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9.xml" ContentType="application/vnd.openxmlformats-officedocument.spreadsheetml.comment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omments11.xml" ContentType="application/vnd.openxmlformats-officedocument.spreadsheetml.comment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9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20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23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4.xml" ContentType="application/vnd.openxmlformats-officedocument.drawing+xml"/>
  <Override PartName="/xl/comments12.xml" ContentType="application/vnd.openxmlformats-officedocument.spreadsheetml.comment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26.xml" ContentType="application/vnd.openxmlformats-officedocument.drawing+xml"/>
  <Override PartName="/xl/comments14.xml" ContentType="application/vnd.openxmlformats-officedocument.spreadsheetml.comments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codeName="ThisWorkbook"/>
  <bookViews>
    <workbookView xWindow="0" yWindow="0" windowWidth="23280" windowHeight="12624" tabRatio="893" firstSheet="14" activeTab="22"/>
  </bookViews>
  <sheets>
    <sheet name="概述" sheetId="11" r:id="rId1"/>
    <sheet name="1. 中国经济基础数据" sheetId="1" r:id="rId2"/>
    <sheet name="1.1 世界简史" sheetId="39" r:id="rId3"/>
    <sheet name="1.2 经济历史" sheetId="12" r:id="rId4"/>
    <sheet name="1.3 融资成本" sheetId="23" r:id="rId5"/>
    <sheet name="1.4 通胀影响" sheetId="40" r:id="rId6"/>
    <sheet name="1.5 货币政策" sheetId="62" r:id="rId7"/>
    <sheet name="1.6 进出口贸易" sheetId="41" r:id="rId8"/>
    <sheet name="1.7 中美贸易  " sheetId="67" r:id="rId9"/>
    <sheet name="1.8 零售" sheetId="60" r:id="rId10"/>
    <sheet name="1.9 指标比较" sheetId="61" r:id="rId11"/>
    <sheet name="2.1 人口结构" sheetId="9" r:id="rId12"/>
    <sheet name="2.2 人口明细" sheetId="31" r:id="rId13"/>
    <sheet name="2.3 中小学生 " sheetId="33" r:id="rId14"/>
    <sheet name="2.4 其他国家人口结构" sheetId="25" r:id="rId15"/>
    <sheet name="2.5 世界人口数据" sheetId="18" r:id="rId16"/>
    <sheet name="3.1 GDP水平解读 " sheetId="8" r:id="rId17"/>
    <sheet name="3 2 GDP与人类活动" sheetId="7" r:id="rId18"/>
    <sheet name="3.3  世界GDP排名" sheetId="4" r:id="rId19"/>
    <sheet name="3.4 世界GDP统计 " sheetId="69" r:id="rId20"/>
    <sheet name="3.5 世界GDP历史" sheetId="10" r:id="rId21"/>
    <sheet name="3.6 经济自由度指数" sheetId="34" r:id="rId22"/>
    <sheet name="3.7 世界人口明细" sheetId="70" r:id="rId23"/>
    <sheet name="4 世界资产回报 " sheetId="22" r:id="rId24"/>
    <sheet name="4.1 世界资产回报" sheetId="19" r:id="rId25"/>
    <sheet name="4.2 30年各资产回报" sheetId="38" r:id="rId26"/>
    <sheet name="4.3 CAFE统计 " sheetId="46" r:id="rId27"/>
    <sheet name="4.5 投资收益率比较" sheetId="47" r:id="rId28"/>
    <sheet name="4.6 康德拉季耶夫周期" sheetId="26" r:id="rId29"/>
    <sheet name="5.1 A股历史" sheetId="16" r:id="rId30"/>
    <sheet name="5.1 涨跌记录" sheetId="63" r:id="rId31"/>
    <sheet name="5.2 融资" sheetId="37" r:id="rId32"/>
    <sheet name="5.3 CICS行业分类" sheetId="13" r:id="rId33"/>
    <sheet name="6.1 房地产" sheetId="32" r:id="rId34"/>
    <sheet name="6.2 一线楼价" sheetId="17" r:id="rId35"/>
    <sheet name="6.3 楼价比较" sheetId="64" r:id="rId36"/>
    <sheet name="7. 1 科技趋势" sheetId="21" r:id="rId37"/>
    <sheet name="7.2 若干周期曲线" sheetId="65" r:id="rId38"/>
    <sheet name="7.3 世界互联网" sheetId="20" r:id="rId39"/>
  </sheets>
  <definedNames>
    <definedName name="_xlnm._FilterDatabase" localSheetId="1" hidden="1">'1. 中国经济基础数据'!$B$4:$D$72</definedName>
    <definedName name="_xlnm._FilterDatabase" localSheetId="21" hidden="1">'3.6 经济自由度指数'!$A$1:$AF$1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70" i="69" l="1"/>
  <c r="D270" i="69"/>
  <c r="E270" i="69"/>
  <c r="F270" i="69"/>
  <c r="G270" i="69"/>
  <c r="H270" i="69"/>
  <c r="I270" i="69"/>
  <c r="J270" i="69"/>
  <c r="K270" i="69"/>
  <c r="L270" i="69"/>
  <c r="M270" i="69"/>
  <c r="N270" i="69"/>
  <c r="O270" i="69"/>
  <c r="P270" i="69"/>
  <c r="Q270" i="69"/>
  <c r="R270" i="69"/>
  <c r="S270" i="69"/>
  <c r="T270" i="69"/>
  <c r="U270" i="69"/>
  <c r="V270" i="69"/>
  <c r="W270" i="69"/>
  <c r="X270" i="69"/>
  <c r="Y270" i="69"/>
  <c r="Z270" i="69"/>
  <c r="AA270" i="69"/>
  <c r="AB270" i="69"/>
  <c r="AC270" i="69"/>
  <c r="AD270" i="69"/>
  <c r="AE270" i="69"/>
  <c r="AF270" i="69"/>
  <c r="AG270" i="69"/>
  <c r="AH270" i="69"/>
  <c r="AI270" i="69"/>
  <c r="AJ270" i="69"/>
  <c r="AK270" i="69"/>
  <c r="AL270" i="69"/>
  <c r="AM270" i="69"/>
  <c r="AN270" i="69"/>
  <c r="AO270" i="69"/>
  <c r="AP270" i="69"/>
  <c r="AQ270" i="69"/>
  <c r="AR270" i="69"/>
  <c r="AS270" i="69"/>
  <c r="AT270" i="69"/>
  <c r="AU270" i="69"/>
  <c r="AV270" i="69"/>
  <c r="AW270" i="69"/>
  <c r="AX270" i="69"/>
  <c r="AY270" i="69"/>
  <c r="AZ270" i="69"/>
  <c r="BA270" i="69"/>
  <c r="BB270" i="69"/>
  <c r="BC270" i="69"/>
  <c r="BD270" i="69"/>
  <c r="BE270" i="69"/>
  <c r="BF270" i="69"/>
  <c r="BG270" i="69"/>
  <c r="BH270" i="69"/>
  <c r="C271" i="69"/>
  <c r="D271" i="69"/>
  <c r="E271" i="69"/>
  <c r="F271" i="69"/>
  <c r="G271" i="69"/>
  <c r="H271" i="69"/>
  <c r="I271" i="69"/>
  <c r="J271" i="69"/>
  <c r="K271" i="69"/>
  <c r="L271" i="69"/>
  <c r="M271" i="69"/>
  <c r="N271" i="69"/>
  <c r="O271" i="69"/>
  <c r="P271" i="69"/>
  <c r="Q271" i="69"/>
  <c r="R271" i="69"/>
  <c r="S271" i="69"/>
  <c r="T271" i="69"/>
  <c r="U271" i="69"/>
  <c r="V271" i="69"/>
  <c r="W271" i="69"/>
  <c r="X271" i="69"/>
  <c r="Y271" i="69"/>
  <c r="Z271" i="69"/>
  <c r="AA271" i="69"/>
  <c r="AB271" i="69"/>
  <c r="AC271" i="69"/>
  <c r="AD271" i="69"/>
  <c r="AE271" i="69"/>
  <c r="AF271" i="69"/>
  <c r="AG271" i="69"/>
  <c r="AH271" i="69"/>
  <c r="AI271" i="69"/>
  <c r="AJ271" i="69"/>
  <c r="AK271" i="69"/>
  <c r="AL271" i="69"/>
  <c r="AM271" i="69"/>
  <c r="AN271" i="69"/>
  <c r="AO271" i="69"/>
  <c r="AP271" i="69"/>
  <c r="AQ271" i="69"/>
  <c r="AR271" i="69"/>
  <c r="AS271" i="69"/>
  <c r="AT271" i="69"/>
  <c r="AU271" i="69"/>
  <c r="AV271" i="69"/>
  <c r="AW271" i="69"/>
  <c r="AX271" i="69"/>
  <c r="AY271" i="69"/>
  <c r="AZ271" i="69"/>
  <c r="BA271" i="69"/>
  <c r="BB271" i="69"/>
  <c r="BC271" i="69"/>
  <c r="BD271" i="69"/>
  <c r="BE271" i="69"/>
  <c r="BF271" i="69"/>
  <c r="BG271" i="69"/>
  <c r="BH271" i="69"/>
  <c r="C272" i="69"/>
  <c r="D272" i="69"/>
  <c r="E272" i="69"/>
  <c r="F272" i="69"/>
  <c r="G272" i="69"/>
  <c r="H272" i="69"/>
  <c r="I272" i="69"/>
  <c r="J272" i="69"/>
  <c r="K272" i="69"/>
  <c r="L272" i="69"/>
  <c r="M272" i="69"/>
  <c r="N272" i="69"/>
  <c r="O272" i="69"/>
  <c r="P272" i="69"/>
  <c r="Q272" i="69"/>
  <c r="R272" i="69"/>
  <c r="S272" i="69"/>
  <c r="T272" i="69"/>
  <c r="U272" i="69"/>
  <c r="V272" i="69"/>
  <c r="W272" i="69"/>
  <c r="X272" i="69"/>
  <c r="Y272" i="69"/>
  <c r="Z272" i="69"/>
  <c r="AA272" i="69"/>
  <c r="AB272" i="69"/>
  <c r="AC272" i="69"/>
  <c r="AD272" i="69"/>
  <c r="AE272" i="69"/>
  <c r="AF272" i="69"/>
  <c r="AG272" i="69"/>
  <c r="AH272" i="69"/>
  <c r="AI272" i="69"/>
  <c r="AJ272" i="69"/>
  <c r="AK272" i="69"/>
  <c r="AL272" i="69"/>
  <c r="AM272" i="69"/>
  <c r="AN272" i="69"/>
  <c r="AO272" i="69"/>
  <c r="AP272" i="69"/>
  <c r="AQ272" i="69"/>
  <c r="AR272" i="69"/>
  <c r="AS272" i="69"/>
  <c r="AT272" i="69"/>
  <c r="AU272" i="69"/>
  <c r="AV272" i="69"/>
  <c r="AW272" i="69"/>
  <c r="AX272" i="69"/>
  <c r="AY272" i="69"/>
  <c r="AZ272" i="69"/>
  <c r="BA272" i="69"/>
  <c r="BB272" i="69"/>
  <c r="BC272" i="69"/>
  <c r="BD272" i="69"/>
  <c r="BE272" i="69"/>
  <c r="BF272" i="69"/>
  <c r="BG272" i="69"/>
  <c r="BH272" i="69"/>
  <c r="C273" i="69"/>
  <c r="D273" i="69"/>
  <c r="E273" i="69"/>
  <c r="F273" i="69"/>
  <c r="G273" i="69"/>
  <c r="H273" i="69"/>
  <c r="I273" i="69"/>
  <c r="J273" i="69"/>
  <c r="K273" i="69"/>
  <c r="L273" i="69"/>
  <c r="M273" i="69"/>
  <c r="N273" i="69"/>
  <c r="O273" i="69"/>
  <c r="P273" i="69"/>
  <c r="Q273" i="69"/>
  <c r="R273" i="69"/>
  <c r="S273" i="69"/>
  <c r="T273" i="69"/>
  <c r="U273" i="69"/>
  <c r="V273" i="69"/>
  <c r="W273" i="69"/>
  <c r="X273" i="69"/>
  <c r="Y273" i="69"/>
  <c r="Z273" i="69"/>
  <c r="AA273" i="69"/>
  <c r="AB273" i="69"/>
  <c r="AC273" i="69"/>
  <c r="AD273" i="69"/>
  <c r="AE273" i="69"/>
  <c r="AF273" i="69"/>
  <c r="AG273" i="69"/>
  <c r="AH273" i="69"/>
  <c r="AI273" i="69"/>
  <c r="AJ273" i="69"/>
  <c r="AK273" i="69"/>
  <c r="AL273" i="69"/>
  <c r="AM273" i="69"/>
  <c r="AN273" i="69"/>
  <c r="AO273" i="69"/>
  <c r="AP273" i="69"/>
  <c r="AQ273" i="69"/>
  <c r="AR273" i="69"/>
  <c r="AS273" i="69"/>
  <c r="AT273" i="69"/>
  <c r="AU273" i="69"/>
  <c r="AV273" i="69"/>
  <c r="AW273" i="69"/>
  <c r="AX273" i="69"/>
  <c r="AY273" i="69"/>
  <c r="AZ273" i="69"/>
  <c r="BA273" i="69"/>
  <c r="BB273" i="69"/>
  <c r="BC273" i="69"/>
  <c r="BD273" i="69"/>
  <c r="BE273" i="69"/>
  <c r="BF273" i="69"/>
  <c r="BG273" i="69"/>
  <c r="BH273" i="69"/>
  <c r="C274" i="69"/>
  <c r="D274" i="69"/>
  <c r="E274" i="69"/>
  <c r="F274" i="69"/>
  <c r="G274" i="69"/>
  <c r="H274" i="69"/>
  <c r="I274" i="69"/>
  <c r="J274" i="69"/>
  <c r="K274" i="69"/>
  <c r="L274" i="69"/>
  <c r="M274" i="69"/>
  <c r="N274" i="69"/>
  <c r="O274" i="69"/>
  <c r="P274" i="69"/>
  <c r="Q274" i="69"/>
  <c r="R274" i="69"/>
  <c r="S274" i="69"/>
  <c r="T274" i="69"/>
  <c r="U274" i="69"/>
  <c r="V274" i="69"/>
  <c r="W274" i="69"/>
  <c r="X274" i="69"/>
  <c r="Y274" i="69"/>
  <c r="Z274" i="69"/>
  <c r="AA274" i="69"/>
  <c r="AB274" i="69"/>
  <c r="AC274" i="69"/>
  <c r="AD274" i="69"/>
  <c r="AE274" i="69"/>
  <c r="AF274" i="69"/>
  <c r="AG274" i="69"/>
  <c r="AH274" i="69"/>
  <c r="AI274" i="69"/>
  <c r="AJ274" i="69"/>
  <c r="AK274" i="69"/>
  <c r="AL274" i="69"/>
  <c r="AM274" i="69"/>
  <c r="AN274" i="69"/>
  <c r="AO274" i="69"/>
  <c r="AP274" i="69"/>
  <c r="AQ274" i="69"/>
  <c r="AR274" i="69"/>
  <c r="AS274" i="69"/>
  <c r="AT274" i="69"/>
  <c r="AU274" i="69"/>
  <c r="AV274" i="69"/>
  <c r="AW274" i="69"/>
  <c r="AX274" i="69"/>
  <c r="AY274" i="69"/>
  <c r="AZ274" i="69"/>
  <c r="BA274" i="69"/>
  <c r="BB274" i="69"/>
  <c r="BC274" i="69"/>
  <c r="BD274" i="69"/>
  <c r="BE274" i="69"/>
  <c r="BF274" i="69"/>
  <c r="BG274" i="69"/>
  <c r="BH274" i="69"/>
  <c r="C275" i="69"/>
  <c r="D275" i="69"/>
  <c r="E275" i="69"/>
  <c r="F275" i="69"/>
  <c r="G275" i="69"/>
  <c r="H275" i="69"/>
  <c r="I275" i="69"/>
  <c r="J275" i="69"/>
  <c r="K275" i="69"/>
  <c r="L275" i="69"/>
  <c r="M275" i="69"/>
  <c r="N275" i="69"/>
  <c r="O275" i="69"/>
  <c r="P275" i="69"/>
  <c r="Q275" i="69"/>
  <c r="R275" i="69"/>
  <c r="S275" i="69"/>
  <c r="T275" i="69"/>
  <c r="U275" i="69"/>
  <c r="V275" i="69"/>
  <c r="W275" i="69"/>
  <c r="X275" i="69"/>
  <c r="Y275" i="69"/>
  <c r="Z275" i="69"/>
  <c r="AA275" i="69"/>
  <c r="AB275" i="69"/>
  <c r="AC275" i="69"/>
  <c r="AD275" i="69"/>
  <c r="AE275" i="69"/>
  <c r="AF275" i="69"/>
  <c r="AG275" i="69"/>
  <c r="AH275" i="69"/>
  <c r="AI275" i="69"/>
  <c r="AJ275" i="69"/>
  <c r="AK275" i="69"/>
  <c r="AL275" i="69"/>
  <c r="AM275" i="69"/>
  <c r="AN275" i="69"/>
  <c r="AO275" i="69"/>
  <c r="AP275" i="69"/>
  <c r="AQ275" i="69"/>
  <c r="AR275" i="69"/>
  <c r="AS275" i="69"/>
  <c r="AT275" i="69"/>
  <c r="AU275" i="69"/>
  <c r="AV275" i="69"/>
  <c r="AW275" i="69"/>
  <c r="AX275" i="69"/>
  <c r="AY275" i="69"/>
  <c r="AZ275" i="69"/>
  <c r="BA275" i="69"/>
  <c r="BB275" i="69"/>
  <c r="BC275" i="69"/>
  <c r="BD275" i="69"/>
  <c r="BE275" i="69"/>
  <c r="BF275" i="69"/>
  <c r="BG275" i="69"/>
  <c r="BH275" i="69"/>
  <c r="C276" i="69"/>
  <c r="D276" i="69"/>
  <c r="E276" i="69"/>
  <c r="F276" i="69"/>
  <c r="G276" i="69"/>
  <c r="H276" i="69"/>
  <c r="I276" i="69"/>
  <c r="J276" i="69"/>
  <c r="K276" i="69"/>
  <c r="L276" i="69"/>
  <c r="M276" i="69"/>
  <c r="N276" i="69"/>
  <c r="O276" i="69"/>
  <c r="P276" i="69"/>
  <c r="Q276" i="69"/>
  <c r="R276" i="69"/>
  <c r="S276" i="69"/>
  <c r="T276" i="69"/>
  <c r="U276" i="69"/>
  <c r="V276" i="69"/>
  <c r="W276" i="69"/>
  <c r="X276" i="69"/>
  <c r="Y276" i="69"/>
  <c r="Z276" i="69"/>
  <c r="AA276" i="69"/>
  <c r="AB276" i="69"/>
  <c r="AC276" i="69"/>
  <c r="AD276" i="69"/>
  <c r="AE276" i="69"/>
  <c r="AF276" i="69"/>
  <c r="AG276" i="69"/>
  <c r="AH276" i="69"/>
  <c r="AI276" i="69"/>
  <c r="AJ276" i="69"/>
  <c r="AK276" i="69"/>
  <c r="AL276" i="69"/>
  <c r="AM276" i="69"/>
  <c r="AN276" i="69"/>
  <c r="AO276" i="69"/>
  <c r="AP276" i="69"/>
  <c r="AQ276" i="69"/>
  <c r="AR276" i="69"/>
  <c r="AS276" i="69"/>
  <c r="AT276" i="69"/>
  <c r="AU276" i="69"/>
  <c r="AV276" i="69"/>
  <c r="AW276" i="69"/>
  <c r="AX276" i="69"/>
  <c r="AY276" i="69"/>
  <c r="AZ276" i="69"/>
  <c r="BA276" i="69"/>
  <c r="BB276" i="69"/>
  <c r="BC276" i="69"/>
  <c r="BD276" i="69"/>
  <c r="BE276" i="69"/>
  <c r="BF276" i="69"/>
  <c r="BG276" i="69"/>
  <c r="BH276" i="69"/>
  <c r="C277" i="69"/>
  <c r="D277" i="69"/>
  <c r="E277" i="69"/>
  <c r="F277" i="69"/>
  <c r="G277" i="69"/>
  <c r="H277" i="69"/>
  <c r="I277" i="69"/>
  <c r="J277" i="69"/>
  <c r="K277" i="69"/>
  <c r="L277" i="69"/>
  <c r="M277" i="69"/>
  <c r="N277" i="69"/>
  <c r="O277" i="69"/>
  <c r="P277" i="69"/>
  <c r="Q277" i="69"/>
  <c r="R277" i="69"/>
  <c r="S277" i="69"/>
  <c r="T277" i="69"/>
  <c r="U277" i="69"/>
  <c r="V277" i="69"/>
  <c r="W277" i="69"/>
  <c r="X277" i="69"/>
  <c r="Y277" i="69"/>
  <c r="Z277" i="69"/>
  <c r="AA277" i="69"/>
  <c r="AB277" i="69"/>
  <c r="AC277" i="69"/>
  <c r="AD277" i="69"/>
  <c r="AE277" i="69"/>
  <c r="AF277" i="69"/>
  <c r="AG277" i="69"/>
  <c r="AH277" i="69"/>
  <c r="AI277" i="69"/>
  <c r="AJ277" i="69"/>
  <c r="AK277" i="69"/>
  <c r="AL277" i="69"/>
  <c r="AM277" i="69"/>
  <c r="AN277" i="69"/>
  <c r="AO277" i="69"/>
  <c r="AP277" i="69"/>
  <c r="AQ277" i="69"/>
  <c r="AR277" i="69"/>
  <c r="AS277" i="69"/>
  <c r="AT277" i="69"/>
  <c r="AU277" i="69"/>
  <c r="AV277" i="69"/>
  <c r="AW277" i="69"/>
  <c r="AX277" i="69"/>
  <c r="AY277" i="69"/>
  <c r="AZ277" i="69"/>
  <c r="BA277" i="69"/>
  <c r="BB277" i="69"/>
  <c r="BC277" i="69"/>
  <c r="BD277" i="69"/>
  <c r="BE277" i="69"/>
  <c r="BF277" i="69"/>
  <c r="BG277" i="69"/>
  <c r="BH277" i="69"/>
  <c r="B277" i="69"/>
  <c r="B276" i="69"/>
  <c r="B275" i="69"/>
  <c r="B274" i="69"/>
  <c r="B273" i="69"/>
  <c r="B272" i="69"/>
  <c r="B271" i="69"/>
  <c r="B270" i="69"/>
  <c r="U73" i="31"/>
  <c r="S73" i="31"/>
  <c r="P72" i="31"/>
  <c r="P73" i="31"/>
  <c r="AV119" i="33"/>
  <c r="AU119" i="33"/>
  <c r="AT119" i="33"/>
  <c r="X118" i="33"/>
  <c r="W118" i="33"/>
  <c r="X117" i="33"/>
  <c r="W117" i="33"/>
  <c r="X116" i="33"/>
  <c r="W116" i="33"/>
  <c r="X115" i="33"/>
  <c r="W115" i="33"/>
  <c r="X114" i="33"/>
  <c r="W114" i="33"/>
  <c r="X113" i="33"/>
  <c r="W113" i="33"/>
  <c r="X112" i="33"/>
  <c r="W112" i="33"/>
  <c r="X111" i="33"/>
  <c r="W111" i="33"/>
  <c r="X110" i="33"/>
  <c r="W110" i="33"/>
  <c r="X109" i="33"/>
  <c r="W109" i="33"/>
  <c r="X108" i="33"/>
  <c r="W108" i="33"/>
  <c r="X107" i="33"/>
  <c r="W107" i="33"/>
  <c r="X106" i="33"/>
  <c r="W106" i="33"/>
  <c r="X105" i="33"/>
  <c r="W105" i="33"/>
  <c r="X104" i="33"/>
  <c r="W104" i="33"/>
  <c r="X103" i="33"/>
  <c r="W103" i="33"/>
  <c r="X102" i="33"/>
  <c r="W102" i="33"/>
  <c r="X101" i="33"/>
  <c r="W101" i="33"/>
  <c r="X100" i="33"/>
  <c r="W100" i="33"/>
  <c r="X99" i="33"/>
  <c r="W99" i="33"/>
  <c r="X98" i="33"/>
  <c r="W98" i="33"/>
  <c r="X97" i="33"/>
  <c r="W97" i="33"/>
  <c r="X96" i="33"/>
  <c r="W96" i="33"/>
  <c r="X95" i="33"/>
  <c r="W95" i="33"/>
  <c r="X94" i="33"/>
  <c r="W94" i="33"/>
  <c r="X93" i="33"/>
  <c r="W93" i="33"/>
  <c r="X92" i="33"/>
  <c r="W92" i="33"/>
  <c r="X91" i="33"/>
  <c r="W91" i="33"/>
  <c r="X90" i="33"/>
  <c r="W90" i="33"/>
  <c r="X89" i="33"/>
  <c r="W89" i="33"/>
  <c r="X88" i="33"/>
  <c r="X119" i="33" s="1"/>
  <c r="W88" i="33"/>
  <c r="W119" i="33" s="1"/>
  <c r="Q88" i="33"/>
  <c r="R88" i="33"/>
  <c r="S88" i="33"/>
  <c r="T88" i="33"/>
  <c r="U88" i="33"/>
  <c r="V88" i="33"/>
  <c r="AO88" i="33"/>
  <c r="AP88" i="33"/>
  <c r="AQ88" i="33"/>
  <c r="AR88" i="33"/>
  <c r="Q89" i="33"/>
  <c r="R89" i="33"/>
  <c r="S89" i="33"/>
  <c r="T89" i="33"/>
  <c r="U89" i="33"/>
  <c r="V89" i="33"/>
  <c r="AO89" i="33"/>
  <c r="AP89" i="33"/>
  <c r="AQ89" i="33"/>
  <c r="AR89" i="33"/>
  <c r="Q90" i="33"/>
  <c r="R90" i="33"/>
  <c r="S90" i="33"/>
  <c r="T90" i="33"/>
  <c r="U90" i="33"/>
  <c r="V90" i="33"/>
  <c r="AO90" i="33"/>
  <c r="AP90" i="33"/>
  <c r="AQ90" i="33"/>
  <c r="AR90" i="33"/>
  <c r="Q91" i="33"/>
  <c r="R91" i="33"/>
  <c r="S91" i="33"/>
  <c r="T91" i="33"/>
  <c r="U91" i="33"/>
  <c r="V91" i="33"/>
  <c r="AO91" i="33"/>
  <c r="AP91" i="33"/>
  <c r="AQ91" i="33"/>
  <c r="AR91" i="33"/>
  <c r="Q92" i="33"/>
  <c r="R92" i="33"/>
  <c r="S92" i="33"/>
  <c r="T92" i="33"/>
  <c r="U92" i="33"/>
  <c r="V92" i="33"/>
  <c r="AO92" i="33"/>
  <c r="AP92" i="33"/>
  <c r="AQ92" i="33"/>
  <c r="AR92" i="33"/>
  <c r="Q93" i="33"/>
  <c r="R93" i="33"/>
  <c r="S93" i="33"/>
  <c r="T93" i="33"/>
  <c r="U93" i="33"/>
  <c r="V93" i="33"/>
  <c r="AO93" i="33"/>
  <c r="AP93" i="33"/>
  <c r="AQ93" i="33"/>
  <c r="AR93" i="33"/>
  <c r="Q94" i="33"/>
  <c r="R94" i="33"/>
  <c r="S94" i="33"/>
  <c r="T94" i="33"/>
  <c r="U94" i="33"/>
  <c r="V94" i="33"/>
  <c r="AO94" i="33"/>
  <c r="AP94" i="33"/>
  <c r="AQ94" i="33"/>
  <c r="AR94" i="33"/>
  <c r="Q95" i="33"/>
  <c r="R95" i="33"/>
  <c r="S95" i="33"/>
  <c r="T95" i="33"/>
  <c r="U95" i="33"/>
  <c r="V95" i="33"/>
  <c r="AO95" i="33"/>
  <c r="AP95" i="33"/>
  <c r="AQ95" i="33"/>
  <c r="AR95" i="33"/>
  <c r="Q96" i="33"/>
  <c r="R96" i="33"/>
  <c r="S96" i="33"/>
  <c r="T96" i="33"/>
  <c r="U96" i="33"/>
  <c r="V96" i="33"/>
  <c r="AO96" i="33"/>
  <c r="AP96" i="33"/>
  <c r="AQ96" i="33"/>
  <c r="AR96" i="33"/>
  <c r="Q97" i="33"/>
  <c r="R97" i="33"/>
  <c r="S97" i="33"/>
  <c r="T97" i="33"/>
  <c r="U97" i="33"/>
  <c r="V97" i="33"/>
  <c r="AO97" i="33"/>
  <c r="AP97" i="33"/>
  <c r="AQ97" i="33"/>
  <c r="AR97" i="33"/>
  <c r="Q98" i="33"/>
  <c r="R98" i="33"/>
  <c r="S98" i="33"/>
  <c r="T98" i="33"/>
  <c r="U98" i="33"/>
  <c r="V98" i="33"/>
  <c r="AO98" i="33"/>
  <c r="AP98" i="33"/>
  <c r="AQ98" i="33"/>
  <c r="AR98" i="33"/>
  <c r="Q99" i="33"/>
  <c r="R99" i="33"/>
  <c r="S99" i="33"/>
  <c r="T99" i="33"/>
  <c r="U99" i="33"/>
  <c r="V99" i="33"/>
  <c r="AO99" i="33"/>
  <c r="AP99" i="33"/>
  <c r="AQ99" i="33"/>
  <c r="AR99" i="33"/>
  <c r="Q100" i="33"/>
  <c r="R100" i="33"/>
  <c r="S100" i="33"/>
  <c r="T100" i="33"/>
  <c r="U100" i="33"/>
  <c r="V100" i="33"/>
  <c r="AO100" i="33"/>
  <c r="AP100" i="33"/>
  <c r="AQ100" i="33"/>
  <c r="AR100" i="33"/>
  <c r="Q101" i="33"/>
  <c r="R101" i="33"/>
  <c r="S101" i="33"/>
  <c r="T101" i="33"/>
  <c r="U101" i="33"/>
  <c r="V101" i="33"/>
  <c r="AO101" i="33"/>
  <c r="AP101" i="33"/>
  <c r="AQ101" i="33"/>
  <c r="AR101" i="33"/>
  <c r="Q102" i="33"/>
  <c r="R102" i="33"/>
  <c r="S102" i="33"/>
  <c r="T102" i="33"/>
  <c r="U102" i="33"/>
  <c r="V102" i="33"/>
  <c r="AO102" i="33"/>
  <c r="AP102" i="33"/>
  <c r="AQ102" i="33"/>
  <c r="AR102" i="33"/>
  <c r="Q103" i="33"/>
  <c r="R103" i="33"/>
  <c r="S103" i="33"/>
  <c r="T103" i="33"/>
  <c r="U103" i="33"/>
  <c r="V103" i="33"/>
  <c r="AO103" i="33"/>
  <c r="AP103" i="33"/>
  <c r="AQ103" i="33"/>
  <c r="AR103" i="33"/>
  <c r="Q104" i="33"/>
  <c r="R104" i="33"/>
  <c r="S104" i="33"/>
  <c r="T104" i="33"/>
  <c r="U104" i="33"/>
  <c r="V104" i="33"/>
  <c r="AO104" i="33"/>
  <c r="AP104" i="33"/>
  <c r="AQ104" i="33"/>
  <c r="AR104" i="33"/>
  <c r="Q105" i="33"/>
  <c r="R105" i="33"/>
  <c r="S105" i="33"/>
  <c r="T105" i="33"/>
  <c r="U105" i="33"/>
  <c r="V105" i="33"/>
  <c r="AO105" i="33"/>
  <c r="AP105" i="33"/>
  <c r="AQ105" i="33"/>
  <c r="AR105" i="33"/>
  <c r="Q106" i="33"/>
  <c r="R106" i="33"/>
  <c r="S106" i="33"/>
  <c r="T106" i="33"/>
  <c r="U106" i="33"/>
  <c r="V106" i="33"/>
  <c r="AO106" i="33"/>
  <c r="AP106" i="33"/>
  <c r="AQ106" i="33"/>
  <c r="AR106" i="33"/>
  <c r="Q107" i="33"/>
  <c r="R107" i="33"/>
  <c r="S107" i="33"/>
  <c r="T107" i="33"/>
  <c r="U107" i="33"/>
  <c r="V107" i="33"/>
  <c r="AO107" i="33"/>
  <c r="AP107" i="33"/>
  <c r="AQ107" i="33"/>
  <c r="AR107" i="33"/>
  <c r="Q108" i="33"/>
  <c r="R108" i="33"/>
  <c r="S108" i="33"/>
  <c r="T108" i="33"/>
  <c r="U108" i="33"/>
  <c r="V108" i="33"/>
  <c r="AO108" i="33"/>
  <c r="AP108" i="33"/>
  <c r="AQ108" i="33"/>
  <c r="AR108" i="33"/>
  <c r="Q109" i="33"/>
  <c r="R109" i="33"/>
  <c r="S109" i="33"/>
  <c r="T109" i="33"/>
  <c r="U109" i="33"/>
  <c r="V109" i="33"/>
  <c r="AO109" i="33"/>
  <c r="AP109" i="33"/>
  <c r="AQ109" i="33"/>
  <c r="AR109" i="33"/>
  <c r="Q110" i="33"/>
  <c r="R110" i="33"/>
  <c r="S110" i="33"/>
  <c r="T110" i="33"/>
  <c r="U110" i="33"/>
  <c r="V110" i="33"/>
  <c r="AO110" i="33"/>
  <c r="AP110" i="33"/>
  <c r="AQ110" i="33"/>
  <c r="AR110" i="33"/>
  <c r="Q111" i="33"/>
  <c r="R111" i="33"/>
  <c r="S111" i="33"/>
  <c r="T111" i="33"/>
  <c r="U111" i="33"/>
  <c r="V111" i="33"/>
  <c r="AO111" i="33"/>
  <c r="AP111" i="33"/>
  <c r="AQ111" i="33"/>
  <c r="AR111" i="33"/>
  <c r="Q112" i="33"/>
  <c r="R112" i="33"/>
  <c r="S112" i="33"/>
  <c r="T112" i="33"/>
  <c r="U112" i="33"/>
  <c r="V112" i="33"/>
  <c r="AO112" i="33"/>
  <c r="AP112" i="33"/>
  <c r="AQ112" i="33"/>
  <c r="AR112" i="33"/>
  <c r="Q113" i="33"/>
  <c r="R113" i="33"/>
  <c r="S113" i="33"/>
  <c r="T113" i="33"/>
  <c r="U113" i="33"/>
  <c r="V113" i="33"/>
  <c r="AO113" i="33"/>
  <c r="AP113" i="33"/>
  <c r="AQ113" i="33"/>
  <c r="AR113" i="33"/>
  <c r="Q114" i="33"/>
  <c r="R114" i="33"/>
  <c r="S114" i="33"/>
  <c r="T114" i="33"/>
  <c r="U114" i="33"/>
  <c r="V114" i="33"/>
  <c r="AO114" i="33"/>
  <c r="AP114" i="33"/>
  <c r="AQ114" i="33"/>
  <c r="AR114" i="33"/>
  <c r="Q115" i="33"/>
  <c r="R115" i="33"/>
  <c r="S115" i="33"/>
  <c r="T115" i="33"/>
  <c r="U115" i="33"/>
  <c r="V115" i="33"/>
  <c r="AO115" i="33"/>
  <c r="AP115" i="33"/>
  <c r="AQ115" i="33"/>
  <c r="AR115" i="33"/>
  <c r="Q116" i="33"/>
  <c r="R116" i="33"/>
  <c r="S116" i="33"/>
  <c r="T116" i="33"/>
  <c r="U116" i="33"/>
  <c r="V116" i="33"/>
  <c r="AO116" i="33"/>
  <c r="AP116" i="33"/>
  <c r="AQ116" i="33"/>
  <c r="AR116" i="33"/>
  <c r="Q117" i="33"/>
  <c r="R117" i="33"/>
  <c r="S117" i="33"/>
  <c r="T117" i="33"/>
  <c r="U117" i="33"/>
  <c r="V117" i="33"/>
  <c r="AO117" i="33"/>
  <c r="AP117" i="33"/>
  <c r="AQ117" i="33"/>
  <c r="AR117" i="33"/>
  <c r="Q118" i="33"/>
  <c r="R118" i="33"/>
  <c r="S118" i="33"/>
  <c r="T118" i="33"/>
  <c r="U118" i="33"/>
  <c r="V118" i="33"/>
  <c r="AO118" i="33"/>
  <c r="AP118" i="33"/>
  <c r="AQ118" i="33"/>
  <c r="AR118" i="33"/>
  <c r="AO119" i="33"/>
  <c r="X81" i="33"/>
  <c r="W81" i="33"/>
  <c r="X46" i="33"/>
  <c r="W46" i="33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AA26" i="67"/>
  <c r="Z26" i="67"/>
  <c r="Y26" i="67"/>
  <c r="X26" i="67"/>
  <c r="W26" i="67"/>
  <c r="V26" i="67"/>
  <c r="U26" i="67"/>
  <c r="T26" i="67"/>
  <c r="S26" i="67"/>
  <c r="R26" i="67"/>
  <c r="Q26" i="67"/>
  <c r="P26" i="67"/>
  <c r="O26" i="67"/>
  <c r="N26" i="67"/>
  <c r="M26" i="67"/>
  <c r="L26" i="67"/>
  <c r="L27" i="67" s="1"/>
  <c r="K26" i="67"/>
  <c r="J26" i="67"/>
  <c r="I26" i="67"/>
  <c r="H26" i="67"/>
  <c r="H27" i="67" s="1"/>
  <c r="G26" i="67"/>
  <c r="F26" i="67"/>
  <c r="E26" i="67"/>
  <c r="D26" i="67"/>
  <c r="D27" i="67" s="1"/>
  <c r="C26" i="67"/>
  <c r="S119" i="33" l="1"/>
  <c r="P27" i="67"/>
  <c r="T27" i="67"/>
  <c r="G56" i="67"/>
  <c r="K56" i="67"/>
  <c r="O56" i="67"/>
  <c r="S56" i="67"/>
  <c r="W56" i="67"/>
  <c r="AA56" i="67"/>
  <c r="AR119" i="33"/>
  <c r="V119" i="33"/>
  <c r="R119" i="33"/>
  <c r="AP119" i="33"/>
  <c r="AQ119" i="33"/>
  <c r="U119" i="33"/>
  <c r="Q119" i="33"/>
  <c r="Q73" i="31"/>
  <c r="T119" i="33"/>
  <c r="E27" i="67"/>
  <c r="I27" i="67"/>
  <c r="M27" i="67"/>
  <c r="Q27" i="67"/>
  <c r="U27" i="67"/>
  <c r="Y27" i="67"/>
  <c r="D56" i="67"/>
  <c r="H56" i="67"/>
  <c r="L56" i="67"/>
  <c r="P56" i="67"/>
  <c r="T56" i="67"/>
  <c r="X56" i="67"/>
  <c r="J27" i="67"/>
  <c r="R27" i="67"/>
  <c r="Z27" i="67"/>
  <c r="E56" i="67"/>
  <c r="M56" i="67"/>
  <c r="Q56" i="67"/>
  <c r="Y56" i="67"/>
  <c r="G27" i="67"/>
  <c r="K27" i="67"/>
  <c r="O27" i="67"/>
  <c r="S27" i="67"/>
  <c r="W27" i="67"/>
  <c r="AA27" i="67"/>
  <c r="F56" i="67"/>
  <c r="J56" i="67"/>
  <c r="N56" i="67"/>
  <c r="R56" i="67"/>
  <c r="V56" i="67"/>
  <c r="Z56" i="67"/>
  <c r="F27" i="67"/>
  <c r="N27" i="67"/>
  <c r="V27" i="67"/>
  <c r="I56" i="67"/>
  <c r="U56" i="67"/>
  <c r="X27" i="67"/>
  <c r="K73" i="31"/>
  <c r="K74" i="31"/>
  <c r="DL75" i="1" l="1"/>
  <c r="BU74" i="1"/>
  <c r="BO75" i="1"/>
  <c r="BO74" i="1"/>
  <c r="AV74" i="1"/>
  <c r="AU74" i="1"/>
  <c r="AS74" i="1"/>
  <c r="AO75" i="1"/>
  <c r="DH75" i="1" l="1"/>
  <c r="DC74" i="1"/>
  <c r="DA74" i="1"/>
  <c r="DA75" i="1"/>
  <c r="CY74" i="1"/>
  <c r="CW74" i="1"/>
  <c r="CU74" i="1"/>
  <c r="BC74" i="1"/>
  <c r="BD74" i="1"/>
  <c r="BF74" i="1"/>
  <c r="BA74" i="1"/>
  <c r="AW74" i="1"/>
  <c r="AM74" i="1"/>
  <c r="AL74" i="1"/>
  <c r="AJ74" i="1"/>
  <c r="AK74" i="1" s="1"/>
  <c r="AJ73" i="1"/>
  <c r="AK73" i="1" s="1"/>
  <c r="AL73" i="1"/>
  <c r="Y74" i="1"/>
  <c r="W75" i="1"/>
  <c r="I74" i="1"/>
  <c r="L75" i="1"/>
  <c r="Z75" i="1" s="1"/>
  <c r="M75" i="1"/>
  <c r="CB75" i="1"/>
  <c r="CC75" i="1"/>
  <c r="CD75" i="1" s="1"/>
  <c r="CM75" i="1"/>
  <c r="CL75" i="1"/>
  <c r="CK75" i="1"/>
  <c r="BM75" i="1"/>
  <c r="BI75" i="1"/>
  <c r="DL74" i="1" l="1"/>
  <c r="DJ74" i="1"/>
  <c r="DH74" i="1"/>
  <c r="CM74" i="1"/>
  <c r="CL74" i="1"/>
  <c r="CK74" i="1"/>
  <c r="P74" i="1" l="1"/>
  <c r="O74" i="1"/>
  <c r="BM74" i="1"/>
  <c r="AQ74" i="1" l="1"/>
  <c r="AO74" i="1"/>
  <c r="BK74" i="1"/>
  <c r="BI74" i="1"/>
  <c r="CB74" i="1"/>
  <c r="CC74" i="1"/>
  <c r="CD74" i="1" l="1"/>
  <c r="CG75" i="1" s="1"/>
  <c r="CF75" i="1"/>
  <c r="M74" i="1"/>
  <c r="I90" i="47" l="1"/>
  <c r="CU65" i="1" l="1"/>
  <c r="CU66" i="1"/>
  <c r="CU67" i="1"/>
  <c r="CU68" i="1"/>
  <c r="CU69" i="1"/>
  <c r="CU70" i="1"/>
  <c r="CU71" i="1"/>
  <c r="CU72" i="1"/>
  <c r="CU73" i="1"/>
  <c r="CW65" i="1"/>
  <c r="CW66" i="1"/>
  <c r="CW67" i="1"/>
  <c r="CW68" i="1"/>
  <c r="CW69" i="1"/>
  <c r="CW70" i="1"/>
  <c r="CW71" i="1"/>
  <c r="CW72" i="1"/>
  <c r="CW73" i="1"/>
  <c r="CL88" i="1"/>
  <c r="CM88" i="1"/>
  <c r="CN88" i="1"/>
  <c r="CO88" i="1"/>
  <c r="CP88" i="1"/>
  <c r="CK88" i="1"/>
  <c r="CG88" i="1"/>
  <c r="CF88" i="1"/>
  <c r="CE88" i="1"/>
  <c r="CL37" i="1"/>
  <c r="CM37" i="1"/>
  <c r="CL38" i="1"/>
  <c r="CM38" i="1"/>
  <c r="CL39" i="1"/>
  <c r="CM39" i="1"/>
  <c r="CL40" i="1"/>
  <c r="CM40" i="1"/>
  <c r="CL41" i="1"/>
  <c r="CM41" i="1"/>
  <c r="CL42" i="1"/>
  <c r="CM42" i="1"/>
  <c r="CL43" i="1"/>
  <c r="CM43" i="1"/>
  <c r="CL44" i="1"/>
  <c r="CM44" i="1"/>
  <c r="CL45" i="1"/>
  <c r="CM45" i="1"/>
  <c r="CL46" i="1"/>
  <c r="CM46" i="1"/>
  <c r="CL47" i="1"/>
  <c r="CM47" i="1"/>
  <c r="CL48" i="1"/>
  <c r="CM48" i="1"/>
  <c r="CL49" i="1"/>
  <c r="CM49" i="1"/>
  <c r="CL50" i="1"/>
  <c r="CM50" i="1"/>
  <c r="CL51" i="1"/>
  <c r="CM51" i="1"/>
  <c r="CL52" i="1"/>
  <c r="CM52" i="1"/>
  <c r="CL53" i="1"/>
  <c r="CM53" i="1"/>
  <c r="CL54" i="1"/>
  <c r="CM54" i="1"/>
  <c r="CL55" i="1"/>
  <c r="CM55" i="1"/>
  <c r="CL56" i="1"/>
  <c r="CM56" i="1"/>
  <c r="CL57" i="1"/>
  <c r="CM57" i="1"/>
  <c r="CL58" i="1"/>
  <c r="CM58" i="1"/>
  <c r="CL59" i="1"/>
  <c r="CM59" i="1"/>
  <c r="CL60" i="1"/>
  <c r="CM60" i="1"/>
  <c r="CL61" i="1"/>
  <c r="CM61" i="1"/>
  <c r="CL62" i="1"/>
  <c r="CM62" i="1"/>
  <c r="CL63" i="1"/>
  <c r="CM63" i="1"/>
  <c r="CL64" i="1"/>
  <c r="CM64" i="1"/>
  <c r="CL65" i="1"/>
  <c r="CM65" i="1"/>
  <c r="CL66" i="1"/>
  <c r="CM66" i="1"/>
  <c r="CL67" i="1"/>
  <c r="CM67" i="1"/>
  <c r="CL68" i="1"/>
  <c r="CM68" i="1"/>
  <c r="CL69" i="1"/>
  <c r="CM69" i="1"/>
  <c r="CL70" i="1"/>
  <c r="CM70" i="1"/>
  <c r="CL71" i="1"/>
  <c r="CM71" i="1"/>
  <c r="CL72" i="1"/>
  <c r="CM72" i="1"/>
  <c r="CM73" i="1"/>
  <c r="CL73" i="1"/>
  <c r="CK70" i="1"/>
  <c r="CK71" i="1"/>
  <c r="CK72" i="1"/>
  <c r="CK73" i="1"/>
  <c r="AO59" i="1" l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N4" i="61" l="1"/>
  <c r="N5" i="61" s="1"/>
  <c r="N6" i="61" s="1"/>
  <c r="N7" i="61" s="1"/>
  <c r="N8" i="61" s="1"/>
  <c r="N9" i="61" s="1"/>
  <c r="N10" i="61" s="1"/>
  <c r="N11" i="61" s="1"/>
  <c r="N12" i="61" s="1"/>
  <c r="N13" i="61" s="1"/>
  <c r="N14" i="61" s="1"/>
  <c r="N15" i="61" s="1"/>
  <c r="N16" i="61" s="1"/>
  <c r="N17" i="61" s="1"/>
  <c r="N18" i="61" s="1"/>
  <c r="N19" i="61" s="1"/>
  <c r="N20" i="61" s="1"/>
  <c r="N21" i="61" s="1"/>
  <c r="N22" i="61" s="1"/>
  <c r="N23" i="61" s="1"/>
  <c r="N24" i="61" s="1"/>
  <c r="N25" i="61" s="1"/>
  <c r="N26" i="61" s="1"/>
  <c r="N27" i="61" s="1"/>
  <c r="N28" i="61" s="1"/>
  <c r="N29" i="61" s="1"/>
  <c r="N30" i="61" s="1"/>
  <c r="N31" i="61" s="1"/>
  <c r="Q4" i="61" l="1"/>
  <c r="Q5" i="61" s="1"/>
  <c r="Q6" i="61" s="1"/>
  <c r="Q7" i="61" s="1"/>
  <c r="Q8" i="61" s="1"/>
  <c r="Q9" i="61" s="1"/>
  <c r="Q10" i="61" s="1"/>
  <c r="Q11" i="61" s="1"/>
  <c r="Q12" i="61" s="1"/>
  <c r="Q13" i="61" s="1"/>
  <c r="Q14" i="61" s="1"/>
  <c r="Q15" i="61" s="1"/>
  <c r="Q16" i="61" s="1"/>
  <c r="Q17" i="61" s="1"/>
  <c r="Q18" i="61" s="1"/>
  <c r="Q19" i="61" s="1"/>
  <c r="Q20" i="61" s="1"/>
  <c r="Q21" i="61" s="1"/>
  <c r="Q22" i="61" s="1"/>
  <c r="Q23" i="61" s="1"/>
  <c r="Q24" i="61" s="1"/>
  <c r="Q25" i="61" s="1"/>
  <c r="Q26" i="61" s="1"/>
  <c r="Q27" i="61" s="1"/>
  <c r="Q28" i="61" s="1"/>
  <c r="Q29" i="61" s="1"/>
  <c r="Q30" i="61" s="1"/>
  <c r="Q31" i="61" s="1"/>
  <c r="M4" i="61"/>
  <c r="M5" i="61" s="1"/>
  <c r="M6" i="61" s="1"/>
  <c r="M7" i="61" s="1"/>
  <c r="M8" i="61" s="1"/>
  <c r="M9" i="61" s="1"/>
  <c r="M10" i="61" s="1"/>
  <c r="M11" i="61" s="1"/>
  <c r="M12" i="61" s="1"/>
  <c r="M13" i="61" s="1"/>
  <c r="M14" i="61" s="1"/>
  <c r="M15" i="61" s="1"/>
  <c r="M16" i="61" s="1"/>
  <c r="M17" i="61" s="1"/>
  <c r="M18" i="61" s="1"/>
  <c r="M19" i="61" s="1"/>
  <c r="M20" i="61" s="1"/>
  <c r="M21" i="61" s="1"/>
  <c r="M22" i="61" s="1"/>
  <c r="M23" i="61" s="1"/>
  <c r="M24" i="61" s="1"/>
  <c r="M25" i="61" s="1"/>
  <c r="M26" i="61" s="1"/>
  <c r="M27" i="61" s="1"/>
  <c r="M28" i="61" s="1"/>
  <c r="M29" i="61" s="1"/>
  <c r="M30" i="61" s="1"/>
  <c r="M31" i="61" s="1"/>
  <c r="L4" i="61"/>
  <c r="L5" i="61" s="1"/>
  <c r="L6" i="61" s="1"/>
  <c r="L7" i="61" s="1"/>
  <c r="L8" i="61" s="1"/>
  <c r="L9" i="61" s="1"/>
  <c r="L10" i="61" s="1"/>
  <c r="L11" i="61" s="1"/>
  <c r="L12" i="61" s="1"/>
  <c r="L13" i="61" s="1"/>
  <c r="L14" i="61" s="1"/>
  <c r="L15" i="61" s="1"/>
  <c r="L16" i="61" s="1"/>
  <c r="L17" i="61" s="1"/>
  <c r="L18" i="61" s="1"/>
  <c r="L19" i="61" s="1"/>
  <c r="L20" i="61" s="1"/>
  <c r="L21" i="61" s="1"/>
  <c r="L22" i="61" s="1"/>
  <c r="L23" i="61" s="1"/>
  <c r="L24" i="61" s="1"/>
  <c r="L25" i="61" s="1"/>
  <c r="L26" i="61" s="1"/>
  <c r="L27" i="61" s="1"/>
  <c r="L28" i="61" s="1"/>
  <c r="L29" i="61" s="1"/>
  <c r="L30" i="61" s="1"/>
  <c r="L31" i="61" s="1"/>
  <c r="P4" i="61"/>
  <c r="P5" i="61" s="1"/>
  <c r="P6" i="61" s="1"/>
  <c r="P7" i="61" s="1"/>
  <c r="P8" i="61" s="1"/>
  <c r="P9" i="61" s="1"/>
  <c r="P10" i="61" s="1"/>
  <c r="P11" i="61" s="1"/>
  <c r="P12" i="61" s="1"/>
  <c r="P13" i="61" s="1"/>
  <c r="P14" i="61" s="1"/>
  <c r="P15" i="61" s="1"/>
  <c r="P16" i="61" s="1"/>
  <c r="P17" i="61" s="1"/>
  <c r="P18" i="61" s="1"/>
  <c r="P19" i="61" s="1"/>
  <c r="P20" i="61" s="1"/>
  <c r="P21" i="61" s="1"/>
  <c r="P22" i="61" s="1"/>
  <c r="P23" i="61" s="1"/>
  <c r="P24" i="61" s="1"/>
  <c r="P25" i="61" s="1"/>
  <c r="P26" i="61" s="1"/>
  <c r="P27" i="61" s="1"/>
  <c r="P28" i="61" s="1"/>
  <c r="P29" i="61" s="1"/>
  <c r="P30" i="61" s="1"/>
  <c r="P31" i="61" s="1"/>
  <c r="O4" i="61"/>
  <c r="O5" i="61" s="1"/>
  <c r="O6" i="61" s="1"/>
  <c r="O7" i="61" s="1"/>
  <c r="O8" i="61" s="1"/>
  <c r="O9" i="61" s="1"/>
  <c r="O10" i="61" s="1"/>
  <c r="O11" i="61" s="1"/>
  <c r="O12" i="61" s="1"/>
  <c r="O13" i="61" s="1"/>
  <c r="O14" i="61" s="1"/>
  <c r="O15" i="61" s="1"/>
  <c r="O16" i="61" s="1"/>
  <c r="O17" i="61" s="1"/>
  <c r="O18" i="61" s="1"/>
  <c r="O19" i="61" s="1"/>
  <c r="O20" i="61" s="1"/>
  <c r="O21" i="61" s="1"/>
  <c r="O22" i="61" s="1"/>
  <c r="O23" i="61" s="1"/>
  <c r="O24" i="61" s="1"/>
  <c r="O25" i="61" s="1"/>
  <c r="O26" i="61" s="1"/>
  <c r="O27" i="61" s="1"/>
  <c r="O28" i="61" s="1"/>
  <c r="O29" i="61" s="1"/>
  <c r="O30" i="61" s="1"/>
  <c r="O31" i="61" s="1"/>
  <c r="R4" i="61"/>
  <c r="R5" i="61" s="1"/>
  <c r="R6" i="61" s="1"/>
  <c r="R7" i="61" s="1"/>
  <c r="R8" i="61" s="1"/>
  <c r="R9" i="61" s="1"/>
  <c r="R10" i="61" s="1"/>
  <c r="R11" i="61" s="1"/>
  <c r="R12" i="61" s="1"/>
  <c r="R13" i="61" s="1"/>
  <c r="R14" i="61" s="1"/>
  <c r="R15" i="61" s="1"/>
  <c r="R16" i="61" s="1"/>
  <c r="R17" i="61" s="1"/>
  <c r="R18" i="61" s="1"/>
  <c r="R19" i="61" s="1"/>
  <c r="R20" i="61" s="1"/>
  <c r="R21" i="61" s="1"/>
  <c r="R22" i="61" s="1"/>
  <c r="R23" i="61" s="1"/>
  <c r="R24" i="61" s="1"/>
  <c r="R25" i="61" s="1"/>
  <c r="R26" i="61" s="1"/>
  <c r="R27" i="61" s="1"/>
  <c r="R28" i="61" s="1"/>
  <c r="R29" i="61" s="1"/>
  <c r="R30" i="61" s="1"/>
  <c r="R31" i="61" s="1"/>
  <c r="L74" i="1" l="1"/>
  <c r="Z74" i="1" s="1"/>
  <c r="H186" i="32" l="1"/>
  <c r="H187" i="32"/>
  <c r="H188" i="32"/>
  <c r="H189" i="32"/>
  <c r="H191" i="32"/>
  <c r="I191" i="32" s="1"/>
  <c r="H192" i="32"/>
  <c r="H193" i="32"/>
  <c r="H194" i="32"/>
  <c r="H195" i="32"/>
  <c r="H196" i="32"/>
  <c r="H197" i="32"/>
  <c r="H198" i="32"/>
  <c r="H199" i="32"/>
  <c r="H200" i="32"/>
  <c r="H201" i="32"/>
  <c r="H202" i="32"/>
  <c r="H203" i="32"/>
  <c r="H185" i="32"/>
  <c r="F203" i="32"/>
  <c r="D210" i="32" l="1"/>
  <c r="I202" i="32"/>
  <c r="I198" i="32"/>
  <c r="I194" i="32"/>
  <c r="I200" i="32"/>
  <c r="I196" i="32"/>
  <c r="I192" i="32"/>
  <c r="I187" i="32"/>
  <c r="I199" i="32"/>
  <c r="I195" i="32"/>
  <c r="E210" i="32"/>
  <c r="I203" i="32"/>
  <c r="I186" i="32"/>
  <c r="I189" i="32"/>
  <c r="I190" i="32"/>
  <c r="I201" i="32"/>
  <c r="I197" i="32"/>
  <c r="I193" i="32"/>
  <c r="I188" i="32"/>
  <c r="P63" i="1"/>
  <c r="P64" i="1"/>
  <c r="P65" i="1"/>
  <c r="P66" i="1"/>
  <c r="P67" i="1"/>
  <c r="P68" i="1"/>
  <c r="P69" i="1"/>
  <c r="P70" i="1"/>
  <c r="P71" i="1"/>
  <c r="P72" i="1"/>
  <c r="P73" i="1"/>
  <c r="O64" i="1"/>
  <c r="O65" i="1"/>
  <c r="O66" i="1"/>
  <c r="O67" i="1"/>
  <c r="O68" i="1"/>
  <c r="O69" i="1"/>
  <c r="O70" i="1"/>
  <c r="O71" i="1"/>
  <c r="O72" i="1"/>
  <c r="O73" i="1"/>
  <c r="N62" i="1"/>
  <c r="O63" i="1" s="1"/>
  <c r="N61" i="1"/>
  <c r="N60" i="1"/>
  <c r="P60" i="1" s="1"/>
  <c r="N59" i="1"/>
  <c r="P59" i="1" s="1"/>
  <c r="N58" i="1"/>
  <c r="O62" i="1" l="1"/>
  <c r="O59" i="1"/>
  <c r="P62" i="1"/>
  <c r="O61" i="1"/>
  <c r="O60" i="1"/>
  <c r="P61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W74" i="1" l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X188" i="1" l="1"/>
  <c r="X189" i="1"/>
  <c r="X190" i="1"/>
  <c r="X191" i="1"/>
  <c r="X192" i="1"/>
  <c r="X193" i="1"/>
  <c r="X194" i="1"/>
  <c r="X195" i="1"/>
  <c r="X196" i="1"/>
  <c r="X197" i="1"/>
  <c r="X198" i="1"/>
  <c r="X199" i="1"/>
  <c r="X187" i="1"/>
  <c r="C390" i="16" l="1"/>
  <c r="F65" i="11" l="1"/>
  <c r="AB154" i="47" l="1"/>
  <c r="R154" i="47"/>
  <c r="J154" i="47"/>
  <c r="B154" i="47"/>
  <c r="AD149" i="47" l="1"/>
  <c r="T149" i="47"/>
  <c r="L149" i="47"/>
  <c r="AD148" i="47"/>
  <c r="T148" i="47"/>
  <c r="L148" i="47"/>
  <c r="AD147" i="47"/>
  <c r="T147" i="47"/>
  <c r="L147" i="47"/>
  <c r="AD146" i="47"/>
  <c r="T146" i="47"/>
  <c r="L146" i="47"/>
  <c r="AD145" i="47"/>
  <c r="T145" i="47"/>
  <c r="L145" i="47"/>
  <c r="AD144" i="47"/>
  <c r="T144" i="47"/>
  <c r="L144" i="47"/>
  <c r="AD143" i="47"/>
  <c r="T143" i="47"/>
  <c r="L143" i="47"/>
  <c r="AD142" i="47"/>
  <c r="T142" i="47"/>
  <c r="L142" i="47"/>
  <c r="AD141" i="47"/>
  <c r="T141" i="47"/>
  <c r="L141" i="47"/>
  <c r="AD140" i="47"/>
  <c r="T140" i="47"/>
  <c r="L140" i="47"/>
  <c r="AD139" i="47"/>
  <c r="T139" i="47"/>
  <c r="L139" i="47"/>
  <c r="AD138" i="47"/>
  <c r="T138" i="47"/>
  <c r="L138" i="47"/>
  <c r="AD137" i="47"/>
  <c r="T137" i="47"/>
  <c r="L137" i="47"/>
  <c r="AD136" i="47"/>
  <c r="T136" i="47"/>
  <c r="L136" i="47"/>
  <c r="AD135" i="47"/>
  <c r="T135" i="47"/>
  <c r="L135" i="47"/>
  <c r="AD134" i="47"/>
  <c r="T134" i="47"/>
  <c r="L134" i="47"/>
  <c r="AD133" i="47"/>
  <c r="T133" i="47"/>
  <c r="L133" i="47"/>
  <c r="AD132" i="47"/>
  <c r="T132" i="47"/>
  <c r="L132" i="47"/>
  <c r="AD131" i="47"/>
  <c r="T131" i="47"/>
  <c r="L131" i="47"/>
  <c r="AD130" i="47"/>
  <c r="T130" i="47"/>
  <c r="L130" i="47"/>
  <c r="AD129" i="47"/>
  <c r="T129" i="47"/>
  <c r="L129" i="47"/>
  <c r="AD128" i="47"/>
  <c r="T128" i="47"/>
  <c r="L128" i="47"/>
  <c r="AD127" i="47"/>
  <c r="T127" i="47"/>
  <c r="L127" i="47"/>
  <c r="AD126" i="47"/>
  <c r="T126" i="47"/>
  <c r="L126" i="47"/>
  <c r="AD125" i="47"/>
  <c r="T125" i="47"/>
  <c r="L125" i="47"/>
  <c r="AD124" i="47"/>
  <c r="T124" i="47"/>
  <c r="L124" i="47"/>
  <c r="AD123" i="47"/>
  <c r="T123" i="47"/>
  <c r="L123" i="47"/>
  <c r="AD122" i="47"/>
  <c r="T122" i="47"/>
  <c r="L122" i="47"/>
  <c r="AD121" i="47"/>
  <c r="T121" i="47"/>
  <c r="L121" i="47"/>
  <c r="AD120" i="47"/>
  <c r="T120" i="47"/>
  <c r="L120" i="47"/>
  <c r="AD119" i="47"/>
  <c r="T119" i="47"/>
  <c r="L119" i="47"/>
  <c r="AD118" i="47"/>
  <c r="T118" i="47"/>
  <c r="L118" i="47"/>
  <c r="AD117" i="47"/>
  <c r="T117" i="47"/>
  <c r="L117" i="47"/>
  <c r="AD116" i="47"/>
  <c r="T116" i="47"/>
  <c r="L116" i="47"/>
  <c r="AD115" i="47"/>
  <c r="T115" i="47"/>
  <c r="L115" i="47"/>
  <c r="AD114" i="47"/>
  <c r="T114" i="47"/>
  <c r="L114" i="47"/>
  <c r="AD113" i="47"/>
  <c r="T113" i="47"/>
  <c r="L113" i="47"/>
  <c r="AD112" i="47"/>
  <c r="T112" i="47"/>
  <c r="L112" i="47"/>
  <c r="AD111" i="47"/>
  <c r="T111" i="47"/>
  <c r="L111" i="47"/>
  <c r="AD110" i="47"/>
  <c r="T110" i="47"/>
  <c r="L110" i="47"/>
  <c r="AD109" i="47"/>
  <c r="T109" i="47"/>
  <c r="L109" i="47"/>
  <c r="AD108" i="47"/>
  <c r="T108" i="47"/>
  <c r="L108" i="47"/>
  <c r="AD107" i="47"/>
  <c r="T107" i="47"/>
  <c r="L107" i="47"/>
  <c r="AD106" i="47"/>
  <c r="T106" i="47"/>
  <c r="L106" i="47"/>
  <c r="AD105" i="47"/>
  <c r="T105" i="47"/>
  <c r="L105" i="47"/>
  <c r="AD104" i="47"/>
  <c r="T104" i="47"/>
  <c r="L104" i="47"/>
  <c r="AD103" i="47"/>
  <c r="T103" i="47"/>
  <c r="L103" i="47"/>
  <c r="AD102" i="47"/>
  <c r="T102" i="47"/>
  <c r="L102" i="47"/>
  <c r="AD101" i="47"/>
  <c r="T101" i="47"/>
  <c r="L101" i="47"/>
  <c r="AD100" i="47"/>
  <c r="T100" i="47"/>
  <c r="L100" i="47"/>
  <c r="AD99" i="47"/>
  <c r="T99" i="47"/>
  <c r="L99" i="47"/>
  <c r="AD98" i="47"/>
  <c r="T98" i="47"/>
  <c r="L98" i="47"/>
  <c r="AD97" i="47"/>
  <c r="T97" i="47"/>
  <c r="L97" i="47"/>
  <c r="AD96" i="47"/>
  <c r="T96" i="47"/>
  <c r="L96" i="47"/>
  <c r="AD95" i="47"/>
  <c r="T95" i="47"/>
  <c r="L95" i="47"/>
  <c r="AD94" i="47"/>
  <c r="T94" i="47"/>
  <c r="L94" i="47"/>
  <c r="AD93" i="47"/>
  <c r="T93" i="47"/>
  <c r="L93" i="47"/>
  <c r="AD92" i="47"/>
  <c r="T92" i="47"/>
  <c r="L92" i="47"/>
  <c r="AD91" i="47"/>
  <c r="T91" i="47"/>
  <c r="L91" i="47"/>
  <c r="AD90" i="47"/>
  <c r="AB90" i="47"/>
  <c r="Z90" i="47" s="1"/>
  <c r="T90" i="47"/>
  <c r="Q90" i="47"/>
  <c r="O90" i="47" s="1"/>
  <c r="L90" i="47"/>
  <c r="G90" i="47"/>
  <c r="D90" i="47"/>
  <c r="D91" i="47" s="1"/>
  <c r="D92" i="47" s="1"/>
  <c r="D93" i="47" s="1"/>
  <c r="D94" i="47" s="1"/>
  <c r="D95" i="47" s="1"/>
  <c r="D96" i="47" s="1"/>
  <c r="D97" i="47" s="1"/>
  <c r="D98" i="47" s="1"/>
  <c r="D99" i="47" s="1"/>
  <c r="D100" i="47" s="1"/>
  <c r="D101" i="47" s="1"/>
  <c r="D102" i="47" s="1"/>
  <c r="D103" i="47" s="1"/>
  <c r="D104" i="47" s="1"/>
  <c r="D105" i="47" s="1"/>
  <c r="D106" i="47" s="1"/>
  <c r="D107" i="47" s="1"/>
  <c r="D108" i="47" s="1"/>
  <c r="D109" i="47" s="1"/>
  <c r="D110" i="47" s="1"/>
  <c r="D111" i="47" s="1"/>
  <c r="D112" i="47" s="1"/>
  <c r="D113" i="47" s="1"/>
  <c r="D114" i="47" s="1"/>
  <c r="D115" i="47" s="1"/>
  <c r="D116" i="47" s="1"/>
  <c r="D117" i="47" s="1"/>
  <c r="D118" i="47" s="1"/>
  <c r="D119" i="47" s="1"/>
  <c r="D120" i="47" s="1"/>
  <c r="D121" i="47" s="1"/>
  <c r="D122" i="47" s="1"/>
  <c r="H90" i="47" l="1"/>
  <c r="J90" i="47" s="1"/>
  <c r="AA90" i="47"/>
  <c r="AC90" i="47" s="1"/>
  <c r="E95" i="47"/>
  <c r="E96" i="47"/>
  <c r="E97" i="47"/>
  <c r="E105" i="47"/>
  <c r="E113" i="47"/>
  <c r="E121" i="47"/>
  <c r="E91" i="47"/>
  <c r="E92" i="47"/>
  <c r="E93" i="47"/>
  <c r="E103" i="47"/>
  <c r="E111" i="47"/>
  <c r="E119" i="47"/>
  <c r="E101" i="47"/>
  <c r="E109" i="47"/>
  <c r="E117" i="47"/>
  <c r="E90" i="47"/>
  <c r="E99" i="47"/>
  <c r="E107" i="47"/>
  <c r="E115" i="47"/>
  <c r="P90" i="47"/>
  <c r="R90" i="47" s="1"/>
  <c r="D123" i="47"/>
  <c r="E122" i="47"/>
  <c r="E94" i="47"/>
  <c r="E98" i="47"/>
  <c r="E102" i="47"/>
  <c r="E106" i="47"/>
  <c r="E110" i="47"/>
  <c r="E114" i="47"/>
  <c r="E118" i="47"/>
  <c r="E100" i="47"/>
  <c r="E104" i="47"/>
  <c r="E108" i="47"/>
  <c r="E112" i="47"/>
  <c r="E116" i="47"/>
  <c r="E120" i="47"/>
  <c r="BD27" i="1"/>
  <c r="S90" i="47" l="1"/>
  <c r="U90" i="47" s="1"/>
  <c r="AE90" i="47"/>
  <c r="AB91" i="47"/>
  <c r="Z91" i="47" s="1"/>
  <c r="AA91" i="47" s="1"/>
  <c r="K90" i="47"/>
  <c r="D124" i="47"/>
  <c r="E123" i="47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G74" i="1" s="1"/>
  <c r="M90" i="47" l="1"/>
  <c r="I91" i="47"/>
  <c r="G91" i="47" s="1"/>
  <c r="H91" i="47" s="1"/>
  <c r="J91" i="47" s="1"/>
  <c r="Q91" i="47"/>
  <c r="O91" i="47" s="1"/>
  <c r="P91" i="47" s="1"/>
  <c r="R91" i="47" s="1"/>
  <c r="AC91" i="47"/>
  <c r="AE91" i="47" s="1"/>
  <c r="D125" i="47"/>
  <c r="E124" i="47"/>
  <c r="BG72" i="1"/>
  <c r="BG68" i="1"/>
  <c r="BG64" i="1"/>
  <c r="BG60" i="1"/>
  <c r="BG56" i="1"/>
  <c r="BG52" i="1"/>
  <c r="BG48" i="1"/>
  <c r="BG44" i="1"/>
  <c r="BG40" i="1"/>
  <c r="BG36" i="1"/>
  <c r="BG32" i="1"/>
  <c r="BG28" i="1"/>
  <c r="BG71" i="1"/>
  <c r="BG67" i="1"/>
  <c r="BG63" i="1"/>
  <c r="BG59" i="1"/>
  <c r="BG55" i="1"/>
  <c r="BG51" i="1"/>
  <c r="BG47" i="1"/>
  <c r="BG43" i="1"/>
  <c r="BG39" i="1"/>
  <c r="BG35" i="1"/>
  <c r="BG31" i="1"/>
  <c r="BG66" i="1"/>
  <c r="BG58" i="1"/>
  <c r="BG50" i="1"/>
  <c r="BG42" i="1"/>
  <c r="BG34" i="1"/>
  <c r="BG70" i="1"/>
  <c r="BG62" i="1"/>
  <c r="BG54" i="1"/>
  <c r="BG46" i="1"/>
  <c r="BG38" i="1"/>
  <c r="BG30" i="1"/>
  <c r="BG73" i="1"/>
  <c r="BG69" i="1"/>
  <c r="BG65" i="1"/>
  <c r="BG61" i="1"/>
  <c r="BG57" i="1"/>
  <c r="BG53" i="1"/>
  <c r="BG49" i="1"/>
  <c r="BG45" i="1"/>
  <c r="BG41" i="1"/>
  <c r="BG37" i="1"/>
  <c r="BG33" i="1"/>
  <c r="BG29" i="1"/>
  <c r="I73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54" i="1"/>
  <c r="AB92" i="47" l="1"/>
  <c r="Z92" i="47" s="1"/>
  <c r="AA92" i="47" s="1"/>
  <c r="AC92" i="47" s="1"/>
  <c r="D126" i="47"/>
  <c r="E125" i="47"/>
  <c r="S91" i="47"/>
  <c r="K91" i="47"/>
  <c r="I92" i="47" s="1"/>
  <c r="X35" i="40"/>
  <c r="X36" i="40" s="1"/>
  <c r="X37" i="40" s="1"/>
  <c r="X38" i="40" s="1"/>
  <c r="X39" i="40" s="1"/>
  <c r="X40" i="40" s="1"/>
  <c r="X41" i="40" s="1"/>
  <c r="X42" i="40" s="1"/>
  <c r="X43" i="40" s="1"/>
  <c r="W34" i="40"/>
  <c r="W35" i="40" s="1"/>
  <c r="W36" i="40" s="1"/>
  <c r="W37" i="40" s="1"/>
  <c r="W38" i="40" s="1"/>
  <c r="W39" i="40" s="1"/>
  <c r="W40" i="40" s="1"/>
  <c r="W41" i="40" s="1"/>
  <c r="W42" i="40" s="1"/>
  <c r="W43" i="40" s="1"/>
  <c r="V26" i="40"/>
  <c r="V27" i="40" s="1"/>
  <c r="V28" i="40" s="1"/>
  <c r="V29" i="40" s="1"/>
  <c r="V30" i="40" s="1"/>
  <c r="V31" i="40" s="1"/>
  <c r="V32" i="40" s="1"/>
  <c r="V33" i="40" s="1"/>
  <c r="V34" i="40" s="1"/>
  <c r="V35" i="40" s="1"/>
  <c r="V36" i="40" s="1"/>
  <c r="V37" i="40" s="1"/>
  <c r="V38" i="40" s="1"/>
  <c r="V39" i="40" s="1"/>
  <c r="V40" i="40" s="1"/>
  <c r="V41" i="40" s="1"/>
  <c r="V42" i="40" s="1"/>
  <c r="V43" i="40" s="1"/>
  <c r="U26" i="40"/>
  <c r="U27" i="40" s="1"/>
  <c r="U28" i="40" s="1"/>
  <c r="U29" i="40" s="1"/>
  <c r="U30" i="40" s="1"/>
  <c r="U31" i="40" s="1"/>
  <c r="U32" i="40" s="1"/>
  <c r="U33" i="40" s="1"/>
  <c r="U34" i="40" s="1"/>
  <c r="U35" i="40" s="1"/>
  <c r="U36" i="40" s="1"/>
  <c r="U37" i="40" s="1"/>
  <c r="U38" i="40" s="1"/>
  <c r="U39" i="40" s="1"/>
  <c r="U40" i="40" s="1"/>
  <c r="U41" i="40" s="1"/>
  <c r="U42" i="40" s="1"/>
  <c r="U43" i="40" s="1"/>
  <c r="AB93" i="47" l="1"/>
  <c r="Z93" i="47" s="1"/>
  <c r="AE92" i="47"/>
  <c r="G92" i="47"/>
  <c r="H92" i="47" s="1"/>
  <c r="J92" i="47" s="1"/>
  <c r="M91" i="47"/>
  <c r="D127" i="47"/>
  <c r="E126" i="47"/>
  <c r="U91" i="47"/>
  <c r="Q92" i="47"/>
  <c r="O92" i="47" s="1"/>
  <c r="I35" i="40"/>
  <c r="I36" i="40" s="1"/>
  <c r="I37" i="40" s="1"/>
  <c r="I38" i="40" s="1"/>
  <c r="I39" i="40" s="1"/>
  <c r="I40" i="40" s="1"/>
  <c r="I41" i="40" s="1"/>
  <c r="I42" i="40" s="1"/>
  <c r="T27" i="40"/>
  <c r="T28" i="40" s="1"/>
  <c r="T29" i="40" s="1"/>
  <c r="T30" i="40" s="1"/>
  <c r="T31" i="40" s="1"/>
  <c r="T32" i="40" s="1"/>
  <c r="T33" i="40" s="1"/>
  <c r="T34" i="40" s="1"/>
  <c r="T35" i="40" s="1"/>
  <c r="T36" i="40" s="1"/>
  <c r="T37" i="40" s="1"/>
  <c r="T38" i="40" s="1"/>
  <c r="T39" i="40" s="1"/>
  <c r="T40" i="40" s="1"/>
  <c r="T41" i="40" s="1"/>
  <c r="T42" i="40" s="1"/>
  <c r="S27" i="40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P92" i="47" l="1"/>
  <c r="R92" i="47" s="1"/>
  <c r="D128" i="47"/>
  <c r="E127" i="47"/>
  <c r="AA93" i="47"/>
  <c r="AC93" i="47" s="1"/>
  <c r="C73" i="40"/>
  <c r="D72" i="40"/>
  <c r="I52" i="40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E42" i="40"/>
  <c r="E41" i="40"/>
  <c r="E40" i="40"/>
  <c r="E39" i="40"/>
  <c r="E38" i="40"/>
  <c r="E37" i="40"/>
  <c r="E36" i="40"/>
  <c r="E35" i="40"/>
  <c r="E34" i="40"/>
  <c r="J33" i="40"/>
  <c r="J34" i="40" s="1"/>
  <c r="J35" i="40" s="1"/>
  <c r="J36" i="40" s="1"/>
  <c r="J37" i="40" s="1"/>
  <c r="J38" i="40" s="1"/>
  <c r="J39" i="40" s="1"/>
  <c r="J40" i="40" s="1"/>
  <c r="J41" i="40" s="1"/>
  <c r="J42" i="40" s="1"/>
  <c r="E33" i="40"/>
  <c r="E32" i="40"/>
  <c r="E31" i="40"/>
  <c r="E30" i="40"/>
  <c r="E29" i="40"/>
  <c r="E28" i="40"/>
  <c r="E27" i="40"/>
  <c r="E26" i="40"/>
  <c r="E25" i="40"/>
  <c r="E24" i="40"/>
  <c r="H23" i="40"/>
  <c r="H24" i="40" s="1"/>
  <c r="H25" i="40" s="1"/>
  <c r="H26" i="40" s="1"/>
  <c r="H27" i="40" s="1"/>
  <c r="H28" i="40" s="1"/>
  <c r="H29" i="40" s="1"/>
  <c r="H30" i="40" s="1"/>
  <c r="H31" i="40" s="1"/>
  <c r="H32" i="40" s="1"/>
  <c r="H33" i="40" s="1"/>
  <c r="H34" i="40" s="1"/>
  <c r="H35" i="40" s="1"/>
  <c r="H36" i="40" s="1"/>
  <c r="H37" i="40" s="1"/>
  <c r="H38" i="40" s="1"/>
  <c r="H39" i="40" s="1"/>
  <c r="H40" i="40" s="1"/>
  <c r="H41" i="40" s="1"/>
  <c r="H42" i="40" s="1"/>
  <c r="G23" i="40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E23" i="40"/>
  <c r="E22" i="40"/>
  <c r="L21" i="40"/>
  <c r="L22" i="40" s="1"/>
  <c r="L23" i="40" s="1"/>
  <c r="L24" i="40" s="1"/>
  <c r="L25" i="40" s="1"/>
  <c r="L26" i="40" s="1"/>
  <c r="L27" i="40" s="1"/>
  <c r="L28" i="40" s="1"/>
  <c r="L29" i="40" s="1"/>
  <c r="L30" i="40" s="1"/>
  <c r="L31" i="40" s="1"/>
  <c r="L32" i="40" s="1"/>
  <c r="L33" i="40" s="1"/>
  <c r="L34" i="40" s="1"/>
  <c r="L35" i="40" s="1"/>
  <c r="L36" i="40" s="1"/>
  <c r="L37" i="40" s="1"/>
  <c r="L38" i="40" s="1"/>
  <c r="L39" i="40" s="1"/>
  <c r="L40" i="40" s="1"/>
  <c r="L41" i="40" s="1"/>
  <c r="L42" i="40" s="1"/>
  <c r="E21" i="40"/>
  <c r="E20" i="40"/>
  <c r="E19" i="40"/>
  <c r="E18" i="40"/>
  <c r="R17" i="40"/>
  <c r="R18" i="40" s="1"/>
  <c r="R19" i="40" s="1"/>
  <c r="R20" i="40" s="1"/>
  <c r="R21" i="40" s="1"/>
  <c r="R22" i="40" s="1"/>
  <c r="R23" i="40" s="1"/>
  <c r="R24" i="40" s="1"/>
  <c r="R25" i="40" s="1"/>
  <c r="R26" i="40" s="1"/>
  <c r="R27" i="40" s="1"/>
  <c r="R28" i="40" s="1"/>
  <c r="R29" i="40" s="1"/>
  <c r="R30" i="40" s="1"/>
  <c r="R31" i="40" s="1"/>
  <c r="E17" i="40"/>
  <c r="P16" i="40"/>
  <c r="P17" i="40" s="1"/>
  <c r="P18" i="40" s="1"/>
  <c r="P19" i="40" s="1"/>
  <c r="P20" i="40" s="1"/>
  <c r="P21" i="40" s="1"/>
  <c r="P22" i="40" s="1"/>
  <c r="P23" i="40" s="1"/>
  <c r="P24" i="40" s="1"/>
  <c r="P25" i="40" s="1"/>
  <c r="P26" i="40" s="1"/>
  <c r="P27" i="40" s="1"/>
  <c r="P28" i="40" s="1"/>
  <c r="P29" i="40" s="1"/>
  <c r="P30" i="40" s="1"/>
  <c r="P31" i="40" s="1"/>
  <c r="P32" i="40" s="1"/>
  <c r="P33" i="40" s="1"/>
  <c r="P34" i="40" s="1"/>
  <c r="P35" i="40" s="1"/>
  <c r="P36" i="40" s="1"/>
  <c r="P37" i="40" s="1"/>
  <c r="P38" i="40" s="1"/>
  <c r="P39" i="40" s="1"/>
  <c r="P40" i="40" s="1"/>
  <c r="P41" i="40" s="1"/>
  <c r="P42" i="40" s="1"/>
  <c r="O16" i="40"/>
  <c r="O17" i="40" s="1"/>
  <c r="O18" i="40" s="1"/>
  <c r="O19" i="40" s="1"/>
  <c r="O20" i="40" s="1"/>
  <c r="O21" i="40" s="1"/>
  <c r="O22" i="40" s="1"/>
  <c r="O23" i="40" s="1"/>
  <c r="O24" i="40" s="1"/>
  <c r="O25" i="40" s="1"/>
  <c r="O26" i="40" s="1"/>
  <c r="O27" i="40" s="1"/>
  <c r="O28" i="40" s="1"/>
  <c r="O29" i="40" s="1"/>
  <c r="O30" i="40" s="1"/>
  <c r="O31" i="40" s="1"/>
  <c r="O32" i="40" s="1"/>
  <c r="O33" i="40" s="1"/>
  <c r="O34" i="40" s="1"/>
  <c r="O35" i="40" s="1"/>
  <c r="O36" i="40" s="1"/>
  <c r="O37" i="40" s="1"/>
  <c r="O38" i="40" s="1"/>
  <c r="O39" i="40" s="1"/>
  <c r="O40" i="40" s="1"/>
  <c r="O41" i="40" s="1"/>
  <c r="O42" i="40" s="1"/>
  <c r="N16" i="40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M16" i="40"/>
  <c r="M17" i="40" s="1"/>
  <c r="M18" i="40" s="1"/>
  <c r="M19" i="40" s="1"/>
  <c r="M20" i="40" s="1"/>
  <c r="M21" i="40" s="1"/>
  <c r="M22" i="40" s="1"/>
  <c r="M23" i="40" s="1"/>
  <c r="M24" i="40" s="1"/>
  <c r="M25" i="40" s="1"/>
  <c r="M26" i="40" s="1"/>
  <c r="M27" i="40" s="1"/>
  <c r="M28" i="40" s="1"/>
  <c r="M29" i="40" s="1"/>
  <c r="M30" i="40" s="1"/>
  <c r="M31" i="40" s="1"/>
  <c r="M32" i="40" s="1"/>
  <c r="M33" i="40" s="1"/>
  <c r="M34" i="40" s="1"/>
  <c r="M35" i="40" s="1"/>
  <c r="M36" i="40" s="1"/>
  <c r="M37" i="40" s="1"/>
  <c r="M38" i="40" s="1"/>
  <c r="M39" i="40" s="1"/>
  <c r="M40" i="40" s="1"/>
  <c r="M41" i="40" s="1"/>
  <c r="M42" i="40" s="1"/>
  <c r="K16" i="40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F16" i="40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E16" i="40"/>
  <c r="S92" i="47" l="1"/>
  <c r="Q93" i="47" s="1"/>
  <c r="O93" i="47" s="1"/>
  <c r="K92" i="47"/>
  <c r="AB94" i="47"/>
  <c r="Z94" i="47" s="1"/>
  <c r="AE93" i="47"/>
  <c r="D129" i="47"/>
  <c r="E128" i="47"/>
  <c r="R32" i="40"/>
  <c r="R33" i="40" s="1"/>
  <c r="R34" i="40" s="1"/>
  <c r="R35" i="40" s="1"/>
  <c r="R36" i="40" s="1"/>
  <c r="R37" i="40" s="1"/>
  <c r="R38" i="40" s="1"/>
  <c r="R39" i="40" s="1"/>
  <c r="R40" i="40" s="1"/>
  <c r="R41" i="40" s="1"/>
  <c r="R42" i="40" s="1"/>
  <c r="I81" i="40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C74" i="40"/>
  <c r="D73" i="40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73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57" i="1"/>
  <c r="M92" i="47" l="1"/>
  <c r="I93" i="47"/>
  <c r="G93" i="47" s="1"/>
  <c r="H93" i="47" s="1"/>
  <c r="J93" i="47" s="1"/>
  <c r="U92" i="47"/>
  <c r="AA94" i="47"/>
  <c r="AC94" i="47" s="1"/>
  <c r="D130" i="47"/>
  <c r="E129" i="47"/>
  <c r="P93" i="47"/>
  <c r="R93" i="47" s="1"/>
  <c r="C75" i="40"/>
  <c r="D74" i="40"/>
  <c r="DL58" i="1"/>
  <c r="D131" i="47" l="1"/>
  <c r="E130" i="47"/>
  <c r="S93" i="47"/>
  <c r="AB95" i="47"/>
  <c r="Z95" i="47" s="1"/>
  <c r="AE94" i="47"/>
  <c r="K93" i="47"/>
  <c r="I94" i="47" s="1"/>
  <c r="D75" i="40"/>
  <c r="C76" i="40"/>
  <c r="G94" i="47" l="1"/>
  <c r="H94" i="47" s="1"/>
  <c r="J94" i="47" s="1"/>
  <c r="M93" i="47"/>
  <c r="Q94" i="47"/>
  <c r="O94" i="47" s="1"/>
  <c r="U93" i="47"/>
  <c r="AA95" i="47"/>
  <c r="AC95" i="47" s="1"/>
  <c r="D132" i="47"/>
  <c r="E131" i="47"/>
  <c r="D76" i="40"/>
  <c r="C77" i="40"/>
  <c r="P94" i="47" l="1"/>
  <c r="R94" i="47" s="1"/>
  <c r="AB96" i="47"/>
  <c r="Z96" i="47" s="1"/>
  <c r="AE95" i="47"/>
  <c r="D133" i="47"/>
  <c r="E132" i="47"/>
  <c r="C78" i="40"/>
  <c r="D77" i="40"/>
  <c r="BM73" i="1"/>
  <c r="S94" i="47" l="1"/>
  <c r="U94" i="47" s="1"/>
  <c r="AA96" i="47"/>
  <c r="AC96" i="47" s="1"/>
  <c r="D134" i="47"/>
  <c r="E133" i="47"/>
  <c r="K94" i="47"/>
  <c r="I95" i="47" s="1"/>
  <c r="C79" i="40"/>
  <c r="D78" i="40"/>
  <c r="AV6" i="1"/>
  <c r="AV7" i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W14" i="1" s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W25" i="1" s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W33" i="1" s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W70" i="1" s="1"/>
  <c r="AV71" i="1"/>
  <c r="AW71" i="1" s="1"/>
  <c r="AV72" i="1"/>
  <c r="AW72" i="1" s="1"/>
  <c r="AV73" i="1"/>
  <c r="AW73" i="1" s="1"/>
  <c r="Q95" i="47" l="1"/>
  <c r="O95" i="47" s="1"/>
  <c r="P95" i="47" s="1"/>
  <c r="R95" i="47" s="1"/>
  <c r="AB97" i="47"/>
  <c r="Z97" i="47" s="1"/>
  <c r="AE96" i="47"/>
  <c r="M94" i="47"/>
  <c r="G95" i="47"/>
  <c r="H95" i="47" s="1"/>
  <c r="J95" i="47" s="1"/>
  <c r="E134" i="47"/>
  <c r="D135" i="47"/>
  <c r="D79" i="40"/>
  <c r="C80" i="40"/>
  <c r="P71" i="31"/>
  <c r="S95" i="47" l="1"/>
  <c r="Q96" i="47" s="1"/>
  <c r="O96" i="47" s="1"/>
  <c r="E135" i="47"/>
  <c r="D136" i="47"/>
  <c r="AA97" i="47"/>
  <c r="AC97" i="47" s="1"/>
  <c r="D80" i="40"/>
  <c r="C81" i="40"/>
  <c r="Q72" i="31"/>
  <c r="U95" i="47" l="1"/>
  <c r="P96" i="47"/>
  <c r="R96" i="47" s="1"/>
  <c r="S96" i="47" s="1"/>
  <c r="AB98" i="47"/>
  <c r="Z98" i="47" s="1"/>
  <c r="AE97" i="47"/>
  <c r="E136" i="47"/>
  <c r="D137" i="47"/>
  <c r="K95" i="47"/>
  <c r="I96" i="47" s="1"/>
  <c r="C82" i="40"/>
  <c r="D81" i="40"/>
  <c r="P70" i="31" l="1"/>
  <c r="Q71" i="31" s="1"/>
  <c r="AS119" i="33"/>
  <c r="AA98" i="47"/>
  <c r="AC98" i="47" s="1"/>
  <c r="U96" i="47"/>
  <c r="Q97" i="47"/>
  <c r="O97" i="47" s="1"/>
  <c r="G96" i="47"/>
  <c r="H96" i="47" s="1"/>
  <c r="J96" i="47" s="1"/>
  <c r="M95" i="47"/>
  <c r="E137" i="47"/>
  <c r="D138" i="47"/>
  <c r="C83" i="40"/>
  <c r="D82" i="40"/>
  <c r="P97" i="47" l="1"/>
  <c r="R97" i="47" s="1"/>
  <c r="AB99" i="47"/>
  <c r="Z99" i="47" s="1"/>
  <c r="AE98" i="47"/>
  <c r="E138" i="47"/>
  <c r="D139" i="47"/>
  <c r="D83" i="40"/>
  <c r="C84" i="40"/>
  <c r="AP81" i="33"/>
  <c r="AQ81" i="33"/>
  <c r="AR81" i="33"/>
  <c r="AO81" i="33"/>
  <c r="Q81" i="33"/>
  <c r="R81" i="33"/>
  <c r="S81" i="33"/>
  <c r="T81" i="33"/>
  <c r="U81" i="33"/>
  <c r="V81" i="33"/>
  <c r="AB46" i="33"/>
  <c r="AC46" i="33"/>
  <c r="P54" i="31" s="1"/>
  <c r="AD46" i="33"/>
  <c r="P55" i="31" s="1"/>
  <c r="AE46" i="33"/>
  <c r="P56" i="31" s="1"/>
  <c r="AF46" i="33"/>
  <c r="P57" i="31" s="1"/>
  <c r="AG46" i="33"/>
  <c r="P58" i="31" s="1"/>
  <c r="AH46" i="33"/>
  <c r="P59" i="31" s="1"/>
  <c r="AI46" i="33"/>
  <c r="P60" i="31" s="1"/>
  <c r="AJ46" i="33"/>
  <c r="P61" i="31" s="1"/>
  <c r="AK46" i="33"/>
  <c r="P62" i="31" s="1"/>
  <c r="AL46" i="33"/>
  <c r="P63" i="31" s="1"/>
  <c r="AM46" i="33"/>
  <c r="P64" i="31" s="1"/>
  <c r="AN46" i="33"/>
  <c r="P65" i="31" s="1"/>
  <c r="AO46" i="33"/>
  <c r="P66" i="31" s="1"/>
  <c r="AP46" i="33"/>
  <c r="P67" i="31" s="1"/>
  <c r="AQ46" i="33"/>
  <c r="P68" i="31" s="1"/>
  <c r="AR46" i="33"/>
  <c r="P69" i="31" s="1"/>
  <c r="AA46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R46" i="33"/>
  <c r="S46" i="33"/>
  <c r="T46" i="33"/>
  <c r="U46" i="33"/>
  <c r="V46" i="33"/>
  <c r="C46" i="33"/>
  <c r="S97" i="47" l="1"/>
  <c r="Q98" i="47" s="1"/>
  <c r="O98" i="47" s="1"/>
  <c r="K96" i="47"/>
  <c r="I97" i="47" s="1"/>
  <c r="AA99" i="47"/>
  <c r="AC99" i="47" s="1"/>
  <c r="E139" i="47"/>
  <c r="D140" i="47"/>
  <c r="D84" i="40"/>
  <c r="C85" i="40"/>
  <c r="Q68" i="31"/>
  <c r="Q64" i="31"/>
  <c r="Q57" i="31"/>
  <c r="Q60" i="31"/>
  <c r="Q56" i="31"/>
  <c r="Q66" i="31"/>
  <c r="Q62" i="31"/>
  <c r="Q58" i="31"/>
  <c r="Q69" i="31"/>
  <c r="Q70" i="31"/>
  <c r="Q65" i="31"/>
  <c r="Q61" i="31"/>
  <c r="Q67" i="31"/>
  <c r="Q63" i="31"/>
  <c r="Q59" i="31"/>
  <c r="Q55" i="31"/>
  <c r="U97" i="47" l="1"/>
  <c r="P98" i="47"/>
  <c r="R98" i="47" s="1"/>
  <c r="E140" i="47"/>
  <c r="D141" i="47"/>
  <c r="M96" i="47"/>
  <c r="G97" i="47"/>
  <c r="H97" i="47" s="1"/>
  <c r="J97" i="47" s="1"/>
  <c r="AB100" i="47"/>
  <c r="Z100" i="47" s="1"/>
  <c r="AE99" i="47"/>
  <c r="C86" i="40"/>
  <c r="D85" i="40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3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25" i="32"/>
  <c r="N25" i="32"/>
  <c r="F174" i="32" s="1"/>
  <c r="N26" i="32"/>
  <c r="F175" i="32" s="1"/>
  <c r="N27" i="32"/>
  <c r="F176" i="32" s="1"/>
  <c r="N28" i="32"/>
  <c r="F177" i="32" s="1"/>
  <c r="N29" i="32"/>
  <c r="F178" i="32" s="1"/>
  <c r="N30" i="32"/>
  <c r="F179" i="32" s="1"/>
  <c r="N31" i="32"/>
  <c r="F180" i="32" s="1"/>
  <c r="N32" i="32"/>
  <c r="F181" i="32" s="1"/>
  <c r="N33" i="32"/>
  <c r="F182" i="32" s="1"/>
  <c r="N34" i="32"/>
  <c r="F183" i="32" s="1"/>
  <c r="N35" i="32"/>
  <c r="F184" i="32" s="1"/>
  <c r="N36" i="32"/>
  <c r="F185" i="32" s="1"/>
  <c r="D209" i="32" s="1"/>
  <c r="N37" i="32"/>
  <c r="F186" i="32" s="1"/>
  <c r="N38" i="32"/>
  <c r="F187" i="32" s="1"/>
  <c r="N39" i="32"/>
  <c r="F188" i="32" s="1"/>
  <c r="N40" i="32"/>
  <c r="F189" i="32" s="1"/>
  <c r="N41" i="32"/>
  <c r="F190" i="32" s="1"/>
  <c r="N42" i="32"/>
  <c r="F191" i="32" s="1"/>
  <c r="N43" i="32"/>
  <c r="F192" i="32" s="1"/>
  <c r="N44" i="32"/>
  <c r="F193" i="32" s="1"/>
  <c r="N45" i="32"/>
  <c r="F194" i="32" s="1"/>
  <c r="N46" i="32"/>
  <c r="F195" i="32" s="1"/>
  <c r="N47" i="32"/>
  <c r="F196" i="32" s="1"/>
  <c r="N48" i="32"/>
  <c r="F197" i="32" s="1"/>
  <c r="N49" i="32"/>
  <c r="F198" i="32" s="1"/>
  <c r="N50" i="32"/>
  <c r="F199" i="32" s="1"/>
  <c r="N51" i="32"/>
  <c r="F200" i="32" s="1"/>
  <c r="N52" i="32"/>
  <c r="F201" i="32" s="1"/>
  <c r="N53" i="32"/>
  <c r="N24" i="32"/>
  <c r="F173" i="32" s="1"/>
  <c r="D207" i="32" s="1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34" i="32"/>
  <c r="AU73" i="1"/>
  <c r="AS73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" i="1"/>
  <c r="BK61" i="1"/>
  <c r="BK60" i="1"/>
  <c r="BK69" i="1"/>
  <c r="BK68" i="1"/>
  <c r="BK67" i="1"/>
  <c r="BK66" i="1"/>
  <c r="BK65" i="1"/>
  <c r="BK64" i="1"/>
  <c r="BK63" i="1"/>
  <c r="BK62" i="1"/>
  <c r="E209" i="32" l="1"/>
  <c r="E207" i="32"/>
  <c r="G199" i="32"/>
  <c r="G195" i="32"/>
  <c r="G191" i="32"/>
  <c r="G187" i="32"/>
  <c r="G183" i="32"/>
  <c r="G179" i="32"/>
  <c r="G175" i="32"/>
  <c r="G198" i="32"/>
  <c r="G194" i="32"/>
  <c r="G190" i="32"/>
  <c r="G186" i="32"/>
  <c r="G182" i="32"/>
  <c r="G178" i="32"/>
  <c r="O54" i="32"/>
  <c r="F202" i="32"/>
  <c r="G174" i="32"/>
  <c r="G201" i="32"/>
  <c r="G197" i="32"/>
  <c r="G193" i="32"/>
  <c r="G189" i="32"/>
  <c r="G185" i="32"/>
  <c r="G181" i="32"/>
  <c r="G177" i="32"/>
  <c r="G200" i="32"/>
  <c r="G196" i="32"/>
  <c r="G192" i="32"/>
  <c r="G188" i="32"/>
  <c r="G184" i="32"/>
  <c r="G180" i="32"/>
  <c r="G176" i="32"/>
  <c r="S98" i="47"/>
  <c r="U98" i="47" s="1"/>
  <c r="AA100" i="47"/>
  <c r="AC100" i="47" s="1"/>
  <c r="E141" i="47"/>
  <c r="D142" i="47"/>
  <c r="C87" i="40"/>
  <c r="D86" i="40"/>
  <c r="O53" i="32"/>
  <c r="O49" i="32"/>
  <c r="O45" i="32"/>
  <c r="O41" i="32"/>
  <c r="O37" i="32"/>
  <c r="O33" i="32"/>
  <c r="O35" i="32"/>
  <c r="O31" i="32"/>
  <c r="O27" i="32"/>
  <c r="O50" i="32"/>
  <c r="O46" i="32"/>
  <c r="O42" i="32"/>
  <c r="O38" i="32"/>
  <c r="O34" i="32"/>
  <c r="O30" i="32"/>
  <c r="O26" i="32"/>
  <c r="O51" i="32"/>
  <c r="O47" i="32"/>
  <c r="O43" i="32"/>
  <c r="O39" i="32"/>
  <c r="O29" i="32"/>
  <c r="O25" i="32"/>
  <c r="O52" i="32"/>
  <c r="O48" i="32"/>
  <c r="O44" i="32"/>
  <c r="O40" i="32"/>
  <c r="O36" i="32"/>
  <c r="O32" i="32"/>
  <c r="O28" i="32"/>
  <c r="BK70" i="1"/>
  <c r="BK73" i="1"/>
  <c r="BM72" i="1"/>
  <c r="BK72" i="1"/>
  <c r="BM71" i="1"/>
  <c r="BK71" i="1"/>
  <c r="S72" i="31"/>
  <c r="U61" i="31"/>
  <c r="U62" i="31"/>
  <c r="U63" i="31"/>
  <c r="U64" i="31"/>
  <c r="U65" i="31"/>
  <c r="U66" i="31"/>
  <c r="U67" i="31"/>
  <c r="U68" i="31"/>
  <c r="U69" i="31"/>
  <c r="U70" i="31"/>
  <c r="U71" i="31"/>
  <c r="U72" i="31"/>
  <c r="U60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25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46" i="31"/>
  <c r="G202" i="32" l="1"/>
  <c r="G203" i="32"/>
  <c r="Q99" i="47"/>
  <c r="O99" i="47" s="1"/>
  <c r="P99" i="47" s="1"/>
  <c r="R99" i="47" s="1"/>
  <c r="AB101" i="47"/>
  <c r="Z101" i="47" s="1"/>
  <c r="AE100" i="47"/>
  <c r="K97" i="47"/>
  <c r="I98" i="47" s="1"/>
  <c r="E142" i="47"/>
  <c r="D143" i="47"/>
  <c r="D87" i="40"/>
  <c r="C88" i="40"/>
  <c r="K72" i="31"/>
  <c r="E143" i="47" l="1"/>
  <c r="D144" i="47"/>
  <c r="AA101" i="47"/>
  <c r="AC101" i="47" s="1"/>
  <c r="S99" i="47"/>
  <c r="G98" i="47"/>
  <c r="H98" i="47" s="1"/>
  <c r="J98" i="47" s="1"/>
  <c r="M97" i="47"/>
  <c r="D88" i="40"/>
  <c r="C89" i="40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AB102" i="47" l="1"/>
  <c r="Z102" i="47" s="1"/>
  <c r="AE101" i="47"/>
  <c r="E144" i="47"/>
  <c r="D145" i="47"/>
  <c r="U99" i="47"/>
  <c r="Q100" i="47"/>
  <c r="O100" i="47" s="1"/>
  <c r="C90" i="40"/>
  <c r="D89" i="40"/>
  <c r="AJ72" i="1"/>
  <c r="AJ62" i="1"/>
  <c r="AJ63" i="1"/>
  <c r="AJ64" i="1"/>
  <c r="AJ65" i="1"/>
  <c r="AJ66" i="1"/>
  <c r="AJ67" i="1"/>
  <c r="AJ68" i="1"/>
  <c r="AJ69" i="1"/>
  <c r="AJ70" i="1"/>
  <c r="AJ71" i="1"/>
  <c r="AA102" i="47" l="1"/>
  <c r="AC102" i="47" s="1"/>
  <c r="P100" i="47"/>
  <c r="R100" i="47" s="1"/>
  <c r="K98" i="47"/>
  <c r="I99" i="47" s="1"/>
  <c r="E145" i="47"/>
  <c r="D146" i="47"/>
  <c r="C91" i="40"/>
  <c r="D90" i="40"/>
  <c r="AL62" i="1"/>
  <c r="AL63" i="1"/>
  <c r="AL64" i="1"/>
  <c r="AL65" i="1"/>
  <c r="AL66" i="1"/>
  <c r="AL67" i="1"/>
  <c r="AL68" i="1"/>
  <c r="AL69" i="1"/>
  <c r="AL70" i="1"/>
  <c r="AL71" i="1"/>
  <c r="AK62" i="1"/>
  <c r="AK63" i="1"/>
  <c r="AK64" i="1"/>
  <c r="AK65" i="1"/>
  <c r="AK66" i="1"/>
  <c r="AK67" i="1"/>
  <c r="AK68" i="1"/>
  <c r="AK69" i="1"/>
  <c r="AK70" i="1"/>
  <c r="AK71" i="1"/>
  <c r="AK72" i="1"/>
  <c r="AL72" i="1"/>
  <c r="S100" i="47" l="1"/>
  <c r="U100" i="47" s="1"/>
  <c r="AB103" i="47"/>
  <c r="Z103" i="47" s="1"/>
  <c r="AE102" i="47"/>
  <c r="E146" i="47"/>
  <c r="D147" i="47"/>
  <c r="M98" i="47"/>
  <c r="G99" i="47"/>
  <c r="H99" i="47" s="1"/>
  <c r="J99" i="47" s="1"/>
  <c r="D91" i="40"/>
  <c r="C92" i="40"/>
  <c r="AM62" i="1"/>
  <c r="AM63" i="1"/>
  <c r="AM64" i="1"/>
  <c r="AM65" i="1"/>
  <c r="AM66" i="1"/>
  <c r="AM67" i="1"/>
  <c r="AM68" i="1"/>
  <c r="AM69" i="1"/>
  <c r="AM70" i="1"/>
  <c r="AM71" i="1"/>
  <c r="AM72" i="1"/>
  <c r="Q101" i="47" l="1"/>
  <c r="O101" i="47" s="1"/>
  <c r="P101" i="47" s="1"/>
  <c r="R101" i="47" s="1"/>
  <c r="AA103" i="47"/>
  <c r="AC103" i="47" s="1"/>
  <c r="E147" i="47"/>
  <c r="D148" i="47"/>
  <c r="D92" i="40"/>
  <c r="C93" i="40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9" i="1"/>
  <c r="S101" i="47" l="1"/>
  <c r="Q102" i="47" s="1"/>
  <c r="O102" i="47" s="1"/>
  <c r="K99" i="47"/>
  <c r="AB104" i="47"/>
  <c r="Z104" i="47" s="1"/>
  <c r="AE103" i="47"/>
  <c r="E148" i="47"/>
  <c r="D149" i="47"/>
  <c r="C154" i="47" s="1"/>
  <c r="E154" i="47" s="1"/>
  <c r="C94" i="40"/>
  <c r="D93" i="40"/>
  <c r="DJ73" i="1"/>
  <c r="DJ66" i="1"/>
  <c r="DJ67" i="1"/>
  <c r="DJ68" i="1"/>
  <c r="DJ69" i="1"/>
  <c r="DJ70" i="1"/>
  <c r="DJ71" i="1"/>
  <c r="DJ72" i="1"/>
  <c r="DJ65" i="1"/>
  <c r="M99" i="47" l="1"/>
  <c r="I100" i="47"/>
  <c r="G100" i="47" s="1"/>
  <c r="H100" i="47" s="1"/>
  <c r="J100" i="47" s="1"/>
  <c r="U101" i="47"/>
  <c r="AA104" i="47"/>
  <c r="AC104" i="47" s="1"/>
  <c r="P102" i="47"/>
  <c r="R102" i="47" s="1"/>
  <c r="E149" i="47"/>
  <c r="C95" i="40"/>
  <c r="D94" i="40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S102" i="47" l="1"/>
  <c r="U102" i="47" s="1"/>
  <c r="AB105" i="47"/>
  <c r="Z105" i="47" s="1"/>
  <c r="AE104" i="47"/>
  <c r="K100" i="47"/>
  <c r="I101" i="47" s="1"/>
  <c r="D95" i="40"/>
  <c r="C96" i="40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57" i="1"/>
  <c r="Q103" i="47" l="1"/>
  <c r="O103" i="47" s="1"/>
  <c r="P103" i="47" s="1"/>
  <c r="R103" i="47" s="1"/>
  <c r="M100" i="47"/>
  <c r="G101" i="47"/>
  <c r="AA105" i="47"/>
  <c r="AC105" i="47" s="1"/>
  <c r="D96" i="40"/>
  <c r="C97" i="40"/>
  <c r="BS73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51" i="1"/>
  <c r="S103" i="47" l="1"/>
  <c r="Q104" i="47" s="1"/>
  <c r="O104" i="47" s="1"/>
  <c r="H101" i="47"/>
  <c r="J101" i="47" s="1"/>
  <c r="AB106" i="47"/>
  <c r="Z106" i="47" s="1"/>
  <c r="AE105" i="47"/>
  <c r="E97" i="40"/>
  <c r="D97" i="40"/>
  <c r="C98" i="40"/>
  <c r="E98" i="40" s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6" i="1"/>
  <c r="U103" i="47" l="1"/>
  <c r="P104" i="47"/>
  <c r="R104" i="47" s="1"/>
  <c r="AA106" i="47"/>
  <c r="AC106" i="47" s="1"/>
  <c r="K101" i="47"/>
  <c r="I102" i="47" s="1"/>
  <c r="D98" i="40"/>
  <c r="C99" i="40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54" i="1"/>
  <c r="DF64" i="1"/>
  <c r="DF65" i="1"/>
  <c r="DF66" i="1"/>
  <c r="DF67" i="1"/>
  <c r="DF68" i="1"/>
  <c r="DF69" i="1"/>
  <c r="DF70" i="1"/>
  <c r="DF71" i="1"/>
  <c r="DF72" i="1"/>
  <c r="DF73" i="1"/>
  <c r="DF63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54" i="1"/>
  <c r="S104" i="47" l="1"/>
  <c r="U104" i="47" s="1"/>
  <c r="AB107" i="47"/>
  <c r="Z107" i="47" s="1"/>
  <c r="AE106" i="47"/>
  <c r="G102" i="47"/>
  <c r="M101" i="47"/>
  <c r="D99" i="40"/>
  <c r="C100" i="40"/>
  <c r="E99" i="40"/>
  <c r="BO35" i="1"/>
  <c r="BO36" i="1"/>
  <c r="BO37" i="1"/>
  <c r="BO38" i="1"/>
  <c r="BO39" i="1"/>
  <c r="BO40" i="1"/>
  <c r="BO41" i="1"/>
  <c r="BO42" i="1"/>
  <c r="BO43" i="1"/>
  <c r="BO44" i="1"/>
  <c r="BO45" i="1"/>
  <c r="BO46" i="1"/>
  <c r="Q105" i="47" l="1"/>
  <c r="O105" i="47" s="1"/>
  <c r="P105" i="47" s="1"/>
  <c r="R105" i="47" s="1"/>
  <c r="AA107" i="47"/>
  <c r="AC107" i="47" s="1"/>
  <c r="H102" i="47"/>
  <c r="J102" i="47" s="1"/>
  <c r="D100" i="40"/>
  <c r="C101" i="40"/>
  <c r="E100" i="40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S105" i="47" l="1"/>
  <c r="Q106" i="47" s="1"/>
  <c r="O106" i="47" s="1"/>
  <c r="K102" i="47"/>
  <c r="AB108" i="47"/>
  <c r="Z108" i="47" s="1"/>
  <c r="AE107" i="47"/>
  <c r="C102" i="40"/>
  <c r="D101" i="40"/>
  <c r="E101" i="40"/>
  <c r="BI34" i="1"/>
  <c r="BI33" i="1"/>
  <c r="BI32" i="1"/>
  <c r="BI31" i="1"/>
  <c r="BI30" i="1"/>
  <c r="BI29" i="1"/>
  <c r="BI28" i="1"/>
  <c r="BI27" i="1"/>
  <c r="BI35" i="1"/>
  <c r="BI36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37" i="1"/>
  <c r="BD45" i="1"/>
  <c r="BD44" i="1"/>
  <c r="BD43" i="1"/>
  <c r="BD42" i="1"/>
  <c r="BD41" i="1"/>
  <c r="BD40" i="1"/>
  <c r="BD39" i="1"/>
  <c r="BD38" i="1"/>
  <c r="BD37" i="1"/>
  <c r="BD36" i="1"/>
  <c r="BD35" i="1"/>
  <c r="BD33" i="1"/>
  <c r="BD32" i="1"/>
  <c r="BD31" i="1"/>
  <c r="BD30" i="1"/>
  <c r="BD29" i="1"/>
  <c r="BD28" i="1"/>
  <c r="BD26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M102" i="47" l="1"/>
  <c r="I103" i="47"/>
  <c r="G103" i="47" s="1"/>
  <c r="H103" i="47" s="1"/>
  <c r="J103" i="47" s="1"/>
  <c r="U105" i="47"/>
  <c r="AA108" i="47"/>
  <c r="AC108" i="47" s="1"/>
  <c r="P106" i="47"/>
  <c r="R106" i="47" s="1"/>
  <c r="C103" i="40"/>
  <c r="D102" i="40"/>
  <c r="E102" i="40"/>
  <c r="BE29" i="1"/>
  <c r="BE33" i="1"/>
  <c r="BE39" i="1"/>
  <c r="BE43" i="1"/>
  <c r="BE27" i="1"/>
  <c r="BE31" i="1"/>
  <c r="BE36" i="1"/>
  <c r="BE40" i="1"/>
  <c r="BE44" i="1"/>
  <c r="BE30" i="1"/>
  <c r="BE42" i="1"/>
  <c r="BE28" i="1"/>
  <c r="BE32" i="1"/>
  <c r="BE38" i="1"/>
  <c r="BE37" i="1"/>
  <c r="BE41" i="1"/>
  <c r="BE45" i="1"/>
  <c r="M48" i="1"/>
  <c r="BD34" i="1"/>
  <c r="BD50" i="1"/>
  <c r="BD49" i="1"/>
  <c r="BD48" i="1"/>
  <c r="BD47" i="1"/>
  <c r="BD46" i="1"/>
  <c r="BE46" i="1" s="1"/>
  <c r="BC51" i="1"/>
  <c r="BC50" i="1"/>
  <c r="BC49" i="1"/>
  <c r="BC48" i="1"/>
  <c r="BC47" i="1"/>
  <c r="BA51" i="1"/>
  <c r="BA50" i="1"/>
  <c r="BA49" i="1"/>
  <c r="BA48" i="1"/>
  <c r="BA47" i="1"/>
  <c r="BD51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E74" i="1" s="1"/>
  <c r="BD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52" i="1"/>
  <c r="AY73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38" i="1"/>
  <c r="S106" i="47" l="1"/>
  <c r="U106" i="47" s="1"/>
  <c r="AB109" i="47"/>
  <c r="Z109" i="47" s="1"/>
  <c r="AE108" i="47"/>
  <c r="K103" i="47"/>
  <c r="I104" i="47" s="1"/>
  <c r="D103" i="40"/>
  <c r="C104" i="40"/>
  <c r="E103" i="40"/>
  <c r="BE71" i="1"/>
  <c r="BE67" i="1"/>
  <c r="BE63" i="1"/>
  <c r="BE59" i="1"/>
  <c r="BE66" i="1"/>
  <c r="BE51" i="1"/>
  <c r="BE55" i="1"/>
  <c r="BE48" i="1"/>
  <c r="BE52" i="1"/>
  <c r="BE58" i="1"/>
  <c r="BE72" i="1"/>
  <c r="BE68" i="1"/>
  <c r="BE64" i="1"/>
  <c r="BE60" i="1"/>
  <c r="BE56" i="1"/>
  <c r="BE70" i="1"/>
  <c r="BE62" i="1"/>
  <c r="BE54" i="1"/>
  <c r="BE49" i="1"/>
  <c r="BE50" i="1"/>
  <c r="BE73" i="1"/>
  <c r="BE69" i="1"/>
  <c r="BE65" i="1"/>
  <c r="BE61" i="1"/>
  <c r="BE57" i="1"/>
  <c r="BE53" i="1"/>
  <c r="BE35" i="1"/>
  <c r="BE34" i="1"/>
  <c r="BE47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Q107" i="47" l="1"/>
  <c r="O107" i="47" s="1"/>
  <c r="P107" i="47" s="1"/>
  <c r="R107" i="47" s="1"/>
  <c r="AA109" i="47"/>
  <c r="AC109" i="47" s="1"/>
  <c r="G104" i="47"/>
  <c r="M103" i="47"/>
  <c r="D104" i="40"/>
  <c r="C105" i="40"/>
  <c r="E104" i="40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L46" i="1"/>
  <c r="Z46" i="1" s="1"/>
  <c r="L45" i="1"/>
  <c r="Z45" i="1" s="1"/>
  <c r="L44" i="1"/>
  <c r="Z44" i="1" s="1"/>
  <c r="L43" i="1"/>
  <c r="Z43" i="1" s="1"/>
  <c r="L42" i="1"/>
  <c r="Z42" i="1" s="1"/>
  <c r="C142" i="40" s="1"/>
  <c r="L41" i="1"/>
  <c r="Z41" i="1" s="1"/>
  <c r="C141" i="40" s="1"/>
  <c r="D142" i="40" s="1"/>
  <c r="L40" i="1"/>
  <c r="Z40" i="1" s="1"/>
  <c r="L39" i="1"/>
  <c r="Z39" i="1" s="1"/>
  <c r="L38" i="1"/>
  <c r="Z38" i="1" s="1"/>
  <c r="L37" i="1"/>
  <c r="Z37" i="1" s="1"/>
  <c r="L36" i="1"/>
  <c r="Z36" i="1" s="1"/>
  <c r="L35" i="1"/>
  <c r="Z35" i="1" s="1"/>
  <c r="L34" i="1"/>
  <c r="Z34" i="1" s="1"/>
  <c r="L33" i="1"/>
  <c r="Z33" i="1" s="1"/>
  <c r="L32" i="1"/>
  <c r="Z32" i="1" s="1"/>
  <c r="L31" i="1"/>
  <c r="L30" i="1"/>
  <c r="L29" i="1"/>
  <c r="L28" i="1"/>
  <c r="L27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47" i="1"/>
  <c r="L48" i="1"/>
  <c r="Z48" i="1" s="1"/>
  <c r="L49" i="1"/>
  <c r="Z49" i="1" s="1"/>
  <c r="L50" i="1"/>
  <c r="Z50" i="1" s="1"/>
  <c r="L51" i="1"/>
  <c r="Z51" i="1" s="1"/>
  <c r="L52" i="1"/>
  <c r="Z52" i="1" s="1"/>
  <c r="L53" i="1"/>
  <c r="Z53" i="1" s="1"/>
  <c r="L54" i="1"/>
  <c r="Z54" i="1" s="1"/>
  <c r="L55" i="1"/>
  <c r="Z55" i="1" s="1"/>
  <c r="L56" i="1"/>
  <c r="Z56" i="1" s="1"/>
  <c r="L57" i="1"/>
  <c r="Z57" i="1" s="1"/>
  <c r="L58" i="1"/>
  <c r="Z58" i="1" s="1"/>
  <c r="L59" i="1"/>
  <c r="Z59" i="1" s="1"/>
  <c r="L60" i="1"/>
  <c r="Z60" i="1" s="1"/>
  <c r="L61" i="1"/>
  <c r="Z61" i="1" s="1"/>
  <c r="L62" i="1"/>
  <c r="Z62" i="1" s="1"/>
  <c r="L63" i="1"/>
  <c r="Z63" i="1" s="1"/>
  <c r="L64" i="1"/>
  <c r="Z64" i="1" s="1"/>
  <c r="L65" i="1"/>
  <c r="Z65" i="1" s="1"/>
  <c r="L66" i="1"/>
  <c r="Z66" i="1" s="1"/>
  <c r="L67" i="1"/>
  <c r="Z67" i="1" s="1"/>
  <c r="L68" i="1"/>
  <c r="Z68" i="1" s="1"/>
  <c r="L69" i="1"/>
  <c r="Z69" i="1" s="1"/>
  <c r="L70" i="1"/>
  <c r="Z70" i="1" s="1"/>
  <c r="L71" i="1"/>
  <c r="Z71" i="1" s="1"/>
  <c r="L72" i="1"/>
  <c r="Z72" i="1" s="1"/>
  <c r="L73" i="1"/>
  <c r="Z73" i="1" s="1"/>
  <c r="L47" i="1"/>
  <c r="Z47" i="1" s="1"/>
  <c r="D202" i="32" l="1"/>
  <c r="C172" i="40"/>
  <c r="D201" i="32"/>
  <c r="C171" i="40"/>
  <c r="D197" i="32"/>
  <c r="C167" i="40"/>
  <c r="D189" i="32"/>
  <c r="C159" i="40"/>
  <c r="C151" i="40"/>
  <c r="D181" i="32"/>
  <c r="C147" i="40"/>
  <c r="D177" i="32"/>
  <c r="D200" i="32"/>
  <c r="C170" i="40"/>
  <c r="D196" i="32"/>
  <c r="C166" i="40"/>
  <c r="D192" i="32"/>
  <c r="C162" i="40"/>
  <c r="D188" i="32"/>
  <c r="C158" i="40"/>
  <c r="D184" i="32"/>
  <c r="C154" i="40"/>
  <c r="C150" i="40"/>
  <c r="D180" i="32"/>
  <c r="C146" i="40"/>
  <c r="D176" i="32"/>
  <c r="D199" i="32"/>
  <c r="C169" i="40"/>
  <c r="D195" i="32"/>
  <c r="C165" i="40"/>
  <c r="D191" i="32"/>
  <c r="C161" i="40"/>
  <c r="D187" i="32"/>
  <c r="C157" i="40"/>
  <c r="D183" i="32"/>
  <c r="C153" i="40"/>
  <c r="C149" i="40"/>
  <c r="D179" i="32"/>
  <c r="C143" i="40"/>
  <c r="D173" i="32"/>
  <c r="D194" i="32"/>
  <c r="C164" i="40"/>
  <c r="D190" i="32"/>
  <c r="C160" i="40"/>
  <c r="D186" i="32"/>
  <c r="C156" i="40"/>
  <c r="D182" i="32"/>
  <c r="C152" i="40"/>
  <c r="D178" i="32"/>
  <c r="C148" i="40"/>
  <c r="D174" i="32"/>
  <c r="E174" i="32" s="1"/>
  <c r="E175" i="32" s="1"/>
  <c r="C144" i="40"/>
  <c r="D198" i="32"/>
  <c r="C168" i="40"/>
  <c r="D193" i="32"/>
  <c r="C163" i="40"/>
  <c r="D185" i="32"/>
  <c r="C155" i="40"/>
  <c r="E142" i="40"/>
  <c r="D143" i="40"/>
  <c r="C145" i="40"/>
  <c r="D175" i="32"/>
  <c r="C173" i="40"/>
  <c r="D203" i="32"/>
  <c r="S107" i="47"/>
  <c r="Q108" i="47" s="1"/>
  <c r="O108" i="47" s="1"/>
  <c r="H104" i="47"/>
  <c r="J104" i="47" s="1"/>
  <c r="AB110" i="47"/>
  <c r="Z110" i="47" s="1"/>
  <c r="AE109" i="47"/>
  <c r="C106" i="40"/>
  <c r="D105" i="40"/>
  <c r="E105" i="40"/>
  <c r="DA73" i="1"/>
  <c r="CB73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27" i="1"/>
  <c r="CC73" i="1"/>
  <c r="CD73" i="1" l="1"/>
  <c r="CG74" i="1" s="1"/>
  <c r="CF74" i="1"/>
  <c r="E143" i="40"/>
  <c r="D144" i="40"/>
  <c r="E176" i="32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U107" i="47"/>
  <c r="AA110" i="47"/>
  <c r="AC110" i="47" s="1"/>
  <c r="P108" i="47"/>
  <c r="R108" i="47" s="1"/>
  <c r="K104" i="47"/>
  <c r="I105" i="47" s="1"/>
  <c r="C107" i="40"/>
  <c r="D106" i="40"/>
  <c r="E106" i="40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206" i="32" l="1"/>
  <c r="D208" i="32"/>
  <c r="E206" i="32"/>
  <c r="E208" i="32"/>
  <c r="D145" i="40"/>
  <c r="E144" i="40"/>
  <c r="S108" i="47"/>
  <c r="Q109" i="47" s="1"/>
  <c r="AB111" i="47"/>
  <c r="Z111" i="47" s="1"/>
  <c r="AE110" i="47"/>
  <c r="M104" i="47"/>
  <c r="G105" i="47"/>
  <c r="D107" i="40"/>
  <c r="C108" i="40"/>
  <c r="E107" i="40"/>
  <c r="CC27" i="1"/>
  <c r="CD27" i="1" s="1"/>
  <c r="CC28" i="1"/>
  <c r="CD28" i="1" s="1"/>
  <c r="CC29" i="1"/>
  <c r="CC30" i="1"/>
  <c r="CD30" i="1" s="1"/>
  <c r="CC31" i="1"/>
  <c r="CD31" i="1" s="1"/>
  <c r="CC32" i="1"/>
  <c r="CC33" i="1"/>
  <c r="CC34" i="1"/>
  <c r="CD34" i="1" s="1"/>
  <c r="CC35" i="1"/>
  <c r="CD35" i="1" s="1"/>
  <c r="CC36" i="1"/>
  <c r="CD36" i="1" s="1"/>
  <c r="CC37" i="1"/>
  <c r="CC38" i="1"/>
  <c r="CD38" i="1" s="1"/>
  <c r="CC39" i="1"/>
  <c r="CD39" i="1" s="1"/>
  <c r="CC40" i="1"/>
  <c r="CD40" i="1" s="1"/>
  <c r="CC41" i="1"/>
  <c r="CC42" i="1"/>
  <c r="CD42" i="1" s="1"/>
  <c r="CC43" i="1"/>
  <c r="CD43" i="1" s="1"/>
  <c r="CC44" i="1"/>
  <c r="CD44" i="1" s="1"/>
  <c r="CC45" i="1"/>
  <c r="CC46" i="1"/>
  <c r="CD46" i="1" s="1"/>
  <c r="CC47" i="1"/>
  <c r="CD47" i="1" s="1"/>
  <c r="CC48" i="1"/>
  <c r="CD48" i="1" s="1"/>
  <c r="CC49" i="1"/>
  <c r="CC50" i="1"/>
  <c r="CD50" i="1" s="1"/>
  <c r="CC51" i="1"/>
  <c r="CD51" i="1" s="1"/>
  <c r="CC52" i="1"/>
  <c r="CD52" i="1" s="1"/>
  <c r="CC53" i="1"/>
  <c r="CC54" i="1"/>
  <c r="CD54" i="1" s="1"/>
  <c r="CC55" i="1"/>
  <c r="CD55" i="1" s="1"/>
  <c r="CC56" i="1"/>
  <c r="CD56" i="1" s="1"/>
  <c r="CC57" i="1"/>
  <c r="CC58" i="1"/>
  <c r="CD58" i="1" s="1"/>
  <c r="CC59" i="1"/>
  <c r="CD59" i="1" s="1"/>
  <c r="CC60" i="1"/>
  <c r="CD60" i="1" s="1"/>
  <c r="CC61" i="1"/>
  <c r="CC62" i="1"/>
  <c r="CD62" i="1" s="1"/>
  <c r="CC63" i="1"/>
  <c r="CD63" i="1" s="1"/>
  <c r="CC64" i="1"/>
  <c r="CD64" i="1" s="1"/>
  <c r="CC65" i="1"/>
  <c r="CC66" i="1"/>
  <c r="CD66" i="1" s="1"/>
  <c r="CC67" i="1"/>
  <c r="CD67" i="1" s="1"/>
  <c r="CC68" i="1"/>
  <c r="CD68" i="1" s="1"/>
  <c r="CC69" i="1"/>
  <c r="CC70" i="1"/>
  <c r="CD70" i="1" s="1"/>
  <c r="CC71" i="1"/>
  <c r="CD71" i="1" s="1"/>
  <c r="CC72" i="1"/>
  <c r="CC26" i="1"/>
  <c r="CD26" i="1" s="1"/>
  <c r="D146" i="40" l="1"/>
  <c r="E145" i="40"/>
  <c r="O109" i="47"/>
  <c r="P109" i="47" s="1"/>
  <c r="R109" i="47" s="1"/>
  <c r="U108" i="47"/>
  <c r="H105" i="47"/>
  <c r="J105" i="47" s="1"/>
  <c r="AA111" i="47"/>
  <c r="AC111" i="47" s="1"/>
  <c r="D108" i="40"/>
  <c r="C109" i="40"/>
  <c r="E108" i="40"/>
  <c r="CG28" i="1"/>
  <c r="CG71" i="1"/>
  <c r="CG67" i="1"/>
  <c r="CG63" i="1"/>
  <c r="CG59" i="1"/>
  <c r="CG55" i="1"/>
  <c r="CG51" i="1"/>
  <c r="CG47" i="1"/>
  <c r="CG43" i="1"/>
  <c r="CG39" i="1"/>
  <c r="CG35" i="1"/>
  <c r="CG31" i="1"/>
  <c r="CG68" i="1"/>
  <c r="CG64" i="1"/>
  <c r="CG60" i="1"/>
  <c r="CG56" i="1"/>
  <c r="CG52" i="1"/>
  <c r="CG48" i="1"/>
  <c r="CG44" i="1"/>
  <c r="CG40" i="1"/>
  <c r="CG36" i="1"/>
  <c r="CG27" i="1"/>
  <c r="CF32" i="1"/>
  <c r="CD32" i="1"/>
  <c r="CG32" i="1" s="1"/>
  <c r="CD72" i="1"/>
  <c r="CF73" i="1"/>
  <c r="CF69" i="1"/>
  <c r="CD69" i="1"/>
  <c r="CG69" i="1" s="1"/>
  <c r="CF65" i="1"/>
  <c r="CD65" i="1"/>
  <c r="CG65" i="1" s="1"/>
  <c r="CF61" i="1"/>
  <c r="CD61" i="1"/>
  <c r="CG61" i="1" s="1"/>
  <c r="CF57" i="1"/>
  <c r="CD57" i="1"/>
  <c r="CG57" i="1" s="1"/>
  <c r="CF53" i="1"/>
  <c r="CD53" i="1"/>
  <c r="CG53" i="1" s="1"/>
  <c r="CF49" i="1"/>
  <c r="CD49" i="1"/>
  <c r="CG49" i="1" s="1"/>
  <c r="CF45" i="1"/>
  <c r="CD45" i="1"/>
  <c r="CG45" i="1" s="1"/>
  <c r="CF41" i="1"/>
  <c r="CD41" i="1"/>
  <c r="CG41" i="1" s="1"/>
  <c r="CF37" i="1"/>
  <c r="CD37" i="1"/>
  <c r="CG37" i="1" s="1"/>
  <c r="CF33" i="1"/>
  <c r="CD33" i="1"/>
  <c r="CF29" i="1"/>
  <c r="CD29" i="1"/>
  <c r="CG29" i="1" s="1"/>
  <c r="CF28" i="1"/>
  <c r="CF72" i="1"/>
  <c r="CF68" i="1"/>
  <c r="CF64" i="1"/>
  <c r="CF60" i="1"/>
  <c r="CF56" i="1"/>
  <c r="CF52" i="1"/>
  <c r="CF48" i="1"/>
  <c r="CF44" i="1"/>
  <c r="CF40" i="1"/>
  <c r="CF36" i="1"/>
  <c r="CF71" i="1"/>
  <c r="CF67" i="1"/>
  <c r="CF63" i="1"/>
  <c r="CF59" i="1"/>
  <c r="CF55" i="1"/>
  <c r="CF51" i="1"/>
  <c r="CF47" i="1"/>
  <c r="CF43" i="1"/>
  <c r="CF39" i="1"/>
  <c r="CF35" i="1"/>
  <c r="CF31" i="1"/>
  <c r="CF70" i="1"/>
  <c r="CF66" i="1"/>
  <c r="CF62" i="1"/>
  <c r="CF58" i="1"/>
  <c r="CF54" i="1"/>
  <c r="CF50" i="1"/>
  <c r="CF46" i="1"/>
  <c r="CF42" i="1"/>
  <c r="CF38" i="1"/>
  <c r="CF34" i="1"/>
  <c r="CF30" i="1"/>
  <c r="CF27" i="1"/>
  <c r="D147" i="40" l="1"/>
  <c r="E146" i="40"/>
  <c r="S109" i="47"/>
  <c r="Q110" i="47" s="1"/>
  <c r="O110" i="47" s="1"/>
  <c r="AB112" i="47"/>
  <c r="Z112" i="47" s="1"/>
  <c r="AE111" i="47"/>
  <c r="K105" i="47"/>
  <c r="I106" i="47" s="1"/>
  <c r="C110" i="40"/>
  <c r="D109" i="40"/>
  <c r="E109" i="40"/>
  <c r="CG50" i="1"/>
  <c r="CG38" i="1"/>
  <c r="CG46" i="1"/>
  <c r="CG62" i="1"/>
  <c r="CG30" i="1"/>
  <c r="CG58" i="1"/>
  <c r="CG54" i="1"/>
  <c r="CG72" i="1"/>
  <c r="CG73" i="1"/>
  <c r="CG33" i="1"/>
  <c r="CG42" i="1"/>
  <c r="CG66" i="1"/>
  <c r="CG34" i="1"/>
  <c r="CG70" i="1"/>
  <c r="D148" i="40" l="1"/>
  <c r="E147" i="40"/>
  <c r="U109" i="47"/>
  <c r="AA112" i="47"/>
  <c r="AC112" i="47" s="1"/>
  <c r="G106" i="47"/>
  <c r="M105" i="47"/>
  <c r="P110" i="47"/>
  <c r="R110" i="47" s="1"/>
  <c r="C111" i="40"/>
  <c r="D110" i="40"/>
  <c r="E110" i="40"/>
  <c r="D149" i="40" l="1"/>
  <c r="E148" i="40"/>
  <c r="S110" i="47"/>
  <c r="U110" i="47" s="1"/>
  <c r="H106" i="47"/>
  <c r="J106" i="47" s="1"/>
  <c r="AB113" i="47"/>
  <c r="Z113" i="47" s="1"/>
  <c r="AE112" i="47"/>
  <c r="D111" i="40"/>
  <c r="C112" i="40"/>
  <c r="E111" i="40"/>
  <c r="D150" i="40" l="1"/>
  <c r="E149" i="40"/>
  <c r="Q111" i="47"/>
  <c r="O111" i="47" s="1"/>
  <c r="P111" i="47" s="1"/>
  <c r="R111" i="47" s="1"/>
  <c r="AA113" i="47"/>
  <c r="AC113" i="47" s="1"/>
  <c r="K106" i="47"/>
  <c r="I107" i="47" s="1"/>
  <c r="D112" i="40"/>
  <c r="C113" i="40"/>
  <c r="E112" i="40"/>
  <c r="D151" i="40" l="1"/>
  <c r="E150" i="40"/>
  <c r="AB114" i="47"/>
  <c r="Z114" i="47" s="1"/>
  <c r="AE113" i="47"/>
  <c r="M106" i="47"/>
  <c r="G107" i="47"/>
  <c r="S111" i="47"/>
  <c r="C114" i="40"/>
  <c r="D113" i="40"/>
  <c r="E113" i="40"/>
  <c r="D152" i="40" l="1"/>
  <c r="E151" i="40"/>
  <c r="AA114" i="47"/>
  <c r="AC114" i="47" s="1"/>
  <c r="H107" i="47"/>
  <c r="J107" i="47" s="1"/>
  <c r="U111" i="47"/>
  <c r="Q112" i="47"/>
  <c r="O112" i="47" s="1"/>
  <c r="C115" i="40"/>
  <c r="D114" i="40"/>
  <c r="E114" i="40"/>
  <c r="D153" i="40" l="1"/>
  <c r="E152" i="40"/>
  <c r="K107" i="47"/>
  <c r="P112" i="47"/>
  <c r="R112" i="47" s="1"/>
  <c r="AB115" i="47"/>
  <c r="Z115" i="47" s="1"/>
  <c r="AE114" i="47"/>
  <c r="D115" i="40"/>
  <c r="C116" i="40"/>
  <c r="E115" i="40"/>
  <c r="I108" i="47" l="1"/>
  <c r="G108" i="47" s="1"/>
  <c r="H108" i="47" s="1"/>
  <c r="J108" i="47" s="1"/>
  <c r="E153" i="40"/>
  <c r="D154" i="40"/>
  <c r="S112" i="47"/>
  <c r="Q113" i="47" s="1"/>
  <c r="O113" i="47" s="1"/>
  <c r="M107" i="47"/>
  <c r="AA115" i="47"/>
  <c r="AC115" i="47" s="1"/>
  <c r="D116" i="40"/>
  <c r="C117" i="40"/>
  <c r="E116" i="40"/>
  <c r="E154" i="40" l="1"/>
  <c r="D155" i="40"/>
  <c r="U112" i="47"/>
  <c r="P113" i="47"/>
  <c r="R113" i="47" s="1"/>
  <c r="S113" i="47" s="1"/>
  <c r="AB116" i="47"/>
  <c r="Z116" i="47" s="1"/>
  <c r="AE115" i="47"/>
  <c r="K108" i="47"/>
  <c r="I109" i="47" s="1"/>
  <c r="C118" i="40"/>
  <c r="D117" i="40"/>
  <c r="E117" i="40"/>
  <c r="E155" i="40" l="1"/>
  <c r="D156" i="40"/>
  <c r="Q114" i="47"/>
  <c r="O114" i="47" s="1"/>
  <c r="U113" i="47"/>
  <c r="AA116" i="47"/>
  <c r="AC116" i="47" s="1"/>
  <c r="M108" i="47"/>
  <c r="G109" i="47"/>
  <c r="C119" i="40"/>
  <c r="D118" i="40"/>
  <c r="E118" i="40"/>
  <c r="E156" i="40" l="1"/>
  <c r="D157" i="40"/>
  <c r="AB117" i="47"/>
  <c r="Z117" i="47" s="1"/>
  <c r="AE116" i="47"/>
  <c r="H109" i="47"/>
  <c r="J109" i="47" s="1"/>
  <c r="P114" i="47"/>
  <c r="R114" i="47" s="1"/>
  <c r="D119" i="40"/>
  <c r="C120" i="40"/>
  <c r="E119" i="40"/>
  <c r="E157" i="40" l="1"/>
  <c r="D158" i="40"/>
  <c r="K109" i="47"/>
  <c r="I110" i="47" s="1"/>
  <c r="S114" i="47"/>
  <c r="AA117" i="47"/>
  <c r="AC117" i="47" s="1"/>
  <c r="D120" i="40"/>
  <c r="C121" i="40"/>
  <c r="E120" i="40"/>
  <c r="E158" i="40" l="1"/>
  <c r="D159" i="40"/>
  <c r="AB118" i="47"/>
  <c r="Z118" i="47" s="1"/>
  <c r="AE117" i="47"/>
  <c r="Q115" i="47"/>
  <c r="O115" i="47" s="1"/>
  <c r="U114" i="47"/>
  <c r="G110" i="47"/>
  <c r="M109" i="47"/>
  <c r="C122" i="40"/>
  <c r="D121" i="40"/>
  <c r="E121" i="40"/>
  <c r="D160" i="40" l="1"/>
  <c r="E159" i="40"/>
  <c r="P115" i="47"/>
  <c r="R115" i="47" s="1"/>
  <c r="S115" i="47" s="1"/>
  <c r="AA118" i="47"/>
  <c r="AC118" i="47" s="1"/>
  <c r="H110" i="47"/>
  <c r="J110" i="47" s="1"/>
  <c r="C123" i="40"/>
  <c r="D122" i="40"/>
  <c r="E122" i="40"/>
  <c r="D161" i="40" l="1"/>
  <c r="E160" i="40"/>
  <c r="U115" i="47"/>
  <c r="Q116" i="47"/>
  <c r="O116" i="47" s="1"/>
  <c r="AB119" i="47"/>
  <c r="Z119" i="47" s="1"/>
  <c r="AE118" i="47"/>
  <c r="K110" i="47"/>
  <c r="I111" i="47" s="1"/>
  <c r="D123" i="40"/>
  <c r="C124" i="40"/>
  <c r="E123" i="40"/>
  <c r="D162" i="40" l="1"/>
  <c r="E161" i="40"/>
  <c r="AA119" i="47"/>
  <c r="AC119" i="47" s="1"/>
  <c r="M110" i="47"/>
  <c r="G111" i="47"/>
  <c r="P116" i="47"/>
  <c r="R116" i="47" s="1"/>
  <c r="D124" i="40"/>
  <c r="C125" i="40"/>
  <c r="E124" i="40"/>
  <c r="D163" i="40" l="1"/>
  <c r="E162" i="40"/>
  <c r="H111" i="47"/>
  <c r="J111" i="47" s="1"/>
  <c r="S116" i="47"/>
  <c r="AE119" i="47"/>
  <c r="AB120" i="47"/>
  <c r="Z120" i="47" s="1"/>
  <c r="C126" i="40"/>
  <c r="D125" i="40"/>
  <c r="E125" i="40"/>
  <c r="D164" i="40" l="1"/>
  <c r="E163" i="40"/>
  <c r="U116" i="47"/>
  <c r="Q117" i="47"/>
  <c r="O117" i="47" s="1"/>
  <c r="AA120" i="47"/>
  <c r="AC120" i="47" s="1"/>
  <c r="K111" i="47"/>
  <c r="I112" i="47" s="1"/>
  <c r="C127" i="40"/>
  <c r="D126" i="40"/>
  <c r="E126" i="40"/>
  <c r="D165" i="40" l="1"/>
  <c r="E164" i="40"/>
  <c r="AB121" i="47"/>
  <c r="Z121" i="47" s="1"/>
  <c r="AE120" i="47"/>
  <c r="P117" i="47"/>
  <c r="R117" i="47" s="1"/>
  <c r="G112" i="47"/>
  <c r="M111" i="47"/>
  <c r="D127" i="40"/>
  <c r="C128" i="40"/>
  <c r="E127" i="40"/>
  <c r="D166" i="40" l="1"/>
  <c r="E165" i="40"/>
  <c r="H112" i="47"/>
  <c r="J112" i="47" s="1"/>
  <c r="AA121" i="47"/>
  <c r="AC121" i="47" s="1"/>
  <c r="S117" i="47"/>
  <c r="D128" i="40"/>
  <c r="C129" i="40"/>
  <c r="E128" i="40"/>
  <c r="D167" i="40" l="1"/>
  <c r="E166" i="40"/>
  <c r="AB122" i="47"/>
  <c r="Z122" i="47" s="1"/>
  <c r="AE121" i="47"/>
  <c r="Q118" i="47"/>
  <c r="O118" i="47" s="1"/>
  <c r="U117" i="47"/>
  <c r="K112" i="47"/>
  <c r="I113" i="47" s="1"/>
  <c r="C130" i="40"/>
  <c r="D129" i="40"/>
  <c r="E129" i="40"/>
  <c r="D168" i="40" l="1"/>
  <c r="E167" i="40"/>
  <c r="P118" i="47"/>
  <c r="R118" i="47" s="1"/>
  <c r="AA122" i="47"/>
  <c r="AC122" i="47" s="1"/>
  <c r="M112" i="47"/>
  <c r="G113" i="47"/>
  <c r="C131" i="40"/>
  <c r="D130" i="40"/>
  <c r="E130" i="40"/>
  <c r="D169" i="40" l="1"/>
  <c r="E168" i="40"/>
  <c r="S118" i="47"/>
  <c r="Q119" i="47" s="1"/>
  <c r="H113" i="47"/>
  <c r="J113" i="47" s="1"/>
  <c r="AB123" i="47"/>
  <c r="Z123" i="47" s="1"/>
  <c r="AE122" i="47"/>
  <c r="D131" i="40"/>
  <c r="C132" i="40"/>
  <c r="E131" i="40"/>
  <c r="D170" i="40" l="1"/>
  <c r="E169" i="40"/>
  <c r="O119" i="47"/>
  <c r="P119" i="47" s="1"/>
  <c r="R119" i="47" s="1"/>
  <c r="U118" i="47"/>
  <c r="AA123" i="47"/>
  <c r="AC123" i="47" s="1"/>
  <c r="K113" i="47"/>
  <c r="I114" i="47" s="1"/>
  <c r="D132" i="40"/>
  <c r="E132" i="40"/>
  <c r="E170" i="40" l="1"/>
  <c r="D171" i="40"/>
  <c r="S119" i="47"/>
  <c r="G114" i="47"/>
  <c r="M113" i="47"/>
  <c r="AB124" i="47"/>
  <c r="Z124" i="47" s="1"/>
  <c r="AE123" i="47"/>
  <c r="D172" i="40" l="1"/>
  <c r="E171" i="40"/>
  <c r="AA124" i="47"/>
  <c r="AC124" i="47" s="1"/>
  <c r="U119" i="47"/>
  <c r="Q120" i="47"/>
  <c r="O120" i="47" s="1"/>
  <c r="H114" i="47"/>
  <c r="J114" i="47" s="1"/>
  <c r="E172" i="40" l="1"/>
  <c r="D173" i="40"/>
  <c r="E173" i="40" s="1"/>
  <c r="AB125" i="47"/>
  <c r="Z125" i="47" s="1"/>
  <c r="AE124" i="47"/>
  <c r="P120" i="47"/>
  <c r="R120" i="47" s="1"/>
  <c r="K114" i="47"/>
  <c r="I115" i="47" s="1"/>
  <c r="S120" i="47" l="1"/>
  <c r="U120" i="47" s="1"/>
  <c r="AA125" i="47"/>
  <c r="AC125" i="47" s="1"/>
  <c r="M114" i="47"/>
  <c r="G115" i="47"/>
  <c r="Q121" i="47" l="1"/>
  <c r="O121" i="47" s="1"/>
  <c r="P121" i="47" s="1"/>
  <c r="R121" i="47" s="1"/>
  <c r="H115" i="47"/>
  <c r="J115" i="47" s="1"/>
  <c r="AB126" i="47"/>
  <c r="Z126" i="47" s="1"/>
  <c r="AE125" i="47"/>
  <c r="K115" i="47" l="1"/>
  <c r="AA126" i="47"/>
  <c r="AC126" i="47" s="1"/>
  <c r="S121" i="47"/>
  <c r="I116" i="47" l="1"/>
  <c r="G116" i="47" s="1"/>
  <c r="H116" i="47" s="1"/>
  <c r="J116" i="47" s="1"/>
  <c r="M115" i="47"/>
  <c r="AB127" i="47"/>
  <c r="Z127" i="47" s="1"/>
  <c r="AE126" i="47"/>
  <c r="U121" i="47"/>
  <c r="Q122" i="47"/>
  <c r="O122" i="47" s="1"/>
  <c r="AA127" i="47" l="1"/>
  <c r="AC127" i="47" s="1"/>
  <c r="P122" i="47"/>
  <c r="R122" i="47" s="1"/>
  <c r="K116" i="47"/>
  <c r="I117" i="47" s="1"/>
  <c r="M116" i="47" l="1"/>
  <c r="G117" i="47"/>
  <c r="AB128" i="47"/>
  <c r="Z128" i="47" s="1"/>
  <c r="AE127" i="47"/>
  <c r="S122" i="47"/>
  <c r="AA128" i="47" l="1"/>
  <c r="AC128" i="47" s="1"/>
  <c r="H117" i="47"/>
  <c r="J117" i="47" s="1"/>
  <c r="Q123" i="47"/>
  <c r="O123" i="47" s="1"/>
  <c r="U122" i="47"/>
  <c r="K117" i="47" l="1"/>
  <c r="P123" i="47"/>
  <c r="R123" i="47" s="1"/>
  <c r="AB129" i="47"/>
  <c r="Z129" i="47" s="1"/>
  <c r="AE128" i="47"/>
  <c r="M117" i="47" l="1"/>
  <c r="I118" i="47"/>
  <c r="G118" i="47" s="1"/>
  <c r="H118" i="47" s="1"/>
  <c r="J118" i="47" s="1"/>
  <c r="AA129" i="47"/>
  <c r="AC129" i="47" s="1"/>
  <c r="S123" i="47"/>
  <c r="K118" i="47" l="1"/>
  <c r="U123" i="47"/>
  <c r="Q124" i="47"/>
  <c r="O124" i="47" s="1"/>
  <c r="AB130" i="47"/>
  <c r="Z130" i="47" s="1"/>
  <c r="AE129" i="47"/>
  <c r="I119" i="47" l="1"/>
  <c r="G119" i="47" s="1"/>
  <c r="H119" i="47" s="1"/>
  <c r="J119" i="47" s="1"/>
  <c r="K119" i="47" s="1"/>
  <c r="I120" i="47" s="1"/>
  <c r="M118" i="47"/>
  <c r="AA130" i="47"/>
  <c r="AC130" i="47" s="1"/>
  <c r="P124" i="47"/>
  <c r="R124" i="47" s="1"/>
  <c r="G120" i="47" l="1"/>
  <c r="M119" i="47"/>
  <c r="AB131" i="47"/>
  <c r="Z131" i="47" s="1"/>
  <c r="AE130" i="47"/>
  <c r="S124" i="47"/>
  <c r="H120" i="47" l="1"/>
  <c r="J120" i="47" s="1"/>
  <c r="Q125" i="47"/>
  <c r="O125" i="47" s="1"/>
  <c r="U124" i="47"/>
  <c r="AA131" i="47"/>
  <c r="AC131" i="47" s="1"/>
  <c r="K120" i="47" l="1"/>
  <c r="AB132" i="47"/>
  <c r="Z132" i="47" s="1"/>
  <c r="AE131" i="47"/>
  <c r="P125" i="47"/>
  <c r="R125" i="47" s="1"/>
  <c r="M120" i="47" l="1"/>
  <c r="I121" i="47"/>
  <c r="G121" i="47" s="1"/>
  <c r="H121" i="47" s="1"/>
  <c r="J121" i="47" s="1"/>
  <c r="S125" i="47"/>
  <c r="U125" i="47" s="1"/>
  <c r="AA132" i="47"/>
  <c r="AC132" i="47" s="1"/>
  <c r="Q126" i="47" l="1"/>
  <c r="O126" i="47" s="1"/>
  <c r="P126" i="47" s="1"/>
  <c r="R126" i="47" s="1"/>
  <c r="K121" i="47"/>
  <c r="AE132" i="47"/>
  <c r="AB133" i="47"/>
  <c r="Z133" i="47" s="1"/>
  <c r="M121" i="47" l="1"/>
  <c r="I122" i="47"/>
  <c r="G122" i="47" s="1"/>
  <c r="H122" i="47" s="1"/>
  <c r="J122" i="47" s="1"/>
  <c r="K122" i="47" s="1"/>
  <c r="I123" i="47" s="1"/>
  <c r="AA133" i="47"/>
  <c r="AC133" i="47" s="1"/>
  <c r="S126" i="47"/>
  <c r="AE133" i="47" l="1"/>
  <c r="AB134" i="47"/>
  <c r="Z134" i="47" s="1"/>
  <c r="M122" i="47"/>
  <c r="G123" i="47"/>
  <c r="Q127" i="47"/>
  <c r="O127" i="47" s="1"/>
  <c r="U126" i="47"/>
  <c r="P127" i="47" l="1"/>
  <c r="R127" i="47" s="1"/>
  <c r="H123" i="47"/>
  <c r="J123" i="47" s="1"/>
  <c r="AA134" i="47"/>
  <c r="AC134" i="47" s="1"/>
  <c r="K123" i="47" l="1"/>
  <c r="AE134" i="47"/>
  <c r="AB135" i="47"/>
  <c r="Z135" i="47" s="1"/>
  <c r="S127" i="47"/>
  <c r="I124" i="47" l="1"/>
  <c r="G124" i="47" s="1"/>
  <c r="H124" i="47" s="1"/>
  <c r="J124" i="47" s="1"/>
  <c r="K124" i="47" s="1"/>
  <c r="I125" i="47" s="1"/>
  <c r="M123" i="47"/>
  <c r="AA135" i="47"/>
  <c r="AC135" i="47" s="1"/>
  <c r="U127" i="47"/>
  <c r="Q128" i="47"/>
  <c r="O128" i="47" s="1"/>
  <c r="P128" i="47" l="1"/>
  <c r="R128" i="47" s="1"/>
  <c r="AE135" i="47"/>
  <c r="AB136" i="47"/>
  <c r="Z136" i="47" s="1"/>
  <c r="M124" i="47"/>
  <c r="G125" i="47"/>
  <c r="H125" i="47" l="1"/>
  <c r="J125" i="47" s="1"/>
  <c r="AA136" i="47"/>
  <c r="AC136" i="47" s="1"/>
  <c r="S128" i="47"/>
  <c r="K125" i="47" l="1"/>
  <c r="Q129" i="47"/>
  <c r="O129" i="47" s="1"/>
  <c r="U128" i="47"/>
  <c r="AE136" i="47"/>
  <c r="AB137" i="47"/>
  <c r="Z137" i="47" s="1"/>
  <c r="I126" i="47" l="1"/>
  <c r="G126" i="47" s="1"/>
  <c r="H126" i="47" s="1"/>
  <c r="J126" i="47" s="1"/>
  <c r="M125" i="47"/>
  <c r="AA137" i="47"/>
  <c r="AC137" i="47" s="1"/>
  <c r="P129" i="47"/>
  <c r="R129" i="47" s="1"/>
  <c r="K126" i="47" l="1"/>
  <c r="AE137" i="47"/>
  <c r="AB138" i="47"/>
  <c r="Z138" i="47" s="1"/>
  <c r="S129" i="47"/>
  <c r="M126" i="47" l="1"/>
  <c r="I127" i="47"/>
  <c r="G127" i="47" s="1"/>
  <c r="H127" i="47" s="1"/>
  <c r="J127" i="47" s="1"/>
  <c r="AA138" i="47"/>
  <c r="AC138" i="47" s="1"/>
  <c r="U129" i="47"/>
  <c r="Q130" i="47"/>
  <c r="O130" i="47" s="1"/>
  <c r="K127" i="47" l="1"/>
  <c r="P130" i="47"/>
  <c r="R130" i="47" s="1"/>
  <c r="AE138" i="47"/>
  <c r="AB139" i="47"/>
  <c r="Z139" i="47" s="1"/>
  <c r="M127" i="47" l="1"/>
  <c r="I128" i="47"/>
  <c r="G128" i="47" s="1"/>
  <c r="H128" i="47" s="1"/>
  <c r="J128" i="47" s="1"/>
  <c r="AA139" i="47"/>
  <c r="AC139" i="47" s="1"/>
  <c r="S130" i="47"/>
  <c r="K128" i="47" l="1"/>
  <c r="AE139" i="47"/>
  <c r="AB140" i="47"/>
  <c r="Z140" i="47" s="1"/>
  <c r="Q131" i="47"/>
  <c r="O131" i="47" s="1"/>
  <c r="U130" i="47"/>
  <c r="M128" i="47" l="1"/>
  <c r="I129" i="47"/>
  <c r="G129" i="47" s="1"/>
  <c r="H129" i="47" s="1"/>
  <c r="J129" i="47" s="1"/>
  <c r="AA140" i="47"/>
  <c r="AC140" i="47" s="1"/>
  <c r="P131" i="47"/>
  <c r="R131" i="47" s="1"/>
  <c r="K129" i="47" l="1"/>
  <c r="AE140" i="47"/>
  <c r="AB141" i="47"/>
  <c r="Z141" i="47" s="1"/>
  <c r="S131" i="47"/>
  <c r="M129" i="47" l="1"/>
  <c r="I130" i="47"/>
  <c r="G130" i="47" s="1"/>
  <c r="H130" i="47" s="1"/>
  <c r="J130" i="47" s="1"/>
  <c r="AA141" i="47"/>
  <c r="AC141" i="47" s="1"/>
  <c r="U131" i="47"/>
  <c r="Q132" i="47"/>
  <c r="O132" i="47" s="1"/>
  <c r="P132" i="47" l="1"/>
  <c r="R132" i="47" s="1"/>
  <c r="K130" i="47"/>
  <c r="I131" i="47" s="1"/>
  <c r="AE141" i="47"/>
  <c r="AB142" i="47"/>
  <c r="Z142" i="47" s="1"/>
  <c r="S132" i="47" l="1"/>
  <c r="Q133" i="47" s="1"/>
  <c r="O133" i="47" s="1"/>
  <c r="AA142" i="47"/>
  <c r="AC142" i="47" s="1"/>
  <c r="M130" i="47"/>
  <c r="G131" i="47"/>
  <c r="U132" i="47" l="1"/>
  <c r="P133" i="47"/>
  <c r="R133" i="47" s="1"/>
  <c r="AE142" i="47"/>
  <c r="AB143" i="47"/>
  <c r="Z143" i="47" s="1"/>
  <c r="H131" i="47"/>
  <c r="J131" i="47" s="1"/>
  <c r="S133" i="47" l="1"/>
  <c r="Q134" i="47" s="1"/>
  <c r="O134" i="47" s="1"/>
  <c r="AA143" i="47"/>
  <c r="AC143" i="47" s="1"/>
  <c r="K131" i="47"/>
  <c r="I132" i="47" s="1"/>
  <c r="U133" i="47" l="1"/>
  <c r="AE143" i="47"/>
  <c r="AB144" i="47"/>
  <c r="Z144" i="47" s="1"/>
  <c r="P134" i="47"/>
  <c r="R134" i="47" s="1"/>
  <c r="G132" i="47"/>
  <c r="M131" i="47"/>
  <c r="S134" i="47" l="1"/>
  <c r="Q135" i="47" s="1"/>
  <c r="O135" i="47" s="1"/>
  <c r="AA144" i="47"/>
  <c r="AC144" i="47" s="1"/>
  <c r="H132" i="47"/>
  <c r="J132" i="47" s="1"/>
  <c r="U134" i="47" l="1"/>
  <c r="P135" i="47"/>
  <c r="R135" i="47" s="1"/>
  <c r="K132" i="47"/>
  <c r="I133" i="47" s="1"/>
  <c r="AE144" i="47"/>
  <c r="AB145" i="47"/>
  <c r="Z145" i="47" s="1"/>
  <c r="AA145" i="47" l="1"/>
  <c r="AC145" i="47" s="1"/>
  <c r="M132" i="47"/>
  <c r="G133" i="47"/>
  <c r="S135" i="47"/>
  <c r="H133" i="47" l="1"/>
  <c r="J133" i="47" s="1"/>
  <c r="AE145" i="47"/>
  <c r="AB146" i="47"/>
  <c r="Z146" i="47" s="1"/>
  <c r="Q136" i="47"/>
  <c r="O136" i="47" s="1"/>
  <c r="U135" i="47"/>
  <c r="AA146" i="47" l="1"/>
  <c r="AC146" i="47" s="1"/>
  <c r="P136" i="47"/>
  <c r="R136" i="47" s="1"/>
  <c r="K133" i="47"/>
  <c r="I134" i="47" s="1"/>
  <c r="S136" i="47" l="1"/>
  <c r="M133" i="47"/>
  <c r="G134" i="47"/>
  <c r="AE146" i="47"/>
  <c r="AB147" i="47"/>
  <c r="Z147" i="47" s="1"/>
  <c r="H134" i="47" l="1"/>
  <c r="J134" i="47" s="1"/>
  <c r="AA147" i="47"/>
  <c r="AC147" i="47" s="1"/>
  <c r="U136" i="47"/>
  <c r="Q137" i="47"/>
  <c r="O137" i="47" s="1"/>
  <c r="AE147" i="47" l="1"/>
  <c r="AB148" i="47"/>
  <c r="Z148" i="47" s="1"/>
  <c r="K134" i="47"/>
  <c r="I135" i="47" s="1"/>
  <c r="P137" i="47"/>
  <c r="R137" i="47" s="1"/>
  <c r="S137" i="47" l="1"/>
  <c r="U137" i="47" s="1"/>
  <c r="AA148" i="47"/>
  <c r="AC148" i="47" s="1"/>
  <c r="M134" i="47"/>
  <c r="G135" i="47"/>
  <c r="Q138" i="47" l="1"/>
  <c r="O138" i="47" s="1"/>
  <c r="P138" i="47" s="1"/>
  <c r="R138" i="47" s="1"/>
  <c r="H135" i="47"/>
  <c r="J135" i="47" s="1"/>
  <c r="AE148" i="47"/>
  <c r="AB149" i="47"/>
  <c r="Z149" i="47" s="1"/>
  <c r="K135" i="47" l="1"/>
  <c r="AA149" i="47"/>
  <c r="AC149" i="47" s="1"/>
  <c r="AC154" i="47" s="1"/>
  <c r="AE154" i="47" s="1"/>
  <c r="S138" i="47"/>
  <c r="M135" i="47" l="1"/>
  <c r="I136" i="47"/>
  <c r="G136" i="47" s="1"/>
  <c r="H136" i="47" s="1"/>
  <c r="J136" i="47" s="1"/>
  <c r="AE149" i="47"/>
  <c r="U138" i="47"/>
  <c r="Q139" i="47"/>
  <c r="O139" i="47" s="1"/>
  <c r="P139" i="47" l="1"/>
  <c r="R139" i="47" s="1"/>
  <c r="K136" i="47"/>
  <c r="I137" i="47" s="1"/>
  <c r="M136" i="47" l="1"/>
  <c r="G137" i="47"/>
  <c r="S139" i="47"/>
  <c r="H137" i="47" l="1"/>
  <c r="J137" i="47" s="1"/>
  <c r="K137" i="47" s="1"/>
  <c r="I138" i="47" s="1"/>
  <c r="Q140" i="47"/>
  <c r="O140" i="47" s="1"/>
  <c r="U139" i="47"/>
  <c r="P140" i="47" l="1"/>
  <c r="R140" i="47" s="1"/>
  <c r="M137" i="47"/>
  <c r="G138" i="47"/>
  <c r="H138" i="47" l="1"/>
  <c r="J138" i="47" s="1"/>
  <c r="K138" i="47" s="1"/>
  <c r="I139" i="47" s="1"/>
  <c r="S140" i="47"/>
  <c r="U140" i="47" l="1"/>
  <c r="Q141" i="47"/>
  <c r="O141" i="47" s="1"/>
  <c r="M138" i="47"/>
  <c r="G139" i="47"/>
  <c r="H139" i="47" l="1"/>
  <c r="J139" i="47" s="1"/>
  <c r="K139" i="47" s="1"/>
  <c r="I140" i="47" s="1"/>
  <c r="P141" i="47"/>
  <c r="R141" i="47" s="1"/>
  <c r="S141" i="47" l="1"/>
  <c r="G140" i="47"/>
  <c r="M139" i="47"/>
  <c r="H140" i="47" l="1"/>
  <c r="J140" i="47" s="1"/>
  <c r="Q142" i="47"/>
  <c r="O142" i="47" s="1"/>
  <c r="U141" i="47"/>
  <c r="K140" i="47" l="1"/>
  <c r="P142" i="47"/>
  <c r="R142" i="47" s="1"/>
  <c r="M140" i="47" l="1"/>
  <c r="I141" i="47"/>
  <c r="G141" i="47" s="1"/>
  <c r="H141" i="47" s="1"/>
  <c r="J141" i="47" s="1"/>
  <c r="K141" i="47" s="1"/>
  <c r="I142" i="47" s="1"/>
  <c r="S142" i="47"/>
  <c r="U142" i="47" l="1"/>
  <c r="Q143" i="47"/>
  <c r="O143" i="47" s="1"/>
  <c r="G142" i="47"/>
  <c r="M141" i="47"/>
  <c r="H142" i="47" l="1"/>
  <c r="J142" i="47" s="1"/>
  <c r="K142" i="47" s="1"/>
  <c r="I143" i="47" s="1"/>
  <c r="P143" i="47"/>
  <c r="R143" i="47" s="1"/>
  <c r="S143" i="47" l="1"/>
  <c r="M142" i="47"/>
  <c r="G143" i="47"/>
  <c r="H143" i="47" l="1"/>
  <c r="J143" i="47" s="1"/>
  <c r="Q144" i="47"/>
  <c r="O144" i="47" s="1"/>
  <c r="U143" i="47"/>
  <c r="K143" i="47" l="1"/>
  <c r="P144" i="47"/>
  <c r="R144" i="47" s="1"/>
  <c r="I144" i="47" l="1"/>
  <c r="G144" i="47" s="1"/>
  <c r="H144" i="47" s="1"/>
  <c r="J144" i="47" s="1"/>
  <c r="K144" i="47" s="1"/>
  <c r="I145" i="47" s="1"/>
  <c r="M143" i="47"/>
  <c r="S144" i="47"/>
  <c r="U144" i="47" l="1"/>
  <c r="Q145" i="47"/>
  <c r="O145" i="47" s="1"/>
  <c r="M144" i="47"/>
  <c r="G145" i="47"/>
  <c r="H145" i="47" l="1"/>
  <c r="J145" i="47" s="1"/>
  <c r="K145" i="47" s="1"/>
  <c r="I146" i="47" s="1"/>
  <c r="P145" i="47"/>
  <c r="R145" i="47" s="1"/>
  <c r="S145" i="47" l="1"/>
  <c r="G146" i="47"/>
  <c r="M145" i="47"/>
  <c r="H146" i="47" l="1"/>
  <c r="J146" i="47" s="1"/>
  <c r="K146" i="47" s="1"/>
  <c r="I147" i="47" s="1"/>
  <c r="Q146" i="47"/>
  <c r="O146" i="47" s="1"/>
  <c r="U145" i="47"/>
  <c r="P146" i="47" l="1"/>
  <c r="R146" i="47" s="1"/>
  <c r="M146" i="47"/>
  <c r="G147" i="47"/>
  <c r="H147" i="47" l="1"/>
  <c r="J147" i="47" s="1"/>
  <c r="S146" i="47"/>
  <c r="K147" i="47" l="1"/>
  <c r="U146" i="47"/>
  <c r="Q147" i="47"/>
  <c r="O147" i="47" s="1"/>
  <c r="I148" i="47" l="1"/>
  <c r="G148" i="47" s="1"/>
  <c r="H148" i="47" s="1"/>
  <c r="J148" i="47" s="1"/>
  <c r="K148" i="47" s="1"/>
  <c r="I149" i="47" s="1"/>
  <c r="M147" i="47"/>
  <c r="P147" i="47"/>
  <c r="R147" i="47" s="1"/>
  <c r="S147" i="47" l="1"/>
  <c r="M148" i="47"/>
  <c r="G149" i="47"/>
  <c r="H149" i="47" l="1"/>
  <c r="J149" i="47" s="1"/>
  <c r="Q148" i="47"/>
  <c r="O148" i="47" s="1"/>
  <c r="U147" i="47"/>
  <c r="K149" i="47" l="1"/>
  <c r="P148" i="47"/>
  <c r="R148" i="47" s="1"/>
  <c r="M149" i="47" l="1"/>
  <c r="K154" i="47"/>
  <c r="M154" i="47" s="1"/>
  <c r="AA53" i="47"/>
  <c r="AA54" i="47"/>
  <c r="S148" i="47"/>
  <c r="U148" i="47" l="1"/>
  <c r="Q149" i="47"/>
  <c r="O149" i="47" s="1"/>
  <c r="P149" i="47" l="1"/>
  <c r="R149" i="47" s="1"/>
  <c r="S149" i="47" l="1"/>
  <c r="S154" i="47" s="1"/>
  <c r="U154" i="47" s="1"/>
  <c r="U149" i="47" l="1"/>
  <c r="AA83" i="47"/>
  <c r="AA82" i="47"/>
</calcChain>
</file>

<file path=xl/comments1.xml><?xml version="1.0" encoding="utf-8"?>
<comments xmlns="http://schemas.openxmlformats.org/spreadsheetml/2006/main">
  <authors>
    <author>作者</author>
  </authors>
  <commentList>
    <comment ref="Q2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</t>
        </r>
      </text>
    </comment>
    <comment ref="AP2" authorId="0" shapeId="0">
      <text>
        <r>
          <rPr>
            <b/>
            <sz val="9"/>
            <color indexed="81"/>
            <rFont val="宋体"/>
            <family val="3"/>
            <charset val="134"/>
          </rPr>
          <t>财政部</t>
        </r>
      </text>
    </comment>
    <comment ref="Z3" authorId="0" shapeId="0">
      <text>
        <r>
          <rPr>
            <b/>
            <sz val="9"/>
            <color indexed="81"/>
            <rFont val="宋体"/>
            <family val="3"/>
            <charset val="134"/>
          </rPr>
          <t>通胀率不等于CPI，但CPI可以给测算通胀率提供支撑。</t>
        </r>
      </text>
    </comment>
    <comment ref="AD3" authorId="0" shapeId="0">
      <text>
        <r>
          <rPr>
            <b/>
            <sz val="9"/>
            <color indexed="81"/>
            <rFont val="宋体"/>
            <family val="3"/>
            <charset val="134"/>
          </rPr>
          <t>数据来源存疑，各渠道存在不一致。
以国外网站IBS为主
单位亿元</t>
        </r>
      </text>
    </comment>
    <comment ref="AN3" authorId="0" shapeId="0">
      <text>
        <r>
          <rPr>
            <b/>
            <sz val="9"/>
            <color indexed="81"/>
            <rFont val="宋体"/>
            <family val="3"/>
            <charset val="134"/>
          </rPr>
          <t>单位万亿
http://www.pbc.gov.cn/diaochatongjisi/116219/116319/index.html</t>
        </r>
      </text>
    </comment>
    <comment ref="AZ3" authorId="0" shapeId="0">
      <text>
        <r>
          <rPr>
            <b/>
            <sz val="9"/>
            <color indexed="81"/>
            <rFont val="宋体"/>
            <family val="3"/>
            <charset val="134"/>
          </rPr>
          <t>注意中国出口对应国家的经济情况。
如对方国家经济指增长，那中国自然可以受益。
目前来看，中国出口到美国的货物很多。</t>
        </r>
      </text>
    </comment>
    <comment ref="BN3" authorId="0" shapeId="0">
      <text>
        <r>
          <rPr>
            <b/>
            <sz val="9"/>
            <color indexed="81"/>
            <rFont val="宋体"/>
            <family val="3"/>
            <charset val="134"/>
          </rPr>
          <t>社会用电量增长近些年确实下降，但考虑到未来电动车替代汽油车，所以真正可能在某个时点，会加速。
另外，中国比特币对中国用电量消耗，也不少。</t>
        </r>
      </text>
    </comment>
    <comment ref="BT3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http://www.stats.gov.cn/tjsj/</t>
        </r>
      </text>
    </comment>
    <comment ref="CH3" authorId="0" shapeId="0">
      <text>
        <r>
          <rPr>
            <b/>
            <sz val="9"/>
            <color indexed="81"/>
            <rFont val="宋体"/>
            <family val="3"/>
            <charset val="134"/>
          </rPr>
          <t>解读：
城镇居民收入增速远高于农村人口，表示消费升级主要还得依靠有钱的这部分城镇人口。而这部分城镇人口的基数足够大。
数据：国家统计局+WIND</t>
        </r>
      </text>
    </comment>
    <comment ref="CN3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数据：国家统计局 </t>
        </r>
      </text>
    </comment>
    <comment ref="CT3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数据：国家统计局 </t>
        </r>
      </text>
    </comment>
    <comment ref="CZ3" authorId="0" shapeId="0">
      <text>
        <r>
          <rPr>
            <b/>
            <sz val="9"/>
            <color indexed="81"/>
            <rFont val="宋体"/>
            <family val="3"/>
            <charset val="134"/>
          </rPr>
          <t>注：发达国家城镇化率80%以上，世界平均城镇化率55%</t>
        </r>
      </text>
    </comment>
    <comment ref="DB3" authorId="0" shapeId="0">
      <text>
        <r>
          <rPr>
            <b/>
            <sz val="9"/>
            <color indexed="81"/>
            <rFont val="宋体"/>
            <family val="3"/>
            <charset val="134"/>
          </rPr>
          <t>来源：https://www.cnnic.cn/research/bgxz/tjbg/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(亿元)</t>
        </r>
      </text>
    </comment>
    <comment ref="K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
狭义货币(M1) = 流通中货币(M0) + 活期存款
广义货币(M2) = 狭义货币(M1) + 定期存款
（注：储蓄存款、可转让定期存单、易转手的短期债券等作为具有通货性质的准货币，也可按其流动性状况囊括进广义货币(M2) 里）</t>
        </r>
      </text>
    </comment>
    <comment ref="N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http://www.cbrc.gov.cn/chinese/home/docViewPage/110009&amp;current=1
单位：亿元</t>
        </r>
      </text>
    </comment>
    <comment ref="V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http://www.safe.gov.cn/wps/portal/english/Data</t>
        </r>
      </text>
    </comment>
    <comment ref="X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http://ticdata.treasury.gov/Publish/mfhhis01.txt</t>
        </r>
      </text>
    </comment>
    <comment ref="Z4" authorId="0" shapeId="0">
      <text>
        <r>
          <rPr>
            <b/>
            <sz val="9"/>
            <color indexed="81"/>
            <rFont val="宋体"/>
            <family val="3"/>
            <charset val="134"/>
          </rPr>
          <t>通胀 = M2增速 - 名义GDP增速</t>
        </r>
      </text>
    </comment>
    <comment ref="AD4" authorId="0" shapeId="0">
      <text>
        <r>
          <rPr>
            <b/>
            <sz val="9"/>
            <color indexed="81"/>
            <rFont val="宋体"/>
            <family val="3"/>
            <charset val="134"/>
          </rPr>
          <t>国家统计局</t>
        </r>
      </text>
    </comment>
    <comment ref="AE4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财政部。
http://yss.mof.gov.cn/zhuantilanmu/dfzgl/sjtj/
</t>
        </r>
      </text>
    </comment>
    <comment ref="AF4" authorId="0" shapeId="0">
      <text>
        <r>
          <rPr>
            <b/>
            <sz val="9"/>
            <color indexed="81"/>
            <rFont val="宋体"/>
            <family val="3"/>
            <charset val="134"/>
          </rPr>
          <t>IBS
http://stats.bis.org/statx/srs/table/f5.6</t>
        </r>
      </text>
    </comment>
    <comment ref="AG4" authorId="0" shapeId="0">
      <text>
        <r>
          <rPr>
            <b/>
            <sz val="9"/>
            <color indexed="81"/>
            <rFont val="宋体"/>
            <family val="3"/>
            <charset val="134"/>
          </rPr>
          <t>IBS 
http://stats.bis.org/statx/srs/table/f3.3</t>
        </r>
      </text>
    </comment>
    <comment ref="AH4" authorId="0" shapeId="0">
      <text>
        <r>
          <rPr>
            <b/>
            <sz val="9"/>
            <color indexed="81"/>
            <rFont val="宋体"/>
            <family val="3"/>
            <charset val="134"/>
          </rPr>
          <t>IBS
http://stats.bis.org/statx/srs/table/f4.3</t>
        </r>
      </text>
    </comment>
    <comment ref="AI4" authorId="0" shapeId="0">
      <text>
        <r>
          <rPr>
            <b/>
            <sz val="9"/>
            <color indexed="81"/>
            <rFont val="宋体"/>
            <family val="3"/>
            <charset val="134"/>
          </rPr>
          <t>来源Wind</t>
        </r>
      </text>
    </comment>
    <comment ref="AJ4" authorId="0" shapeId="0">
      <text>
        <r>
          <rPr>
            <b/>
            <sz val="9"/>
            <color indexed="81"/>
            <rFont val="宋体"/>
            <family val="3"/>
            <charset val="134"/>
          </rPr>
          <t>还未包括金融企业负债</t>
        </r>
      </text>
    </comment>
    <comment ref="AX4" authorId="0" shapeId="0">
      <text>
        <r>
          <rPr>
            <b/>
            <sz val="9"/>
            <color indexed="81"/>
            <rFont val="宋体"/>
            <family val="3"/>
            <charset val="134"/>
          </rPr>
          <t>全社会固定资产投资完成额</t>
        </r>
      </text>
    </comment>
    <comment ref="BH4" authorId="0" shapeId="0">
      <text>
        <r>
          <rPr>
            <b/>
            <sz val="9"/>
            <color indexed="81"/>
            <rFont val="宋体"/>
            <family val="3"/>
            <charset val="134"/>
          </rPr>
          <t>数据源：http://data.stats.gov.cn/easyquery.htm?cn=C01&amp;zb=A0H&amp;sj=2016</t>
        </r>
      </text>
    </comment>
    <comment ref="BK4" authorId="0" shapeId="0">
      <text>
        <r>
          <rPr>
            <sz val="9"/>
            <color indexed="81"/>
            <rFont val="宋体"/>
            <family val="3"/>
            <charset val="134"/>
          </rPr>
          <t xml:space="preserve">数据：Wind
 </t>
        </r>
      </text>
    </comment>
    <comment ref="BN4" authorId="0" shapeId="0">
      <text>
        <r>
          <rPr>
            <b/>
            <sz val="9"/>
            <color indexed="81"/>
            <rFont val="宋体"/>
            <family val="3"/>
            <charset val="134"/>
          </rPr>
          <t>亿千瓦时</t>
        </r>
      </text>
    </comment>
    <comment ref="CX4" authorId="0" shapeId="0">
      <text>
        <r>
          <rPr>
            <b/>
            <sz val="9"/>
            <color indexed="81"/>
            <rFont val="宋体"/>
            <family val="3"/>
            <charset val="134"/>
          </rPr>
          <t>国家统计局</t>
        </r>
      </text>
    </comment>
    <comment ref="DG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http://data.stats.gov.cn/easyquery.htm?cn=C01&amp;zb=A0G0U&amp;sj=2016</t>
        </r>
      </text>
    </comment>
    <comment ref="DO4" authorId="0" shapeId="0">
      <text>
        <r>
          <rPr>
            <b/>
            <sz val="9"/>
            <color indexed="81"/>
            <rFont val="宋体"/>
            <family val="3"/>
            <charset val="134"/>
          </rPr>
          <t>1946年 现代电脑ENIAC出现</t>
        </r>
      </text>
    </comment>
    <comment ref="DM22" authorId="0" shapeId="0">
      <text>
        <r>
          <rPr>
            <b/>
            <sz val="9"/>
            <color indexed="81"/>
            <rFont val="宋体"/>
            <family val="3"/>
            <charset val="134"/>
          </rPr>
          <t>刘少奇担任主席一年</t>
        </r>
      </text>
    </comment>
    <comment ref="CA27" authorId="0" shapeId="0">
      <text>
        <r>
          <rPr>
            <b/>
            <sz val="9"/>
            <color indexed="81"/>
            <rFont val="宋体"/>
            <family val="3"/>
            <charset val="134"/>
          </rPr>
          <t>中国开始全面开展了计划生育,独生子女一孩政策。</t>
        </r>
      </text>
    </comment>
    <comment ref="B32" authorId="0" shapeId="0">
      <text>
        <r>
          <rPr>
            <b/>
            <sz val="9"/>
            <color indexed="81"/>
            <rFont val="宋体"/>
            <family val="3"/>
            <charset val="134"/>
          </rPr>
          <t>文革结束</t>
        </r>
      </text>
    </comment>
    <comment ref="DM33" authorId="0" shapeId="0">
      <text>
        <r>
          <rPr>
            <b/>
            <sz val="9"/>
            <color indexed="81"/>
            <rFont val="宋体"/>
            <family val="3"/>
            <charset val="134"/>
          </rPr>
          <t>中央政治局常务委员
改革开放总设计师
影响力1977-1992年</t>
        </r>
      </text>
    </comment>
    <comment ref="DM37" authorId="0" shapeId="0">
      <text>
        <r>
          <rPr>
            <b/>
            <sz val="9"/>
            <color indexed="81"/>
            <rFont val="宋体"/>
            <family val="3"/>
            <charset val="134"/>
          </rPr>
          <t>中共中央军事委员会主席</t>
        </r>
      </text>
    </comment>
    <comment ref="AM47" authorId="0" shapeId="0">
      <text>
        <r>
          <rPr>
            <b/>
            <sz val="9"/>
            <color indexed="81"/>
            <rFont val="宋体"/>
            <family val="3"/>
            <charset val="134"/>
          </rPr>
          <t>住房信贷业务开始起步</t>
        </r>
      </text>
    </comment>
    <comment ref="CZ47" authorId="0" shapeId="0">
      <text>
        <r>
          <rPr>
            <b/>
            <sz val="9"/>
            <color indexed="81"/>
            <rFont val="宋体"/>
            <family val="3"/>
            <charset val="134"/>
          </rPr>
          <t>中国第一笔个人住房贷款发放</t>
        </r>
      </text>
    </comment>
    <comment ref="CE49" authorId="0" shapeId="0">
      <text>
        <r>
          <rPr>
            <b/>
            <sz val="9"/>
            <color indexed="81"/>
            <rFont val="宋体"/>
            <family val="3"/>
            <charset val="134"/>
          </rPr>
          <t>迅速贬值到8.600</t>
        </r>
      </text>
    </comment>
    <comment ref="AM51" authorId="0" shapeId="0">
      <text>
        <r>
          <rPr>
            <b/>
            <sz val="9"/>
            <color indexed="81"/>
            <rFont val="宋体"/>
            <family val="3"/>
            <charset val="134"/>
          </rPr>
          <t>我国银行商业性住房贷款走上正轨</t>
        </r>
      </text>
    </comment>
    <comment ref="BN52" authorId="0" shapeId="0">
      <text>
        <r>
          <rPr>
            <b/>
            <sz val="9"/>
            <color indexed="81"/>
            <rFont val="宋体"/>
            <family val="3"/>
            <charset val="134"/>
          </rPr>
          <t>世界第二，仅次于美国</t>
        </r>
      </text>
    </comment>
    <comment ref="CZ59" authorId="0" shapeId="0">
      <text>
        <r>
          <rPr>
            <b/>
            <sz val="9"/>
            <color indexed="81"/>
            <rFont val="宋体"/>
            <family val="3"/>
            <charset val="134"/>
          </rPr>
          <t>2003年开始房价开始上涨
2005年开始加速上涨
2007年房价暴涨</t>
        </r>
      </text>
    </comment>
    <comment ref="CE60" authorId="0" shapeId="0">
      <text>
        <r>
          <rPr>
            <b/>
            <sz val="9"/>
            <color indexed="81"/>
            <rFont val="宋体"/>
            <family val="3"/>
            <charset val="134"/>
          </rPr>
          <t>2004年开始前后开始缓慢升值</t>
        </r>
      </text>
    </comment>
    <comment ref="AM61" authorId="0" shapeId="0">
      <text>
        <r>
          <rPr>
            <b/>
            <sz val="9"/>
            <color indexed="81"/>
            <rFont val="宋体"/>
            <family val="3"/>
            <charset val="134"/>
          </rPr>
          <t>本行及早期数据，来自其他地方，数据源不明。</t>
        </r>
      </text>
    </comment>
    <comment ref="N62" authorId="0" shapeId="0">
      <text>
        <r>
          <rPr>
            <b/>
            <sz val="9"/>
            <color indexed="81"/>
            <rFont val="宋体"/>
            <family val="3"/>
            <charset val="134"/>
          </rPr>
          <t>2006年及以前，银监会只公布税前净利率</t>
        </r>
      </text>
    </comment>
    <comment ref="B63" authorId="0" shapeId="0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  <comment ref="K63" authorId="0" shapeId="0">
      <text>
        <r>
          <rPr>
            <b/>
            <sz val="9"/>
            <color indexed="81"/>
            <rFont val="宋体"/>
            <family val="3"/>
            <charset val="134"/>
          </rPr>
          <t>如包括银行理财等影子银行，还需外加4000亿。</t>
        </r>
      </text>
    </comment>
    <comment ref="BV63" authorId="0" shapeId="0">
      <text>
        <r>
          <rPr>
            <b/>
            <sz val="9"/>
            <color indexed="81"/>
            <rFont val="宋体"/>
            <family val="3"/>
            <charset val="134"/>
          </rPr>
          <t>贷款利率趋势性下调</t>
        </r>
      </text>
    </comment>
    <comment ref="DD63" authorId="0" shapeId="0">
      <text>
        <r>
          <rPr>
            <b/>
            <sz val="9"/>
            <color indexed="81"/>
            <rFont val="宋体"/>
            <family val="3"/>
            <charset val="134"/>
          </rPr>
          <t>临界点，渗透率加速</t>
        </r>
      </text>
    </comment>
    <comment ref="DG63" authorId="0" shapeId="0">
      <text>
        <r>
          <rPr>
            <b/>
            <sz val="9"/>
            <color indexed="81"/>
            <rFont val="宋体"/>
            <family val="3"/>
            <charset val="134"/>
          </rPr>
          <t>没有写错，这是国家统计局数据</t>
        </r>
      </text>
    </comment>
    <comment ref="K64" authorId="0" shapeId="0">
      <text>
        <r>
          <rPr>
            <b/>
            <sz val="9"/>
            <color indexed="81"/>
            <rFont val="宋体"/>
            <family val="3"/>
            <charset val="134"/>
          </rPr>
          <t>中国推出四万亿刺激经济计划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A64" authorId="0" shapeId="0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E64" authorId="0" shapeId="0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I64" authorId="0" shapeId="0">
      <text>
        <r>
          <rPr>
            <b/>
            <sz val="9"/>
            <color indexed="81"/>
            <rFont val="宋体"/>
            <family val="3"/>
            <charset val="134"/>
          </rPr>
          <t>电商快速崛起，刺激消费影响开始出现</t>
        </r>
      </text>
    </comment>
    <comment ref="CD64" authorId="0" shapeId="0">
      <text>
        <r>
          <rPr>
            <b/>
            <sz val="9"/>
            <color indexed="81"/>
            <rFont val="宋体"/>
            <family val="3"/>
            <charset val="134"/>
          </rPr>
          <t>人均GDP达到3000-5000美元的区间是消费升级的关键收入门槛值</t>
        </r>
      </text>
    </comment>
    <comment ref="AK65" authorId="0" shapeId="0">
      <text>
        <r>
          <rPr>
            <b/>
            <sz val="9"/>
            <color indexed="81"/>
            <rFont val="宋体"/>
            <family val="3"/>
            <charset val="134"/>
          </rPr>
          <t>开始快速飙升</t>
        </r>
      </text>
    </comment>
    <comment ref="AY65" authorId="0" shapeId="0">
      <text>
        <r>
          <rPr>
            <b/>
            <sz val="9"/>
            <color indexed="81"/>
            <rFont val="宋体"/>
            <family val="3"/>
            <charset val="134"/>
          </rPr>
          <t>中国推出四万亿刺激经济计划，次年形成全国基建高峰。</t>
        </r>
      </text>
    </comment>
    <comment ref="BA65" authorId="0" shapeId="0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E65" authorId="0" shapeId="0">
      <text>
        <r>
          <rPr>
            <b/>
            <sz val="9"/>
            <color indexed="81"/>
            <rFont val="宋体"/>
            <family val="3"/>
            <charset val="134"/>
          </rPr>
          <t>金融危机冲击</t>
        </r>
      </text>
    </comment>
    <comment ref="BN66" authorId="0" shapeId="0">
      <text>
        <r>
          <rPr>
            <b/>
            <sz val="9"/>
            <color indexed="81"/>
            <rFont val="宋体"/>
            <family val="3"/>
            <charset val="134"/>
          </rPr>
          <t>美国为4.40万亿千瓦时</t>
        </r>
      </text>
    </comment>
    <comment ref="D67" authorId="0" shapeId="0">
      <text>
        <r>
          <rPr>
            <b/>
            <sz val="9"/>
            <color indexed="81"/>
            <rFont val="宋体"/>
            <family val="3"/>
            <charset val="134"/>
          </rPr>
          <t>中国GDP脱离双位数增长</t>
        </r>
      </text>
    </comment>
    <comment ref="DI67" authorId="0" shapeId="0">
      <text>
        <r>
          <rPr>
            <b/>
            <sz val="9"/>
            <color indexed="81"/>
            <rFont val="宋体"/>
            <family val="3"/>
            <charset val="134"/>
          </rPr>
          <t>7·23甬温线特别重大铁路交通事故，导致高铁降速</t>
        </r>
      </text>
    </comment>
    <comment ref="DC68" authorId="0" shapeId="0">
      <text>
        <r>
          <rPr>
            <b/>
            <sz val="9"/>
            <color indexed="81"/>
            <rFont val="宋体"/>
            <family val="3"/>
            <charset val="134"/>
          </rPr>
          <t>互联网红利开始消失</t>
        </r>
      </text>
    </comment>
    <comment ref="BN69" authorId="0" shapeId="0">
      <text>
        <r>
          <rPr>
            <b/>
            <sz val="9"/>
            <color indexed="81"/>
            <rFont val="宋体"/>
            <family val="3"/>
            <charset val="134"/>
          </rPr>
          <t>超过美国，成为世界第一，美国为3.83万亿千瓦时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70" authorId="0" shapeId="0">
      <text>
        <r>
          <rPr>
            <sz val="9"/>
            <color indexed="81"/>
            <rFont val="宋体"/>
            <family val="3"/>
            <charset val="134"/>
          </rPr>
          <t xml:space="preserve">国家提出经济“新常态”，表示经济增长会放缓
</t>
        </r>
      </text>
    </comment>
    <comment ref="BN70" authorId="0" shapeId="0">
      <text>
        <r>
          <rPr>
            <b/>
            <sz val="9"/>
            <color indexed="81"/>
            <rFont val="宋体"/>
            <family val="3"/>
            <charset val="134"/>
          </rPr>
          <t>美国为3.9万亿千瓦时</t>
        </r>
      </text>
    </comment>
    <comment ref="BO70" authorId="0" shapeId="0">
      <text>
        <r>
          <rPr>
            <b/>
            <sz val="9"/>
            <color indexed="81"/>
            <rFont val="宋体"/>
            <family val="3"/>
            <charset val="134"/>
          </rPr>
          <t>经济转型中，全社会用电量增速下滑</t>
        </r>
      </text>
    </comment>
    <comment ref="AY71" authorId="0" shapeId="0">
      <text>
        <r>
          <rPr>
            <b/>
            <sz val="9"/>
            <color indexed="81"/>
            <rFont val="宋体"/>
            <family val="3"/>
            <charset val="134"/>
          </rPr>
          <t>社会投资意愿明显下降</t>
        </r>
      </text>
    </comment>
    <comment ref="BA71" authorId="0" shapeId="0">
      <text>
        <r>
          <rPr>
            <b/>
            <sz val="9"/>
            <color indexed="81"/>
            <rFont val="宋体"/>
            <family val="3"/>
            <charset val="134"/>
          </rPr>
          <t>受到全球经济放缓和需求乏力影响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BE71" authorId="0" shapeId="0">
      <text>
        <r>
          <rPr>
            <b/>
            <sz val="9"/>
            <color indexed="81"/>
            <rFont val="宋体"/>
            <family val="3"/>
            <charset val="134"/>
          </rPr>
          <t>收到全球经济放缓和需求乏力影响</t>
        </r>
      </text>
    </comment>
    <comment ref="AK72" authorId="0" shapeId="0">
      <text>
        <r>
          <rPr>
            <b/>
            <sz val="9"/>
            <color indexed="81"/>
            <rFont val="宋体"/>
            <family val="3"/>
            <charset val="134"/>
          </rPr>
          <t>国家提出去产能+去库存+去杠杆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AQ72" authorId="0" shapeId="0">
      <text>
        <r>
          <rPr>
            <b/>
            <sz val="9"/>
            <color indexed="81"/>
            <rFont val="宋体"/>
            <family val="3"/>
            <charset val="134"/>
          </rPr>
          <t>全面实施了增值税改革</t>
        </r>
      </text>
    </comment>
    <comment ref="CA72" authorId="0" shapeId="0">
      <text>
        <r>
          <rPr>
            <b/>
            <sz val="9"/>
            <color indexed="81"/>
            <rFont val="宋体"/>
            <family val="3"/>
            <charset val="134"/>
          </rPr>
          <t>1）独生子女政策宣告终结，全面放开二孩。
2）对未来人口结构变化及影响，目前未知；</t>
        </r>
      </text>
    </comment>
    <comment ref="DR72" authorId="0" shapeId="0">
      <text>
        <r>
          <rPr>
            <b/>
            <sz val="9"/>
            <color indexed="81"/>
            <rFont val="宋体"/>
            <family val="3"/>
            <charset val="134"/>
          </rPr>
          <t>新零售的背景是，线上流量枯竭，获客成本高，所以要结合先上线下，抢夺线下的客户。</t>
        </r>
      </text>
    </comment>
    <comment ref="K73" authorId="0" shapeId="0">
      <text>
        <r>
          <rPr>
            <b/>
            <sz val="9"/>
            <color indexed="81"/>
            <rFont val="宋体"/>
            <family val="3"/>
            <charset val="134"/>
          </rPr>
          <t>如包括银行理财等影子银行，还需外加30万亿。</t>
        </r>
      </text>
    </comment>
    <comment ref="AK73" authorId="0" shapeId="0">
      <text>
        <r>
          <rPr>
            <b/>
            <sz val="9"/>
            <color indexed="81"/>
            <rFont val="宋体"/>
            <family val="3"/>
            <charset val="134"/>
          </rPr>
          <t>很多企业出现债券违约，中国信贷收紧，企业融资难度很大</t>
        </r>
      </text>
    </comment>
    <comment ref="AM7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2017年6月网传数据</t>
        </r>
      </text>
    </comment>
    <comment ref="BK73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互联网流量红利开始销售，提出新零售，巨头通过并购抢夺传统线下企业。 </t>
        </r>
      </text>
    </comment>
    <comment ref="DC73" authorId="0" shapeId="0">
      <text>
        <r>
          <rPr>
            <b/>
            <sz val="9"/>
            <color indexed="81"/>
            <rFont val="宋体"/>
            <family val="3"/>
            <charset val="134"/>
          </rPr>
          <t>马云提出新零售，争夺线下流量</t>
        </r>
      </text>
    </comment>
    <comment ref="K74" authorId="0" shapeId="0">
      <text>
        <r>
          <rPr>
            <sz val="9"/>
            <color indexed="81"/>
            <rFont val="宋体"/>
            <family val="3"/>
            <charset val="134"/>
          </rPr>
          <t>截止6月
http://www.pbc.gov.cn/diaochatongjisi/resource/cms/2018/07/2018071911005614070.htm</t>
        </r>
      </text>
    </comment>
    <comment ref="AY74" authorId="0" shapeId="0">
      <text>
        <r>
          <rPr>
            <b/>
            <sz val="9"/>
            <color indexed="81"/>
            <rFont val="宋体"/>
            <family val="3"/>
            <charset val="134"/>
          </rPr>
          <t>增长数据有矛盾，固定资产投资额与对应增长率不符。</t>
        </r>
      </text>
    </comment>
    <comment ref="AZ74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川普对华贸易战 </t>
        </r>
      </text>
    </comment>
    <comment ref="AY75" authorId="0" shapeId="0">
      <text>
        <r>
          <rPr>
            <b/>
            <sz val="9"/>
            <color indexed="81"/>
            <rFont val="宋体"/>
            <family val="3"/>
            <charset val="134"/>
          </rPr>
          <t>增长数据有矛盾，固定资产投资额与对应增长率不符。</t>
        </r>
      </text>
    </comment>
    <comment ref="AZ75" authorId="0" shapeId="0">
      <text>
        <r>
          <rPr>
            <b/>
            <sz val="9"/>
            <color indexed="81"/>
            <rFont val="宋体"/>
            <family val="3"/>
            <charset val="134"/>
          </rPr>
          <t>315446亿元人民币</t>
        </r>
      </text>
    </comment>
    <comment ref="BB75" authorId="0" shapeId="0">
      <text>
        <r>
          <rPr>
            <b/>
            <sz val="9"/>
            <color indexed="81"/>
            <rFont val="宋体"/>
            <family val="3"/>
            <charset val="134"/>
          </rPr>
          <t>进口143148亿元人民币</t>
        </r>
      </text>
    </comment>
    <comment ref="CK75" authorId="0" shapeId="0">
      <text>
        <r>
          <rPr>
            <b/>
            <sz val="9"/>
            <color indexed="81"/>
            <rFont val="宋体"/>
            <family val="3"/>
            <charset val="134"/>
          </rPr>
          <t>全年全国居民人均可支配收入30733元，比上年名义增长8.9%，增速比上年加快0.2个百分点；扣除价格因素实际增长5.8%，与经济增长基本同步，与人均GDP增长大体持平</t>
        </r>
      </text>
    </comment>
    <comment ref="CA85" authorId="0" shapeId="0">
      <text>
        <r>
          <rPr>
            <b/>
            <sz val="9"/>
            <color indexed="81"/>
            <rFont val="宋体"/>
            <family val="3"/>
            <charset val="134"/>
          </rPr>
          <t>预测的中国人口峰值</t>
        </r>
      </text>
    </comment>
    <comment ref="Y188" authorId="0" shapeId="0">
      <text>
        <r>
          <rPr>
            <b/>
            <sz val="9"/>
            <color indexed="81"/>
            <rFont val="宋体"/>
            <family val="3"/>
            <charset val="134"/>
          </rPr>
          <t>本行及早期数据，来自其他地方，数据源不明。</t>
        </r>
      </text>
    </comment>
    <comment ref="V190" authorId="0" shapeId="0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288" authorId="0" shapeId="0">
      <text>
        <r>
          <rPr>
            <b/>
            <sz val="9"/>
            <color indexed="81"/>
            <rFont val="宋体"/>
            <family val="3"/>
            <charset val="134"/>
          </rPr>
          <t>电话虽然发明，但那是还不够经济实用。
19世纪90年代，除了经纪人用电话，几乎没有人有电话</t>
        </r>
      </text>
    </comment>
    <comment ref="C291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托马斯·爱迪生发明电灯泡
</t>
        </r>
      </text>
    </comment>
    <comment ref="C327" authorId="0" shapeId="0">
      <text>
        <r>
          <rPr>
            <b/>
            <sz val="9"/>
            <color indexed="81"/>
            <rFont val="宋体"/>
            <family val="3"/>
            <charset val="134"/>
          </rPr>
          <t>改进版电话发明，电话开始普及</t>
        </r>
      </text>
    </comment>
    <comment ref="E359" authorId="0" shapeId="0">
      <text>
        <r>
          <rPr>
            <b/>
            <sz val="9"/>
            <color indexed="81"/>
            <rFont val="宋体"/>
            <family val="3"/>
            <charset val="134"/>
          </rPr>
          <t>冷战指1947年至1991年之间美苏对抗</t>
        </r>
      </text>
    </comment>
    <comment ref="E362" authorId="0" shapeId="0">
      <text>
        <r>
          <rPr>
            <b/>
            <sz val="9"/>
            <color indexed="81"/>
            <rFont val="宋体"/>
            <family val="3"/>
            <charset val="134"/>
          </rPr>
          <t>在朝鲜战场上阵亡的中国人民志愿军的人数超过40万，联合国军的死亡人数近70万，另外还有约48万人下落不明。</t>
        </r>
      </text>
    </comment>
    <comment ref="K378" authorId="0" shapeId="0">
      <text>
        <r>
          <rPr>
            <b/>
            <sz val="9"/>
            <color indexed="81"/>
            <rFont val="宋体"/>
            <family val="3"/>
            <charset val="134"/>
          </rPr>
          <t>刘少奇担任主席一年</t>
        </r>
      </text>
    </comment>
    <comment ref="K389" authorId="0" shapeId="0">
      <text>
        <r>
          <rPr>
            <b/>
            <sz val="9"/>
            <color indexed="81"/>
            <rFont val="宋体"/>
            <family val="3"/>
            <charset val="134"/>
          </rPr>
          <t>中央政治局常务委员
改革开放总设计师
影响力1977-1992年</t>
        </r>
      </text>
    </comment>
    <comment ref="U392" authorId="0" shapeId="0">
      <text>
        <r>
          <rPr>
            <b/>
            <sz val="9"/>
            <color indexed="81"/>
            <rFont val="宋体"/>
            <family val="3"/>
            <charset val="134"/>
          </rPr>
          <t>1980年中房集团的成立，中国有了第一家房屋开发公司。当时中房集团总经理孟晓苏，原本是中南海的一名官员</t>
        </r>
      </text>
    </comment>
    <comment ref="K393" authorId="0" shapeId="0">
      <text>
        <r>
          <rPr>
            <b/>
            <sz val="9"/>
            <color indexed="81"/>
            <rFont val="宋体"/>
            <family val="3"/>
            <charset val="134"/>
          </rPr>
          <t>中共中央军事委员会主席</t>
        </r>
      </text>
    </comment>
    <comment ref="V404" authorId="0" shapeId="0">
      <text>
        <r>
          <rPr>
            <b/>
            <sz val="9"/>
            <color indexed="81"/>
            <rFont val="宋体"/>
            <family val="3"/>
            <charset val="134"/>
          </rPr>
          <t>总人数655.8万的海南岛上出现两万多家房地产公司。短短三年，房价增长超过4倍。房价涨至7500元/平。（1988年1350元，1991年1400元，1992年5000元）
1992年土地供应面积是1991年及以前全国出让土地总和的11倍</t>
        </r>
      </text>
    </comment>
    <comment ref="V405" authorId="0" shapeId="0">
      <text>
        <r>
          <rPr>
            <b/>
            <sz val="9"/>
            <color indexed="81"/>
            <rFont val="宋体"/>
            <family val="3"/>
            <charset val="134"/>
          </rPr>
          <t>开发商纷纷逃离或倒闭。
仅海南有600多栋“烂尾楼”、18834公顷闲置土地和800亿元积压资金，仅四大国有商业银行的坏账就高达300亿元。</t>
        </r>
      </text>
    </comment>
    <comment ref="AB407" authorId="0" shapeId="0">
      <text>
        <r>
          <rPr>
            <b/>
            <sz val="9"/>
            <color indexed="81"/>
            <rFont val="宋体"/>
            <family val="3"/>
            <charset val="134"/>
          </rPr>
          <t>爱立信、摩托罗拉、诺基亚三家如日中天</t>
        </r>
      </text>
    </comment>
    <comment ref="V409" authorId="0" shapeId="0">
      <text>
        <r>
          <rPr>
            <b/>
            <sz val="9"/>
            <color indexed="81"/>
            <rFont val="宋体"/>
            <family val="3"/>
            <charset val="134"/>
          </rPr>
          <t>1997年亚洲金融危机爆发后，我国经济开始出现“通货紧缩”，房地产市场也随之进入低潮。中国房地产第一个十年，告一段落。</t>
        </r>
      </text>
    </comment>
    <comment ref="V410" authorId="0" shapeId="0">
      <text>
        <r>
          <rPr>
            <b/>
            <sz val="9"/>
            <color indexed="81"/>
            <rFont val="宋体"/>
            <family val="3"/>
            <charset val="134"/>
          </rPr>
          <t>先取消了福利分房制度。在新中国坚持了近半个世纪的分房制度寿终正寝，中国正式进入商品房时代。
1998年中国建设银行发出了中国的第一份个人住房抵押贷款。货币政策进入宽松的轨道。
取消福利分房后房地产需求大幅度增加，导致土地供应不足。
政府开始实行统一收储并出让的土地管理政策，市场上开始有了大规模的拆迁。</t>
        </r>
      </text>
    </comment>
    <comment ref="B419" authorId="0" shapeId="0">
      <text>
        <r>
          <rPr>
            <b/>
            <sz val="9"/>
            <color indexed="81"/>
            <rFont val="宋体"/>
            <family val="3"/>
            <charset val="134"/>
          </rPr>
          <t>全球金融危机</t>
        </r>
      </text>
    </comment>
    <comment ref="V420" authorId="0" shapeId="0">
      <text>
        <r>
          <rPr>
            <b/>
            <sz val="9"/>
            <color indexed="81"/>
            <rFont val="宋体"/>
            <family val="3"/>
            <charset val="134"/>
          </rPr>
          <t>个人财富洗牌。很多人从实体经济进入楼市，08年北京的某楼盘房价是8000元/㎡，到09年已经到了25000。</t>
        </r>
      </text>
    </comment>
    <comment ref="V423" authorId="0" shapeId="0">
      <text>
        <r>
          <rPr>
            <b/>
            <sz val="9"/>
            <color indexed="81"/>
            <rFont val="宋体"/>
            <family val="3"/>
            <charset val="134"/>
          </rPr>
          <t>2011年11月，房价达到顶点2.1万元每平米，此后开始雪崩式下跌。阴跌一直持续到2015年，期间房价掉到了1.2万元每平米，总降幅达到 43%。</t>
        </r>
      </text>
    </comment>
    <comment ref="O428" authorId="0" shapeId="0">
      <text>
        <r>
          <rPr>
            <b/>
            <sz val="9"/>
            <color indexed="81"/>
            <rFont val="宋体"/>
            <family val="3"/>
            <charset val="134"/>
          </rPr>
          <t>新零售的背景是，线上流量枯竭，获客成本高，所以要结合先上线下，抢夺线下的客户。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J13" authorId="0" shapeId="0">
      <text>
        <r>
          <rPr>
            <b/>
            <sz val="9"/>
            <color indexed="81"/>
            <rFont val="宋体"/>
            <family val="3"/>
            <charset val="134"/>
          </rPr>
          <t>小盒装</t>
        </r>
      </text>
    </comment>
    <comment ref="E51" authorId="0" shapeId="0">
      <text>
        <r>
          <rPr>
            <b/>
            <sz val="9"/>
            <color indexed="81"/>
            <rFont val="宋体"/>
            <family val="3"/>
            <charset val="134"/>
          </rPr>
          <t>通胀9.5%</t>
        </r>
      </text>
    </comment>
    <comment ref="F51" authorId="0" shapeId="0">
      <text>
        <r>
          <rPr>
            <b/>
            <sz val="9"/>
            <color indexed="81"/>
            <rFont val="宋体"/>
            <family val="3"/>
            <charset val="134"/>
          </rPr>
          <t>通胀6%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K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http://www.pbc.gov.cn/zhengcehuobisi/125207/125213/125446/index.html</t>
        </r>
      </text>
    </comment>
    <comment ref="P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http://www.pbc.gov.cn/zhengcehuobisi/125207/125213/2161446/2161457/index.html</t>
        </r>
      </text>
    </comment>
    <comment ref="U4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http://www.pbc.gov.cn/diaochatongjisi/116219/116319/index.html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大型存款类金融机构</t>
        </r>
      </text>
    </comment>
    <comment ref="R7" authorId="0" shapeId="0">
      <text>
        <r>
          <rPr>
            <b/>
            <sz val="9"/>
            <color indexed="81"/>
            <rFont val="宋体"/>
            <family val="3"/>
            <charset val="134"/>
          </rPr>
          <t>2015年3月、5月经四次将PSL利率从4.50%下调至目前的3.10%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查询方式：
WIND菜单栏【宏观-经济数据库-中国宏观数据】中查询【对外贸易及投资-进出口贸易：HS分类美国】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http://data.stats.gov.cn/easyquery.htm?cn=A01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P2" authorId="0" shapeId="0">
      <text>
        <r>
          <rPr>
            <b/>
            <sz val="9"/>
            <color indexed="81"/>
            <rFont val="宋体"/>
            <family val="3"/>
            <charset val="134"/>
          </rPr>
          <t>http://data.stats.gov.cn/easyquery.htm?cn=C01&amp;zb=A0M0203&amp;sj=2018</t>
        </r>
      </text>
    </comment>
    <comment ref="R2" authorId="0" shapeId="0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T2" authorId="0" shapeId="0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J3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国家统计局
</t>
        </r>
      </text>
    </comment>
    <comment ref="L3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总和生育率是指育龄期女性生育子女的平均数。
一个国家要完成正常的世代更替，一般不能低于2.1。
</t>
        </r>
      </text>
    </comment>
    <comment ref="P3" authorId="0" shapeId="0">
      <text>
        <r>
          <rPr>
            <sz val="9"/>
            <color indexed="81"/>
            <rFont val="宋体"/>
            <family val="3"/>
            <charset val="134"/>
          </rPr>
          <t xml:space="preserve">单位：万人
</t>
        </r>
      </text>
    </comment>
    <comment ref="R3" authorId="0" shapeId="0">
      <text>
        <r>
          <rPr>
            <b/>
            <sz val="9"/>
            <color indexed="81"/>
            <rFont val="宋体"/>
            <family val="3"/>
            <charset val="134"/>
          </rPr>
          <t>单位：个人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55" authorId="0" shapeId="0">
      <text>
        <r>
          <rPr>
            <b/>
            <sz val="9"/>
            <color indexed="81"/>
            <rFont val="宋体"/>
            <family val="3"/>
            <charset val="134"/>
          </rPr>
          <t>第五次人口普查</t>
        </r>
      </text>
    </comment>
    <comment ref="L65" authorId="0" shapeId="0">
      <text>
        <r>
          <rPr>
            <b/>
            <sz val="9"/>
            <color indexed="81"/>
            <rFont val="宋体"/>
            <family val="3"/>
            <charset val="134"/>
          </rPr>
          <t>第六次人口普查</t>
        </r>
      </text>
    </comment>
    <comment ref="L70" authorId="0" shapeId="0">
      <text>
        <r>
          <rPr>
            <b/>
            <sz val="9"/>
            <color indexed="81"/>
            <rFont val="宋体"/>
            <family val="3"/>
            <charset val="134"/>
          </rPr>
          <t>中国统计年鉴2016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72" authorId="0" shapeId="0">
      <text>
        <r>
          <rPr>
            <b/>
            <sz val="9"/>
            <color indexed="81"/>
            <rFont val="宋体"/>
            <family val="3"/>
            <charset val="134"/>
          </rPr>
          <t>网传数字</t>
        </r>
      </text>
    </comment>
    <comment ref="L72" authorId="0" shapeId="0">
      <text>
        <r>
          <rPr>
            <b/>
            <sz val="9"/>
            <color indexed="81"/>
            <rFont val="宋体"/>
            <family val="3"/>
            <charset val="134"/>
          </rPr>
          <t>https://www.populationpyramid.net/hnp/fertility-rate-total-births-per-woman/2015/</t>
        </r>
      </text>
    </comment>
    <comment ref="L75" authorId="0" shapeId="0">
      <text>
        <r>
          <rPr>
            <b/>
            <sz val="9"/>
            <color indexed="81"/>
            <rFont val="宋体"/>
            <family val="3"/>
            <charset val="134"/>
          </rPr>
          <t>国务院近日印发《“十三五”卫生与健康规划》(简称《规划》)中提出，到2020年中国总和生育率要从目前的1.5-1.6回升至1.8左右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13" authorId="0" shapeId="0">
      <text>
        <r>
          <rPr>
            <b/>
            <sz val="9"/>
            <color indexed="81"/>
            <rFont val="宋体"/>
            <family val="3"/>
            <charset val="134"/>
          </rPr>
          <t>国家统计局
单位：万人
http://data.stats.gov.cn/easyquery.htm?cn=E0103</t>
        </r>
      </text>
    </comment>
    <comment ref="AS46" authorId="0" shapeId="0">
      <text>
        <r>
          <rPr>
            <b/>
            <sz val="9"/>
            <color indexed="81"/>
            <rFont val="宋体"/>
            <family val="3"/>
            <charset val="134"/>
          </rPr>
          <t>网传数据，可能有误</t>
        </r>
      </text>
    </comment>
    <comment ref="AT46" authorId="0" shapeId="0">
      <text>
        <r>
          <rPr>
            <b/>
            <sz val="9"/>
            <color indexed="81"/>
            <rFont val="宋体"/>
            <family val="3"/>
            <charset val="134"/>
          </rPr>
          <t>网传数据，可能有误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https://data.worldbank.org/indicator/NY.GDP.MKTP.CD
current US$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https://data.worldbank.org/indicator/SP.POP.TOTL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7" authorId="0" shapeId="0">
      <text>
        <r>
          <rPr>
            <b/>
            <sz val="9"/>
            <color indexed="81"/>
            <rFont val="宋体"/>
            <family val="3"/>
            <charset val="134"/>
          </rPr>
          <t>从1915年开始</t>
        </r>
      </text>
    </comment>
    <comment ref="B9" authorId="0" shapeId="0">
      <text>
        <r>
          <rPr>
            <b/>
            <sz val="9"/>
            <color indexed="81"/>
            <rFont val="宋体"/>
            <family val="3"/>
            <charset val="134"/>
          </rPr>
          <t>除1922-1923年之外的98年</t>
        </r>
      </text>
    </comment>
    <comment ref="B11" authorId="0" shapeId="0">
      <text>
        <r>
          <rPr>
            <b/>
            <sz val="9"/>
            <color indexed="81"/>
            <rFont val="宋体"/>
            <family val="3"/>
            <charset val="134"/>
          </rPr>
          <t>从1914年开始</t>
        </r>
      </text>
    </comment>
    <comment ref="B14" authorId="0" shapeId="0">
      <text>
        <r>
          <rPr>
            <b/>
            <sz val="9"/>
            <color indexed="81"/>
            <rFont val="宋体"/>
            <family val="3"/>
            <charset val="134"/>
          </rPr>
          <t>从1911年开始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23" authorId="0" shapeId="0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  <comment ref="C23" authorId="0" shapeId="0">
      <text>
        <r>
          <rPr>
            <b/>
            <sz val="9"/>
            <color indexed="81"/>
            <rFont val="宋体"/>
            <family val="3"/>
            <charset val="134"/>
          </rPr>
          <t>亿元</t>
        </r>
      </text>
    </comment>
    <comment ref="D23" authorId="0" shapeId="0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F23" authorId="0" shapeId="0">
      <text>
        <r>
          <rPr>
            <b/>
            <sz val="9"/>
            <color indexed="81"/>
            <rFont val="宋体"/>
            <family val="3"/>
            <charset val="134"/>
          </rPr>
          <t>万元</t>
        </r>
      </text>
    </comment>
    <comment ref="H23" authorId="0" shapeId="0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  <comment ref="J23" authorId="0" shapeId="0">
      <text>
        <r>
          <rPr>
            <b/>
            <sz val="9"/>
            <color indexed="81"/>
            <rFont val="宋体"/>
            <family val="3"/>
            <charset val="134"/>
          </rPr>
          <t>万元</t>
        </r>
      </text>
    </comment>
    <comment ref="L23" authorId="0" shapeId="0">
      <text>
        <r>
          <rPr>
            <b/>
            <sz val="9"/>
            <color indexed="81"/>
            <rFont val="宋体"/>
            <family val="3"/>
            <charset val="134"/>
          </rPr>
          <t>万平方米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数据：Wind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一是计价基础不一样。中国的“房产”和“地产”其实是分离的。土地为国家所有，住户只有土地使用权，普通住宅产权为70年，期满可以自动续期，商住两用房屋产权多为50年，需要缴纳一定比例的土地出让金进行续期；而国外多为永久产权，如美国采用私有财产制，房屋的买卖包括土地，产权是永久的。这意味着我们的房价中其实只包含了土地的一部分使用价值，而国外的房价中完全包含了土地的产权价值。
二是数据质量不一样。国内的数据主要有两个来源，一个是统计局，另一个是中国指数研究院。两个数据质量都不高，尤其是统计局的。一方面统计局只公布指数，没有高频的绝对价格。另一方面数据严重失真。统计局数据来自住建部门的网签价，而为了合理避税，大城市普遍存在阴阳合同，网签价基本都大幅低于实际成交价。举个例子，假设北京一套房子实际成交800万，但一般网签价只做到468万的普宅最高指导价。按照统计局的数据，北京2016年的新房成交均价才2.8万/平米左右，而实际均价早已经五万以上。拿着这种房价去对比分析，结论必然跑偏。
三是统计口径不一样。全球房价缺少一个统一的官方数据，各国房价统计机构不同、数据来源不同，样本口径也不同，不适合直接比较。国内常用的房价数据是70个大中城市和百城房价，样本城市相对较多，包含了各种商品房类型；而美国最常用的标普/凯斯·席勒房价指数则只统计20个城市，而且还只统计独栋和联排别墅。别说各国之间没法直接对比，甚至是一国内部直接比较都不完全准确。
四是面积算法不一样。国内房屋计算的是建筑面积，既包括住房使用面积、墙体占用面积，也包括了公摊面积，楼道、阳台等都计入其中。大多数国家地区计算的是实用面积或使用面积。如香港采用的是实用面积，等于建筑面积去除公摊面积的部分。而美国、英国等使用是使用面积，等于实用面积减去墙体占用面积，也就是真正能够使用的住宅面积。
三种面积之间的关系是建筑面积&gt;实用面积&gt;使用面积，实用面积和使用面积相差较小，建筑面积与使用面积存有较大差异，需要用得房率进行换算，也就是实际居住面积和建筑面积之比。一般来说，塔楼或是带电梯的住宅得房率约为70%，多层住宅或是不带电梯的楼房得房率约为75%，也就是说国外70多平的房子大概相当于国内100平。中国房价要除以得房率才能得到可与国外对比的实际房价，这至少要比原有的房价数据高出20-30%。
五是持有成本不一样。国内现行的房地产税费主要体现在交易环节，多为一次性成本，只有房产税和城镇土地使用税是针对房产持有环节的，但房产税目前只有在上海和重庆进行试点，还未全面推出。也就是说如果不交易，中国房屋持有几乎无成本。而国外税费主要在持有环节，持有成本较高，德国、美国、日本、新加坡、英国、香港等很多国家和地区都有房产税，需要在持有期间缴纳。比如北京一套100平左右的房子持有成本只有每年四五千元的物业费，而在临近华尔街的FLATIRON公寓每年需缴纳1.16万美元/年的房产税和0.85万美元/年的物业费，折合人民币年均持有成本13.47万元，持有成本明显高于国内，这部分成本其实也算是隐性的“房价”。
六是区域结构不一样。中国是后发国家，城镇化率才54%，区域发展极不均衡，城市和农村、核心城市和三四线城市之间差异很大，如同为省会城市，杭州均价超过6万，乌鲁木齐均价在6千左右，相差有十倍。国外虽然也有区域和城乡差距，但发达国家城镇化率基本都在70%以上，不像国内分化这么严重。这导致一个问题，如果比较整体房价，中国的房价可能会被部分落后地区以及农村拉低，掩饰大城市的高房价，和实际情况不符。
七是计价单位不一样。各国采用的房屋面积度量单位千差万别，国内是平方米，美国和英国是平方英尺，日本和韩国是坪，都需要经过一定的换算，无法直接比较。三者之间的换算比例为1平方英尺约等于0.093平方米，1坪约等于3.31平方米。</t>
        </r>
      </text>
    </comment>
  </commentList>
</comments>
</file>

<file path=xl/sharedStrings.xml><?xml version="1.0" encoding="utf-8"?>
<sst xmlns="http://schemas.openxmlformats.org/spreadsheetml/2006/main" count="12048" uniqueCount="2894">
  <si>
    <t>2016年</t>
  </si>
  <si>
    <t>2015年</t>
  </si>
  <si>
    <t>2014年</t>
  </si>
  <si>
    <t>2013年</t>
  </si>
  <si>
    <t>2012年</t>
  </si>
  <si>
    <t>2011年</t>
  </si>
  <si>
    <t>2010年</t>
  </si>
  <si>
    <t>2009年</t>
  </si>
  <si>
    <t>2008年</t>
  </si>
  <si>
    <t>2007年</t>
  </si>
  <si>
    <t>2006年</t>
  </si>
  <si>
    <t>2005年</t>
  </si>
  <si>
    <t>2004年</t>
  </si>
  <si>
    <t>2003年</t>
  </si>
  <si>
    <t>2002年</t>
  </si>
  <si>
    <t>2001年</t>
  </si>
  <si>
    <t>2000年</t>
  </si>
  <si>
    <t>1999年</t>
  </si>
  <si>
    <t>1998年</t>
  </si>
  <si>
    <t>1997年</t>
  </si>
  <si>
    <t>1996年</t>
  </si>
  <si>
    <t>1995年</t>
  </si>
  <si>
    <t>1994年</t>
  </si>
  <si>
    <t>1993年</t>
  </si>
  <si>
    <t>1992年</t>
  </si>
  <si>
    <t>1991年</t>
  </si>
  <si>
    <t>1990年</t>
  </si>
  <si>
    <t>1988年</t>
  </si>
  <si>
    <t>1986年</t>
  </si>
  <si>
    <t>1985年</t>
  </si>
  <si>
    <t>1984年</t>
  </si>
  <si>
    <t>1983年</t>
  </si>
  <si>
    <t>1982年</t>
  </si>
  <si>
    <t>1981年</t>
  </si>
  <si>
    <t>1980年</t>
  </si>
  <si>
    <t>1979年</t>
  </si>
  <si>
    <t>1978年</t>
  </si>
  <si>
    <t>1977年</t>
  </si>
  <si>
    <t>1976年</t>
  </si>
  <si>
    <t>1975年</t>
  </si>
  <si>
    <t>1974年</t>
  </si>
  <si>
    <t>1973年</t>
  </si>
  <si>
    <t>1972年</t>
  </si>
  <si>
    <t>1971年</t>
  </si>
  <si>
    <t>1970年</t>
  </si>
  <si>
    <t>年度</t>
    <phoneticPr fontId="2" type="noConversion"/>
  </si>
  <si>
    <t>人均GDP排名</t>
  </si>
  <si>
    <t>国家名称</t>
  </si>
  <si>
    <t>2017年</t>
    <phoneticPr fontId="2" type="noConversion"/>
  </si>
  <si>
    <t>2018年</t>
    <phoneticPr fontId="2" type="noConversion"/>
  </si>
  <si>
    <t>2019年</t>
    <phoneticPr fontId="2" type="noConversion"/>
  </si>
  <si>
    <t>2020年</t>
    <phoneticPr fontId="2" type="noConversion"/>
  </si>
  <si>
    <t>总人口
(万人)</t>
    <phoneticPr fontId="2" type="noConversion"/>
  </si>
  <si>
    <t>人均GDP
(RMB)</t>
    <phoneticPr fontId="2" type="noConversion"/>
  </si>
  <si>
    <t>人均GDP
(USD)</t>
    <phoneticPr fontId="2" type="noConversion"/>
  </si>
  <si>
    <t>人均GDP增长
(RMB)</t>
    <phoneticPr fontId="2" type="noConversion"/>
  </si>
  <si>
    <t>人均GDP增长
(USD)</t>
    <phoneticPr fontId="2" type="noConversion"/>
  </si>
  <si>
    <t>美元兑
人民币汇率</t>
    <phoneticPr fontId="2" type="noConversion"/>
  </si>
  <si>
    <t>人均GDP1500美元对世界各国都是道坎，韩国开发研究院前院长具本湖说，韩国经济的发展历史证明，当人均GDP达到1500美元时，随着国家产业化速度的加快，经济发展的确遇到了一个瓶颈，这同时预示着经济变革即将到来。按照世界银行的衡量标准：当人均GDP超过3000美元，经济增长将由投资拉动进入到消费驱动阶段。</t>
  </si>
  <si>
    <t>一定的GDP发展水平，与一定的恩格尔系数，以及一定的服务性消费支出有相关性，当人均GDP达到1600美元，恩格尔系数一般为33%，服务性消费支出占个人消费支出50%。而我国人均GDP在2005年就已达到1600美元的水平，但城镇居民服务性消费支出仅占全部消费性支出的28%，预示着居民服务性消费将成为消费增长的主要空间；2006年我国城乡居民恩格尔系数持续下降，城市居民家庭为35.8%，农村家庭为43%，预示着我国已经达到居民消费结构升级的临界点</t>
  </si>
  <si>
    <t>在人均GDP4000~10000美元阶段，社会保障水平上升很快，当人均GDP超过10000美元后，社会保障水平增长开始放慢速度，进入倒置曲线的第一个弯曲点，当人均GDP超过20000美元后（1995年），社会保障水平开始回落（以北欧为例）。</t>
  </si>
  <si>
    <t>当人均GDP超过6000美元,产业的发展就更多依赖于整个服务体系的完善和优化。其中,提升物流效率是一个重要环节。</t>
  </si>
  <si>
    <t>汽车</t>
  </si>
  <si>
    <t>旅游</t>
  </si>
  <si>
    <t>经济</t>
  </si>
  <si>
    <t>文物</t>
  </si>
  <si>
    <t>房地产</t>
  </si>
  <si>
    <t>别墅</t>
  </si>
  <si>
    <t>人员比重</t>
  </si>
  <si>
    <t>产业化</t>
  </si>
  <si>
    <t>消费</t>
  </si>
  <si>
    <t>艺术市场</t>
  </si>
  <si>
    <t>酒类</t>
  </si>
  <si>
    <t>安全生产</t>
  </si>
  <si>
    <t>信用</t>
  </si>
  <si>
    <t>开店</t>
  </si>
  <si>
    <t>民主政治</t>
  </si>
  <si>
    <t>收藏</t>
  </si>
  <si>
    <t>工业化</t>
  </si>
  <si>
    <t>科普</t>
  </si>
  <si>
    <t>地下开发</t>
  </si>
  <si>
    <t>社会保障</t>
  </si>
  <si>
    <t>地铁</t>
  </si>
  <si>
    <t>教育</t>
  </si>
  <si>
    <t>保险</t>
  </si>
  <si>
    <t>设计</t>
  </si>
  <si>
    <t>环境</t>
  </si>
  <si>
    <t>物流</t>
  </si>
  <si>
    <t>信用卡</t>
  </si>
  <si>
    <t>诉求</t>
  </si>
  <si>
    <t>两极分化</t>
  </si>
  <si>
    <t>城镇化</t>
  </si>
  <si>
    <t>股市</t>
  </si>
  <si>
    <t>生活质量</t>
  </si>
  <si>
    <t>生育</t>
  </si>
  <si>
    <t>人均GDP与人类活动及行为的变化关系统计</t>
    <phoneticPr fontId="2" type="noConversion"/>
  </si>
  <si>
    <t>变化关系</t>
    <phoneticPr fontId="2" type="noConversion"/>
  </si>
  <si>
    <t>活动</t>
    <phoneticPr fontId="2" type="noConversion"/>
  </si>
  <si>
    <t>序号</t>
    <phoneticPr fontId="2" type="noConversion"/>
  </si>
  <si>
    <t>  卢森堡</t>
  </si>
  <si>
    <t>  瑞士</t>
  </si>
  <si>
    <t>  澳门</t>
  </si>
  <si>
    <t>  挪威</t>
  </si>
  <si>
    <t>  冰岛</t>
  </si>
  <si>
    <t>  爱尔兰</t>
  </si>
  <si>
    <t>  卡塔尔</t>
  </si>
  <si>
    <t>  美国</t>
  </si>
  <si>
    <t>  丹麦</t>
  </si>
  <si>
    <t>  澳大利亚</t>
  </si>
  <si>
    <t>  新加坡</t>
  </si>
  <si>
    <t>  瑞典</t>
  </si>
  <si>
    <t>  荷兰</t>
  </si>
  <si>
    <t>  圣马力诺</t>
  </si>
  <si>
    <t>  奥地利</t>
  </si>
  <si>
    <t>  芬兰</t>
  </si>
  <si>
    <t>  香港</t>
  </si>
  <si>
    <t>  加拿大</t>
  </si>
  <si>
    <t>  德国</t>
  </si>
  <si>
    <t>  比利时</t>
  </si>
  <si>
    <t>  新西兰</t>
  </si>
  <si>
    <t>  以色列</t>
  </si>
  <si>
    <t>  法国</t>
  </si>
  <si>
    <t>  英国</t>
  </si>
  <si>
    <t>  日本</t>
  </si>
  <si>
    <t>  阿闻酋</t>
  </si>
  <si>
    <t>  意大利</t>
  </si>
  <si>
    <t>  波多黎各</t>
  </si>
  <si>
    <t>  韩国</t>
  </si>
  <si>
    <t>  西班牙</t>
  </si>
  <si>
    <t>  文莱</t>
  </si>
  <si>
    <t>  马耳他</t>
  </si>
  <si>
    <t>  科威特</t>
  </si>
  <si>
    <t>  巴林</t>
  </si>
  <si>
    <t>  塞浦路斯</t>
  </si>
  <si>
    <t>  巴哈马</t>
  </si>
  <si>
    <t>  中国台湾</t>
  </si>
  <si>
    <t>  斯洛文尼亚</t>
  </si>
  <si>
    <t>  沙特阿拉伯</t>
  </si>
  <si>
    <t>  葡萄牙</t>
  </si>
  <si>
    <t>  捷克</t>
  </si>
  <si>
    <t>  爱沙尼亚</t>
  </si>
  <si>
    <t>  希腊</t>
  </si>
  <si>
    <t>  贝劳</t>
  </si>
  <si>
    <t>  斯洛伐克</t>
  </si>
  <si>
    <t>  阿曼</t>
  </si>
  <si>
    <t>  乌拉圭</t>
  </si>
  <si>
    <t>  巴巴多斯</t>
  </si>
  <si>
    <t>  安提瓜和巴布达</t>
  </si>
  <si>
    <t>  圣基茨和尼维斯</t>
  </si>
  <si>
    <t>  立陶宛</t>
  </si>
  <si>
    <t>  塞舌尔</t>
  </si>
  <si>
    <t>  拉脱维亚</t>
  </si>
  <si>
    <t>  特立尼达和多巴哥</t>
  </si>
  <si>
    <t>  巴拿马</t>
  </si>
  <si>
    <t>  智利</t>
  </si>
  <si>
    <t>  阿根廷</t>
  </si>
  <si>
    <t>  匈牙利</t>
  </si>
  <si>
    <t>  波兰</t>
  </si>
  <si>
    <t>  克罗地亚</t>
  </si>
  <si>
    <t>  马尔代夫</t>
  </si>
  <si>
    <t>  赤道几内亚</t>
  </si>
  <si>
    <t>  黎巴嫩</t>
  </si>
  <si>
    <t>  土耳其</t>
  </si>
  <si>
    <t>  格林纳达</t>
  </si>
  <si>
    <t>  俄罗斯</t>
  </si>
  <si>
    <t>  巴西</t>
  </si>
  <si>
    <t>  圣卢西亚</t>
  </si>
  <si>
    <t>  毛里求斯</t>
  </si>
  <si>
    <t>  马来西亚</t>
  </si>
  <si>
    <t>  墨西哥</t>
  </si>
  <si>
    <t>  多米尼克</t>
  </si>
  <si>
    <t>  哈萨克斯坦</t>
  </si>
  <si>
    <t>  中国</t>
  </si>
  <si>
    <t>  瑙鲁</t>
  </si>
  <si>
    <t>  保加利亚</t>
  </si>
  <si>
    <t>  博茨瓦纳</t>
  </si>
  <si>
    <t>  加蓬</t>
  </si>
  <si>
    <t>  土库曼斯坦</t>
  </si>
  <si>
    <t>  圣文森特和格林纳丁斯</t>
  </si>
  <si>
    <t>  多米尼加共和国</t>
  </si>
  <si>
    <t>  委内瑞拉</t>
  </si>
  <si>
    <t>  秘鲁</t>
  </si>
  <si>
    <t>  苏里南</t>
  </si>
  <si>
    <t>  泰国</t>
  </si>
  <si>
    <t>  哥伦比亚</t>
  </si>
  <si>
    <t>  南非</t>
  </si>
  <si>
    <t>  厄瓜多尔</t>
  </si>
  <si>
    <t>  斐济</t>
  </si>
  <si>
    <t>  约旦</t>
  </si>
  <si>
    <t>  白俄罗斯</t>
  </si>
  <si>
    <t>  马斯顿</t>
  </si>
  <si>
    <t>  纳米比亚</t>
  </si>
  <si>
    <t>  伊朗</t>
  </si>
  <si>
    <t>  利比亚</t>
  </si>
  <si>
    <t>  牙买加</t>
  </si>
  <si>
    <t>  伊拉克</t>
  </si>
  <si>
    <t>  伯利兹</t>
  </si>
  <si>
    <t>  圭亚那</t>
  </si>
  <si>
    <t>  波斯尼亚和黑塞哥维那</t>
  </si>
  <si>
    <t>  阿尔巴尼亚</t>
  </si>
  <si>
    <t>  安哥拉</t>
  </si>
  <si>
    <t>  萨尔瓦多</t>
  </si>
  <si>
    <t>  西萨摩亚</t>
  </si>
  <si>
    <t>  阿尔及利亚</t>
  </si>
  <si>
    <t>  危地马拉</t>
  </si>
  <si>
    <t>  汤加</t>
  </si>
  <si>
    <t>  巴拉圭</t>
  </si>
  <si>
    <t>  格鲁吉亚</t>
  </si>
  <si>
    <t>  阿塞拜疆</t>
  </si>
  <si>
    <t>  斯里兰卡</t>
  </si>
  <si>
    <t>  印度尼西亚</t>
  </si>
  <si>
    <t>  亚美尼亚</t>
  </si>
  <si>
    <t>  马绍尔群岛</t>
  </si>
  <si>
    <t>  图瓦卢</t>
  </si>
  <si>
    <t>  蒙古</t>
  </si>
  <si>
    <t>  突尼斯</t>
  </si>
  <si>
    <t>  斯威士兰</t>
  </si>
  <si>
    <t>  玻利维亚</t>
  </si>
  <si>
    <t>  密克罗尼西亚</t>
  </si>
  <si>
    <t>  佛得角</t>
  </si>
  <si>
    <t>  摩洛哥</t>
  </si>
  <si>
    <t>  菲律宾</t>
  </si>
  <si>
    <t>  瓦努阿图</t>
  </si>
  <si>
    <t>  苏丹</t>
  </si>
  <si>
    <t>  不丹</t>
  </si>
  <si>
    <t>  洪都拉斯</t>
  </si>
  <si>
    <t>  巴布亚新几内亚</t>
  </si>
  <si>
    <t>  老挝</t>
  </si>
  <si>
    <t>  乌克兰</t>
  </si>
  <si>
    <t>  越南</t>
  </si>
  <si>
    <t>  摩尔多瓦</t>
  </si>
  <si>
    <t>  尼加拉瓜</t>
  </si>
  <si>
    <t>  乌兹别克斯坦</t>
  </si>
  <si>
    <t>  尼日利亚</t>
  </si>
  <si>
    <t>  所罗门群岛</t>
  </si>
  <si>
    <t>  吉布提</t>
  </si>
  <si>
    <t>  印度</t>
  </si>
  <si>
    <t>  刚果</t>
  </si>
  <si>
    <t>  圣多美和普林西比Sao</t>
  </si>
  <si>
    <t>  肯尼亚</t>
  </si>
  <si>
    <t>  基里巴斯</t>
  </si>
  <si>
    <t>  加纳</t>
  </si>
  <si>
    <t>  科特迪瓦</t>
  </si>
  <si>
    <t>  孟加拉国</t>
  </si>
  <si>
    <t>  赞比亚</t>
  </si>
  <si>
    <t>  莱索托</t>
  </si>
  <si>
    <t>  柬埔寨</t>
  </si>
  <si>
    <t>  毛里塔尼亚</t>
  </si>
  <si>
    <t>  缅甸</t>
  </si>
  <si>
    <t>  喀麦隆</t>
  </si>
  <si>
    <t>  津巴布韦</t>
  </si>
  <si>
    <t>  吉尔吉斯斯坦</t>
  </si>
  <si>
    <t>  坦桑尼亚</t>
  </si>
  <si>
    <t>  塞内加尔</t>
  </si>
  <si>
    <t>  厄立特里亚</t>
  </si>
  <si>
    <t>  埃塞俄比亚</t>
  </si>
  <si>
    <t>  也门</t>
  </si>
  <si>
    <t>  贝宁</t>
  </si>
  <si>
    <t>  尼泊尔</t>
  </si>
  <si>
    <t>  塔吉克斯坦</t>
  </si>
  <si>
    <t>  乍得</t>
  </si>
  <si>
    <t>  马里</t>
  </si>
  <si>
    <t>  科摩罗</t>
  </si>
  <si>
    <t>  几内亚比绍</t>
  </si>
  <si>
    <t>  海地</t>
  </si>
  <si>
    <t>  卢旺达</t>
  </si>
  <si>
    <t>  几内亚</t>
  </si>
  <si>
    <t>  乌干达</t>
  </si>
  <si>
    <t>  布基纳法索</t>
  </si>
  <si>
    <t>  多哥</t>
  </si>
  <si>
    <t>  塞拉利昂</t>
  </si>
  <si>
    <t>  阿富汗</t>
  </si>
  <si>
    <t>  冈比亚</t>
  </si>
  <si>
    <t>  利比里亚</t>
  </si>
  <si>
    <t>  尼日尔</t>
  </si>
  <si>
    <t>  莫桑比克</t>
  </si>
  <si>
    <t>  马达加斯加</t>
  </si>
  <si>
    <t>  中非</t>
  </si>
  <si>
    <t>  布隆迪</t>
  </si>
  <si>
    <t>  马拉维</t>
  </si>
  <si>
    <t>人均GDP单位
（美元）</t>
    <phoneticPr fontId="2" type="noConversion"/>
  </si>
  <si>
    <t>2016年世界GDP排名</t>
    <phoneticPr fontId="2" type="noConversion"/>
  </si>
  <si>
    <t>GDP</t>
    <phoneticPr fontId="2" type="noConversion"/>
  </si>
  <si>
    <t>人口</t>
    <phoneticPr fontId="2" type="noConversion"/>
  </si>
  <si>
    <t>人均GDP</t>
    <phoneticPr fontId="2" type="noConversion"/>
  </si>
  <si>
    <t>城镇化率</t>
    <phoneticPr fontId="2" type="noConversion"/>
  </si>
  <si>
    <t>人均GDP达到3000-5000美元的区间是消费升级的关键收入门槛值</t>
    <phoneticPr fontId="2" type="noConversion"/>
  </si>
  <si>
    <t>解读</t>
    <phoneticPr fontId="2" type="noConversion"/>
  </si>
  <si>
    <t>收入组别</t>
    <phoneticPr fontId="2" type="noConversion"/>
  </si>
  <si>
    <t>低收入</t>
    <phoneticPr fontId="2" type="noConversion"/>
  </si>
  <si>
    <t>中等偏下收入</t>
    <phoneticPr fontId="2" type="noConversion"/>
  </si>
  <si>
    <t>中等偏上收入</t>
    <phoneticPr fontId="2" type="noConversion"/>
  </si>
  <si>
    <t>高收入</t>
    <phoneticPr fontId="2" type="noConversion"/>
  </si>
  <si>
    <t>人均国民收入（USD）限值</t>
    <phoneticPr fontId="2" type="noConversion"/>
  </si>
  <si>
    <t>1,006-3,955</t>
    <phoneticPr fontId="2" type="noConversion"/>
  </si>
  <si>
    <t>3,956-12,235</t>
    <phoneticPr fontId="2" type="noConversion"/>
  </si>
  <si>
    <t>&gt;12,235</t>
    <phoneticPr fontId="2" type="noConversion"/>
  </si>
  <si>
    <t>&lt;1,005</t>
    <phoneticPr fontId="2" type="noConversion"/>
  </si>
  <si>
    <t>2017年最新划分标准</t>
    <phoneticPr fontId="2" type="noConversion"/>
  </si>
  <si>
    <t>备注：人均国民总收入与人均GDP之间有所区别，中国2016年的人均GNI为8260美元，高于2016年的人均GDP 8113美元。因为GNI包含了中国在海外投资的收入。</t>
    <phoneticPr fontId="2" type="noConversion"/>
  </si>
  <si>
    <t>2021年</t>
    <phoneticPr fontId="2" type="noConversion"/>
  </si>
  <si>
    <t>2022年</t>
    <phoneticPr fontId="2" type="noConversion"/>
  </si>
  <si>
    <t>2023年</t>
    <phoneticPr fontId="2" type="noConversion"/>
  </si>
  <si>
    <t>2024年</t>
    <phoneticPr fontId="2" type="noConversion"/>
  </si>
  <si>
    <t>2025年</t>
    <phoneticPr fontId="2" type="noConversion"/>
  </si>
  <si>
    <t>2026年</t>
    <phoneticPr fontId="2" type="noConversion"/>
  </si>
  <si>
    <t>2027年</t>
    <phoneticPr fontId="2" type="noConversion"/>
  </si>
  <si>
    <t>2028年</t>
    <phoneticPr fontId="2" type="noConversion"/>
  </si>
  <si>
    <t>2029年</t>
    <phoneticPr fontId="2" type="noConversion"/>
  </si>
  <si>
    <t>2030年</t>
    <phoneticPr fontId="2" type="noConversion"/>
  </si>
  <si>
    <t>表示预测</t>
    <phoneticPr fontId="2" type="noConversion"/>
  </si>
  <si>
    <t>表示重要节点或事件</t>
    <phoneticPr fontId="2" type="noConversion"/>
  </si>
  <si>
    <t>中国经济基础数据</t>
    <phoneticPr fontId="2" type="noConversion"/>
  </si>
  <si>
    <t>1950年人口分布 - 最具成长性的金字塔形</t>
    <phoneticPr fontId="2" type="noConversion"/>
  </si>
  <si>
    <t>1960年人口分布 - 人口增长略有放缓</t>
    <phoneticPr fontId="2" type="noConversion"/>
  </si>
  <si>
    <t>1980年人口分布 - 人口初现橄榄型</t>
    <phoneticPr fontId="2" type="noConversion"/>
  </si>
  <si>
    <t>1990年人口分布 - 开始呈现三层塔型结构</t>
    <phoneticPr fontId="2" type="noConversion"/>
  </si>
  <si>
    <t>2010年人口分布 - 两头小，中间大的橄榄型</t>
    <phoneticPr fontId="2" type="noConversion"/>
  </si>
  <si>
    <t xml:space="preserve">2050年人口分布 -老龄人口占25% </t>
    <phoneticPr fontId="2" type="noConversion"/>
  </si>
  <si>
    <t xml:space="preserve">2040年人口分布  </t>
    <phoneticPr fontId="2" type="noConversion"/>
  </si>
  <si>
    <t>其他人口基础信息</t>
    <phoneticPr fontId="2" type="noConversion"/>
  </si>
  <si>
    <t>死亡率60岁开始明显上升</t>
    <phoneticPr fontId="2" type="noConversion"/>
  </si>
  <si>
    <t>阶段</t>
  </si>
  <si>
    <t>时间轴</t>
  </si>
  <si>
    <t>特点</t>
  </si>
  <si>
    <t>经济恢复期</t>
  </si>
  <si>
    <t>工业化初期</t>
  </si>
  <si>
    <t>1978-1988年</t>
  </si>
  <si>
    <t>1988-1998年</t>
  </si>
  <si>
    <t>1998-2008年</t>
  </si>
  <si>
    <t>2008-2018年</t>
  </si>
  <si>
    <t>2019-未来</t>
  </si>
  <si>
    <t>工业化后期及城市化中期</t>
    <phoneticPr fontId="2" type="noConversion"/>
  </si>
  <si>
    <t>工业化后期及城市化后期</t>
    <phoneticPr fontId="2" type="noConversion"/>
  </si>
  <si>
    <t>工业化中期及城市化初期</t>
    <phoneticPr fontId="2" type="noConversion"/>
  </si>
  <si>
    <t>低技术劳动力的“绝对成本优势”，大量农村剩余劳动力，解决就业问题；
市场处于“短缺经济时代”；
大学生是天之骄子，失业是新闻；</t>
    <phoneticPr fontId="2" type="noConversion"/>
  </si>
  <si>
    <t>美国两百年各类资产的回报 - 股票最高6.7%</t>
    <phoneticPr fontId="2" type="noConversion"/>
  </si>
  <si>
    <t>人类文明在过去一万多年的经济表现</t>
    <phoneticPr fontId="2" type="noConversion"/>
  </si>
  <si>
    <t>来源：Ian Morris “Social Development  （2010）</t>
    <phoneticPr fontId="2" type="noConversion"/>
  </si>
  <si>
    <t>人类文明在过去五百多年的经济表现</t>
    <phoneticPr fontId="2" type="noConversion"/>
  </si>
  <si>
    <t>美国股市 - 1802年至2012年期间不同时间段的回报率</t>
    <phoneticPr fontId="2" type="noConversion"/>
  </si>
  <si>
    <t>美国1991-2014年金融大类资产表现</t>
    <phoneticPr fontId="2" type="noConversion"/>
  </si>
  <si>
    <t>中国股市 1991-2014年投资回报</t>
    <phoneticPr fontId="2" type="noConversion"/>
  </si>
  <si>
    <t>美国道琼斯指数200年走势</t>
    <phoneticPr fontId="2" type="noConversion"/>
  </si>
  <si>
    <t>美国道琼斯指数100年走势</t>
    <phoneticPr fontId="2" type="noConversion"/>
  </si>
  <si>
    <t>软件</t>
  </si>
  <si>
    <t>制药</t>
  </si>
  <si>
    <t>医疗保健技术</t>
  </si>
  <si>
    <t>电力公用事业</t>
  </si>
  <si>
    <t>燃气公用事业</t>
  </si>
  <si>
    <t>生物技术</t>
  </si>
  <si>
    <t>公路与铁路</t>
  </si>
  <si>
    <t>航空公司</t>
  </si>
  <si>
    <t>航空货运与物流</t>
  </si>
  <si>
    <t>复合型公用事业</t>
  </si>
  <si>
    <t>水公用事业</t>
  </si>
  <si>
    <t/>
  </si>
  <si>
    <t>1960-2050 中国劳动力人口分布 ，劳动适龄人绝对值从2012年开始减少</t>
    <phoneticPr fontId="2" type="noConversion"/>
  </si>
  <si>
    <t>来源：联合国人口司</t>
    <phoneticPr fontId="2" type="noConversion"/>
  </si>
  <si>
    <t>行业</t>
    <phoneticPr fontId="2" type="noConversion"/>
  </si>
  <si>
    <t>A股28年走势 （大盘底部不断上升，沪市长期回报11.2%，深市10.1%）</t>
    <phoneticPr fontId="2" type="noConversion"/>
  </si>
  <si>
    <t>货币</t>
    <phoneticPr fontId="2" type="noConversion"/>
  </si>
  <si>
    <t>贷款利率</t>
    <phoneticPr fontId="2" type="noConversion"/>
  </si>
  <si>
    <t>中长期贷款利率
（3-5年）</t>
    <phoneticPr fontId="2" type="noConversion"/>
  </si>
  <si>
    <t>个人住房公积金贷款
（5年以上）</t>
    <phoneticPr fontId="2" type="noConversion"/>
  </si>
  <si>
    <t>存款利率</t>
    <phoneticPr fontId="2" type="noConversion"/>
  </si>
  <si>
    <t>CPI</t>
    <phoneticPr fontId="2" type="noConversion"/>
  </si>
  <si>
    <t>通胀</t>
    <phoneticPr fontId="2" type="noConversion"/>
  </si>
  <si>
    <t>一年存款利率</t>
    <phoneticPr fontId="2" type="noConversion"/>
  </si>
  <si>
    <t>上证A股</t>
  </si>
  <si>
    <t>深证A股</t>
  </si>
  <si>
    <t>创业板</t>
  </si>
  <si>
    <t>日期</t>
  </si>
  <si>
    <t>收盘</t>
  </si>
  <si>
    <t>全国</t>
    <phoneticPr fontId="16" type="noConversion"/>
  </si>
  <si>
    <t>北京</t>
    <phoneticPr fontId="16" type="noConversion"/>
  </si>
  <si>
    <t>浙江</t>
    <phoneticPr fontId="16" type="noConversion"/>
  </si>
  <si>
    <t>上海</t>
    <phoneticPr fontId="16" type="noConversion"/>
  </si>
  <si>
    <t>元/平方米</t>
    <phoneticPr fontId="2" type="noConversion"/>
  </si>
  <si>
    <t>房屋平均销售价格</t>
    <phoneticPr fontId="2" type="noConversion"/>
  </si>
  <si>
    <t>房屋平均销售价格:住宅</t>
    <phoneticPr fontId="2" type="noConversion"/>
  </si>
  <si>
    <t>房屋平均销售价格:别墅高档公寓</t>
    <phoneticPr fontId="2" type="noConversion"/>
  </si>
  <si>
    <t>房屋平均销售价格:办公楼</t>
    <phoneticPr fontId="2" type="noConversion"/>
  </si>
  <si>
    <t>日期\指标_x000D_</t>
    <phoneticPr fontId="2" type="noConversion"/>
  </si>
  <si>
    <t>改革开放，高考恢复
经济恢复期
解决“吃饱饭”
市场处于“极度紧缺经济时代”</t>
    <phoneticPr fontId="2" type="noConversion"/>
  </si>
  <si>
    <r>
      <t xml:space="preserve">人均GPD预计到1万美元；
经济增长主要靠创新和国内消费；
信息技术的加速爆发；
人口老龄化对经济增长造成重大威胁；
</t>
    </r>
    <r>
      <rPr>
        <b/>
        <sz val="9"/>
        <color theme="1"/>
        <rFont val="等线"/>
        <family val="3"/>
        <charset val="134"/>
        <scheme val="minor"/>
      </rPr>
      <t/>
    </r>
    <phoneticPr fontId="2" type="noConversion"/>
  </si>
  <si>
    <t>投资注意点</t>
    <phoneticPr fontId="2" type="noConversion"/>
  </si>
  <si>
    <t>大量基础设施建设，加入WTO，初级制造业+加工贸易达到顶峰，变为世界工厂；
市场+A5部分产品开始过剩；
大学扩招，开始听到“大学生就业难”；
低技术劳动力的“绝对成本优势”与高学历劳动力的“相对成本优势”并存；</t>
    <phoneticPr fontId="2" type="noConversion"/>
  </si>
  <si>
    <t>影响未来投资的关注点：
1）中国人口结构的变化
2）城市化和房地产发展
3）经济发展驱动力的变化（投资+出口+消费）</t>
    <phoneticPr fontId="2" type="noConversion"/>
  </si>
  <si>
    <t>1950-2050年中国人口结构  (来源：www.populationpyramid.net)</t>
    <phoneticPr fontId="2" type="noConversion"/>
  </si>
  <si>
    <t xml:space="preserve">1970年人口分布 </t>
    <phoneticPr fontId="2" type="noConversion"/>
  </si>
  <si>
    <t>2018年人口分布</t>
    <phoneticPr fontId="2" type="noConversion"/>
  </si>
  <si>
    <t>2020年人口分布</t>
    <phoneticPr fontId="2" type="noConversion"/>
  </si>
  <si>
    <t xml:space="preserve">2030年人口分布  </t>
    <phoneticPr fontId="2" type="noConversion"/>
  </si>
  <si>
    <t xml:space="preserve">2100年人口分布 </t>
    <phoneticPr fontId="2" type="noConversion"/>
  </si>
  <si>
    <t>90%的生育高峰在24-26岁</t>
    <phoneticPr fontId="2" type="noConversion"/>
  </si>
  <si>
    <t>2017年自然人口自然增长率0.51%，预计2029年达到人口顶峰，即14.49亿人；</t>
    <phoneticPr fontId="2" type="noConversion"/>
  </si>
  <si>
    <t>China</t>
  </si>
  <si>
    <t>India</t>
  </si>
  <si>
    <t>United States of America</t>
  </si>
  <si>
    <t>Indonesia</t>
  </si>
  <si>
    <t>Brazil</t>
  </si>
  <si>
    <t>Pakistan</t>
  </si>
  <si>
    <t>Nigeria</t>
  </si>
  <si>
    <t>Bangladesh</t>
  </si>
  <si>
    <t>Russian Federation</t>
  </si>
  <si>
    <t>Mexico</t>
  </si>
  <si>
    <t>Japan</t>
  </si>
  <si>
    <t>Ethiopia</t>
  </si>
  <si>
    <t>Philippines</t>
  </si>
  <si>
    <t>Egypt</t>
  </si>
  <si>
    <t>Viet Nam</t>
  </si>
  <si>
    <t>D.R. Congo</t>
  </si>
  <si>
    <t>Iran</t>
  </si>
  <si>
    <t>Turkey</t>
  </si>
  <si>
    <t>Germany</t>
  </si>
  <si>
    <t>Thailand</t>
  </si>
  <si>
    <t>United Kingdom</t>
  </si>
  <si>
    <t>France</t>
  </si>
  <si>
    <t>Italy</t>
  </si>
  <si>
    <t>Tanzania</t>
  </si>
  <si>
    <t>South Africa</t>
  </si>
  <si>
    <t>Myanmar</t>
  </si>
  <si>
    <t>Republic of Korea</t>
  </si>
  <si>
    <t>Kenya</t>
  </si>
  <si>
    <t>Colombia</t>
  </si>
  <si>
    <t>Spain</t>
  </si>
  <si>
    <t>Argentina</t>
  </si>
  <si>
    <t>Ukraine</t>
  </si>
  <si>
    <t>Sudan</t>
  </si>
  <si>
    <t>Uganda</t>
  </si>
  <si>
    <t>Algeria</t>
  </si>
  <si>
    <t>Iraq</t>
  </si>
  <si>
    <t>Poland</t>
  </si>
  <si>
    <t>Canada</t>
  </si>
  <si>
    <t>Morocco</t>
  </si>
  <si>
    <t>Afghanistan</t>
  </si>
  <si>
    <t>Saudi Arabia</t>
  </si>
  <si>
    <t>Peru</t>
  </si>
  <si>
    <t>Venezuela</t>
  </si>
  <si>
    <t>Malaysia</t>
  </si>
  <si>
    <t>Uzbekistan</t>
  </si>
  <si>
    <t>Mozambique</t>
  </si>
  <si>
    <t>Nepal</t>
  </si>
  <si>
    <t>Ghana</t>
  </si>
  <si>
    <t>Yemen</t>
  </si>
  <si>
    <t>Angola</t>
  </si>
  <si>
    <t>Madagascar</t>
  </si>
  <si>
    <t>Dem. People's Republic of Korea</t>
  </si>
  <si>
    <t>Cameroon</t>
  </si>
  <si>
    <t>Australia</t>
  </si>
  <si>
    <t>Côte d'Ivoire</t>
  </si>
  <si>
    <t>Taiwan</t>
  </si>
  <si>
    <t>Niger</t>
  </si>
  <si>
    <t>Sri Lanka</t>
  </si>
  <si>
    <t>Burkina Faso</t>
  </si>
  <si>
    <t>Syrian Arab Republic</t>
  </si>
  <si>
    <t>Mali</t>
  </si>
  <si>
    <t>Romania</t>
  </si>
  <si>
    <t>Malawi</t>
  </si>
  <si>
    <t>Chile</t>
  </si>
  <si>
    <t>Kazakhstan</t>
  </si>
  <si>
    <t>Zambia</t>
  </si>
  <si>
    <t>Guatemala</t>
  </si>
  <si>
    <t>Netherlands</t>
  </si>
  <si>
    <t>Ecuador</t>
  </si>
  <si>
    <t>Zimbabwe</t>
  </si>
  <si>
    <t>Senegal</t>
  </si>
  <si>
    <t>Cambodia</t>
  </si>
  <si>
    <t>Chad</t>
  </si>
  <si>
    <t>Guinea</t>
  </si>
  <si>
    <t>South Sudan</t>
  </si>
  <si>
    <t>Rwanda</t>
  </si>
  <si>
    <t>Burundi</t>
  </si>
  <si>
    <t>Benin</t>
  </si>
  <si>
    <t>Somalia</t>
  </si>
  <si>
    <t>Tunisia</t>
  </si>
  <si>
    <t>Belgium</t>
  </si>
  <si>
    <t>Cuba</t>
  </si>
  <si>
    <t>Bolivia</t>
  </si>
  <si>
    <t>Haiti</t>
  </si>
  <si>
    <t>Dominican Republic</t>
  </si>
  <si>
    <t>Greece</t>
  </si>
  <si>
    <t>Czech Republic</t>
  </si>
  <si>
    <t>Portugal</t>
  </si>
  <si>
    <t>Azerbaijan</t>
  </si>
  <si>
    <t>Sweden</t>
  </si>
  <si>
    <t>Hungary</t>
  </si>
  <si>
    <t>United Arab Emirates</t>
  </si>
  <si>
    <t>Belarus</t>
  </si>
  <si>
    <t>Tajikistan</t>
  </si>
  <si>
    <t>Serbia</t>
  </si>
  <si>
    <t>Austria</t>
  </si>
  <si>
    <t>Switzerland</t>
  </si>
  <si>
    <t>Israel</t>
  </si>
  <si>
    <t>Honduras</t>
  </si>
  <si>
    <t>Papua New Guinea</t>
  </si>
  <si>
    <t>Jordan</t>
  </si>
  <si>
    <t>Togo</t>
  </si>
  <si>
    <t>China, Hong Kong SAR</t>
  </si>
  <si>
    <t>Laos</t>
  </si>
  <si>
    <t>Bulgaria</t>
  </si>
  <si>
    <t>Paraguay</t>
  </si>
  <si>
    <t>Sierra Leone</t>
  </si>
  <si>
    <t>Libya</t>
  </si>
  <si>
    <t>Nicaragua</t>
  </si>
  <si>
    <t>Kyrgyzstan</t>
  </si>
  <si>
    <t>El Salvador</t>
  </si>
  <si>
    <t>Lebanon</t>
  </si>
  <si>
    <t>Singapore</t>
  </si>
  <si>
    <t>Denmark</t>
  </si>
  <si>
    <t>Eritrea</t>
  </si>
  <si>
    <t>Turkmenistan</t>
  </si>
  <si>
    <t>Finland</t>
  </si>
  <si>
    <t>Slovakia</t>
  </si>
  <si>
    <t>Norway</t>
  </si>
  <si>
    <t>Central African Republic</t>
  </si>
  <si>
    <t>State of Palestine</t>
  </si>
  <si>
    <t>Congo</t>
  </si>
  <si>
    <t>Costa Rica</t>
  </si>
  <si>
    <t>Liberia</t>
  </si>
  <si>
    <t>Ireland</t>
  </si>
  <si>
    <t>Oman</t>
  </si>
  <si>
    <t>New Zealand</t>
  </si>
  <si>
    <t>Mauritania</t>
  </si>
  <si>
    <t>Croatia</t>
  </si>
  <si>
    <t>Kuwait</t>
  </si>
  <si>
    <t>Panama</t>
  </si>
  <si>
    <t>Republic of Moldova</t>
  </si>
  <si>
    <t>Georgia</t>
  </si>
  <si>
    <t>Bosnia and Herzegovina</t>
  </si>
  <si>
    <t>Puerto Rico</t>
  </si>
  <si>
    <t>Uruguay</t>
  </si>
  <si>
    <t>Mongolia</t>
  </si>
  <si>
    <t>Armenia</t>
  </si>
  <si>
    <t>Albania</t>
  </si>
  <si>
    <t>Jamaica</t>
  </si>
  <si>
    <t>Lithuania</t>
  </si>
  <si>
    <t>Namibia</t>
  </si>
  <si>
    <t>Botswana</t>
  </si>
  <si>
    <t>Qatar</t>
  </si>
  <si>
    <t>Lesotho</t>
  </si>
  <si>
    <t>Gambia</t>
  </si>
  <si>
    <t>TFYR Macedonia</t>
  </si>
  <si>
    <t>Slovenia</t>
  </si>
  <si>
    <t>Guinea-Bissau</t>
  </si>
  <si>
    <t>Latvia</t>
  </si>
  <si>
    <t>Gabon</t>
  </si>
  <si>
    <t>Bahrain</t>
  </si>
  <si>
    <t>Trinidad and Tobago</t>
  </si>
  <si>
    <t>Swaziland</t>
  </si>
  <si>
    <t>Estonia</t>
  </si>
  <si>
    <t>Mauritius</t>
  </si>
  <si>
    <t>Timor-Leste</t>
  </si>
  <si>
    <t>Cyprus</t>
  </si>
  <si>
    <t>Djibouti</t>
  </si>
  <si>
    <t>Equatorial Guinea</t>
  </si>
  <si>
    <t>Fiji</t>
  </si>
  <si>
    <t>Réunion</t>
  </si>
  <si>
    <t>Comoros</t>
  </si>
  <si>
    <t>Bhutan</t>
  </si>
  <si>
    <t>Guyana</t>
  </si>
  <si>
    <t>Montenegro</t>
  </si>
  <si>
    <t>Solomon Islands</t>
  </si>
  <si>
    <t>China, Macao SAR</t>
  </si>
  <si>
    <t>Western Sahara</t>
  </si>
  <si>
    <t>Luxembourg</t>
  </si>
  <si>
    <t>Suriname</t>
  </si>
  <si>
    <t>Cabo Verde</t>
  </si>
  <si>
    <t>Guadeloupe</t>
  </si>
  <si>
    <t>Brunei Darussalam</t>
  </si>
  <si>
    <t>Malta</t>
  </si>
  <si>
    <t>Bahamas</t>
  </si>
  <si>
    <t>Martinique</t>
  </si>
  <si>
    <t>Belize</t>
  </si>
  <si>
    <t>Maldives</t>
  </si>
  <si>
    <t>Iceland</t>
  </si>
  <si>
    <t>French Polynesia</t>
  </si>
  <si>
    <t>French Guiana</t>
  </si>
  <si>
    <t>Barbados</t>
  </si>
  <si>
    <t>Vanuatu</t>
  </si>
  <si>
    <t>New Caledonia</t>
  </si>
  <si>
    <t>Mayotte</t>
  </si>
  <si>
    <t>Sao Tome and Principe</t>
  </si>
  <si>
    <t>Samoa</t>
  </si>
  <si>
    <t>Saint Lucia</t>
  </si>
  <si>
    <t>Guam</t>
  </si>
  <si>
    <t>Channel Islands</t>
  </si>
  <si>
    <t>Curaçao</t>
  </si>
  <si>
    <t>Kiribati</t>
  </si>
  <si>
    <t>Saint Vincent and the Grenadines</t>
  </si>
  <si>
    <t>Tonga</t>
  </si>
  <si>
    <t>Grenada</t>
  </si>
  <si>
    <t>United States Virgin Islands</t>
  </si>
  <si>
    <t>Micronesia (Fed. States of)</t>
  </si>
  <si>
    <t>Aruba</t>
  </si>
  <si>
    <t>Seychelles</t>
  </si>
  <si>
    <t>Antigua and Barbuda</t>
  </si>
  <si>
    <t>国家</t>
    <phoneticPr fontId="2" type="noConversion"/>
  </si>
  <si>
    <t>排名</t>
    <phoneticPr fontId="2" type="noConversion"/>
  </si>
  <si>
    <t>2018年世界总人口</t>
    <phoneticPr fontId="2" type="noConversion"/>
  </si>
  <si>
    <t>标普与和房价关系，红色代表房价指数</t>
    <phoneticPr fontId="2" type="noConversion"/>
  </si>
  <si>
    <t>世界主要市场，股市回报表现</t>
    <phoneticPr fontId="2" type="noConversion"/>
  </si>
  <si>
    <t>中国股市 1990-2017年投资回报</t>
    <phoneticPr fontId="2" type="noConversion"/>
  </si>
  <si>
    <t>Russia</t>
  </si>
  <si>
    <t>World</t>
  </si>
  <si>
    <t>当一个城市的人均GDP达到500美元时，就有条件进行地下空间的开发利用，当人均GDP达到2000美元时，地下空间开发的能力就可以达到一个高潮，当城市或地区的人均GDP超过3000美元时，就具备了有序化、规模化开发利用城市地下空间资源的经济基础。</t>
    <phoneticPr fontId="2" type="noConversion"/>
  </si>
  <si>
    <t>1000美元城镇化开始起步，3000美元加速发展，50000美元城市发展空间全新拓展（新城作为城市发展新空间）。10000美元城市空间结构从单中心向多中心转变。CBD-远郊区集合居住区-公共大交通，或者中心城+卫星城。</t>
    <phoneticPr fontId="2" type="noConversion"/>
  </si>
  <si>
    <t>一个国家人均GDP达到500美元以上时,地铁开发利用成为需要;当人均GDP进入500美元到2000美元阶段时,地铁就会得到较为广泛的开发;而当人均GDP达到3000美元以上,城市地铁的开发利用就会向高水平发展。</t>
    <phoneticPr fontId="2" type="noConversion"/>
  </si>
  <si>
    <t>城市综合体或大型MALL</t>
    <phoneticPr fontId="2" type="noConversion"/>
  </si>
  <si>
    <t>5000美元开始兴起，逐渐成为城市居民消费的主流生态，街店和单体百货大楼贬值。</t>
    <phoneticPr fontId="2" type="noConversion"/>
  </si>
  <si>
    <t>当人均GDP达到3000至8000美元时：历史文化遗产最易遭破坏。</t>
    <phoneticPr fontId="2" type="noConversion"/>
  </si>
  <si>
    <t>当人均GDP(国内生产总值)达到1000美元时，收藏市场才能真正启动；而当人均GDP达到8000美元时，收藏市场才会出现繁荣。</t>
    <phoneticPr fontId="2" type="noConversion"/>
  </si>
  <si>
    <t>当人均GDP超过2000美元、工业化步入中后期后，海外科技人才开始大量回流，“招才引智”规模大幅度增长，由此推动经济发展方式发生深刻变化。从国际经验看，一个国家或地区当人均GDP达到5000美元时，会出现部分海外人才回流，当人均GDP达到7000美元时，就会出现大规模海外人才回流。新加坡等国莫不如此。</t>
    <phoneticPr fontId="2" type="noConversion"/>
  </si>
  <si>
    <t>人均GDP为1000～3000美元水平时，科普教育通常停留在传统科普阶段；人均GDP在5000～10000美元水平时，科普教育发展常能提升到公众理解科学阶段；当人均GDP达到20000美元水平时，科普发展到科学传播阶段。</t>
    <phoneticPr fontId="2" type="noConversion"/>
  </si>
  <si>
    <t>在韩国,当人均GDP未达到1万美元时,环境问题也是很严重的,损失的环境都被用来取得GDP。但是人均达到1万美元之后,用来治理污染的经费非常大,</t>
    <phoneticPr fontId="2" type="noConversion"/>
  </si>
  <si>
    <t xml:space="preserve">1000美元汽车开始进入家庭；3000美元私人购车将出现爆发性增长。 </t>
    <phoneticPr fontId="2" type="noConversion"/>
  </si>
  <si>
    <t xml:space="preserve">1000美元观光游剧增；2000美元休闲游骤升；3000美元度假游渐旺。6000美金进入休闲时代。 </t>
    <phoneticPr fontId="2" type="noConversion"/>
  </si>
  <si>
    <t>2000美元以下主要喝烈酒；3000－4000美元啤酒消费曲线陡峭上扬；5000美元以上红酒和啤酒交相辉映。</t>
    <phoneticPr fontId="2" type="noConversion"/>
  </si>
  <si>
    <t>300美元教育经费所占比重不应低于 3.299%；当人均GDP达到800- 1000美元时，教育经费所占比重的下限为4.06 -4.24%</t>
    <phoneticPr fontId="2" type="noConversion"/>
  </si>
  <si>
    <t>医疗</t>
    <phoneticPr fontId="2" type="noConversion"/>
  </si>
  <si>
    <t>1000美元补钙需求骤增；5000-6000美元医疗卫生为消费增长点；7000美元保健品支出增加；</t>
    <phoneticPr fontId="2" type="noConversion"/>
  </si>
  <si>
    <t>8000美元以上为高收入的发展中国家水平。2000美元是一道槛，2000~10000美元进入加速发展阶段。3000美元以后，经济变动较快的阶段，城市化、工业化的进程也会加速发展，而居民消费类型则将发生大转变。 5000 美元后，经济的快速发展不仅带来了经济总量的增长，还更加带来了社会经济成分、组织形式、利益关系和分配方式的日益多样化。</t>
    <phoneticPr fontId="2" type="noConversion"/>
  </si>
  <si>
    <t>4000美元进入别墅市场兴起的周期；800-4000美元之间房地产会高速增长，人均GDP在4000-8000美元之间时，房地产会平稳增长，人均GDP在8000-20000美元之间时，房地产会衰退。</t>
    <phoneticPr fontId="2" type="noConversion"/>
  </si>
  <si>
    <t>1000美元艺术市场真正启动；8000美元艺术市场出现繁荣。</t>
    <phoneticPr fontId="2" type="noConversion"/>
  </si>
  <si>
    <t>1000美元居民消费结构会出现质的飞跃,投资需求逐步显现;2000亿美元大量中产阶级出现财富开始积累,这时金融资产的比重快速上升,股市将进入长期繁荣阶段。</t>
    <phoneticPr fontId="2" type="noConversion"/>
  </si>
  <si>
    <t>3000美元以下生活质量指数与人均GDP的联系比较紧密；3000美元后这种关系就非常脆弱了。</t>
    <phoneticPr fontId="2" type="noConversion"/>
  </si>
  <si>
    <t>当人均GDP值到1000美元的时候，人们就会自觉自愿地少生孩子。</t>
    <phoneticPr fontId="2" type="noConversion"/>
  </si>
  <si>
    <t>1000-3000美金时候，这个社会就会进入一个碎片化时期，与此同时，差异性诉求将会代替从众化诉求。目前，中国正在走向一个碎片化时期。</t>
    <phoneticPr fontId="2" type="noConversion"/>
  </si>
  <si>
    <t>1200美元上下时,“即不太低也不很高,往往是两极分化最严重、社会发展最不协调的时候。</t>
    <phoneticPr fontId="2" type="noConversion"/>
  </si>
  <si>
    <t>当人均GDP达到5000美元,信用卡将进入国际公认的信贷消费高速成长期。</t>
    <phoneticPr fontId="2" type="noConversion"/>
  </si>
  <si>
    <t>5000美元大家可以开始谈民主；10000美元开始准备阶段；15000美元时候必须执行民主。</t>
    <phoneticPr fontId="2" type="noConversion"/>
  </si>
  <si>
    <t>不足1000美元时处于事故的高发期；1000至3000美元事故易发期；3000至5000美元事故转型期；5000美元以上事故下降期。</t>
    <phoneticPr fontId="2" type="noConversion"/>
  </si>
  <si>
    <t>1000-2000美元是连锁超市诞生的时期；2000-4000美元是便利店、时尚专卖店、专业店大量产生的时代；4000美元以上则高级时尚品牌专卖店、奢侈品、艺术品专卖流行。</t>
    <phoneticPr fontId="2" type="noConversion"/>
  </si>
  <si>
    <t>1000美元普遍出现理财需求；2000美元股市繁荣；3000美元住房是投资的热点，4000美元教育会成为关注的重点，5000美元左右医疗卫生、信贷消费将是消费的增长点。</t>
    <phoneticPr fontId="2" type="noConversion"/>
  </si>
  <si>
    <t>投资理财</t>
    <phoneticPr fontId="2" type="noConversion"/>
  </si>
  <si>
    <t>300-500美元信用的作用还不十分明显；500-1000美元信用被大肆践踏；3000-5000美元整个社会信用的重整阶段；5000美元以上社会信用进入良性循环阶段。</t>
    <phoneticPr fontId="2" type="noConversion"/>
  </si>
  <si>
    <t>2000-10000美元之间，保费增长率可以达到15%至20%。</t>
    <phoneticPr fontId="2" type="noConversion"/>
  </si>
  <si>
    <t>300美元开始起步；至1300美元进入稳定的快速增长期；至1500美元时达到增速的峰值；一直到8000美元时才进入平稳期。超过13000美元住宅业就会开始衰退。</t>
    <phoneticPr fontId="2" type="noConversion"/>
  </si>
  <si>
    <t>当一个省的年人均GDP从5000元到7500元、由7501元到10000元、再由10001元到12500元的增长过程中，国家与社会管理者、经理人员、专业技术人员、办事人员、商业服务业人员、产业工人这些职业阶层人员都呈逐年增加趋势，农业劳动者则逐年减少。而当人均GDP超过了12500元后，经理人员、专业技术人员、办事人员、商业服务业人员、产业工人的比重，就会出现一个跳跃式的发展，农业劳动者则大幅度减少。</t>
    <phoneticPr fontId="2" type="noConversion"/>
  </si>
  <si>
    <t>人才</t>
    <phoneticPr fontId="2" type="noConversion"/>
  </si>
  <si>
    <t>2000美元海外科技人才开始回流；5000美元部分海外人才回流；7000美元海外大规模人才回流；</t>
    <phoneticPr fontId="2" type="noConversion"/>
  </si>
  <si>
    <t>当人均GDP处于1500～3000美元时，文化娱乐消费将进入快速增长阶段。3000美元文化消费需求将占总消费支出的23%；6000美元文化开始全面产业化；</t>
    <phoneticPr fontId="2" type="noConversion"/>
  </si>
  <si>
    <t>文化娱乐</t>
    <phoneticPr fontId="2" type="noConversion"/>
  </si>
  <si>
    <t>1000美元设计在经济运行中的价值就开始被关注。2000美元以上设计将成为经济发展的重要主导因素之一。</t>
    <phoneticPr fontId="2" type="noConversion"/>
  </si>
  <si>
    <t>1. 科技进步的代表指标 - 摩尔定律（相同面积内，晶体管数量每年翻倍）</t>
    <phoneticPr fontId="2" type="noConversion"/>
  </si>
  <si>
    <t>2. 科技进步的代表指标 - 计算能力和速度</t>
    <phoneticPr fontId="2" type="noConversion"/>
  </si>
  <si>
    <t>来源：https://ourworldindata.org/technological-progress</t>
    <phoneticPr fontId="2" type="noConversion"/>
  </si>
  <si>
    <t>3. 科技进步的代表指标 - 单次飞行距离</t>
    <phoneticPr fontId="2" type="noConversion"/>
  </si>
  <si>
    <t>4 科技进步的代表指标 - 人类基因组DNA测序成本</t>
    <phoneticPr fontId="2" type="noConversion"/>
  </si>
  <si>
    <t>5  科技进步的代表指标 - 产品性能提高，单价下降</t>
    <phoneticPr fontId="2" type="noConversion"/>
  </si>
  <si>
    <t>6  科技进步的代表指标 - 服务价格上涨，消费品价格下降</t>
    <phoneticPr fontId="2" type="noConversion"/>
  </si>
  <si>
    <t>7  科技进步的代表指标 - 技术能力所消耗电量</t>
    <phoneticPr fontId="2" type="noConversion"/>
  </si>
  <si>
    <t>Increasing hard drive capacity, 1980-2011 – Wikipedia</t>
    <phoneticPr fontId="2" type="noConversion"/>
  </si>
  <si>
    <t>8  科技进步的代表指标 - 存储器容量</t>
    <phoneticPr fontId="2" type="noConversion"/>
  </si>
  <si>
    <t>Exponential growth of pixels per Australian dollar, 1994-2005 – Wikipedia</t>
    <phoneticPr fontId="2" type="noConversion"/>
  </si>
  <si>
    <t>8  科技进步的代表指标 - 照相机像素/澳元</t>
    <phoneticPr fontId="2" type="noConversion"/>
  </si>
  <si>
    <t>互联网用户分布</t>
    <phoneticPr fontId="2" type="noConversion"/>
  </si>
  <si>
    <t>来源：https://ourworldindata.org/internet</t>
    <phoneticPr fontId="2" type="noConversion"/>
  </si>
  <si>
    <t>互联网用户占比</t>
    <phoneticPr fontId="2" type="noConversion"/>
  </si>
  <si>
    <t>移动手机用户占比</t>
    <phoneticPr fontId="2" type="noConversion"/>
  </si>
  <si>
    <t>宽带用户占比</t>
    <phoneticPr fontId="2" type="noConversion"/>
  </si>
  <si>
    <t>中国移动手机数据</t>
    <phoneticPr fontId="2" type="noConversion"/>
  </si>
  <si>
    <t>来源：https://ourworldindata.org/economic-growth</t>
    <phoneticPr fontId="2" type="noConversion"/>
  </si>
  <si>
    <t>人类文明在过去两千年的GDP经济表现</t>
    <phoneticPr fontId="2" type="noConversion"/>
  </si>
  <si>
    <t>人类文明在过去200年人均GDP表现（根据区域分类）</t>
    <phoneticPr fontId="2" type="noConversion"/>
  </si>
  <si>
    <t>人类文明在过去200年人均GDP表现（根据国家分类）</t>
    <phoneticPr fontId="2" type="noConversion"/>
  </si>
  <si>
    <t>主要国家人均GDP水平</t>
    <phoneticPr fontId="2" type="noConversion"/>
  </si>
  <si>
    <t>美国</t>
    <phoneticPr fontId="2" type="noConversion"/>
  </si>
  <si>
    <t>英国</t>
    <phoneticPr fontId="2" type="noConversion"/>
  </si>
  <si>
    <t>日本</t>
    <phoneticPr fontId="2" type="noConversion"/>
  </si>
  <si>
    <t>中国</t>
    <phoneticPr fontId="2" type="noConversion"/>
  </si>
  <si>
    <t>印度</t>
    <phoneticPr fontId="2" type="noConversion"/>
  </si>
  <si>
    <t>俄罗斯</t>
    <phoneticPr fontId="2" type="noConversion"/>
  </si>
  <si>
    <t>各国人均GDP，1960年与2014年的比较</t>
    <phoneticPr fontId="2" type="noConversion"/>
  </si>
  <si>
    <t xml:space="preserve">2018年世界人口方块比例  (来源：www.populationpyramid.net)) </t>
    <phoneticPr fontId="2" type="noConversion"/>
  </si>
  <si>
    <t>69.16万亿</t>
  </si>
  <si>
    <t>12.54万亿</t>
  </si>
  <si>
    <t>18.37万亿</t>
  </si>
  <si>
    <t>8.35万亿</t>
  </si>
  <si>
    <t>4900 亿</t>
  </si>
  <si>
    <t>9704 亿</t>
  </si>
  <si>
    <t>1.22万亿</t>
  </si>
  <si>
    <t>3.77万亿</t>
  </si>
  <si>
    <t>融资方式</t>
    <phoneticPr fontId="2" type="noConversion"/>
  </si>
  <si>
    <t>平均融资成本</t>
    <phoneticPr fontId="2" type="noConversion"/>
  </si>
  <si>
    <t>融资余额</t>
    <phoneticPr fontId="2" type="noConversion"/>
  </si>
  <si>
    <t>占比</t>
    <phoneticPr fontId="2" type="noConversion"/>
  </si>
  <si>
    <t>银行贷款</t>
    <phoneticPr fontId="2" type="noConversion"/>
  </si>
  <si>
    <t>承兑汇票</t>
    <phoneticPr fontId="2" type="noConversion"/>
  </si>
  <si>
    <t>公开发债</t>
    <phoneticPr fontId="2" type="noConversion"/>
  </si>
  <si>
    <t>融资性信托</t>
    <phoneticPr fontId="2" type="noConversion"/>
  </si>
  <si>
    <t>融资租赁</t>
    <phoneticPr fontId="2" type="noConversion"/>
  </si>
  <si>
    <t>保理</t>
    <phoneticPr fontId="2" type="noConversion"/>
  </si>
  <si>
    <t>上市公司股权质押</t>
    <phoneticPr fontId="2" type="noConversion"/>
  </si>
  <si>
    <t>5.87万亿</t>
    <phoneticPr fontId="2" type="noConversion"/>
  </si>
  <si>
    <t>增长率</t>
  </si>
  <si>
    <t xml:space="preserve">2017年中国社会融资成本指数  </t>
    <phoneticPr fontId="2" type="noConversion"/>
  </si>
  <si>
    <t>税收</t>
    <phoneticPr fontId="2" type="noConversion"/>
  </si>
  <si>
    <t>全国税收</t>
    <phoneticPr fontId="2" type="noConversion"/>
  </si>
  <si>
    <t>小贷公司</t>
    <phoneticPr fontId="2" type="noConversion"/>
  </si>
  <si>
    <t>互联网金融（网贷）</t>
    <phoneticPr fontId="2" type="noConversion"/>
  </si>
  <si>
    <t>中国经济三驾马车</t>
    <phoneticPr fontId="2" type="noConversion"/>
  </si>
  <si>
    <t xml:space="preserve">对外贸易 </t>
    <phoneticPr fontId="2" type="noConversion"/>
  </si>
  <si>
    <t xml:space="preserve">固定资产投资 </t>
    <phoneticPr fontId="2" type="noConversion"/>
  </si>
  <si>
    <t>进口金额
(亿美元)</t>
    <phoneticPr fontId="2" type="noConversion"/>
  </si>
  <si>
    <t>社会消费品零售总额</t>
    <phoneticPr fontId="2" type="noConversion"/>
  </si>
  <si>
    <t>消费</t>
    <phoneticPr fontId="2" type="noConversion"/>
  </si>
  <si>
    <t>1989年</t>
    <phoneticPr fontId="2" type="noConversion"/>
  </si>
  <si>
    <t>1987年</t>
    <phoneticPr fontId="2" type="noConversion"/>
  </si>
  <si>
    <t>M2/GDP比值</t>
    <phoneticPr fontId="2" type="noConversion"/>
  </si>
  <si>
    <t>2018年主要国家人口结构  (来源：www.populationpyramid.net)</t>
    <phoneticPr fontId="2" type="noConversion"/>
  </si>
  <si>
    <t>美洲</t>
    <phoneticPr fontId="2" type="noConversion"/>
  </si>
  <si>
    <t>欧洲</t>
    <phoneticPr fontId="2" type="noConversion"/>
  </si>
  <si>
    <t>亚洲</t>
    <phoneticPr fontId="2" type="noConversion"/>
  </si>
  <si>
    <t>中东</t>
    <phoneticPr fontId="2" type="noConversion"/>
  </si>
  <si>
    <t>大洋洲</t>
    <phoneticPr fontId="2" type="noConversion"/>
  </si>
  <si>
    <t>非洲</t>
    <phoneticPr fontId="2" type="noConversion"/>
  </si>
  <si>
    <t>人口结构形态</t>
    <phoneticPr fontId="2" type="noConversion"/>
  </si>
  <si>
    <t>出现新常态（进入低增长），经济面临转型；
劳动力成本显著上升，低端制造业优势丧失，部分制造业转向它国；</t>
    <phoneticPr fontId="2" type="noConversion"/>
  </si>
  <si>
    <t>GDP总量排名</t>
  </si>
  <si>
    <t>  索马里</t>
  </si>
  <si>
    <t>总额
（亿美元）</t>
    <phoneticPr fontId="2" type="noConversion"/>
  </si>
  <si>
    <t>技术创新</t>
  </si>
  <si>
    <t>萧条</t>
  </si>
  <si>
    <t>回升</t>
  </si>
  <si>
    <t>1782-1802</t>
  </si>
  <si>
    <t>1815-1825</t>
  </si>
  <si>
    <t>182S-1835</t>
  </si>
  <si>
    <t>1836-1845</t>
  </si>
  <si>
    <t>1845-1866</t>
  </si>
  <si>
    <t>1866-1873</t>
  </si>
  <si>
    <t>1873-1883</t>
  </si>
  <si>
    <t>1883-1892</t>
  </si>
  <si>
    <t>1892-1913</t>
  </si>
  <si>
    <t>1920-1929</t>
  </si>
  <si>
    <t>1929-1937</t>
  </si>
  <si>
    <t>1937-1948</t>
  </si>
  <si>
    <t>1948-1966</t>
  </si>
  <si>
    <t>1966-1973</t>
  </si>
  <si>
    <t>1973-1982</t>
  </si>
  <si>
    <t>1982-1991</t>
  </si>
  <si>
    <t>1991-2002</t>
  </si>
  <si>
    <t>2002-2019?</t>
  </si>
  <si>
    <t>繁荣</t>
    <phoneticPr fontId="2" type="noConversion"/>
  </si>
  <si>
    <t>衰退</t>
    <phoneticPr fontId="2" type="noConversion"/>
  </si>
  <si>
    <t>技术代表</t>
    <phoneticPr fontId="2" type="noConversion"/>
  </si>
  <si>
    <t>纺织和蒸汽机技术</t>
    <phoneticPr fontId="2" type="noConversion"/>
  </si>
  <si>
    <t xml:space="preserve">第一波 </t>
    <phoneticPr fontId="2" type="noConversion"/>
  </si>
  <si>
    <t>钢铁和铁路技术</t>
    <phoneticPr fontId="2" type="noConversion"/>
  </si>
  <si>
    <t>电气和重化工业</t>
    <phoneticPr fontId="2" type="noConversion"/>
  </si>
  <si>
    <t>汽车和计算机</t>
    <phoneticPr fontId="2" type="noConversion"/>
  </si>
  <si>
    <t>信息技术</t>
    <phoneticPr fontId="2" type="noConversion"/>
  </si>
  <si>
    <t xml:space="preserve">第二波 </t>
    <phoneticPr fontId="2" type="noConversion"/>
  </si>
  <si>
    <t xml:space="preserve">第三波 </t>
    <phoneticPr fontId="2" type="noConversion"/>
  </si>
  <si>
    <t xml:space="preserve">第四波 </t>
    <phoneticPr fontId="2" type="noConversion"/>
  </si>
  <si>
    <t xml:space="preserve">第五波 </t>
    <phoneticPr fontId="2" type="noConversion"/>
  </si>
  <si>
    <t>来源：《涛动周期论》</t>
    <phoneticPr fontId="2" type="noConversion"/>
  </si>
  <si>
    <t>未知</t>
    <phoneticPr fontId="2" type="noConversion"/>
  </si>
  <si>
    <t>恢复高考</t>
    <phoneticPr fontId="2" type="noConversion"/>
  </si>
  <si>
    <t>非典</t>
    <phoneticPr fontId="2" type="noConversion"/>
  </si>
  <si>
    <t>深交所开业</t>
    <phoneticPr fontId="2" type="noConversion"/>
  </si>
  <si>
    <t>邓小平南巡</t>
    <phoneticPr fontId="2" type="noConversion"/>
  </si>
  <si>
    <t>加入世贸</t>
    <phoneticPr fontId="2" type="noConversion"/>
  </si>
  <si>
    <t>股权分置改革</t>
    <phoneticPr fontId="2" type="noConversion"/>
  </si>
  <si>
    <t>国企改革</t>
    <phoneticPr fontId="2" type="noConversion"/>
  </si>
  <si>
    <t>历史事件</t>
    <phoneticPr fontId="2" type="noConversion"/>
  </si>
  <si>
    <t>价格闯关</t>
    <phoneticPr fontId="2" type="noConversion"/>
  </si>
  <si>
    <t>住房改革</t>
    <phoneticPr fontId="2" type="noConversion"/>
  </si>
  <si>
    <t>香港回归</t>
    <phoneticPr fontId="2" type="noConversion"/>
  </si>
  <si>
    <t>阿里</t>
    <phoneticPr fontId="2" type="noConversion"/>
  </si>
  <si>
    <t>百度</t>
    <phoneticPr fontId="2" type="noConversion"/>
  </si>
  <si>
    <t>1966年</t>
  </si>
  <si>
    <t>1967年</t>
  </si>
  <si>
    <t>1968年</t>
  </si>
  <si>
    <t>1969年</t>
  </si>
  <si>
    <t>美的</t>
    <phoneticPr fontId="2" type="noConversion"/>
  </si>
  <si>
    <t>点评</t>
    <phoneticPr fontId="2" type="noConversion"/>
  </si>
  <si>
    <t>海康</t>
    <phoneticPr fontId="2" type="noConversion"/>
  </si>
  <si>
    <t>格力</t>
    <phoneticPr fontId="2" type="noConversion"/>
  </si>
  <si>
    <t>碧桂园</t>
    <phoneticPr fontId="2" type="noConversion"/>
  </si>
  <si>
    <t>文革开始</t>
    <phoneticPr fontId="2" type="noConversion"/>
  </si>
  <si>
    <t>文革结束</t>
    <phoneticPr fontId="2" type="noConversion"/>
  </si>
  <si>
    <t>江泽民</t>
    <phoneticPr fontId="2" type="noConversion"/>
  </si>
  <si>
    <t>胡锦涛</t>
    <phoneticPr fontId="2" type="noConversion"/>
  </si>
  <si>
    <t>习近平</t>
    <phoneticPr fontId="2" type="noConversion"/>
  </si>
  <si>
    <t>邓小平</t>
    <phoneticPr fontId="2" type="noConversion"/>
  </si>
  <si>
    <t>华国锋</t>
    <phoneticPr fontId="2" type="noConversion"/>
  </si>
  <si>
    <t>邓小平+李先念</t>
    <phoneticPr fontId="2" type="noConversion"/>
  </si>
  <si>
    <t>邓小平+杨尚昆</t>
    <phoneticPr fontId="2" type="noConversion"/>
  </si>
  <si>
    <t>川普当选%减税</t>
    <phoneticPr fontId="2" type="noConversion"/>
  </si>
  <si>
    <t>互联网</t>
    <phoneticPr fontId="2" type="noConversion"/>
  </si>
  <si>
    <t>手机网民
（万人）</t>
    <phoneticPr fontId="2" type="noConversion"/>
  </si>
  <si>
    <t>增长率</t>
    <phoneticPr fontId="2" type="noConversion"/>
  </si>
  <si>
    <t>国内重大事件</t>
    <phoneticPr fontId="2" type="noConversion"/>
  </si>
  <si>
    <t>国际重大事件</t>
    <phoneticPr fontId="2" type="noConversion"/>
  </si>
  <si>
    <t>中国经济开始放缓</t>
    <phoneticPr fontId="2" type="noConversion"/>
  </si>
  <si>
    <t>9·11恐怖袭击</t>
    <phoneticPr fontId="2" type="noConversion"/>
  </si>
  <si>
    <t>伊拉克战争</t>
    <phoneticPr fontId="2" type="noConversion"/>
  </si>
  <si>
    <t>1960年</t>
  </si>
  <si>
    <t>1961年</t>
  </si>
  <si>
    <t>1962年</t>
  </si>
  <si>
    <t>1963年</t>
  </si>
  <si>
    <t>1964年</t>
  </si>
  <si>
    <t>1965年</t>
  </si>
  <si>
    <t>1952年</t>
  </si>
  <si>
    <t>1953年</t>
  </si>
  <si>
    <t>1954年</t>
  </si>
  <si>
    <t>1955年</t>
  </si>
  <si>
    <t>1956年</t>
  </si>
  <si>
    <t>1957年</t>
  </si>
  <si>
    <t>1958年</t>
  </si>
  <si>
    <t>1959年</t>
  </si>
  <si>
    <t>1950年</t>
  </si>
  <si>
    <t>1951年</t>
  </si>
  <si>
    <t>1949年</t>
  </si>
  <si>
    <t>古巴导弹危机</t>
    <phoneticPr fontId="2" type="noConversion"/>
  </si>
  <si>
    <t>朝鲜战争</t>
    <phoneticPr fontId="2" type="noConversion"/>
  </si>
  <si>
    <t>柏林墙建立</t>
    <phoneticPr fontId="2" type="noConversion"/>
  </si>
  <si>
    <t>越南战争</t>
    <phoneticPr fontId="2" type="noConversion"/>
  </si>
  <si>
    <t>美股单日暴跌</t>
    <phoneticPr fontId="2" type="noConversion"/>
  </si>
  <si>
    <t>伊拉克入侵科威克</t>
    <phoneticPr fontId="2" type="noConversion"/>
  </si>
  <si>
    <t>阿拉伯石油禁运危机</t>
    <phoneticPr fontId="2" type="noConversion"/>
  </si>
  <si>
    <t>柏林墙倒塌</t>
    <phoneticPr fontId="2" type="noConversion"/>
  </si>
  <si>
    <t>三年自然灾害</t>
    <phoneticPr fontId="2" type="noConversion"/>
  </si>
  <si>
    <t>新中国成立</t>
    <phoneticPr fontId="2" type="noConversion"/>
  </si>
  <si>
    <t>毛泽东&amp;周恩来</t>
    <phoneticPr fontId="2" type="noConversion"/>
  </si>
  <si>
    <t>沃尔玛</t>
    <phoneticPr fontId="2" type="noConversion"/>
  </si>
  <si>
    <t>伯克希尔·哈撒韦</t>
    <phoneticPr fontId="2" type="noConversion"/>
  </si>
  <si>
    <t>SAP</t>
    <phoneticPr fontId="2" type="noConversion"/>
  </si>
  <si>
    <t>Facebook</t>
    <phoneticPr fontId="2" type="noConversion"/>
  </si>
  <si>
    <t>Tesla</t>
    <phoneticPr fontId="2" type="noConversion"/>
  </si>
  <si>
    <t>Oracel</t>
    <phoneticPr fontId="2" type="noConversion"/>
  </si>
  <si>
    <t>国内代表企业</t>
    <phoneticPr fontId="2" type="noConversion"/>
  </si>
  <si>
    <t>世界代表企业</t>
    <phoneticPr fontId="2" type="noConversion"/>
  </si>
  <si>
    <t>义乌小商品城</t>
    <phoneticPr fontId="2" type="noConversion"/>
  </si>
  <si>
    <t>大学扩招</t>
    <phoneticPr fontId="2" type="noConversion"/>
  </si>
  <si>
    <t>计划生育</t>
    <phoneticPr fontId="2" type="noConversion"/>
  </si>
  <si>
    <t>股灾</t>
    <phoneticPr fontId="2" type="noConversion"/>
  </si>
  <si>
    <t>股灾、物权法</t>
    <phoneticPr fontId="2" type="noConversion"/>
  </si>
  <si>
    <t>工业</t>
    <phoneticPr fontId="2" type="noConversion"/>
  </si>
  <si>
    <t>用电量</t>
    <phoneticPr fontId="2" type="noConversion"/>
  </si>
  <si>
    <t>钢铁消费量</t>
    <phoneticPr fontId="2" type="noConversion"/>
  </si>
  <si>
    <t>煤炭消耗量</t>
    <phoneticPr fontId="2" type="noConversion"/>
  </si>
  <si>
    <t>表观消费量
钢材</t>
    <phoneticPr fontId="2" type="noConversion"/>
  </si>
  <si>
    <t>煤炭消耗量
（万吨）</t>
    <phoneticPr fontId="2" type="noConversion"/>
  </si>
  <si>
    <t>UNIQLO</t>
    <phoneticPr fontId="2" type="noConversion"/>
  </si>
  <si>
    <t>改革开放+中美建交+中越战争</t>
    <phoneticPr fontId="2" type="noConversion"/>
  </si>
  <si>
    <t>亚洲金融危机+印尼排华事件</t>
    <phoneticPr fontId="2" type="noConversion"/>
  </si>
  <si>
    <t>1987年</t>
  </si>
  <si>
    <t>1989年</t>
  </si>
  <si>
    <t>2017年</t>
  </si>
  <si>
    <t>2018年</t>
  </si>
  <si>
    <t>ARM</t>
    <phoneticPr fontId="2" type="noConversion"/>
  </si>
  <si>
    <t>Softbank</t>
    <phoneticPr fontId="2" type="noConversion"/>
  </si>
  <si>
    <t>宝钢</t>
    <phoneticPr fontId="2" type="noConversion"/>
  </si>
  <si>
    <t>SpaceX火箭回收</t>
    <phoneticPr fontId="2" type="noConversion"/>
  </si>
  <si>
    <t>Foxcom</t>
    <phoneticPr fontId="2" type="noConversion"/>
  </si>
  <si>
    <t>Twitter</t>
    <phoneticPr fontId="2" type="noConversion"/>
  </si>
  <si>
    <t>Youtube</t>
    <phoneticPr fontId="2" type="noConversion"/>
  </si>
  <si>
    <t>上海汽车,贵州茅台</t>
  </si>
  <si>
    <t>Microsfot,Zara</t>
  </si>
  <si>
    <t>Costco,Apple</t>
  </si>
  <si>
    <t>Cisco,Dell</t>
  </si>
  <si>
    <t>华为,娃哈哈,招行,平安</t>
  </si>
  <si>
    <t>保利,伊利,顺丰</t>
  </si>
  <si>
    <t>小米,美团</t>
  </si>
  <si>
    <t>头条,滴滴</t>
  </si>
  <si>
    <t>万科,老干妈,联想,海尔</t>
    <phoneticPr fontId="2" type="noConversion"/>
  </si>
  <si>
    <t>PC出现</t>
    <phoneticPr fontId="2" type="noConversion"/>
  </si>
  <si>
    <t>Email出现</t>
    <phoneticPr fontId="2" type="noConversion"/>
  </si>
  <si>
    <t>WWW出现</t>
    <phoneticPr fontId="2" type="noConversion"/>
  </si>
  <si>
    <t>中日建交</t>
    <phoneticPr fontId="2" type="noConversion"/>
  </si>
  <si>
    <t>原子弹试爆</t>
    <phoneticPr fontId="2" type="noConversion"/>
  </si>
  <si>
    <t>用水总量</t>
    <phoneticPr fontId="2" type="noConversion"/>
  </si>
  <si>
    <t xml:space="preserve">快递 </t>
    <phoneticPr fontId="2" type="noConversion"/>
  </si>
  <si>
    <t>高铁</t>
    <phoneticPr fontId="2" type="noConversion"/>
  </si>
  <si>
    <t>高铁营业里程
（公里）</t>
    <phoneticPr fontId="2" type="noConversion"/>
  </si>
  <si>
    <t>高铁开通</t>
    <phoneticPr fontId="2" type="noConversion"/>
  </si>
  <si>
    <t>第一产业
（原料）</t>
    <phoneticPr fontId="2" type="noConversion"/>
  </si>
  <si>
    <t>第二产业
（工业）</t>
    <phoneticPr fontId="2" type="noConversion"/>
  </si>
  <si>
    <t>第三产业
（服务）</t>
    <phoneticPr fontId="2" type="noConversion"/>
  </si>
  <si>
    <t>商品房出现</t>
    <phoneticPr fontId="2" type="noConversion"/>
  </si>
  <si>
    <t>负债</t>
    <phoneticPr fontId="2" type="noConversion"/>
  </si>
  <si>
    <t>资源消费</t>
    <phoneticPr fontId="2" type="noConversion"/>
  </si>
  <si>
    <t>政府
负债率</t>
    <phoneticPr fontId="2" type="noConversion"/>
  </si>
  <si>
    <t>中国
总负债</t>
    <phoneticPr fontId="2" type="noConversion"/>
  </si>
  <si>
    <t>中国总负债率(不含金融)</t>
    <phoneticPr fontId="2" type="noConversion"/>
  </si>
  <si>
    <t>地方政府</t>
    <phoneticPr fontId="2" type="noConversion"/>
  </si>
  <si>
    <t>政府负债</t>
    <phoneticPr fontId="2" type="noConversion"/>
  </si>
  <si>
    <t>居民</t>
    <phoneticPr fontId="2" type="noConversion"/>
  </si>
  <si>
    <t>非金融企业</t>
    <phoneticPr fontId="2" type="noConversion"/>
  </si>
  <si>
    <t>金融企业</t>
    <phoneticPr fontId="2" type="noConversion"/>
  </si>
  <si>
    <t>时间</t>
  </si>
  <si>
    <t>2017年</t>
    <phoneticPr fontId="2" type="noConversion"/>
  </si>
  <si>
    <t xml:space="preserve">货币 </t>
    <phoneticPr fontId="2" type="noConversion"/>
  </si>
  <si>
    <t>CPI通胀</t>
    <phoneticPr fontId="2" type="noConversion"/>
  </si>
  <si>
    <t>中国负债和构成</t>
    <phoneticPr fontId="2" type="noConversion"/>
  </si>
  <si>
    <t>汽车保有量</t>
    <phoneticPr fontId="2" type="noConversion"/>
  </si>
  <si>
    <t>用钢量</t>
    <phoneticPr fontId="2" type="noConversion"/>
  </si>
  <si>
    <t>用水量</t>
    <phoneticPr fontId="2" type="noConversion"/>
  </si>
  <si>
    <t>快递</t>
    <phoneticPr fontId="2" type="noConversion"/>
  </si>
  <si>
    <t>2019年</t>
  </si>
  <si>
    <t>2020年</t>
  </si>
  <si>
    <t>2022年</t>
  </si>
  <si>
    <t>2023年</t>
  </si>
  <si>
    <t>2024年</t>
  </si>
  <si>
    <t>2026年</t>
  </si>
  <si>
    <t>2027年</t>
  </si>
  <si>
    <t>2028年</t>
  </si>
  <si>
    <t>2030年</t>
  </si>
  <si>
    <t>新出生人口</t>
    <phoneticPr fontId="2" type="noConversion"/>
  </si>
  <si>
    <t>总和生育率</t>
    <phoneticPr fontId="2" type="noConversion"/>
  </si>
  <si>
    <t>万达</t>
    <phoneticPr fontId="2" type="noConversion"/>
  </si>
  <si>
    <t>网易、福耀</t>
    <phoneticPr fontId="2" type="noConversion"/>
  </si>
  <si>
    <t>Starbucks</t>
    <phoneticPr fontId="2" type="noConversion"/>
  </si>
  <si>
    <t>Adobe</t>
    <phoneticPr fontId="2" type="noConversion"/>
  </si>
  <si>
    <t xml:space="preserve">Hyundai </t>
    <phoneticPr fontId="2" type="noConversion"/>
  </si>
  <si>
    <t>KFC</t>
    <phoneticPr fontId="2" type="noConversion"/>
  </si>
  <si>
    <t>Samsung,Intel,GAP</t>
    <phoneticPr fontId="2" type="noConversion"/>
  </si>
  <si>
    <t>SpaceX,linkedin</t>
    <phoneticPr fontId="2" type="noConversion"/>
  </si>
  <si>
    <t>摩拜</t>
    <phoneticPr fontId="2" type="noConversion"/>
  </si>
  <si>
    <t>Google,Paypal</t>
    <phoneticPr fontId="2" type="noConversion"/>
  </si>
  <si>
    <t>普通高校毕业生数</t>
    <phoneticPr fontId="2" type="noConversion"/>
  </si>
  <si>
    <t>增长率</t>
    <phoneticPr fontId="2" type="noConversion"/>
  </si>
  <si>
    <t>研究生毕业生数</t>
    <phoneticPr fontId="2" type="noConversion"/>
  </si>
  <si>
    <t>中国人口年龄结构（老龄化加速）</t>
    <phoneticPr fontId="2" type="noConversion"/>
  </si>
  <si>
    <t>高等教育毕业生（可能存在工程师红利）</t>
    <phoneticPr fontId="2" type="noConversion"/>
  </si>
  <si>
    <t>总抚养比</t>
    <phoneticPr fontId="2" type="noConversion"/>
  </si>
  <si>
    <t>少儿抚养比</t>
    <phoneticPr fontId="2" type="noConversion"/>
  </si>
  <si>
    <t>老年抚养比</t>
    <phoneticPr fontId="2" type="noConversion"/>
  </si>
  <si>
    <t>国家
领导人</t>
    <phoneticPr fontId="2" type="noConversion"/>
  </si>
  <si>
    <t>饿了吗</t>
    <phoneticPr fontId="2" type="noConversion"/>
  </si>
  <si>
    <t>新零售概念</t>
    <phoneticPr fontId="2" type="noConversion"/>
  </si>
  <si>
    <t>Whatsapp</t>
    <phoneticPr fontId="2" type="noConversion"/>
  </si>
  <si>
    <t>传统百货商场开始没人，关店潮</t>
    <phoneticPr fontId="2" type="noConversion"/>
  </si>
  <si>
    <t>中关村电脑市场出现</t>
    <phoneticPr fontId="2" type="noConversion"/>
  </si>
  <si>
    <t>支付宝出现</t>
    <phoneticPr fontId="2" type="noConversion"/>
  </si>
  <si>
    <t>网络零售
占比</t>
    <phoneticPr fontId="2" type="noConversion"/>
  </si>
  <si>
    <t>网上商品零售占比</t>
    <phoneticPr fontId="2" type="noConversion"/>
  </si>
  <si>
    <t>利率</t>
    <phoneticPr fontId="2" type="noConversion"/>
  </si>
  <si>
    <t>网络零售总额</t>
    <phoneticPr fontId="2" type="noConversion"/>
  </si>
  <si>
    <t>商品网上零售总额</t>
    <phoneticPr fontId="2" type="noConversion"/>
  </si>
  <si>
    <t>大润发</t>
    <phoneticPr fontId="2" type="noConversion"/>
  </si>
  <si>
    <t>Amazon, eBay,Yahoo</t>
    <phoneticPr fontId="2" type="noConversion"/>
  </si>
  <si>
    <t>腾讯,京东,携程,新浪,y永辉</t>
    <phoneticPr fontId="2" type="noConversion"/>
  </si>
  <si>
    <t>下海潮出现</t>
    <phoneticPr fontId="2" type="noConversion"/>
  </si>
  <si>
    <t>国内市场环境
和消费习惯变化</t>
    <phoneticPr fontId="2" type="noConversion"/>
  </si>
  <si>
    <t>国企下岗潮</t>
    <phoneticPr fontId="2" type="noConversion"/>
  </si>
  <si>
    <t>Skype,</t>
    <phoneticPr fontId="2" type="noConversion"/>
  </si>
  <si>
    <t>Netscape</t>
    <phoneticPr fontId="2" type="noConversion"/>
  </si>
  <si>
    <t>智能手机销售量开始饱和，中关村e世界关门转型，生态圈概念出现</t>
    <phoneticPr fontId="2" type="noConversion"/>
  </si>
  <si>
    <t>全球金融危机</t>
    <phoneticPr fontId="2" type="noConversion"/>
  </si>
  <si>
    <t>比特币出现, 年轻人习惯变宅+懒，智能手机快速普及</t>
    <phoneticPr fontId="2" type="noConversion"/>
  </si>
  <si>
    <t>财政收入</t>
    <phoneticPr fontId="2" type="noConversion"/>
  </si>
  <si>
    <t>财政收入</t>
    <phoneticPr fontId="2" type="noConversion"/>
  </si>
  <si>
    <t>财政支出</t>
    <phoneticPr fontId="2" type="noConversion"/>
  </si>
  <si>
    <t>竣工房屋面积</t>
  </si>
  <si>
    <t>土地购买</t>
    <phoneticPr fontId="2" type="noConversion"/>
  </si>
  <si>
    <t>增速</t>
    <phoneticPr fontId="2" type="noConversion"/>
  </si>
  <si>
    <t>商品房销售</t>
    <phoneticPr fontId="2" type="noConversion"/>
  </si>
  <si>
    <t>开发与投资</t>
    <phoneticPr fontId="2" type="noConversion"/>
  </si>
  <si>
    <t>本年住宅完成投资额</t>
    <phoneticPr fontId="2" type="noConversion"/>
  </si>
  <si>
    <t>商品房销售额</t>
    <phoneticPr fontId="2" type="noConversion"/>
  </si>
  <si>
    <t>商品房销售面积</t>
    <phoneticPr fontId="2" type="noConversion"/>
  </si>
  <si>
    <t>商品房单价</t>
    <phoneticPr fontId="2" type="noConversion"/>
  </si>
  <si>
    <t>土地购置</t>
    <phoneticPr fontId="2" type="noConversion"/>
  </si>
  <si>
    <t>费用</t>
    <phoneticPr fontId="2" type="noConversion"/>
  </si>
  <si>
    <t>面积</t>
    <phoneticPr fontId="2" type="noConversion"/>
  </si>
  <si>
    <t>单价</t>
    <phoneticPr fontId="2" type="noConversion"/>
  </si>
  <si>
    <t>投资额</t>
    <phoneticPr fontId="2" type="noConversion"/>
  </si>
  <si>
    <t>施工房屋面积</t>
    <phoneticPr fontId="2" type="noConversion"/>
  </si>
  <si>
    <t>销售额</t>
    <phoneticPr fontId="2" type="noConversion"/>
  </si>
  <si>
    <t>销售面积</t>
    <phoneticPr fontId="2" type="noConversion"/>
  </si>
  <si>
    <t>地区</t>
  </si>
  <si>
    <t>北京市</t>
  </si>
  <si>
    <t>天津市</t>
  </si>
  <si>
    <t>河北省</t>
  </si>
  <si>
    <t>山西省</t>
  </si>
  <si>
    <t>内蒙古自治区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</si>
  <si>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</si>
  <si>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</si>
  <si>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</si>
  <si>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</si>
  <si>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</si>
  <si>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</si>
  <si>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</si>
  <si>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</si>
  <si>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</si>
  <si>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</si>
  <si>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</si>
  <si>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</si>
  <si>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</si>
  <si>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</si>
  <si>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</si>
  <si>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海南省</t>
  </si>
  <si>
    <t>重庆市</t>
  </si>
  <si>
    <t>四川省</t>
  </si>
  <si>
    <t>贵州省</t>
  </si>
  <si>
    <t>云南省</t>
  </si>
  <si>
    <t>西藏自治区</t>
  </si>
  <si>
    <t>陕西省</t>
  </si>
  <si>
    <t>甘肃省</t>
  </si>
  <si>
    <t>青海省</t>
  </si>
  <si>
    <t>宁夏回族自治区</t>
  </si>
  <si>
    <t>新疆维吾尔自治区</t>
  </si>
  <si>
    <t>小学生在校生</t>
    <phoneticPr fontId="2" type="noConversion"/>
  </si>
  <si>
    <t>小学新招生</t>
    <phoneticPr fontId="2" type="noConversion"/>
  </si>
  <si>
    <t>初中生在校生</t>
    <phoneticPr fontId="2" type="noConversion"/>
  </si>
  <si>
    <t>初中新招生</t>
    <phoneticPr fontId="2" type="noConversion"/>
  </si>
  <si>
    <t>汇总</t>
    <phoneticPr fontId="2" type="noConversion"/>
  </si>
  <si>
    <t>iPhone出现, Web转向APP</t>
    <phoneticPr fontId="2" type="noConversion"/>
  </si>
  <si>
    <t>微信出现，020概念出现</t>
    <phoneticPr fontId="2" type="noConversion"/>
  </si>
  <si>
    <t>中小学生在校生合计</t>
    <phoneticPr fontId="2" type="noConversion"/>
  </si>
  <si>
    <t>小学生在校人数</t>
    <phoneticPr fontId="2" type="noConversion"/>
  </si>
  <si>
    <t>小学生新招人数</t>
    <phoneticPr fontId="2" type="noConversion"/>
  </si>
  <si>
    <t>地区</t>
    <phoneticPr fontId="2" type="noConversion"/>
  </si>
  <si>
    <t>中小学新招人数合计</t>
    <phoneticPr fontId="2" type="noConversion"/>
  </si>
  <si>
    <t>中小学生合计</t>
    <phoneticPr fontId="2" type="noConversion"/>
  </si>
  <si>
    <t>2017年</t>
    <phoneticPr fontId="2" type="noConversion"/>
  </si>
  <si>
    <t>新增小学生数量</t>
    <phoneticPr fontId="2" type="noConversion"/>
  </si>
  <si>
    <t>新增小学生</t>
    <phoneticPr fontId="2" type="noConversion"/>
  </si>
  <si>
    <t>财政赤字</t>
    <phoneticPr fontId="2" type="noConversion"/>
  </si>
  <si>
    <t>政府开支和赤字</t>
    <phoneticPr fontId="2" type="noConversion"/>
  </si>
  <si>
    <t>赤字率</t>
    <phoneticPr fontId="2" type="noConversion"/>
  </si>
  <si>
    <t>Country Name</t>
  </si>
  <si>
    <t>Region</t>
  </si>
  <si>
    <t>World Rank</t>
  </si>
  <si>
    <t>Region Rank</t>
  </si>
  <si>
    <t>2018 Score</t>
  </si>
  <si>
    <t>Property Rights</t>
  </si>
  <si>
    <t>Judical Effectiveness</t>
  </si>
  <si>
    <t>Government Integrity</t>
  </si>
  <si>
    <t>Tax Burden</t>
  </si>
  <si>
    <t>Gov't Spending</t>
  </si>
  <si>
    <t>Fiscal Health</t>
  </si>
  <si>
    <t>Business Freedom</t>
  </si>
  <si>
    <t>Labor Freedom</t>
  </si>
  <si>
    <t>Monetary Freedom</t>
  </si>
  <si>
    <t>Trade Freedom</t>
  </si>
  <si>
    <t xml:space="preserve">Investment Freedom </t>
  </si>
  <si>
    <t>Financial Freedom</t>
  </si>
  <si>
    <t>Tariff Rate (%)</t>
  </si>
  <si>
    <t>Income Tax Rate (%)</t>
  </si>
  <si>
    <t>Corporate Tax Rate (%)</t>
  </si>
  <si>
    <t>Tax Burden % of GDP</t>
  </si>
  <si>
    <t xml:space="preserve">Gov't Expenditure % of GDP </t>
  </si>
  <si>
    <t>Country</t>
  </si>
  <si>
    <t>Population (Millions)</t>
  </si>
  <si>
    <t>GDP (Billions, PPP)</t>
  </si>
  <si>
    <t>GDP Growth Rate (%)</t>
  </si>
  <si>
    <t>5 Year GDP Growth Rate (%)</t>
  </si>
  <si>
    <t>GDP per Capita (PPP)</t>
  </si>
  <si>
    <t>Unemployment (%)</t>
  </si>
  <si>
    <t>Inflation (%)</t>
  </si>
  <si>
    <t>FDI Inflow (Millions)</t>
  </si>
  <si>
    <t>Public Debt (% of GDP)</t>
  </si>
  <si>
    <t>Hong Kong</t>
  </si>
  <si>
    <t>Asia-Pacific</t>
  </si>
  <si>
    <t>Hong Kong SAR</t>
  </si>
  <si>
    <t>Europe</t>
  </si>
  <si>
    <t>Americas</t>
  </si>
  <si>
    <t>Middle East / North Africa</t>
  </si>
  <si>
    <t xml:space="preserve">Taiwan </t>
  </si>
  <si>
    <t>United States</t>
  </si>
  <si>
    <t>Sub-Saharan Africa</t>
  </si>
  <si>
    <t>Korea, South</t>
  </si>
  <si>
    <t>Macedonia</t>
  </si>
  <si>
    <t>Macau</t>
  </si>
  <si>
    <t>Kosovo</t>
  </si>
  <si>
    <t>$9,600 (estimated)</t>
  </si>
  <si>
    <t>N/A</t>
  </si>
  <si>
    <t>249.0 (2014 net)</t>
  </si>
  <si>
    <t>Slovak Republic</t>
  </si>
  <si>
    <t>Dominica</t>
  </si>
  <si>
    <t>Kyrgyz Republic</t>
  </si>
  <si>
    <t>Moldova</t>
  </si>
  <si>
    <t>Burma</t>
  </si>
  <si>
    <t>São Tomé and Príncipe</t>
  </si>
  <si>
    <t>Lao P.D.R.</t>
  </si>
  <si>
    <t>Vietnam</t>
  </si>
  <si>
    <t>Micronesia</t>
  </si>
  <si>
    <t>n/a</t>
  </si>
  <si>
    <t>Congo, Democratic Republic of the Congo</t>
  </si>
  <si>
    <t>Congo, Republic of</t>
  </si>
  <si>
    <t xml:space="preserve">Korea, North </t>
  </si>
  <si>
    <t>$15.1 (2015 nominal)</t>
  </si>
  <si>
    <t>1.0 (2014)</t>
  </si>
  <si>
    <t>Liechtenstein</t>
  </si>
  <si>
    <t>$6.1 (2014 nominal)</t>
  </si>
  <si>
    <t>1.2 (2014)</t>
  </si>
  <si>
    <t>2.4 (2015)</t>
  </si>
  <si>
    <t>Syria</t>
  </si>
  <si>
    <t>$21.0 (nominal)</t>
  </si>
  <si>
    <t>$5.9 (2015 nominal)</t>
  </si>
  <si>
    <t>数据：https://www.canalys.com</t>
    <phoneticPr fontId="2" type="noConversion"/>
  </si>
  <si>
    <t>产业成熟阶段</t>
    <phoneticPr fontId="2" type="noConversion"/>
  </si>
  <si>
    <t>无人零售泡沫</t>
    <phoneticPr fontId="2" type="noConversion"/>
  </si>
  <si>
    <t>中国经济自由度20年评分</t>
    <phoneticPr fontId="2" type="noConversion"/>
  </si>
  <si>
    <t>Andorra</t>
  </si>
  <si>
    <t>Arab World</t>
  </si>
  <si>
    <t>American Samoa</t>
  </si>
  <si>
    <t>Bahamas, The</t>
  </si>
  <si>
    <t>Bermuda</t>
  </si>
  <si>
    <t>Central Europe and the Baltics</t>
  </si>
  <si>
    <t>Cote d'Ivoire</t>
  </si>
  <si>
    <t>Congo, Dem. Rep.</t>
  </si>
  <si>
    <t>Congo, Rep.</t>
  </si>
  <si>
    <t>Caribbean small states</t>
  </si>
  <si>
    <t>Curacao</t>
  </si>
  <si>
    <t>Cayman Islands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</si>
  <si>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</si>
  <si>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</si>
  <si>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</si>
  <si>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</si>
  <si>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</si>
  <si>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Egypt, Arab Rep.</t>
  </si>
  <si>
    <t>Euro area</t>
  </si>
  <si>
    <t>European Union</t>
  </si>
  <si>
    <t>Fragile and conflict affected situations</t>
  </si>
  <si>
    <t>Faroe Islands</t>
  </si>
  <si>
    <t>Micronesia, Fed. Sts.</t>
  </si>
  <si>
    <t>Gibraltar</t>
  </si>
  <si>
    <t>Gambia, The</t>
  </si>
  <si>
    <t>Greenland</t>
  </si>
  <si>
    <t>High income</t>
  </si>
  <si>
    <t>Hong Kong SAR, China</t>
  </si>
  <si>
    <t>Heavily indebted poor countries (HIPC)</t>
  </si>
  <si>
    <t>IBRD only</t>
  </si>
  <si>
    <t>IDA &amp; IBRD total</t>
  </si>
  <si>
    <t>IDA total</t>
  </si>
  <si>
    <t>IDA blend</t>
  </si>
  <si>
    <t>IDA only</t>
  </si>
  <si>
    <t>Isle of Man</t>
  </si>
  <si>
    <t>Not classified</t>
  </si>
  <si>
    <t>Iran, Islamic Rep.</t>
  </si>
  <si>
    <t>St. Kitts and Nevis</t>
  </si>
  <si>
    <t>Korea, Rep.</t>
  </si>
  <si>
    <t>Latin America &amp; Caribbean (excluding high income)</t>
  </si>
  <si>
    <t>Lao PDR</t>
  </si>
  <si>
    <t>St. Lucia</t>
  </si>
  <si>
    <t>Latin America &amp; Caribbean</t>
  </si>
  <si>
    <t>Least developed countries: UN classification</t>
  </si>
  <si>
    <t>Low income</t>
  </si>
  <si>
    <t>Lower middle income</t>
  </si>
  <si>
    <t>Low &amp; middle income</t>
  </si>
  <si>
    <t>Late-demographic dividend</t>
  </si>
  <si>
    <t>Macao SAR, China</t>
  </si>
  <si>
    <t>St. Martin (French part)</t>
  </si>
  <si>
    <t>Monaco</t>
  </si>
  <si>
    <t>Middle East &amp; North Africa</t>
  </si>
  <si>
    <t>Marshall Islands</t>
  </si>
  <si>
    <t>Middle income</t>
  </si>
  <si>
    <t>Middle East &amp; North Africa (excluding high income)</t>
  </si>
  <si>
    <t>Northern Mariana Islands</t>
  </si>
  <si>
    <t>North America</t>
  </si>
  <si>
    <t>Nauru</t>
  </si>
  <si>
    <t>OECD members</t>
  </si>
  <si>
    <t>Other small states</t>
  </si>
  <si>
    <t>Palau</t>
  </si>
  <si>
    <t>Pre-demographic dividend</t>
  </si>
  <si>
    <t>Korea, Dem. People’s Rep.</t>
  </si>
  <si>
    <t>West Bank and Gaza</t>
  </si>
  <si>
    <t>Pacific island small states</t>
  </si>
  <si>
    <t>Post-demographic dividend</t>
  </si>
  <si>
    <t>South Asia</t>
  </si>
  <si>
    <t>San Marino</t>
  </si>
  <si>
    <t>Sub-Saharan Africa (excluding high income)</t>
  </si>
  <si>
    <t>Small states</t>
  </si>
  <si>
    <t>Sint Maarten (Dutch part)</t>
  </si>
  <si>
    <t>Turks and Caicos Islands</t>
  </si>
  <si>
    <t>East Asia &amp; Pacific (IDA &amp; IBRD countries)</t>
  </si>
  <si>
    <t>Europe &amp; Central Asia (IDA &amp; IBRD countries)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</si>
  <si>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</si>
  <si>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</si>
  <si>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</si>
  <si>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</si>
  <si>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Tuvalu</t>
  </si>
  <si>
    <t>Upper middle income</t>
  </si>
  <si>
    <t>St. Vincent and the Grenadines</t>
  </si>
  <si>
    <t>Venezuela, RB</t>
  </si>
  <si>
    <t>British Virgin Islands</t>
  </si>
  <si>
    <t>Virgin Islands (U.S.)</t>
  </si>
  <si>
    <t>Yemen, Rep.</t>
  </si>
  <si>
    <t>美国</t>
    <phoneticPr fontId="2" type="noConversion"/>
  </si>
  <si>
    <t>英国</t>
    <phoneticPr fontId="2" type="noConversion"/>
  </si>
  <si>
    <t>联想到川普关于中美贸易战的背景</t>
    <phoneticPr fontId="2" type="noConversion"/>
  </si>
  <si>
    <t>主要经济体GDP全球占比</t>
    <phoneticPr fontId="2" type="noConversion"/>
  </si>
  <si>
    <t>国家</t>
    <phoneticPr fontId="2" type="noConversion"/>
  </si>
  <si>
    <t>股票</t>
    <phoneticPr fontId="2" type="noConversion"/>
  </si>
  <si>
    <t>长期债券</t>
    <phoneticPr fontId="2" type="noConversion"/>
  </si>
  <si>
    <t>短期债券</t>
    <phoneticPr fontId="2" type="noConversion"/>
  </si>
  <si>
    <t>澳大利亚</t>
    <phoneticPr fontId="2" type="noConversion"/>
  </si>
  <si>
    <t>加拿大</t>
    <phoneticPr fontId="2" type="noConversion"/>
  </si>
  <si>
    <t>丹麦</t>
    <phoneticPr fontId="2" type="noConversion"/>
  </si>
  <si>
    <t>法国</t>
    <phoneticPr fontId="2" type="noConversion"/>
  </si>
  <si>
    <t>德国</t>
    <phoneticPr fontId="2" type="noConversion"/>
  </si>
  <si>
    <t>意大利</t>
    <phoneticPr fontId="2" type="noConversion"/>
  </si>
  <si>
    <t>日本</t>
    <phoneticPr fontId="2" type="noConversion"/>
  </si>
  <si>
    <t>荷兰</t>
    <phoneticPr fontId="2" type="noConversion"/>
  </si>
  <si>
    <t>瑞典</t>
    <phoneticPr fontId="2" type="noConversion"/>
  </si>
  <si>
    <t>瑞士</t>
    <phoneticPr fontId="2" type="noConversion"/>
  </si>
  <si>
    <t>美国</t>
    <phoneticPr fontId="2" type="noConversion"/>
  </si>
  <si>
    <t>英国</t>
    <phoneticPr fontId="2" type="noConversion"/>
  </si>
  <si>
    <t>数据：投资收益百年史</t>
    <phoneticPr fontId="2" type="noConversion"/>
  </si>
  <si>
    <t>1900-2000年主要市场资产收益率</t>
    <phoneticPr fontId="2" type="noConversion"/>
  </si>
  <si>
    <t>房地产改革</t>
    <phoneticPr fontId="2" type="noConversion"/>
  </si>
  <si>
    <t xml:space="preserve">市盈率 </t>
    <phoneticPr fontId="2" type="noConversion"/>
  </si>
  <si>
    <t xml:space="preserve">市净率 </t>
    <phoneticPr fontId="2" type="noConversion"/>
  </si>
  <si>
    <t>国债</t>
    <phoneticPr fontId="2" type="noConversion"/>
  </si>
  <si>
    <t>集资金额合计</t>
  </si>
  <si>
    <t>IPO统计</t>
  </si>
  <si>
    <t>增发统计</t>
  </si>
  <si>
    <t>配股统计</t>
  </si>
  <si>
    <t>募集家数</t>
  </si>
  <si>
    <t>募集资金</t>
  </si>
  <si>
    <t>首发家数</t>
  </si>
  <si>
    <t>首发募集资金</t>
  </si>
  <si>
    <t>增发家数</t>
  </si>
  <si>
    <t>增发募集资金</t>
  </si>
  <si>
    <t>配股家数</t>
  </si>
  <si>
    <t>配股募集资金</t>
  </si>
  <si>
    <t>单位：亿元</t>
  </si>
  <si>
    <t>持有期限</t>
    <phoneticPr fontId="2" type="noConversion"/>
  </si>
  <si>
    <t>股票(最高)</t>
    <phoneticPr fontId="2" type="noConversion"/>
  </si>
  <si>
    <t>债券(最高)</t>
    <phoneticPr fontId="2" type="noConversion"/>
  </si>
  <si>
    <t>短债(最高)</t>
    <phoneticPr fontId="2" type="noConversion"/>
  </si>
  <si>
    <t>股票(最低)</t>
    <phoneticPr fontId="2" type="noConversion"/>
  </si>
  <si>
    <t>债券(最低)</t>
    <phoneticPr fontId="2" type="noConversion"/>
  </si>
  <si>
    <t>短债(最低)</t>
    <phoneticPr fontId="2" type="noConversion"/>
  </si>
  <si>
    <t>1802-2012年持有股票、债券、短债，在1、2、5、10、20、30年期的最高和最低实际收益率</t>
    <phoneticPr fontId="2" type="noConversion"/>
  </si>
  <si>
    <t>1年</t>
    <phoneticPr fontId="2" type="noConversion"/>
  </si>
  <si>
    <t>2年</t>
    <phoneticPr fontId="2" type="noConversion"/>
  </si>
  <si>
    <t>5年</t>
    <phoneticPr fontId="2" type="noConversion"/>
  </si>
  <si>
    <t>10年</t>
    <phoneticPr fontId="2" type="noConversion"/>
  </si>
  <si>
    <t>20年</t>
    <phoneticPr fontId="2" type="noConversion"/>
  </si>
  <si>
    <t>30年</t>
    <phoneticPr fontId="2" type="noConversion"/>
  </si>
  <si>
    <t>科技</t>
    <phoneticPr fontId="2" type="noConversion"/>
  </si>
  <si>
    <t>现代电脑ENIAC出现</t>
    <phoneticPr fontId="2" type="noConversion"/>
  </si>
  <si>
    <t>历史人物</t>
    <phoneticPr fontId="2" type="noConversion"/>
  </si>
  <si>
    <t>电灯泡</t>
    <phoneticPr fontId="2" type="noConversion"/>
  </si>
  <si>
    <t>交流发电机</t>
    <phoneticPr fontId="2" type="noConversion"/>
  </si>
  <si>
    <t>蒸汽机</t>
    <phoneticPr fontId="2" type="noConversion"/>
  </si>
  <si>
    <t>火车</t>
    <phoneticPr fontId="2" type="noConversion"/>
  </si>
  <si>
    <t>纺织机</t>
    <phoneticPr fontId="2" type="noConversion"/>
  </si>
  <si>
    <t>火车铁路</t>
    <phoneticPr fontId="2" type="noConversion"/>
  </si>
  <si>
    <t>洗衣机</t>
    <phoneticPr fontId="2" type="noConversion"/>
  </si>
  <si>
    <t>电冰箱</t>
    <phoneticPr fontId="2" type="noConversion"/>
  </si>
  <si>
    <t>空调</t>
    <phoneticPr fontId="2" type="noConversion"/>
  </si>
  <si>
    <t>汽车</t>
    <phoneticPr fontId="2" type="noConversion"/>
  </si>
  <si>
    <t>电话</t>
    <phoneticPr fontId="2" type="noConversion"/>
  </si>
  <si>
    <t>电视</t>
    <phoneticPr fontId="2" type="noConversion"/>
  </si>
  <si>
    <t>疫苗</t>
    <phoneticPr fontId="2" type="noConversion"/>
  </si>
  <si>
    <t>青霉素</t>
    <phoneticPr fontId="2" type="noConversion"/>
  </si>
  <si>
    <t>人造卫星</t>
    <phoneticPr fontId="2" type="noConversion"/>
  </si>
  <si>
    <t>人类登入太空</t>
    <phoneticPr fontId="2" type="noConversion"/>
  </si>
  <si>
    <t>飞机</t>
    <phoneticPr fontId="2" type="noConversion"/>
  </si>
  <si>
    <t>核武器</t>
    <phoneticPr fontId="2" type="noConversion"/>
  </si>
  <si>
    <t>理解DNA</t>
    <phoneticPr fontId="2" type="noConversion"/>
  </si>
  <si>
    <t>试管婴儿</t>
    <phoneticPr fontId="2" type="noConversion"/>
  </si>
  <si>
    <t>手表</t>
    <phoneticPr fontId="2" type="noConversion"/>
  </si>
  <si>
    <t>塑料 复印机</t>
    <phoneticPr fontId="2" type="noConversion"/>
  </si>
  <si>
    <t>彩色胶卷</t>
    <phoneticPr fontId="2" type="noConversion"/>
  </si>
  <si>
    <t>喷气发动机</t>
    <phoneticPr fontId="2" type="noConversion"/>
  </si>
  <si>
    <t>照相机</t>
    <phoneticPr fontId="2" type="noConversion"/>
  </si>
  <si>
    <t>电影</t>
    <phoneticPr fontId="2" type="noConversion"/>
  </si>
  <si>
    <t>核电站</t>
    <phoneticPr fontId="2" type="noConversion"/>
  </si>
  <si>
    <t>潜艇</t>
    <phoneticPr fontId="2" type="noConversion"/>
  </si>
  <si>
    <t>World Wide Web</t>
    <phoneticPr fontId="2" type="noConversion"/>
  </si>
  <si>
    <t>信用卡</t>
    <phoneticPr fontId="2" type="noConversion"/>
  </si>
  <si>
    <t>电子游戏</t>
    <phoneticPr fontId="2" type="noConversion"/>
  </si>
  <si>
    <t>心脏起搏器</t>
    <phoneticPr fontId="2" type="noConversion"/>
  </si>
  <si>
    <t>鼠标</t>
    <phoneticPr fontId="2" type="noConversion"/>
  </si>
  <si>
    <t>光盘</t>
    <phoneticPr fontId="2" type="noConversion"/>
  </si>
  <si>
    <t>器官移植，计算器</t>
    <phoneticPr fontId="2" type="noConversion"/>
  </si>
  <si>
    <t xml:space="preserve">LED </t>
    <phoneticPr fontId="2" type="noConversion"/>
  </si>
  <si>
    <t>移动电话 基因工程</t>
    <phoneticPr fontId="2" type="noConversion"/>
  </si>
  <si>
    <t>个人电脑 激光打印</t>
    <phoneticPr fontId="2" type="noConversion"/>
  </si>
  <si>
    <t>乙肝疫苗</t>
    <phoneticPr fontId="2" type="noConversion"/>
  </si>
  <si>
    <t>无线广播</t>
    <phoneticPr fontId="2" type="noConversion"/>
  </si>
  <si>
    <t>John D. Rockefeller</t>
    <phoneticPr fontId="2" type="noConversion"/>
  </si>
  <si>
    <t>J. P. Morgan</t>
    <phoneticPr fontId="2" type="noConversion"/>
  </si>
  <si>
    <t>李鸿章</t>
    <phoneticPr fontId="2" type="noConversion"/>
  </si>
  <si>
    <t>曾国藩</t>
    <phoneticPr fontId="2" type="noConversion"/>
  </si>
  <si>
    <t>Sir Isaac Newton</t>
    <phoneticPr fontId="2" type="noConversion"/>
  </si>
  <si>
    <t>Steve Jobs
Bill Gates</t>
    <phoneticPr fontId="2" type="noConversion"/>
  </si>
  <si>
    <t>Mark Zuckerberg</t>
    <phoneticPr fontId="2" type="noConversion"/>
  </si>
  <si>
    <t>Thomas Edison</t>
    <phoneticPr fontId="2" type="noConversion"/>
  </si>
  <si>
    <t xml:space="preserve">Nikola Tesla </t>
    <phoneticPr fontId="2" type="noConversion"/>
  </si>
  <si>
    <t>蒋介石</t>
    <phoneticPr fontId="2" type="noConversion"/>
  </si>
  <si>
    <t>毛泽东</t>
    <phoneticPr fontId="2" type="noConversion"/>
  </si>
  <si>
    <t>George Washington</t>
    <phoneticPr fontId="2" type="noConversion"/>
  </si>
  <si>
    <t xml:space="preserve">软盘 Email </t>
    <phoneticPr fontId="2" type="noConversion"/>
  </si>
  <si>
    <t>资本市场</t>
    <phoneticPr fontId="2" type="noConversion"/>
  </si>
  <si>
    <t>印尼排华事件</t>
    <phoneticPr fontId="2" type="noConversion"/>
  </si>
  <si>
    <t>亚洲金融危机</t>
    <phoneticPr fontId="2" type="noConversion"/>
  </si>
  <si>
    <t>美国南北战争</t>
    <phoneticPr fontId="2" type="noConversion"/>
  </si>
  <si>
    <t>日本明治维新</t>
    <phoneticPr fontId="2" type="noConversion"/>
  </si>
  <si>
    <t>美国黑船打开日本国门</t>
    <phoneticPr fontId="2" type="noConversion"/>
  </si>
  <si>
    <t>Andrew Carnegie
福泽谕吉
慈禧</t>
    <phoneticPr fontId="2" type="noConversion"/>
  </si>
  <si>
    <t>第二次世界大战</t>
    <phoneticPr fontId="2" type="noConversion"/>
  </si>
  <si>
    <t>国共内战</t>
    <phoneticPr fontId="2" type="noConversion"/>
  </si>
  <si>
    <t>越南战争
柏林墙建立</t>
    <phoneticPr fontId="2" type="noConversion"/>
  </si>
  <si>
    <t>两伊战争</t>
    <phoneticPr fontId="2" type="noConversion"/>
  </si>
  <si>
    <t>英阿马岛争夺战</t>
    <phoneticPr fontId="2" type="noConversion"/>
  </si>
  <si>
    <t>八国联军侵华战争</t>
    <phoneticPr fontId="2" type="noConversion"/>
  </si>
  <si>
    <t>日俄战争</t>
    <phoneticPr fontId="2" type="noConversion"/>
  </si>
  <si>
    <t>第一次世界大战</t>
    <phoneticPr fontId="2" type="noConversion"/>
  </si>
  <si>
    <t>互联网泡沫</t>
    <phoneticPr fontId="2" type="noConversion"/>
  </si>
  <si>
    <t>南海泡沫
密西西比泡沫</t>
    <phoneticPr fontId="2" type="noConversion"/>
  </si>
  <si>
    <t>录像机
集装箱</t>
    <phoneticPr fontId="2" type="noConversion"/>
  </si>
  <si>
    <t>邓小平</t>
    <phoneticPr fontId="2" type="noConversion"/>
  </si>
  <si>
    <t>第二次鸦片战争</t>
    <phoneticPr fontId="2" type="noConversion"/>
  </si>
  <si>
    <t>第一次鸦片战争</t>
    <phoneticPr fontId="2" type="noConversion"/>
  </si>
  <si>
    <t>甲午中日战争</t>
    <phoneticPr fontId="2" type="noConversion"/>
  </si>
  <si>
    <t>道琼斯指数</t>
    <phoneticPr fontId="2" type="noConversion"/>
  </si>
  <si>
    <t>标准普尔指数</t>
    <phoneticPr fontId="2" type="noConversion"/>
  </si>
  <si>
    <t>梧桐树协议</t>
    <phoneticPr fontId="2" type="noConversion"/>
  </si>
  <si>
    <t>阿姆斯特丹证券交易所</t>
    <phoneticPr fontId="2" type="noConversion"/>
  </si>
  <si>
    <t>荷兰郁金香泡沫</t>
    <phoneticPr fontId="2" type="noConversion"/>
  </si>
  <si>
    <t>纽交所成立</t>
    <phoneticPr fontId="2" type="noConversion"/>
  </si>
  <si>
    <t xml:space="preserve">NASDAQ成立，NASDAQ指数 </t>
    <phoneticPr fontId="2" type="noConversion"/>
  </si>
  <si>
    <t>中国股灾，熔断</t>
    <phoneticPr fontId="2" type="noConversion"/>
  </si>
  <si>
    <t>冷战</t>
    <phoneticPr fontId="2" type="noConversion"/>
  </si>
  <si>
    <t>美股闪崩</t>
    <phoneticPr fontId="2" type="noConversion"/>
  </si>
  <si>
    <t>Henry Ford</t>
    <phoneticPr fontId="2" type="noConversion"/>
  </si>
  <si>
    <t>Sam Walton</t>
    <phoneticPr fontId="2" type="noConversion"/>
  </si>
  <si>
    <t>盛田昭夫(索尼)</t>
    <phoneticPr fontId="2" type="noConversion"/>
  </si>
  <si>
    <t>哥伦布</t>
    <phoneticPr fontId="2" type="noConversion"/>
  </si>
  <si>
    <t>马可·波罗</t>
    <phoneticPr fontId="2" type="noConversion"/>
  </si>
  <si>
    <t>郑和</t>
    <phoneticPr fontId="2" type="noConversion"/>
  </si>
  <si>
    <t>麦哲伦</t>
    <phoneticPr fontId="2" type="noConversion"/>
  </si>
  <si>
    <t>James Cook</t>
    <phoneticPr fontId="2" type="noConversion"/>
  </si>
  <si>
    <t>Abraham Lincoln
Charles Darwin</t>
    <phoneticPr fontId="2" type="noConversion"/>
  </si>
  <si>
    <t>Alfred Nobel</t>
    <phoneticPr fontId="2" type="noConversion"/>
  </si>
  <si>
    <t>实验性发电机
安全炸药</t>
    <phoneticPr fontId="2" type="noConversion"/>
  </si>
  <si>
    <t>初级炸药</t>
    <phoneticPr fontId="2" type="noConversion"/>
  </si>
  <si>
    <t>坦克发明</t>
    <phoneticPr fontId="2" type="noConversion"/>
  </si>
  <si>
    <t>英国金本位出现</t>
    <phoneticPr fontId="2" type="noConversion"/>
  </si>
  <si>
    <t>美国大萧条
各国放弃金本位</t>
    <phoneticPr fontId="2" type="noConversion"/>
  </si>
  <si>
    <t>Vladimir Lenin</t>
    <phoneticPr fontId="2" type="noConversion"/>
  </si>
  <si>
    <t>Winston Churchill</t>
    <phoneticPr fontId="2" type="noConversion"/>
  </si>
  <si>
    <t>Franklin D. Roosevelt</t>
    <phoneticPr fontId="2" type="noConversion"/>
  </si>
  <si>
    <t>戴高乐
艾森豪威尔</t>
    <phoneticPr fontId="2" type="noConversion"/>
  </si>
  <si>
    <t>Adolf Hitler</t>
    <phoneticPr fontId="2" type="noConversion"/>
  </si>
  <si>
    <t>卢梭</t>
    <phoneticPr fontId="2" type="noConversion"/>
  </si>
  <si>
    <t>甘地</t>
    <phoneticPr fontId="2" type="noConversion"/>
  </si>
  <si>
    <t>Elizabeth I</t>
    <phoneticPr fontId="2" type="noConversion"/>
  </si>
  <si>
    <t>标准石油</t>
    <phoneticPr fontId="2" type="noConversion"/>
  </si>
  <si>
    <t xml:space="preserve">McDonald </t>
    <phoneticPr fontId="2" type="noConversion"/>
  </si>
  <si>
    <t>Nokia</t>
    <phoneticPr fontId="2" type="noConversion"/>
  </si>
  <si>
    <t>Pepsi</t>
    <phoneticPr fontId="2" type="noConversion"/>
  </si>
  <si>
    <t>Mercedes-Benz</t>
    <phoneticPr fontId="2" type="noConversion"/>
  </si>
  <si>
    <t>Adidas</t>
    <phoneticPr fontId="2" type="noConversion"/>
  </si>
  <si>
    <t>Nike</t>
    <phoneticPr fontId="2" type="noConversion"/>
  </si>
  <si>
    <t>Morgan Stanley</t>
    <phoneticPr fontId="2" type="noConversion"/>
  </si>
  <si>
    <t>Ford</t>
    <phoneticPr fontId="2" type="noConversion"/>
  </si>
  <si>
    <t>SONY Honda</t>
    <phoneticPr fontId="2" type="noConversion"/>
  </si>
  <si>
    <t>Marlboro</t>
    <phoneticPr fontId="2" type="noConversion"/>
  </si>
  <si>
    <t>IKEA</t>
    <phoneticPr fontId="2" type="noConversion"/>
  </si>
  <si>
    <t>Netscape, Dream Works</t>
    <phoneticPr fontId="2" type="noConversion"/>
  </si>
  <si>
    <t>Coca-Cola Avon</t>
    <phoneticPr fontId="2" type="noConversion"/>
  </si>
  <si>
    <t xml:space="preserve"> MIT麻省理工学院</t>
    <phoneticPr fontId="2" type="noConversion"/>
  </si>
  <si>
    <t>Shell</t>
    <phoneticPr fontId="2" type="noConversion"/>
  </si>
  <si>
    <t>BMW Boeing</t>
    <phoneticPr fontId="2" type="noConversion"/>
  </si>
  <si>
    <t>Panasonic</t>
    <phoneticPr fontId="2" type="noConversion"/>
  </si>
  <si>
    <t>Philips  Wrigley箭牌</t>
    <phoneticPr fontId="2" type="noConversion"/>
  </si>
  <si>
    <t>NINTENDO</t>
    <phoneticPr fontId="2" type="noConversion"/>
  </si>
  <si>
    <t>Louis Vuitton</t>
    <phoneticPr fontId="2" type="noConversion"/>
  </si>
  <si>
    <t>HP</t>
    <phoneticPr fontId="2" type="noConversion"/>
  </si>
  <si>
    <t>Kodak</t>
    <phoneticPr fontId="2" type="noConversion"/>
  </si>
  <si>
    <t>AT&amp;T</t>
    <phoneticPr fontId="2" type="noConversion"/>
  </si>
  <si>
    <t>TOYOTA Volkswagen
Polaroid Canon</t>
    <phoneticPr fontId="2" type="noConversion"/>
  </si>
  <si>
    <t>Starbucks  Fedex</t>
    <phoneticPr fontId="2" type="noConversion"/>
  </si>
  <si>
    <t>Merrill Lynch</t>
    <phoneticPr fontId="2" type="noConversion"/>
  </si>
  <si>
    <t>Motorola</t>
    <phoneticPr fontId="2" type="noConversion"/>
  </si>
  <si>
    <t>Colgate</t>
    <phoneticPr fontId="2" type="noConversion"/>
  </si>
  <si>
    <t xml:space="preserve">JP Morgan </t>
    <phoneticPr fontId="2" type="noConversion"/>
  </si>
  <si>
    <t>Merck</t>
    <phoneticPr fontId="2" type="noConversion"/>
  </si>
  <si>
    <t>Adobe Sun</t>
    <phoneticPr fontId="2" type="noConversion"/>
  </si>
  <si>
    <t xml:space="preserve">MUJI Swatch </t>
    <phoneticPr fontId="2" type="noConversion"/>
  </si>
  <si>
    <t>Pfizer</t>
    <phoneticPr fontId="2" type="noConversion"/>
  </si>
  <si>
    <t xml:space="preserve">7-Eleven </t>
    <phoneticPr fontId="2" type="noConversion"/>
  </si>
  <si>
    <t>American Express</t>
    <phoneticPr fontId="2" type="noConversion"/>
  </si>
  <si>
    <t>DIESEL</t>
    <phoneticPr fontId="2" type="noConversion"/>
  </si>
  <si>
    <t>Samsung,Intel,GAP
DHL</t>
    <phoneticPr fontId="2" type="noConversion"/>
  </si>
  <si>
    <t xml:space="preserve">Virgin </t>
    <phoneticPr fontId="2" type="noConversion"/>
  </si>
  <si>
    <t>LEGO</t>
    <phoneticPr fontId="2" type="noConversion"/>
  </si>
  <si>
    <t>Hermès</t>
    <phoneticPr fontId="2" type="noConversion"/>
  </si>
  <si>
    <t>改革开放+中美建交</t>
    <phoneticPr fontId="2" type="noConversion"/>
  </si>
  <si>
    <t>英国东印度公司</t>
    <phoneticPr fontId="2" type="noConversion"/>
  </si>
  <si>
    <t>Adam Smith</t>
    <phoneticPr fontId="2" type="noConversion"/>
  </si>
  <si>
    <t>大卫·李嘉图</t>
    <phoneticPr fontId="2" type="noConversion"/>
  </si>
  <si>
    <t>中国证券行业起步</t>
    <phoneticPr fontId="2" type="noConversion"/>
  </si>
  <si>
    <t>年代</t>
    <phoneticPr fontId="2" type="noConversion"/>
  </si>
  <si>
    <t>Skype</t>
    <phoneticPr fontId="2" type="noConversion"/>
  </si>
  <si>
    <t>Cornelius Vanderbilt</t>
    <phoneticPr fontId="2" type="noConversion"/>
  </si>
  <si>
    <t>Benjamin Franklin</t>
    <phoneticPr fontId="2" type="noConversion"/>
  </si>
  <si>
    <t>Jeff Bezos
马云</t>
    <phoneticPr fontId="2" type="noConversion"/>
  </si>
  <si>
    <t>Sergey Brin
Larry Page</t>
    <phoneticPr fontId="2" type="noConversion"/>
  </si>
  <si>
    <t>李嘉诚</t>
    <phoneticPr fontId="2" type="noConversion"/>
  </si>
  <si>
    <t>US Aluminum</t>
    <phoneticPr fontId="2" type="noConversion"/>
  </si>
  <si>
    <t>Elon Musk
马化腾</t>
    <phoneticPr fontId="2" type="noConversion"/>
  </si>
  <si>
    <t>孙正义</t>
    <phoneticPr fontId="2" type="noConversion"/>
  </si>
  <si>
    <t>拿破仑Napoleon</t>
    <phoneticPr fontId="2" type="noConversion"/>
  </si>
  <si>
    <t>Thomas Jefferson</t>
    <phoneticPr fontId="2" type="noConversion"/>
  </si>
  <si>
    <t>马克思Karl Marx</t>
    <phoneticPr fontId="2" type="noConversion"/>
  </si>
  <si>
    <t>达·芬奇Leonardo da Vinci</t>
    <phoneticPr fontId="2" type="noConversion"/>
  </si>
  <si>
    <t xml:space="preserve">Franklin D. Roosevelt </t>
    <phoneticPr fontId="2" type="noConversion"/>
  </si>
  <si>
    <t>Walt Disney</t>
    <phoneticPr fontId="2" type="noConversion"/>
  </si>
  <si>
    <t>John Nash
Richard Branson</t>
    <phoneticPr fontId="2" type="noConversion"/>
  </si>
  <si>
    <t xml:space="preserve">斯大林Joseph Stalin </t>
    <phoneticPr fontId="2" type="noConversion"/>
  </si>
  <si>
    <t xml:space="preserve">Joseph Schumpter
John Maynard Keynes
Coco Chanel </t>
    <phoneticPr fontId="2" type="noConversion"/>
  </si>
  <si>
    <t xml:space="preserve">Chanel </t>
    <phoneticPr fontId="2" type="noConversion"/>
  </si>
  <si>
    <t>Gillette</t>
    <phoneticPr fontId="2" type="noConversion"/>
  </si>
  <si>
    <t>Harvard</t>
    <phoneticPr fontId="2" type="noConversion"/>
  </si>
  <si>
    <t>CitiBank</t>
    <phoneticPr fontId="2" type="noConversion"/>
  </si>
  <si>
    <t>Nescafe</t>
    <phoneticPr fontId="2" type="noConversion"/>
  </si>
  <si>
    <t>百威Budweiser</t>
    <phoneticPr fontId="2" type="noConversion"/>
  </si>
  <si>
    <t>GE
ABSOLUT VODKA</t>
    <phoneticPr fontId="2" type="noConversion"/>
  </si>
  <si>
    <t>Berkshire Hathaway</t>
    <phoneticPr fontId="2" type="noConversion"/>
  </si>
  <si>
    <t>Lóreal</t>
    <phoneticPr fontId="2" type="noConversion"/>
  </si>
  <si>
    <t>Chanel Prada</t>
    <phoneticPr fontId="2" type="noConversion"/>
  </si>
  <si>
    <t>Burberry</t>
    <phoneticPr fontId="2" type="noConversion"/>
  </si>
  <si>
    <t>Gucci</t>
    <phoneticPr fontId="2" type="noConversion"/>
  </si>
  <si>
    <t xml:space="preserve">Disney  </t>
    <phoneticPr fontId="2" type="noConversion"/>
  </si>
  <si>
    <t>Fendi</t>
    <phoneticPr fontId="2" type="noConversion"/>
  </si>
  <si>
    <t>Nissan</t>
    <phoneticPr fontId="2" type="noConversion"/>
  </si>
  <si>
    <t>中日战争</t>
    <phoneticPr fontId="2" type="noConversion"/>
  </si>
  <si>
    <t>中国九一八”事变</t>
    <phoneticPr fontId="2" type="noConversion"/>
  </si>
  <si>
    <t>Daniel Kahneman</t>
    <phoneticPr fontId="2" type="noConversion"/>
  </si>
  <si>
    <t>Neil Armstrong
Warren Buffett</t>
    <phoneticPr fontId="2" type="noConversion"/>
  </si>
  <si>
    <t xml:space="preserve">Charlie Munger </t>
    <phoneticPr fontId="2" type="noConversion"/>
  </si>
  <si>
    <t>松下幸之助
Benjamin Graham</t>
    <phoneticPr fontId="2" type="noConversion"/>
  </si>
  <si>
    <t>Amancio Ortega(Zara)</t>
    <phoneticPr fontId="2" type="noConversion"/>
  </si>
  <si>
    <t>倒闭企业</t>
    <phoneticPr fontId="2" type="noConversion"/>
  </si>
  <si>
    <t>信贷融资收紧，区块链很火</t>
    <phoneticPr fontId="2" type="noConversion"/>
  </si>
  <si>
    <t>手机</t>
    <phoneticPr fontId="2" type="noConversion"/>
  </si>
  <si>
    <t>Windows</t>
    <phoneticPr fontId="2" type="noConversion"/>
  </si>
  <si>
    <t>Apple I</t>
    <phoneticPr fontId="2" type="noConversion"/>
  </si>
  <si>
    <t>格林斯潘-非理性繁荣演说</t>
    <phoneticPr fontId="2" type="noConversion"/>
  </si>
  <si>
    <t>安全带
避孕药</t>
    <phoneticPr fontId="2" type="noConversion"/>
  </si>
  <si>
    <t>苏伊士危机</t>
    <phoneticPr fontId="2" type="noConversion"/>
  </si>
  <si>
    <t>肯尼迪遇刺</t>
    <phoneticPr fontId="2" type="noConversion"/>
  </si>
  <si>
    <t>拿破仑战争</t>
    <phoneticPr fontId="2" type="noConversion"/>
  </si>
  <si>
    <t>希腊独立革命</t>
    <phoneticPr fontId="2" type="noConversion"/>
  </si>
  <si>
    <t>欧洲革命</t>
    <phoneticPr fontId="2" type="noConversion"/>
  </si>
  <si>
    <t>克里米亚战争</t>
    <phoneticPr fontId="2" type="noConversion"/>
  </si>
  <si>
    <t>普丹战争</t>
    <phoneticPr fontId="2" type="noConversion"/>
  </si>
  <si>
    <t>普奥战争</t>
    <phoneticPr fontId="2" type="noConversion"/>
  </si>
  <si>
    <t>普法战争、意大利完成统一</t>
    <phoneticPr fontId="2" type="noConversion"/>
  </si>
  <si>
    <t>巴黎公社</t>
    <phoneticPr fontId="2" type="noConversion"/>
  </si>
  <si>
    <t>俄土战争</t>
    <phoneticPr fontId="2" type="noConversion"/>
  </si>
  <si>
    <t>美国独立战争</t>
    <phoneticPr fontId="2" type="noConversion"/>
  </si>
  <si>
    <t>美国独立宣言发布</t>
    <phoneticPr fontId="2" type="noConversion"/>
  </si>
  <si>
    <t>清朝灭亡
两次巴尔干战争</t>
    <phoneticPr fontId="2" type="noConversion"/>
  </si>
  <si>
    <t>战争&amp;政治</t>
    <phoneticPr fontId="2" type="noConversion"/>
  </si>
  <si>
    <t>中国领导人</t>
    <phoneticPr fontId="2" type="noConversion"/>
  </si>
  <si>
    <t>清朝统治中国
明朝彻底灭亡</t>
    <phoneticPr fontId="2" type="noConversion"/>
  </si>
  <si>
    <t xml:space="preserve">辛亥革命 </t>
    <phoneticPr fontId="2" type="noConversion"/>
  </si>
  <si>
    <t xml:space="preserve">坦克 </t>
    <phoneticPr fontId="2" type="noConversion"/>
  </si>
  <si>
    <t>林则徐虎门销烟</t>
    <phoneticPr fontId="2" type="noConversion"/>
  </si>
  <si>
    <t>太平天国起义</t>
    <phoneticPr fontId="2" type="noConversion"/>
  </si>
  <si>
    <t>《北京条约》</t>
    <phoneticPr fontId="2" type="noConversion"/>
  </si>
  <si>
    <t>太平天国灭亡</t>
    <phoneticPr fontId="2" type="noConversion"/>
  </si>
  <si>
    <t>《中英烟台条约签订》</t>
    <phoneticPr fontId="2" type="noConversion"/>
  </si>
  <si>
    <t>《中俄伊犁条约签订》</t>
    <phoneticPr fontId="2" type="noConversion"/>
  </si>
  <si>
    <t>中法战争</t>
    <phoneticPr fontId="2" type="noConversion"/>
  </si>
  <si>
    <t>《马关条约》
台湾割让日本</t>
    <phoneticPr fontId="2" type="noConversion"/>
  </si>
  <si>
    <t>戊戌变法</t>
    <phoneticPr fontId="2" type="noConversion"/>
  </si>
  <si>
    <t>西方瓜分中国，划租界
义和团运动
八国联军侵华战争</t>
    <phoneticPr fontId="2" type="noConversion"/>
  </si>
  <si>
    <t>《辛丑条约》</t>
    <phoneticPr fontId="2" type="noConversion"/>
  </si>
  <si>
    <t>清朝灭亡
中华民国成立
国民党成立</t>
    <phoneticPr fontId="2" type="noConversion"/>
  </si>
  <si>
    <t>袁世凯恢复帝制失败</t>
    <phoneticPr fontId="2" type="noConversion"/>
  </si>
  <si>
    <t>中国共产党成立</t>
    <phoneticPr fontId="2" type="noConversion"/>
  </si>
  <si>
    <t>孙中山</t>
    <phoneticPr fontId="2" type="noConversion"/>
  </si>
  <si>
    <t>孙中山逝世</t>
    <phoneticPr fontId="2" type="noConversion"/>
  </si>
  <si>
    <t>西安事变</t>
    <phoneticPr fontId="2" type="noConversion"/>
  </si>
  <si>
    <t>某门事件</t>
    <phoneticPr fontId="2" type="noConversion"/>
  </si>
  <si>
    <t>三年饥荒</t>
    <phoneticPr fontId="2" type="noConversion"/>
  </si>
  <si>
    <t>James Watt</t>
    <phoneticPr fontId="2" type="noConversion"/>
  </si>
  <si>
    <t>自行车</t>
    <phoneticPr fontId="2" type="noConversion"/>
  </si>
  <si>
    <t>发现电磁波
充气轮胎</t>
    <phoneticPr fontId="2" type="noConversion"/>
  </si>
  <si>
    <t>无线电 电报</t>
    <phoneticPr fontId="2" type="noConversion"/>
  </si>
  <si>
    <t>录音机
电话交换台</t>
    <phoneticPr fontId="2" type="noConversion"/>
  </si>
  <si>
    <t>显微镜</t>
    <phoneticPr fontId="2" type="noConversion"/>
  </si>
  <si>
    <t>电子显微镜</t>
    <phoneticPr fontId="2" type="noConversion"/>
  </si>
  <si>
    <t>现代麻醉药</t>
    <phoneticPr fontId="2" type="noConversion"/>
  </si>
  <si>
    <t>日本关东大地震</t>
    <phoneticPr fontId="2" type="noConversion"/>
  </si>
  <si>
    <t>其它事件</t>
    <phoneticPr fontId="2" type="noConversion"/>
  </si>
  <si>
    <t>日本神户地震</t>
    <phoneticPr fontId="2" type="noConversion"/>
  </si>
  <si>
    <t>中国唐山大地震</t>
    <phoneticPr fontId="2" type="noConversion"/>
  </si>
  <si>
    <t>中国宁夏海原地震</t>
    <phoneticPr fontId="2" type="noConversion"/>
  </si>
  <si>
    <t>秘鲁地震</t>
    <phoneticPr fontId="2" type="noConversion"/>
  </si>
  <si>
    <t xml:space="preserve">印尼大海啸 </t>
    <phoneticPr fontId="2" type="noConversion"/>
  </si>
  <si>
    <t>日本大海啸</t>
    <phoneticPr fontId="2" type="noConversion"/>
  </si>
  <si>
    <t>俄罗斯通古斯大爆</t>
    <phoneticPr fontId="2" type="noConversion"/>
  </si>
  <si>
    <t>伦敦毒雾</t>
    <phoneticPr fontId="2" type="noConversion"/>
  </si>
  <si>
    <t>智利地震</t>
    <phoneticPr fontId="2" type="noConversion"/>
  </si>
  <si>
    <t>第三次全球鼠疫</t>
    <phoneticPr fontId="2" type="noConversion"/>
  </si>
  <si>
    <t>伦敦大瘟疫</t>
    <phoneticPr fontId="2" type="noConversion"/>
  </si>
  <si>
    <t>WalMart</t>
    <phoneticPr fontId="2" type="noConversion"/>
  </si>
  <si>
    <t>华为,娃哈哈,招行,平安</t>
    <phoneticPr fontId="2" type="noConversion"/>
  </si>
  <si>
    <t xml:space="preserve">Enron </t>
    <phoneticPr fontId="2" type="noConversion"/>
  </si>
  <si>
    <t>Lehman Brothers
Washington Mutual</t>
    <phoneticPr fontId="2" type="noConversion"/>
  </si>
  <si>
    <t>WorldCom
Conseco</t>
    <phoneticPr fontId="2" type="noConversion"/>
  </si>
  <si>
    <t>GM Chrysler
CIT Group
Thornburg Mortgage</t>
    <phoneticPr fontId="2" type="noConversion"/>
  </si>
  <si>
    <t>H&amp;M</t>
    <phoneticPr fontId="2" type="noConversion"/>
  </si>
  <si>
    <t>Mastercard</t>
    <phoneticPr fontId="2" type="noConversion"/>
  </si>
  <si>
    <t xml:space="preserve">Pizzahut VISA </t>
    <phoneticPr fontId="2" type="noConversion"/>
  </si>
  <si>
    <t>HSBC</t>
    <phoneticPr fontId="2" type="noConversion"/>
  </si>
  <si>
    <t>Netflix</t>
    <phoneticPr fontId="2" type="noConversion"/>
  </si>
  <si>
    <t>Porsche</t>
    <phoneticPr fontId="2" type="noConversion"/>
  </si>
  <si>
    <t>Siemens Carlsberg
Cartier</t>
    <phoneticPr fontId="2" type="noConversion"/>
  </si>
  <si>
    <t>Audi</t>
    <phoneticPr fontId="2" type="noConversion"/>
  </si>
  <si>
    <t>Rolex BP</t>
    <phoneticPr fontId="2" type="noConversion"/>
  </si>
  <si>
    <t>Danone</t>
    <phoneticPr fontId="2" type="noConversion"/>
  </si>
  <si>
    <t>Lexus</t>
    <phoneticPr fontId="2" type="noConversion"/>
  </si>
  <si>
    <t>Starbucks
Huawei</t>
    <phoneticPr fontId="2" type="noConversion"/>
  </si>
  <si>
    <t>Goldman Sachs</t>
    <phoneticPr fontId="2" type="noConversion"/>
  </si>
  <si>
    <t>Nivea</t>
    <phoneticPr fontId="2" type="noConversion"/>
  </si>
  <si>
    <t>卡内基钢铁公司
Heineken
RBC</t>
    <phoneticPr fontId="2" type="noConversion"/>
  </si>
  <si>
    <t>《中英南京条约》，割让香港</t>
    <phoneticPr fontId="2" type="noConversion"/>
  </si>
  <si>
    <t>澳门回归
大学扩招</t>
    <phoneticPr fontId="2" type="noConversion"/>
  </si>
  <si>
    <t>深圳土地招拍挂</t>
    <phoneticPr fontId="2" type="noConversion"/>
  </si>
  <si>
    <t>年代</t>
    <phoneticPr fontId="2" type="noConversion"/>
  </si>
  <si>
    <t>蒋介石(民国)</t>
    <phoneticPr fontId="2" type="noConversion"/>
  </si>
  <si>
    <t>孙中山(民国总理)</t>
    <phoneticPr fontId="2" type="noConversion"/>
  </si>
  <si>
    <t>慈溪(实际统治者)</t>
    <phoneticPr fontId="2" type="noConversion"/>
  </si>
  <si>
    <t>慈溪(去世)
溥仪(三岁)</t>
    <phoneticPr fontId="2" type="noConversion"/>
  </si>
  <si>
    <t>房地产、计算机、手机、互联网</t>
    <phoneticPr fontId="2" type="noConversion"/>
  </si>
  <si>
    <t>年代</t>
  </si>
  <si>
    <t xml:space="preserve">人物 </t>
    <phoneticPr fontId="2" type="noConversion"/>
  </si>
  <si>
    <t>中房集团(第一家房产公司)</t>
    <phoneticPr fontId="2" type="noConversion"/>
  </si>
  <si>
    <t>东晓花园(第一个商品房，按揭贷款)</t>
    <phoneticPr fontId="2" type="noConversion"/>
  </si>
  <si>
    <t>许荣茂(世茂)</t>
    <phoneticPr fontId="2" type="noConversion"/>
  </si>
  <si>
    <t>李思廉(富力)</t>
    <phoneticPr fontId="2" type="noConversion"/>
  </si>
  <si>
    <t>黄文仔(星河湾)</t>
    <phoneticPr fontId="2" type="noConversion"/>
  </si>
  <si>
    <t>任志强(华远)
王石(万科)</t>
    <phoneticPr fontId="2" type="noConversion"/>
  </si>
  <si>
    <t>王健林(万达)</t>
    <phoneticPr fontId="2" type="noConversion"/>
  </si>
  <si>
    <t>潘石屹(Soho)
孙宏斌(融创)</t>
    <phoneticPr fontId="2" type="noConversion"/>
  </si>
  <si>
    <t>吴亚军(龙湖)</t>
    <phoneticPr fontId="2" type="noConversion"/>
  </si>
  <si>
    <t>杨国强(碧桂园)
胡葆森(河南建业)</t>
    <phoneticPr fontId="2" type="noConversion"/>
  </si>
  <si>
    <t>深圳土地招拍挂
408元/平</t>
    <phoneticPr fontId="2" type="noConversion"/>
  </si>
  <si>
    <t>许家印(恒大)
张玉良(绿地)</t>
    <phoneticPr fontId="2" type="noConversion"/>
  </si>
  <si>
    <t>朱孟依(合生创展)
冯仑(万通)</t>
    <phoneticPr fontId="2" type="noConversion"/>
  </si>
  <si>
    <t>王功权</t>
    <phoneticPr fontId="2" type="noConversion"/>
  </si>
  <si>
    <t>万通地产</t>
    <phoneticPr fontId="2" type="noConversion"/>
  </si>
  <si>
    <t>陈卓林(雅居乐)
戚金兴(滨江)</t>
    <phoneticPr fontId="2" type="noConversion"/>
  </si>
  <si>
    <t>孟晓苏(原中南海官员)
李彬海(保利)</t>
    <phoneticPr fontId="2" type="noConversion"/>
  </si>
  <si>
    <t xml:space="preserve">邓小平第二次南巡
海南房地产泡沫 </t>
    <phoneticPr fontId="2" type="noConversion"/>
  </si>
  <si>
    <t>国家出手地产调控</t>
    <phoneticPr fontId="2" type="noConversion"/>
  </si>
  <si>
    <t>经济通货紧缩，地产低潮</t>
    <phoneticPr fontId="2" type="noConversion"/>
  </si>
  <si>
    <t>取消福利分房制度
首份个人住房抵押贷款</t>
    <phoneticPr fontId="2" type="noConversion"/>
  </si>
  <si>
    <t>华夏幸福</t>
    <phoneticPr fontId="2" type="noConversion"/>
  </si>
  <si>
    <t>王文学(华夏幸福)</t>
    <phoneticPr fontId="2" type="noConversion"/>
  </si>
  <si>
    <t>SOHO中国</t>
    <phoneticPr fontId="2" type="noConversion"/>
  </si>
  <si>
    <t>房地产确立为国民经济支柱</t>
    <phoneticPr fontId="2" type="noConversion"/>
  </si>
  <si>
    <t>世茂集团 海亮</t>
    <phoneticPr fontId="2" type="noConversion"/>
  </si>
  <si>
    <t>招商地产</t>
    <phoneticPr fontId="2" type="noConversion"/>
  </si>
  <si>
    <t>恒大地产</t>
    <phoneticPr fontId="2" type="noConversion"/>
  </si>
  <si>
    <t>金融危机房地产低谷
四万亿计划</t>
    <phoneticPr fontId="2" type="noConversion"/>
  </si>
  <si>
    <t>广州星河湾</t>
    <phoneticPr fontId="2" type="noConversion"/>
  </si>
  <si>
    <t>房价继续暴涨</t>
    <phoneticPr fontId="2" type="noConversion"/>
  </si>
  <si>
    <t>富力</t>
    <phoneticPr fontId="2" type="noConversion"/>
  </si>
  <si>
    <t>滨江</t>
    <phoneticPr fontId="2" type="noConversion"/>
  </si>
  <si>
    <t>珠江</t>
    <phoneticPr fontId="2" type="noConversion"/>
  </si>
  <si>
    <t>中海</t>
    <phoneticPr fontId="2" type="noConversion"/>
  </si>
  <si>
    <t>万科 万达 金地</t>
    <phoneticPr fontId="2" type="noConversion"/>
  </si>
  <si>
    <t>温州楼市泡沫</t>
    <phoneticPr fontId="2" type="noConversion"/>
  </si>
  <si>
    <t>合生创展 金融街 绿地 
保利 碧桂园 建业 宝能 雅居乐</t>
    <phoneticPr fontId="2" type="noConversion"/>
  </si>
  <si>
    <t>宏宇(星河湾) 华远 龙湖</t>
    <phoneticPr fontId="2" type="noConversion"/>
  </si>
  <si>
    <t>融信 融创</t>
    <phoneticPr fontId="2" type="noConversion"/>
  </si>
  <si>
    <t>公司</t>
    <phoneticPr fontId="2" type="noConversion"/>
  </si>
  <si>
    <t>事件</t>
    <phoneticPr fontId="2" type="noConversion"/>
  </si>
  <si>
    <t>Milton Friedman
Alan Mathison Turing</t>
    <phoneticPr fontId="2" type="noConversion"/>
  </si>
  <si>
    <t>Alan Mathison Turing</t>
    <phoneticPr fontId="2" type="noConversion"/>
  </si>
  <si>
    <t>中国房地产简史</t>
    <phoneticPr fontId="2" type="noConversion"/>
  </si>
  <si>
    <t>晶体管数字机(1958-1964)</t>
    <phoneticPr fontId="2" type="noConversion"/>
  </si>
  <si>
    <t>集成电路数字机(1964—1970)</t>
    <phoneticPr fontId="2" type="noConversion"/>
  </si>
  <si>
    <t>大规模集成电路机(1970年至今)</t>
    <phoneticPr fontId="2" type="noConversion"/>
  </si>
  <si>
    <t>TRADIC 晶体管</t>
    <phoneticPr fontId="2" type="noConversion"/>
  </si>
  <si>
    <t>产品</t>
    <phoneticPr fontId="2" type="noConversion"/>
  </si>
  <si>
    <t>现代电脑ENIAC出现</t>
    <phoneticPr fontId="2" type="noConversion"/>
  </si>
  <si>
    <t>电子管数字机(1946-1958)</t>
    <phoneticPr fontId="2" type="noConversion"/>
  </si>
  <si>
    <t>IBM 1401</t>
    <phoneticPr fontId="2" type="noConversion"/>
  </si>
  <si>
    <t>IBM S/370</t>
    <phoneticPr fontId="2" type="noConversion"/>
  </si>
  <si>
    <t>Apple II</t>
    <phoneticPr fontId="2" type="noConversion"/>
  </si>
  <si>
    <t>APPLE LISA(鼠标支持)
IBM PC/XT</t>
    <phoneticPr fontId="2" type="noConversion"/>
  </si>
  <si>
    <t>Compaq PC(Intel 80386 16MHz)</t>
    <phoneticPr fontId="2" type="noConversion"/>
  </si>
  <si>
    <t>DELL 80486</t>
    <phoneticPr fontId="2" type="noConversion"/>
  </si>
  <si>
    <t>联想</t>
    <phoneticPr fontId="2" type="noConversion"/>
  </si>
  <si>
    <t>国外公司</t>
    <phoneticPr fontId="2" type="noConversion"/>
  </si>
  <si>
    <t>国内公司</t>
    <phoneticPr fontId="2" type="noConversion"/>
  </si>
  <si>
    <t>安装电话风潮，初装费5000元</t>
    <phoneticPr fontId="2" type="noConversion"/>
  </si>
  <si>
    <t>华为</t>
    <phoneticPr fontId="2" type="noConversion"/>
  </si>
  <si>
    <t>华为开发交换机</t>
    <phoneticPr fontId="2" type="noConversion"/>
  </si>
  <si>
    <t>倪光南</t>
    <phoneticPr fontId="2" type="noConversion"/>
  </si>
  <si>
    <t>柳传志</t>
    <phoneticPr fontId="2" type="noConversion"/>
  </si>
  <si>
    <t>GSM网络
教育科研网CERNET</t>
    <phoneticPr fontId="2" type="noConversion"/>
  </si>
  <si>
    <t>联想收入IBM PC</t>
    <phoneticPr fontId="2" type="noConversion"/>
  </si>
  <si>
    <t>iPhone</t>
    <phoneticPr fontId="2" type="noConversion"/>
  </si>
  <si>
    <t>中国运营商取消手机补贴</t>
    <phoneticPr fontId="2" type="noConversion"/>
  </si>
  <si>
    <t>Google,Paypal Vmware</t>
    <phoneticPr fontId="2" type="noConversion"/>
  </si>
  <si>
    <t>世界简史</t>
    <phoneticPr fontId="2" type="noConversion"/>
  </si>
  <si>
    <t>中国简史</t>
    <phoneticPr fontId="2" type="noConversion"/>
  </si>
  <si>
    <t>社会平均工资</t>
    <phoneticPr fontId="2" type="noConversion"/>
  </si>
  <si>
    <t>改进版电话</t>
    <phoneticPr fontId="2" type="noConversion"/>
  </si>
  <si>
    <t>平均工资</t>
    <phoneticPr fontId="16" type="noConversion"/>
  </si>
  <si>
    <t xml:space="preserve">房价 </t>
    <phoneticPr fontId="16" type="noConversion"/>
  </si>
  <si>
    <t>年代</t>
    <phoneticPr fontId="16" type="noConversion"/>
  </si>
  <si>
    <t>CPI</t>
    <phoneticPr fontId="16" type="noConversion"/>
  </si>
  <si>
    <t xml:space="preserve"> 工资</t>
    <phoneticPr fontId="16" type="noConversion"/>
  </si>
  <si>
    <t>实际涨幅</t>
    <phoneticPr fontId="16" type="noConversion"/>
  </si>
  <si>
    <t xml:space="preserve"> 平均 </t>
    <phoneticPr fontId="16" type="noConversion"/>
  </si>
  <si>
    <t>快餐1</t>
    <phoneticPr fontId="16" type="noConversion"/>
  </si>
  <si>
    <t>快餐2</t>
    <phoneticPr fontId="16" type="noConversion"/>
  </si>
  <si>
    <t>光明牛奶</t>
    <phoneticPr fontId="16" type="noConversion"/>
  </si>
  <si>
    <t>馄饨1</t>
    <phoneticPr fontId="16" type="noConversion"/>
  </si>
  <si>
    <t>馄饨2</t>
    <phoneticPr fontId="16" type="noConversion"/>
  </si>
  <si>
    <t>双华小笼包</t>
    <phoneticPr fontId="16" type="noConversion"/>
  </si>
  <si>
    <t>图书1</t>
    <phoneticPr fontId="16" type="noConversion"/>
  </si>
  <si>
    <t>图书2</t>
    <phoneticPr fontId="16" type="noConversion"/>
  </si>
  <si>
    <t>生猪</t>
    <phoneticPr fontId="16" type="noConversion"/>
  </si>
  <si>
    <t xml:space="preserve"> 实际 </t>
    <phoneticPr fontId="16" type="noConversion"/>
  </si>
  <si>
    <t xml:space="preserve"> 平滑 </t>
    <phoneticPr fontId="16" type="noConversion"/>
  </si>
  <si>
    <t>数据：来自生活观察</t>
    <phoneticPr fontId="16" type="noConversion"/>
  </si>
  <si>
    <t>2-4%</t>
    <phoneticPr fontId="16" type="noConversion"/>
  </si>
  <si>
    <t>肯定被低估了</t>
    <phoneticPr fontId="16" type="noConversion"/>
  </si>
  <si>
    <t>实际年均通胀</t>
    <phoneticPr fontId="16" type="noConversion"/>
  </si>
  <si>
    <t>取自如上草根调研平均通胀</t>
    <phoneticPr fontId="16" type="noConversion"/>
  </si>
  <si>
    <t>取自其他民间说法</t>
    <phoneticPr fontId="16" type="noConversion"/>
  </si>
  <si>
    <t>基准年</t>
    <phoneticPr fontId="16" type="noConversion"/>
  </si>
  <si>
    <t>1990年基数</t>
    <phoneticPr fontId="16" type="noConversion"/>
  </si>
  <si>
    <t>2015年基数</t>
    <phoneticPr fontId="16" type="noConversion"/>
  </si>
  <si>
    <t>1970年万元户</t>
    <phoneticPr fontId="16" type="noConversion"/>
  </si>
  <si>
    <t>当时万元户极少，1万块钱多到花不完。</t>
    <phoneticPr fontId="16" type="noConversion"/>
  </si>
  <si>
    <t>假设购房时点</t>
    <phoneticPr fontId="16" type="noConversion"/>
  </si>
  <si>
    <t>当年万元户折合目前购买力，可以买一套上海三房。</t>
    <phoneticPr fontId="16" type="noConversion"/>
  </si>
  <si>
    <t>2021年</t>
  </si>
  <si>
    <t>实际还贷压力减半</t>
    <phoneticPr fontId="16" type="noConversion"/>
  </si>
  <si>
    <t>2025年</t>
  </si>
  <si>
    <t>2029年</t>
  </si>
  <si>
    <t>2031年</t>
  </si>
  <si>
    <t>2032年</t>
  </si>
  <si>
    <t>2033年</t>
  </si>
  <si>
    <t>2034年</t>
  </si>
  <si>
    <t>2035年</t>
  </si>
  <si>
    <t>还贷压力可忽略</t>
    <phoneticPr fontId="16" type="noConversion"/>
  </si>
  <si>
    <t>2036年</t>
  </si>
  <si>
    <t>2037年</t>
  </si>
  <si>
    <t>2038年</t>
  </si>
  <si>
    <t>2039年</t>
  </si>
  <si>
    <t>2040年</t>
  </si>
  <si>
    <t>2041年</t>
  </si>
  <si>
    <t>2042年</t>
  </si>
  <si>
    <t>2043年</t>
  </si>
  <si>
    <t>2044年</t>
  </si>
  <si>
    <t>30年房贷</t>
    <phoneticPr fontId="16" type="noConversion"/>
  </si>
  <si>
    <t>2045年</t>
  </si>
  <si>
    <t>2046年</t>
  </si>
  <si>
    <t>2047年</t>
  </si>
  <si>
    <t>2048年</t>
  </si>
  <si>
    <t>2049年</t>
  </si>
  <si>
    <t>2050年</t>
  </si>
  <si>
    <t>计算机&amp;手机&amp;互联网</t>
    <phoneticPr fontId="2" type="noConversion"/>
  </si>
  <si>
    <t>IBM开放硬件标准，兼容机时代
数字程控交换机引入福州</t>
    <phoneticPr fontId="2" type="noConversion"/>
  </si>
  <si>
    <t>洗车1</t>
    <phoneticPr fontId="16" type="noConversion"/>
  </si>
  <si>
    <t>洗车2</t>
    <phoneticPr fontId="16" type="noConversion"/>
  </si>
  <si>
    <t>全家便当</t>
    <phoneticPr fontId="2" type="noConversion"/>
  </si>
  <si>
    <t>理发1</t>
    <phoneticPr fontId="16" type="noConversion"/>
  </si>
  <si>
    <t>理发2</t>
    <phoneticPr fontId="16" type="noConversion"/>
  </si>
  <si>
    <t>奶茶</t>
    <phoneticPr fontId="16" type="noConversion"/>
  </si>
  <si>
    <t>北京低保</t>
    <phoneticPr fontId="16" type="noConversion"/>
  </si>
  <si>
    <t>1991-1998: 利率低+企业净利高，股指涨10倍</t>
    <phoneticPr fontId="2" type="noConversion"/>
  </si>
  <si>
    <t>1964-1981: 利率高+企业盈利低，都对消费者不利，股指停滞</t>
    <phoneticPr fontId="2" type="noConversion"/>
  </si>
  <si>
    <t>统计局版CPI</t>
    <phoneticPr fontId="16" type="noConversion"/>
  </si>
  <si>
    <t>斯大林去世
朝鲜停战</t>
    <phoneticPr fontId="2" type="noConversion"/>
  </si>
  <si>
    <t>越南战争
中国文革</t>
    <phoneticPr fontId="2" type="noConversion"/>
  </si>
  <si>
    <t>阿波罗登月</t>
    <phoneticPr fontId="2" type="noConversion"/>
  </si>
  <si>
    <t>第一次石油危机</t>
    <phoneticPr fontId="2" type="noConversion"/>
  </si>
  <si>
    <t>第二次石油危机
第一次阿富汗战争
中越战争</t>
    <phoneticPr fontId="2" type="noConversion"/>
  </si>
  <si>
    <t>Walkman</t>
    <phoneticPr fontId="2" type="noConversion"/>
  </si>
  <si>
    <t>IBM PC + DOS</t>
    <phoneticPr fontId="2" type="noConversion"/>
  </si>
  <si>
    <t>苏联切尔诺贝利核泄漏</t>
    <phoneticPr fontId="2" type="noConversion"/>
  </si>
  <si>
    <t>伊拉克入侵科威克
德国统一</t>
    <phoneticPr fontId="2" type="noConversion"/>
  </si>
  <si>
    <t>海湾战争
苏联解体</t>
    <phoneticPr fontId="2" type="noConversion"/>
  </si>
  <si>
    <t>Windows 95</t>
    <phoneticPr fontId="2" type="noConversion"/>
  </si>
  <si>
    <t>iPod</t>
    <phoneticPr fontId="2" type="noConversion"/>
  </si>
  <si>
    <t>欧元</t>
    <phoneticPr fontId="2" type="noConversion"/>
  </si>
  <si>
    <t>iPhone</t>
    <phoneticPr fontId="2" type="noConversion"/>
  </si>
  <si>
    <t>日本核爆
日本、德国投降
联合国成立</t>
    <phoneticPr fontId="2" type="noConversion"/>
  </si>
  <si>
    <t>日美安全保障条约</t>
    <phoneticPr fontId="2" type="noConversion"/>
  </si>
  <si>
    <t>计划生育
中国加入联合国</t>
    <phoneticPr fontId="2" type="noConversion"/>
  </si>
  <si>
    <t>人类阿波罗登月</t>
    <phoneticPr fontId="2" type="noConversion"/>
  </si>
  <si>
    <t>HP65编程计算器</t>
    <phoneticPr fontId="2" type="noConversion"/>
  </si>
  <si>
    <t>日本吞并韩国1910-45</t>
    <phoneticPr fontId="2" type="noConversion"/>
  </si>
  <si>
    <t>房地产改革，取消福利分房
首份个人按揭贷款
国企改革导致大量失业</t>
    <phoneticPr fontId="2" type="noConversion"/>
  </si>
  <si>
    <t>美国货运商船中国皇后号开往清朝</t>
    <phoneticPr fontId="2" type="noConversion"/>
  </si>
  <si>
    <t>GNP绝对值
(亿元)</t>
    <phoneticPr fontId="2" type="noConversion"/>
  </si>
  <si>
    <t>增长率</t>
    <phoneticPr fontId="2" type="noConversion"/>
  </si>
  <si>
    <t>GNP</t>
    <phoneticPr fontId="2" type="noConversion"/>
  </si>
  <si>
    <t>贸易差额</t>
    <phoneticPr fontId="2" type="noConversion"/>
  </si>
  <si>
    <t>新增小学生入学（逐年小幅下级，二胎刺激效果未知，关系到中国未来经济增长）</t>
    <phoneticPr fontId="2" type="noConversion"/>
  </si>
  <si>
    <t>国家政策引导</t>
  </si>
  <si>
    <t>商业发展史</t>
  </si>
  <si>
    <t>媒体报道&amp;主流预测</t>
  </si>
  <si>
    <t>中国住房原始而粗糙，讲究实用。二居室房子要住四代人；</t>
    <phoneticPr fontId="2" type="noConversion"/>
  </si>
  <si>
    <t>工厂落后，没干劲。中国工人把工作看成权利，可世袭，从没解雇；
民航不可靠，时刻表不可信；
人才匮乏，上海内燃机研究所技师，平均年龄56岁；
荣毅仁创建中信，引进国际资本的中介；
开始吸引外资对华投资；
中国民企成长路径，华西村式的乡村集体企业，或鲁冠球式的自主创业企业；
可口可乐、松下、德国大众等入华投资；</t>
    <phoneticPr fontId="2" type="noConversion"/>
  </si>
  <si>
    <t>邓小平为核心的领导人上台，承认落后世界15-20年；
邓小平南巡，提出让一部分先富起来；
邓小平上时代周刊；
高考正式举行，610万人报考，40万人录取；
中日、中美建交；
中国对西方大量输送送留学生；</t>
    <phoneticPr fontId="2" type="noConversion"/>
  </si>
  <si>
    <t>企业布局不合理，为战争准备，企业放到大后方，而非经济地理优势地区，导致无规模优势，效率低下；</t>
    <phoneticPr fontId="2" type="noConversion"/>
  </si>
  <si>
    <t xml:space="preserve">重工业绝对优先，军工产业是首要，钢铁石油与之配套；
重工业比轻工业增长领先系数达1.47，有时甚至6；
人民购买粮食、日用品需凭票限量供应；
78年前，只有一家银行，没有任何金融学企业；国企和财政存款合计1089亿，占银行总存款84%；
</t>
    <phoneticPr fontId="2" type="noConversion"/>
  </si>
  <si>
    <t>1958-78年间，城镇居民收入增长不到4元，农民不到2.6元，全社会物资匮乏，企业无活力；</t>
    <phoneticPr fontId="2" type="noConversion"/>
  </si>
  <si>
    <t>经济学人预测，就长期而言，中国洪水般出口商品成必然；</t>
    <phoneticPr fontId="2" type="noConversion"/>
  </si>
  <si>
    <t>通胀较高5.8%</t>
    <phoneticPr fontId="2" type="noConversion"/>
  </si>
  <si>
    <t>中国经济细胞开始复苏；
很难找到45岁以下，受过良好教育的人。劳动人口散漫，官员无知；
贸易进口手续复杂，要十多个红章；
霍英东广州投资首家五星级白天鹅宾馆；
法国人皮尔卡丹来华推销流行服装，知名度第一；
三来一补的市场模式，国外提供设备、技术和管理，中国提供土地、能源、劳动力，赚取加工费；
中国学习日本，邀请松下、索尼来华投资，引进生产线；因为70-80年代经济奇迹；而欧美国家动作较慢；
索尼表示，面相中国产品应“简单、实用、便宜”
傻子瓜子靠有奖营销，炒新闻成为中国第一商贩；</t>
    <phoneticPr fontId="2" type="noConversion"/>
  </si>
  <si>
    <t>几乎没新开工项目，钢材提价1.3倍，煤5倍，企业艰难；</t>
    <phoneticPr fontId="2" type="noConversion"/>
  </si>
  <si>
    <t>报纸频现1）三产，用企业闲置资源赚钱；2）停薪留职；</t>
    <phoneticPr fontId="2" type="noConversion"/>
  </si>
  <si>
    <t>工作单位工人一般缺乏进取心，懒惰怠慢，要睡三小时午觉；</t>
    <phoneticPr fontId="2" type="noConversion"/>
  </si>
  <si>
    <t xml:space="preserve">中央财政出现困难，连续两年巨额财政赤字，这挫伤了很多外资和中国企业；
提出保中央财政+国有企业；
引进技术、外汇、资金；
</t>
    <phoneticPr fontId="2" type="noConversion"/>
  </si>
  <si>
    <t>新三大件，电视、洗衣机、电冰箱，长达十多年家电热</t>
    <phoneticPr fontId="2" type="noConversion"/>
  </si>
  <si>
    <t>婚姻四大件，自行车、手表、缝纫机、电视；
电话普及率0.43%，10亿人仅200万部；
工人工资30-40元；</t>
    <phoneticPr fontId="2" type="noConversion"/>
  </si>
  <si>
    <t>建立中国特色的社会主义；
办企业需要繁琐行政审批手续；</t>
    <phoneticPr fontId="2" type="noConversion"/>
  </si>
  <si>
    <t>邓小平说摸着石头过河，不管黑猫白猫，抓到老鼠就是好猫；
国家不得不逐步开放小商品价格；</t>
    <phoneticPr fontId="2" type="noConversion"/>
  </si>
  <si>
    <t>跨区域流通套利，出现各种倒爷；
义乌小商品产业出现，敲糖换毛，货多价廉款式新，前店后厂模式；义乌人均年收入88元；
中国台湾企业发生成功转型，电子代工产业开始萌芽，鸿海精密的模具技术；</t>
    <phoneticPr fontId="2" type="noConversion"/>
  </si>
  <si>
    <t>蛇口标语，“时间就是金钱，效率就是生命”，招行、平安等企业出现；
经济整肃，打击投机倒把，八大王（如线圈大王、螺丝大王...）被通缉。民企害怕，不再敢和国企争夺原材料；
日本耐用品（汽车、电视、自行车、手表、自行车、照相机、电冰箱、洗衣机）冲击中国市场，中国国内企业压力大，开始贸易保护；
纺织品崛起，冲击日美市场，贸易战谈判开始；
长春君子兰泡沫，一盆卖5-10万，时间长达2年；</t>
    <phoneticPr fontId="2" type="noConversion"/>
  </si>
  <si>
    <t>国内根本找不到管理书籍；
去高薪外企谋职及留学是时髦选择；
出国留学达3.8万人，自费7000人，十年后很多回国开公司；</t>
    <phoneticPr fontId="2" type="noConversion"/>
  </si>
  <si>
    <t xml:space="preserve">中国经济再度趋过热；
购买很多国外二手制造设备，配套不完善，无法使用，导致浪费；
中国出现很多家电品牌，他们都最早引进国外生产线的国企；
</t>
    <phoneticPr fontId="2" type="noConversion"/>
  </si>
  <si>
    <t>价格双轨制出现，保护国企利益；</t>
    <phoneticPr fontId="2" type="noConversion"/>
  </si>
  <si>
    <t>乡镇企业崛起，如华西村、东阳横店等；
温州抬会等高风险民间信贷，资金链断裂引发动荡；</t>
    <phoneticPr fontId="2" type="noConversion"/>
  </si>
  <si>
    <t>德鲁克认为，1）发展中国家劳动力和价格优势会消失；2）劳动力密集转向知识密集型；3）信息和知识产业取代物质产业。所以，追赶发达国家难度大。</t>
    <phoneticPr fontId="2" type="noConversion"/>
  </si>
  <si>
    <t>新加坡记者报道，大家乐忠于用公家设备赚快钱，对本职工作没兴趣；</t>
    <phoneticPr fontId="2" type="noConversion"/>
  </si>
  <si>
    <t>商品短期但需求旺盛，产品质量过得去，包装稍有特色，配合营销手段便可迅速得到市场；
达能入华生产酸奶，消费者无法承受3元，且商业街无冰柜，所以失败；
人们对生活和工作普遍不满，都在打听赚钱门道和机会。</t>
    <phoneticPr fontId="2" type="noConversion"/>
  </si>
  <si>
    <t>人均GDP进入400-1000区间，属于不稳定期；</t>
    <phoneticPr fontId="2" type="noConversion"/>
  </si>
  <si>
    <t>中央放开管制，取消物价双轨制，进行物价闯关；日用品价格大涨，导致全国性抢购潮；</t>
    <phoneticPr fontId="2" type="noConversion"/>
  </si>
  <si>
    <t>物价上涨让老百姓吃不消，无法维持生计，一些大学老师摆摊卖馄饨、面包等；</t>
    <phoneticPr fontId="2" type="noConversion"/>
  </si>
  <si>
    <t xml:space="preserve">国企素质比乡镇企业高，技术强，但经济效益低。国企没解决两权分离问题，大锅饭；
存在很多股份公司，主要为解决资金短缺问题；
</t>
    <phoneticPr fontId="2" type="noConversion"/>
  </si>
  <si>
    <t>百万民工进城潮</t>
    <phoneticPr fontId="2" type="noConversion"/>
  </si>
  <si>
    <t>政治气氛紧张；
邓小平说稳定压倒一切；</t>
    <phoneticPr fontId="2" type="noConversion"/>
  </si>
  <si>
    <t>国际政治风波影响中国，某门发生；党政机关某些腐败触目惊心；
经济发展降到1978年来最低，市场疲软，私营经济甚至倒退；大环境紧张，没人愿来私营企业工作；
三角债出现，企业间互相拖欠货款造成资金链全面紧张；
全国假货泛滥，其中温州商品最劣，全国四大制假中心，包括中关村；</t>
    <phoneticPr fontId="2" type="noConversion"/>
  </si>
  <si>
    <t>上交所开业</t>
    <phoneticPr fontId="2" type="noConversion"/>
  </si>
  <si>
    <t>下海潮出现
麦当劳开出第一家店，比KFC晚3年；</t>
    <phoneticPr fontId="2" type="noConversion"/>
  </si>
  <si>
    <t>洋货袭击中国，冲击消费观念；</t>
    <phoneticPr fontId="2" type="noConversion"/>
  </si>
  <si>
    <t>国企日薄西山，乡镇企业营收265.3亿超国企246亿；
国企下岗潮，但没有思想准备或再就业能力；处理下岗难题；
部分人在创新方式在流通环节获利；
欧美联手对彩电开征15-20%反倾销税；</t>
    <phoneticPr fontId="2" type="noConversion"/>
  </si>
  <si>
    <t>基本路线一百年不动摇；
邓小平南巡；</t>
    <phoneticPr fontId="2" type="noConversion"/>
  </si>
  <si>
    <t>世行经济学家预测，2014年中国总产出超过美国。</t>
    <phoneticPr fontId="2" type="noConversion"/>
  </si>
  <si>
    <t>全国出现办公司热潮；
海南房地产泡沫，
破三铁，分别是铁饭碗、铁交椅、铁工资。成千上万人下岗，一些地方员工跳楼自杀，或行凶报复；
国企、民营、国际商业资本开始竞争；</t>
    <phoneticPr fontId="2" type="noConversion"/>
  </si>
  <si>
    <t>朱镕基上台，做三件事 1）清理三角债；2）分税制改革，梳理中央和地方财政关系，改革前中央33%，改革后55%；3）让人民币大幅贬值，吸引外商投资和出口贸易；</t>
    <phoneticPr fontId="2" type="noConversion"/>
  </si>
  <si>
    <t>德国商报表示，人民币大幅升值，亚洲四小龙廉价劳动力优势消失，未来中国成为制造中心。</t>
    <phoneticPr fontId="2" type="noConversion"/>
  </si>
  <si>
    <t>取消粮票；
中国消费者第一次过上情人节</t>
    <phoneticPr fontId="2" type="noConversion"/>
  </si>
  <si>
    <t>经济开始全面复苏；
中国经济走上外贸拉动道路，直到2005年达巅峰；
浙江地区开始产权量化改革，职工集体出资，解决资金和激励问题，改制为股份公司；
乡镇企业职工数超国营企业；
外资企业蜂拥入华，作为转换企业机制的最佳外来动力；
许多开发区吸引外资，土地出让交易，大量灰色交易；</t>
    <phoneticPr fontId="2" type="noConversion"/>
  </si>
  <si>
    <t>营销创新，特别是保健品和饮料食品领域，某些产品靠策划一夜崛起；例如昂立一号，三株口服液。发明刷墙包柱战略等创新营销法；
中国企业的贸工技和工贸技两大成长模式，市场派占上风，但面临国际化竞争和技术存在瓶颈。</t>
    <phoneticPr fontId="2" type="noConversion"/>
  </si>
  <si>
    <t xml:space="preserve">史玉柱靠IT崛起；联想走市场派；马云创办中国黄页，丁磊创办网易，都没找到盈利模式；
</t>
    <phoneticPr fontId="2" type="noConversion"/>
  </si>
  <si>
    <t>抓大放小，学习韩国大宇，培养世界500强，但不成功；</t>
    <phoneticPr fontId="2" type="noConversion"/>
  </si>
  <si>
    <t xml:space="preserve">90-99年，上海开始退二进三，退出第二产业，进入第三产业；
资本市场畸形，股市设计目的拯救国企，通过融资搞活增强国企实力；大量国企债券变股权，很多上市资本分配给最困难国企，财务指标虚假。
国企过去靠财政，接着靠银行，现在靠股市；“一年绩优，二年绩平。三年亏损”现象普遍，融资，挥霍，亏损的循环路径；
本土家电企业市场份额大，但技术实力虚，其实是装配工厂，核心部件靠进口。产品技术概念炒作频繁，包括光触媒、无菌冰箱、数码景深、地瓜洗衣机。陷入形式主义和技术空心化；一直到2008年，仍无法完整制造100%中国彩电、冰箱、空调；
</t>
    <phoneticPr fontId="2" type="noConversion"/>
  </si>
  <si>
    <t>未来预言家说中国未来变世界经济中心、亚洲中心；
书籍《中国可以说不》出版；</t>
    <phoneticPr fontId="2" type="noConversion"/>
  </si>
  <si>
    <t>新的国退民进战略，建议国企从完全竞争领域坚决退出，同时在上游能源型强势行业形成垄断，包括钢铁、能源、汽车、航空、电信、电力、银行保险、媒体、大型机械、军工；</t>
    <phoneticPr fontId="2" type="noConversion"/>
  </si>
  <si>
    <t>亚洲金融风暴，菲马印中产阶级财产缩水过半，很多金融机构倒闭，韩元贬值50%；
中国消费预冷，工业库存结构性过剩，95%以上工业品供大于求；
世界500强有22家中国企业，都是垄断国企；
互联网产业初现，丁磊、张朝阳、王志东创业，华为搞出基本法；
华为通过与当地典型组合资公司模式销售程控设备，大获成功；</t>
    <phoneticPr fontId="2" type="noConversion"/>
  </si>
  <si>
    <t xml:space="preserve">国企假账严重，抽样100家81家存在问题；
朱镕基主导柯达兼并国内交卷行业，改造国企，引进资金、技术、管理，击退富士。此时中国交卷行业早已走投无路；并购案成功，解决钱哪来，人哪去问题；
</t>
    <phoneticPr fontId="2" type="noConversion"/>
  </si>
  <si>
    <t>朱镕基承诺1）人民币不贬值；2）激活经济，启动内需；3）三年让国企脱困；
启动内需方法，居民存款高达5亿，放松房地产，让大家买房。废除福利分房，货币化安置，取消48项房地产不合理收费，贷款可到20年，首付30%，导致长达10多年地产热，进而刺激内需和投资品；
国退民进运动从1997年开始，2003年进入尾声，长达5年；常用手法包括管理层MBO，导致一些暗箱操作；</t>
    <phoneticPr fontId="2" type="noConversion"/>
  </si>
  <si>
    <t>当时十大商业网站，分别新浪、163、搜狐、网易等。都是新闻资讯网站，几乎没有盈利模式。互联网在新闻报道中的反应速度，让传统媒体望尘莫及。</t>
    <phoneticPr fontId="2" type="noConversion"/>
  </si>
  <si>
    <t>上市公司质量普遍低劣，给股市操作和故事会留下很大空间；
中国互联网的两个方向，1）门户，包括新浪、网易、搜狐；2）电商，如卖书。阿里巴巴创立，免费信息发布平台，助力外贸中国制造；
中国房地产富豪多，2003年多了农业，多于土地有关；</t>
    <phoneticPr fontId="2" type="noConversion"/>
  </si>
  <si>
    <t xml:space="preserve">经济好年景；
政府开始推动国企上市或分家。
在垄断领域，以国家名义垄断，以市场身份盈利。资源性质行业，形成国企之间的内竞争格局；民营资本被完全排除在外；
彩电出现全行业亏损，长虹挑起价格战；
</t>
    <phoneticPr fontId="2" type="noConversion"/>
  </si>
  <si>
    <t>美国华裔律师书籍《中国即将崩溃》，预言加入WTO后只能坚持五年；
还有观点，中国高投入、低产出和廉价劳动力无法持续，走进死胡同；</t>
    <phoneticPr fontId="2" type="noConversion"/>
  </si>
  <si>
    <t>手机小灵通崛起，与移动联动花费价差7倍；</t>
    <phoneticPr fontId="2" type="noConversion"/>
  </si>
  <si>
    <t xml:space="preserve">跨国企业特点1）进入完全竞争市场，而非垄断资源领域；如可乐、宝洁、日本彩电等；2）金融投资变多；3）独资化越来越明显；
互联网严冬，美国好莱坞泡沫波及中国公司，网易没卖成，电商找不的熬盈利模式；孙正义财富缩水95%；
</t>
    <phoneticPr fontId="2" type="noConversion"/>
  </si>
  <si>
    <t>中国制造发威，物美价廉，上百种制造品产量居首位，成为世界第四大生产国。
制造见证大国兴衰，从英国、美国、德国、日本、东亚四小龙都是制造业开路；
中国制造的全部优势是价格低廉；</t>
    <phoneticPr fontId="2" type="noConversion"/>
  </si>
  <si>
    <t>上海新天地最热闹时尚，香港商人开发。外国人感觉它很中国，中国人感觉它很洋气，年轻人感觉它很时尚；
贫富差距加大；</t>
    <phoneticPr fontId="2" type="noConversion"/>
  </si>
  <si>
    <t>机构表示，中国制造将迅速取代日美、欧美制造；</t>
    <phoneticPr fontId="2" type="noConversion"/>
  </si>
  <si>
    <t>土地财政，2002-2004年出让金高达9100亿元，卖地成为地方政府最重要财政支柱；
国资委成立，对企业负责人业绩考核；</t>
    <phoneticPr fontId="2" type="noConversion"/>
  </si>
  <si>
    <t>GDP增长高达9.1%，人均GDP超1000美元，是经济增长最快的国家之一；
出口额占GDP的50%，说明是外需是经济增长重要动力；
几乎所有品牌都在中国有生产;
温州炒房团约8万人参与全国炒楼，当时一线5500元/平，二线4000-5500元/平，三线2500-4000元/平；
福布斯中国百富，地产多达40人，前十大占6人；而全球百富榜中，前10无一靠房地产；
中国制造结合房地产热，导致上游能源紧张，电荒；
上游国企利润大涨，下游民企工厂压力大；
浙江许多企业开始造车；
网易找到盈利模式，短信+游戏，成为首富，股票表现最好；阿里非典后大为改观；</t>
    <phoneticPr fontId="2" type="noConversion"/>
  </si>
  <si>
    <t xml:space="preserve">经济再度过热，政府强势宏观调控，干预盲目投资，低水平重复建设；
房价过高，老百姓抱怨买不起；
政府调控房地产，导致购买了迅速下降，成交量急速萎缩；
</t>
    <phoneticPr fontId="2" type="noConversion"/>
  </si>
  <si>
    <t>核心技术不足。彩电面板占60-70%，芯片10%，占整机80%核心元器件来自国外，剩下空间只有20%，还要打价格战；
国产手机市场占有率超60%，战胜国外，但好景不长。核心零部件90%需进口；
家电行业销售渠道变国美苏宁，渠道商挤压厂商利润；
中国制造核心是便宜，贸易摩擦不断，多是针对中国；沃尔玛80%供应商是中国；</t>
    <phoneticPr fontId="2" type="noConversion"/>
  </si>
  <si>
    <t>环境污染严重，高耗能产业结构引起；
房价大涨，特别是一线城市。年初0.7-1万，年底1.6-3万；
家电行业经过价格战，利润很薄，仅2-3%;
中国制造在国家是遭遇信任危机，口碑差；</t>
    <phoneticPr fontId="2" type="noConversion"/>
  </si>
  <si>
    <t xml:space="preserve">iPhone出现, Web转向APP
 </t>
    <phoneticPr fontId="2" type="noConversion"/>
  </si>
  <si>
    <t>南方设立经济特区，深圳升级地级市；
土地换现金，香港商人开发东湖丽苑”小区，在香港卖；价格仅为对岸香港1/11；
跨国公司开始进入中国，包括可口可乐；
浙江、广东一带出现乡土工厂，很多小五金、小化工、小塑料、小纺织厂、小加工厂蔓延；
部分企业靠走私进行原始积累；
此时，日本GDP是中国4倍，而60年代两国持平；10年前，日本制造是劣质品代名词，现在是品质优秀代名词；</t>
    <phoneticPr fontId="2" type="noConversion"/>
  </si>
  <si>
    <t xml:space="preserve">很多日后成功大企业扎堆出现；
企业效率极低，上级假装发工资，工人假装工作；海尔砸劣质冰箱；商品短缺时期的质量意识开始觉醒；
PC机时代崛起，IBM PC/XT到岸价2万，到中关村要4万；
民族饮料健力宝出现；
宏观调控松动，外资入华热情再现。1985年前后，中国共引进105条日本彩电生产线；
联想柳传志创业，走电脑渠道代理模式，而DELL做直销；
</t>
    <phoneticPr fontId="2" type="noConversion"/>
  </si>
  <si>
    <t>1998-2005年国企利润节节攀升，国企不但脱困，前所未有的强盛；
世界盈利强企业多集中在竞争行业，但中国集中在传统垄断行业；
冯仑表示，民营资本从来都是国有资本的附属或补充，最好离远点；民营资本以数量多，规模小，就业广，人数多为特征；
楼市股市双涨；</t>
    <phoneticPr fontId="2" type="noConversion"/>
  </si>
  <si>
    <t>日期</t>
    <phoneticPr fontId="2" type="noConversion"/>
  </si>
  <si>
    <t>宏观收紧+融资难+债券违约潮</t>
    <phoneticPr fontId="2" type="noConversion"/>
  </si>
  <si>
    <t>宏观银根收紧</t>
    <phoneticPr fontId="2" type="noConversion"/>
  </si>
  <si>
    <t>高铁开通，北京奥运会</t>
    <phoneticPr fontId="2" type="noConversion"/>
  </si>
  <si>
    <t>上海世博会</t>
    <phoneticPr fontId="2" type="noConversion"/>
  </si>
  <si>
    <t>经历大规模引进外资，某些领域被外资控制垄断。22个领域里，外资占70%以上控制权；南方一线城市大卖场，外资占90%；
受次贷危机影响，外贸出口订单大幅减少，特别是纺织业最困难一年；阿里巴巴股价受影响，从40跌去10港元；
北京筹建奥运会投资2800亿建设；</t>
    <phoneticPr fontId="2" type="noConversion"/>
  </si>
  <si>
    <t>经历30年高速增长，中国空前自信；
经济学人，中国消耗资源惊人，1/2猪肉，1/2水泥，1/3钢材，1/3铝材，4/5铜材；</t>
    <phoneticPr fontId="2" type="noConversion"/>
  </si>
  <si>
    <t xml:space="preserve">
</t>
    <phoneticPr fontId="2" type="noConversion"/>
  </si>
  <si>
    <t>比特币出现,；
年轻人习惯变宅+懒，智能手机快速普及；
淘宝双十一节出现；
微博普及，
3G到来，通讯基础设施发生变化；</t>
    <phoneticPr fontId="2" type="noConversion"/>
  </si>
  <si>
    <t>劳动合同法出台，打击劳动力成本优势，增加企业负担；
央行五次降准，GDP保八压力
四万亿经济刺激方案，印钞机开动，及庞大产业刺激计划；90%以上流入国企，国进民退迹象；受益者是国企和银行；
刺激地产消费，家电下乡计划缓解库存压力；</t>
    <phoneticPr fontId="2" type="noConversion"/>
  </si>
  <si>
    <t>2009年，中国汽车产销量1364万辆，超美国；
房地产复苏，很多高价土地拍卖。全国土地出让金1.5万亿，占GDP4.4%，比例惊人；
网民达3.84亿，新闻门户三巨头新浪、搜狐、网易时代已过，向BAT时代转变；
共享经济到来，打车，团购网站出现。消除服务商和消费者的信息不对称，缩短交易路径；</t>
    <phoneticPr fontId="2" type="noConversion"/>
  </si>
  <si>
    <t>很多大国崛起，都办过奥运会和世博会；</t>
    <phoneticPr fontId="2" type="noConversion"/>
  </si>
  <si>
    <t>民企沮丧，实业投资意愿下降，企业家讨论孩子去哪留学，自己去哪移民。很多去往美加澳；
调查发现，八成人认为幸福和房子有关，结婚必须买房；
微博很火，成为舆论广场</t>
    <phoneticPr fontId="2" type="noConversion"/>
  </si>
  <si>
    <t>过去刘志军主导高铁建设，推动中部地区重新崛起；几年后才掌握核心技术；</t>
    <phoneticPr fontId="2" type="noConversion"/>
  </si>
  <si>
    <t>中国GDP总量超日本，世界第二；
智能手机开始普及，特别是iPhone。Nokia全球市场占有率仍高达33%，但迅速衰败；
QQ在线人数破1亿，腾讯盈利超百度、阿里、搜狐、新浪之和；
凡客引爆电商网站；
国美苏宁陷入业务瓶颈，电商冲击；百思买退出中国；
外资败退，宝洁不能使用变化，多轮裁员，市场份额下降；
民企被边缘化；
经济复苏带来外汇激增+房地+农产品价格暴涨。</t>
    <phoneticPr fontId="2" type="noConversion"/>
  </si>
  <si>
    <t>腾讯开发微信，模仿Kik；小米开发手机；
制造业成本优势不再，内贸产能过剩，进出口增速下降，利润空间最好仅5%；
互联网带来冲击最大；</t>
    <phoneticPr fontId="2" type="noConversion"/>
  </si>
  <si>
    <t>不转型等死，转型找死；</t>
    <phoneticPr fontId="2" type="noConversion"/>
  </si>
  <si>
    <t>2008-2012经济特点：
政府对产业主导能力强；
过度依赖投资；
人口红利消失和城市化进入中期；</t>
    <phoneticPr fontId="2" type="noConversion"/>
  </si>
  <si>
    <t xml:space="preserve">国进民退下的民企融资难。消费并未真正意义上拉动内需；
服装产业败退，李宁匹克转型失败，关店潮。广交会订单大幅下滑。
煤炭钢铁产能过剩。
四万亿后，工程机械行业三一重工面临最困难一年，裁员1/2，营收仅上年1/5；
苏州地方政府公司主义扶持尚德光伏，几年后破产；
部分中国制造往更落后国家转移，有漂移属性；
中国成为最大奢侈品消费国；
</t>
    <phoneticPr fontId="2" type="noConversion"/>
  </si>
  <si>
    <t xml:space="preserve">BAT地位稳固，开始很多并购；
智能手机井喷，每天每人3小时手机时间；
</t>
    <phoneticPr fontId="2" type="noConversion"/>
  </si>
  <si>
    <t>制造转型，德国提出工业4.0，日本再振兴战略，中国制造2025
中国移动支付开始爆发；
中国开始投资非洲，贸易达2000亿美元，提供大量廉价消费品，参与基建；</t>
    <phoneticPr fontId="2" type="noConversion"/>
  </si>
  <si>
    <t>股市非理性大涨，没业绩支撑；
互联网流量，手机增长开始放缓；
中国游客赴日旅游购物，买很多消费品，马桶电饭煲；</t>
    <phoneticPr fontId="2" type="noConversion"/>
  </si>
  <si>
    <t>直播、共享单车兴起；
中国前20大城市房屋市值，已超美国所有房屋之和。北京房屋市值比纽约高五倍。金融家租金超曼哈顿；</t>
    <phoneticPr fontId="2" type="noConversion"/>
  </si>
  <si>
    <t>移动支付普及，无现金出门；
消费者愿意为品质和高性价比买单；书店复兴，类似诚品书屋；
小米在销售平台上予以赋能和整合，专注新兴的中产消费；</t>
    <phoneticPr fontId="2" type="noConversion"/>
  </si>
  <si>
    <t>川普对华贸易战</t>
    <phoneticPr fontId="2" type="noConversion"/>
  </si>
  <si>
    <t>中国对外出口国别分类（单位：万美元）</t>
    <phoneticPr fontId="29" type="noConversion"/>
  </si>
  <si>
    <t>指标</t>
  </si>
  <si>
    <t>亚洲</t>
  </si>
  <si>
    <t>阿富汗</t>
  </si>
  <si>
    <t>巴林</t>
  </si>
  <si>
    <t>孟加拉国</t>
  </si>
  <si>
    <t>不丹</t>
  </si>
  <si>
    <t>文莱</t>
  </si>
  <si>
    <t>缅甸</t>
  </si>
  <si>
    <t>柬埔寨</t>
  </si>
  <si>
    <t>塞浦路斯</t>
  </si>
  <si>
    <t>朝鲜</t>
  </si>
  <si>
    <t>中国香港</t>
  </si>
  <si>
    <t>印度</t>
  </si>
  <si>
    <t>印度尼西亚</t>
  </si>
  <si>
    <t>伊朗</t>
  </si>
  <si>
    <t>伊拉克</t>
  </si>
  <si>
    <t>以色列</t>
  </si>
  <si>
    <t>日本</t>
  </si>
  <si>
    <t>约旦</t>
  </si>
  <si>
    <t>科威特</t>
  </si>
  <si>
    <t>老挝</t>
  </si>
  <si>
    <t>黎巴嫩</t>
  </si>
  <si>
    <t>中国澳门</t>
  </si>
  <si>
    <t>马来西亚</t>
  </si>
  <si>
    <t>马尔代夫</t>
  </si>
  <si>
    <t>蒙古</t>
  </si>
  <si>
    <t>尼泊尔</t>
  </si>
  <si>
    <t>阿曼</t>
  </si>
  <si>
    <t>巴基斯坦</t>
  </si>
  <si>
    <t>巴勒斯坦</t>
  </si>
  <si>
    <t>菲律宾</t>
  </si>
  <si>
    <t>卡塔尔</t>
  </si>
  <si>
    <t>沙特阿拉伯</t>
  </si>
  <si>
    <t>新加坡</t>
  </si>
  <si>
    <t>韩国</t>
  </si>
  <si>
    <t>斯里兰卡</t>
  </si>
  <si>
    <t>叙利亚</t>
  </si>
  <si>
    <t>泰国</t>
  </si>
  <si>
    <t>土耳其</t>
  </si>
  <si>
    <t>阿联酋</t>
  </si>
  <si>
    <t>也门共和国</t>
  </si>
  <si>
    <t>越南</t>
  </si>
  <si>
    <t>中国台湾</t>
  </si>
  <si>
    <t>东帝汶</t>
  </si>
  <si>
    <t>哈萨克斯坦</t>
  </si>
  <si>
    <t>吉尔吉斯斯坦</t>
  </si>
  <si>
    <t>塔吉克斯坦</t>
  </si>
  <si>
    <t>土库曼斯坦</t>
  </si>
  <si>
    <t>乌兹别克斯坦</t>
  </si>
  <si>
    <t>非洲</t>
  </si>
  <si>
    <t>阿尔及利亚</t>
  </si>
  <si>
    <t>安哥拉</t>
  </si>
  <si>
    <t>贝宁</t>
  </si>
  <si>
    <t>博茨瓦那</t>
  </si>
  <si>
    <t>布隆迪</t>
  </si>
  <si>
    <t>喀麦隆</t>
  </si>
  <si>
    <t>加那利群岛</t>
  </si>
  <si>
    <t>佛得角</t>
  </si>
  <si>
    <t>中非</t>
  </si>
  <si>
    <t>塞卜泰(休达)</t>
  </si>
  <si>
    <t>乍得</t>
  </si>
  <si>
    <t>科摩罗</t>
  </si>
  <si>
    <t>刚果(布)</t>
  </si>
  <si>
    <t>吉布提</t>
  </si>
  <si>
    <t>埃及</t>
  </si>
  <si>
    <t>赤道几内亚</t>
  </si>
  <si>
    <t>埃塞俄比亚</t>
  </si>
  <si>
    <t>加蓬</t>
  </si>
  <si>
    <t>冈比亚</t>
  </si>
  <si>
    <t>加纳</t>
  </si>
  <si>
    <t>几内亚</t>
  </si>
  <si>
    <t>几内亚比绍</t>
  </si>
  <si>
    <t>科特迪瓦共和国</t>
  </si>
  <si>
    <t>肯尼亚</t>
  </si>
  <si>
    <t>利比里亚</t>
  </si>
  <si>
    <t>利比亚</t>
  </si>
  <si>
    <t>马达加斯加</t>
  </si>
  <si>
    <t>马拉维</t>
  </si>
  <si>
    <t>马里</t>
  </si>
  <si>
    <t>毛里塔尼亚</t>
  </si>
  <si>
    <t>毛里求斯</t>
  </si>
  <si>
    <t>摩洛哥</t>
  </si>
  <si>
    <t>莫桑比克</t>
  </si>
  <si>
    <t>纳米比亚</t>
  </si>
  <si>
    <t>尼日尔</t>
  </si>
  <si>
    <t>尼日利亚</t>
  </si>
  <si>
    <t>留尼汪</t>
  </si>
  <si>
    <t>卢旺达</t>
  </si>
  <si>
    <t>圣多美和普林西比</t>
  </si>
  <si>
    <t>塞内加尔</t>
  </si>
  <si>
    <t>塞舌尔</t>
  </si>
  <si>
    <t>塞拉利昂</t>
  </si>
  <si>
    <t>索马里</t>
  </si>
  <si>
    <t>南非</t>
  </si>
  <si>
    <t>西撒哈拉</t>
  </si>
  <si>
    <t>苏丹</t>
  </si>
  <si>
    <t>坦桑尼亚</t>
  </si>
  <si>
    <t>多哥</t>
  </si>
  <si>
    <t>突尼斯</t>
  </si>
  <si>
    <t>乌干达</t>
  </si>
  <si>
    <t>布基纳法索</t>
  </si>
  <si>
    <t>刚果(金)</t>
  </si>
  <si>
    <t>赞比亚</t>
  </si>
  <si>
    <t>津巴布韦</t>
  </si>
  <si>
    <t>莱索托</t>
  </si>
  <si>
    <t>梅利利亚</t>
  </si>
  <si>
    <t>斯威士兰</t>
  </si>
  <si>
    <t>厄立特里亚</t>
  </si>
  <si>
    <t>马约特岛</t>
  </si>
  <si>
    <t>南苏丹共和国</t>
  </si>
  <si>
    <t>欧洲</t>
  </si>
  <si>
    <t>比利时</t>
  </si>
  <si>
    <t>丹麦</t>
  </si>
  <si>
    <t>英国</t>
  </si>
  <si>
    <t>德国</t>
  </si>
  <si>
    <t>法国</t>
  </si>
  <si>
    <t>爱尔兰</t>
  </si>
  <si>
    <t>意大利</t>
  </si>
  <si>
    <t>卢森堡</t>
  </si>
  <si>
    <t>荷兰</t>
  </si>
  <si>
    <t>希腊</t>
  </si>
  <si>
    <t>葡萄牙</t>
  </si>
  <si>
    <t>西班牙</t>
  </si>
  <si>
    <t>阿尔巴尼亚</t>
  </si>
  <si>
    <t>安道尔</t>
  </si>
  <si>
    <t>奥地利</t>
  </si>
  <si>
    <t>保加利亚</t>
  </si>
  <si>
    <t>芬兰</t>
  </si>
  <si>
    <t>直布罗陀</t>
  </si>
  <si>
    <t>匈牙利</t>
  </si>
  <si>
    <t>冰岛</t>
  </si>
  <si>
    <t>列支敦士登</t>
  </si>
  <si>
    <t>马耳他</t>
  </si>
  <si>
    <t>摩纳哥</t>
  </si>
  <si>
    <t>挪威</t>
  </si>
  <si>
    <t>波兰</t>
  </si>
  <si>
    <t>罗马尼亚</t>
  </si>
  <si>
    <t>圣马力诺</t>
  </si>
  <si>
    <t>瑞典</t>
  </si>
  <si>
    <t>瑞士</t>
  </si>
  <si>
    <t>爱沙尼亚</t>
  </si>
  <si>
    <t>拉脱维亚</t>
  </si>
  <si>
    <t>立陶宛</t>
  </si>
  <si>
    <t>格鲁吉亚</t>
  </si>
  <si>
    <t>亚美尼亚</t>
  </si>
  <si>
    <t>阿塞拜疆</t>
  </si>
  <si>
    <t>白俄罗斯</t>
  </si>
  <si>
    <t>摩尔多瓦</t>
  </si>
  <si>
    <t>俄罗斯</t>
  </si>
  <si>
    <t>乌克兰</t>
  </si>
  <si>
    <t>斯洛文尼亚</t>
  </si>
  <si>
    <t>克罗地亚</t>
  </si>
  <si>
    <t>捷克</t>
  </si>
  <si>
    <t>斯洛伐克</t>
  </si>
  <si>
    <t>马其顿</t>
  </si>
  <si>
    <t>波黑</t>
  </si>
  <si>
    <t>梵蒂冈城国</t>
  </si>
  <si>
    <t>法罗群岛</t>
  </si>
  <si>
    <t>塞尔维亚</t>
  </si>
  <si>
    <t>黑山</t>
  </si>
  <si>
    <t>拉丁美洲</t>
  </si>
  <si>
    <t>安提瓜和巴布达</t>
  </si>
  <si>
    <t>阿根廷</t>
  </si>
  <si>
    <t>阿鲁巴岛</t>
  </si>
  <si>
    <t>巴哈马</t>
  </si>
  <si>
    <t>巴巴多斯</t>
  </si>
  <si>
    <t>伯利兹</t>
  </si>
  <si>
    <t>玻利维亚</t>
  </si>
  <si>
    <t>博内尔</t>
  </si>
  <si>
    <t>巴西</t>
  </si>
  <si>
    <t>开曼群岛</t>
  </si>
  <si>
    <t>智利</t>
  </si>
  <si>
    <t>哥伦比亚</t>
  </si>
  <si>
    <t>多米尼克</t>
  </si>
  <si>
    <t>哥斯达黎加</t>
  </si>
  <si>
    <t>古巴</t>
  </si>
  <si>
    <t>库腊索岛</t>
  </si>
  <si>
    <t>多米尼加共和国</t>
  </si>
  <si>
    <t>厄瓜多尔</t>
  </si>
  <si>
    <t>法属圭亚那</t>
  </si>
  <si>
    <t>格林纳达</t>
  </si>
  <si>
    <t>瓜德罗普岛</t>
  </si>
  <si>
    <t>危地马拉</t>
  </si>
  <si>
    <t>圭亚那</t>
  </si>
  <si>
    <t>海地</t>
  </si>
  <si>
    <t>洪都拉斯</t>
  </si>
  <si>
    <t>牙买加</t>
  </si>
  <si>
    <t>马提尼克岛</t>
  </si>
  <si>
    <t>墨西哥</t>
  </si>
  <si>
    <t>蒙特塞拉特</t>
  </si>
  <si>
    <t>尼加拉瓜</t>
  </si>
  <si>
    <t>巴拿马</t>
  </si>
  <si>
    <t>巴拉圭</t>
  </si>
  <si>
    <t>秘鲁</t>
  </si>
  <si>
    <t>波多黎各</t>
  </si>
  <si>
    <t>萨巴</t>
  </si>
  <si>
    <t>圣卢西亚</t>
  </si>
  <si>
    <t>圣马丁岛</t>
  </si>
  <si>
    <t>圣文森特和格林纳丁斯</t>
  </si>
  <si>
    <t>萨尔瓦多</t>
  </si>
  <si>
    <t>苏里南</t>
  </si>
  <si>
    <t>特立尼达和多巴哥</t>
  </si>
  <si>
    <t>特克斯和凯科斯群岛</t>
  </si>
  <si>
    <t>乌拉圭</t>
  </si>
  <si>
    <t>委内瑞拉</t>
  </si>
  <si>
    <t>英属维尔京群岛</t>
  </si>
  <si>
    <t>圣其茨-尼维斯</t>
  </si>
  <si>
    <t>荷属安地列斯群岛</t>
  </si>
  <si>
    <t>北美洲</t>
  </si>
  <si>
    <t>加拿大</t>
  </si>
  <si>
    <t>美国</t>
  </si>
  <si>
    <t>格陵兰</t>
  </si>
  <si>
    <t>百慕大群岛</t>
  </si>
  <si>
    <t>大洋洲及太平洋群岛</t>
  </si>
  <si>
    <t>澳大利亚</t>
  </si>
  <si>
    <t>库克群岛</t>
  </si>
  <si>
    <t>斐济</t>
  </si>
  <si>
    <t>盖比群岛</t>
  </si>
  <si>
    <t>瑙鲁</t>
  </si>
  <si>
    <t>新喀里多尼亚</t>
  </si>
  <si>
    <t>瓦努阿图</t>
  </si>
  <si>
    <t>新西兰</t>
  </si>
  <si>
    <t>诺福克岛</t>
  </si>
  <si>
    <t>巴布亚新几内亚</t>
  </si>
  <si>
    <t>社会群岛</t>
  </si>
  <si>
    <t>所罗门群岛</t>
  </si>
  <si>
    <t>汤加</t>
  </si>
  <si>
    <t>土布艾群岛</t>
  </si>
  <si>
    <t>萨摩亚</t>
  </si>
  <si>
    <t>基里巴斯</t>
  </si>
  <si>
    <t>图瓦卢</t>
  </si>
  <si>
    <t>密克罗尼西亚联邦</t>
  </si>
  <si>
    <t>马绍尔群岛共和国</t>
  </si>
  <si>
    <t>帕劳共和国</t>
  </si>
  <si>
    <t>法属波利尼西亚</t>
  </si>
  <si>
    <t>瓦利斯和浮图纳</t>
  </si>
  <si>
    <t>区域</t>
    <phoneticPr fontId="2" type="noConversion"/>
  </si>
  <si>
    <t>亚洲其他</t>
  </si>
  <si>
    <t>非洲其他</t>
  </si>
  <si>
    <t>拉美其他</t>
  </si>
  <si>
    <t>北美洲其他</t>
  </si>
  <si>
    <t>大洋洲其他</t>
  </si>
  <si>
    <t>中国对外进口国别分类（单位：万美元）</t>
    <phoneticPr fontId="29" type="noConversion"/>
  </si>
  <si>
    <t>中华人民共和国</t>
  </si>
  <si>
    <t xml:space="preserve">亚洲其他国家 </t>
    <phoneticPr fontId="29" type="noConversion"/>
  </si>
  <si>
    <t>国别(地区)不详</t>
  </si>
  <si>
    <t>国别不详</t>
    <phoneticPr fontId="29" type="noConversion"/>
  </si>
  <si>
    <t>杂项制品</t>
  </si>
  <si>
    <t xml:space="preserve">城镇化率 </t>
    <phoneticPr fontId="2" type="noConversion"/>
  </si>
  <si>
    <t xml:space="preserve">GDP绝对值 </t>
    <phoneticPr fontId="2" type="noConversion"/>
  </si>
  <si>
    <t>通胀</t>
    <phoneticPr fontId="2" type="noConversion"/>
  </si>
  <si>
    <t>1881-2016年投资回报统计（原文待查，应该是老外统计的）</t>
    <phoneticPr fontId="2" type="noConversion"/>
  </si>
  <si>
    <t>CAPE率</t>
    <phoneticPr fontId="2" type="noConversion"/>
  </si>
  <si>
    <t>3年</t>
  </si>
  <si>
    <t>4年</t>
  </si>
  <si>
    <t>5&lt;CAPE&lt;10</t>
  </si>
  <si>
    <t>10&lt;CAPE&lt;15</t>
  </si>
  <si>
    <t>15&lt;CAPE&lt;20</t>
  </si>
  <si>
    <t>20&lt;CAPE&lt;25</t>
    <phoneticPr fontId="2" type="noConversion"/>
  </si>
  <si>
    <t>CAPE&gt;=25</t>
  </si>
  <si>
    <t>参考当前美国CAPE https://www.gurufocus.com/shiller-PE.php</t>
    <phoneticPr fontId="2" type="noConversion"/>
  </si>
  <si>
    <t>1999-2018年 - A股每月PE统计</t>
    <phoneticPr fontId="2" type="noConversion"/>
  </si>
  <si>
    <r>
      <t>1</t>
    </r>
    <r>
      <rPr>
        <sz val="9"/>
        <color rgb="FF000000"/>
        <rFont val="等线"/>
        <family val="3"/>
        <charset val="134"/>
        <scheme val="minor"/>
      </rPr>
      <t>月</t>
    </r>
  </si>
  <si>
    <r>
      <t>2</t>
    </r>
    <r>
      <rPr>
        <sz val="9"/>
        <color rgb="FF000000"/>
        <rFont val="等线"/>
        <family val="3"/>
        <charset val="134"/>
        <scheme val="minor"/>
      </rPr>
      <t>月</t>
    </r>
  </si>
  <si>
    <r>
      <t>3</t>
    </r>
    <r>
      <rPr>
        <sz val="9"/>
        <color rgb="FF000000"/>
        <rFont val="等线"/>
        <family val="3"/>
        <charset val="134"/>
        <scheme val="minor"/>
      </rPr>
      <t>月</t>
    </r>
  </si>
  <si>
    <r>
      <t>4</t>
    </r>
    <r>
      <rPr>
        <sz val="9"/>
        <color rgb="FF000000"/>
        <rFont val="等线"/>
        <family val="3"/>
        <charset val="134"/>
        <scheme val="minor"/>
      </rPr>
      <t>月</t>
    </r>
  </si>
  <si>
    <r>
      <t>5</t>
    </r>
    <r>
      <rPr>
        <sz val="9"/>
        <color rgb="FF000000"/>
        <rFont val="等线"/>
        <family val="3"/>
        <charset val="134"/>
        <scheme val="minor"/>
      </rPr>
      <t>月</t>
    </r>
  </si>
  <si>
    <r>
      <t>6</t>
    </r>
    <r>
      <rPr>
        <sz val="9"/>
        <color rgb="FF000000"/>
        <rFont val="等线"/>
        <family val="3"/>
        <charset val="134"/>
        <scheme val="minor"/>
      </rPr>
      <t>月</t>
    </r>
  </si>
  <si>
    <r>
      <t>7</t>
    </r>
    <r>
      <rPr>
        <sz val="9"/>
        <color rgb="FF000000"/>
        <rFont val="等线"/>
        <family val="3"/>
        <charset val="134"/>
        <scheme val="minor"/>
      </rPr>
      <t>月</t>
    </r>
  </si>
  <si>
    <r>
      <t>8</t>
    </r>
    <r>
      <rPr>
        <sz val="9"/>
        <color rgb="FF000000"/>
        <rFont val="等线"/>
        <family val="3"/>
        <charset val="134"/>
        <scheme val="minor"/>
      </rPr>
      <t>月</t>
    </r>
  </si>
  <si>
    <r>
      <t>9</t>
    </r>
    <r>
      <rPr>
        <sz val="9"/>
        <color rgb="FF000000"/>
        <rFont val="等线"/>
        <family val="3"/>
        <charset val="134"/>
        <scheme val="minor"/>
      </rPr>
      <t>月</t>
    </r>
  </si>
  <si>
    <r>
      <t>10</t>
    </r>
    <r>
      <rPr>
        <sz val="9"/>
        <color rgb="FF000000"/>
        <rFont val="等线"/>
        <family val="3"/>
        <charset val="134"/>
        <scheme val="minor"/>
      </rPr>
      <t>月</t>
    </r>
  </si>
  <si>
    <r>
      <t>11</t>
    </r>
    <r>
      <rPr>
        <sz val="9"/>
        <color rgb="FF000000"/>
        <rFont val="等线"/>
        <family val="3"/>
        <charset val="134"/>
        <scheme val="minor"/>
      </rPr>
      <t>月</t>
    </r>
  </si>
  <si>
    <r>
      <t>12</t>
    </r>
    <r>
      <rPr>
        <sz val="9"/>
        <color rgb="FF000000"/>
        <rFont val="等线"/>
        <family val="3"/>
        <charset val="134"/>
        <scheme val="minor"/>
      </rPr>
      <t>月</t>
    </r>
  </si>
  <si>
    <t>数据：http://www.sse.com.cn/market/stockdata/overview/monthly/</t>
    <phoneticPr fontId="2" type="noConversion"/>
  </si>
  <si>
    <t>PE</t>
    <phoneticPr fontId="2" type="noConversion"/>
  </si>
  <si>
    <t>差距倍数</t>
    <phoneticPr fontId="2" type="noConversion"/>
  </si>
  <si>
    <t>折合巴菲特</t>
    <phoneticPr fontId="2" type="noConversion"/>
  </si>
  <si>
    <t>巴菲特收益率</t>
    <phoneticPr fontId="2" type="noConversion"/>
  </si>
  <si>
    <t>巴菲特收益率（如采用基金模式）</t>
    <phoneticPr fontId="2" type="noConversion"/>
  </si>
  <si>
    <t>基金模式（2%管理费+20%业绩分成）</t>
    <phoneticPr fontId="2" type="noConversion"/>
  </si>
  <si>
    <t>指数基金模式（0.3%管理费）</t>
    <phoneticPr fontId="2" type="noConversion"/>
  </si>
  <si>
    <t>管理费</t>
    <phoneticPr fontId="2" type="noConversion"/>
  </si>
  <si>
    <t>年份</t>
    <phoneticPr fontId="2" type="noConversion"/>
  </si>
  <si>
    <t>收益率</t>
    <phoneticPr fontId="2" type="noConversion"/>
  </si>
  <si>
    <t>回报倍数</t>
    <phoneticPr fontId="2" type="noConversion"/>
  </si>
  <si>
    <t>年初金额</t>
    <phoneticPr fontId="2" type="noConversion"/>
  </si>
  <si>
    <t>年收益</t>
    <phoneticPr fontId="2" type="noConversion"/>
  </si>
  <si>
    <t>固定2%</t>
    <phoneticPr fontId="2" type="noConversion"/>
  </si>
  <si>
    <t>浮动20%</t>
    <phoneticPr fontId="2" type="noConversion"/>
  </si>
  <si>
    <t>年终金额</t>
    <phoneticPr fontId="2" type="noConversion"/>
  </si>
  <si>
    <t>年收益率</t>
    <phoneticPr fontId="2" type="noConversion"/>
  </si>
  <si>
    <t>系数</t>
    <phoneticPr fontId="2" type="noConversion"/>
  </si>
  <si>
    <t>业绩分成</t>
    <phoneticPr fontId="2" type="noConversion"/>
  </si>
  <si>
    <t>A股平均回报</t>
    <phoneticPr fontId="2" type="noConversion"/>
  </si>
  <si>
    <t>年终投资</t>
    <phoneticPr fontId="2" type="noConversion"/>
  </si>
  <si>
    <t>初值</t>
    <phoneticPr fontId="2" type="noConversion"/>
  </si>
  <si>
    <t>终值</t>
    <phoneticPr fontId="2" type="noConversion"/>
  </si>
  <si>
    <t>年期</t>
    <phoneticPr fontId="2" type="noConversion"/>
  </si>
  <si>
    <t>复合增长率</t>
    <phoneticPr fontId="2" type="noConversion"/>
  </si>
  <si>
    <t>示例</t>
    <phoneticPr fontId="2" type="noConversion"/>
  </si>
  <si>
    <t>复合增长率</t>
    <phoneticPr fontId="2" type="noConversion"/>
  </si>
  <si>
    <t>内燃机</t>
    <phoneticPr fontId="2" type="noConversion"/>
  </si>
  <si>
    <t>居民负债率</t>
    <phoneticPr fontId="2" type="noConversion"/>
  </si>
  <si>
    <t>年代</t>
    <phoneticPr fontId="2" type="noConversion"/>
  </si>
  <si>
    <t>居民负债</t>
    <phoneticPr fontId="2" type="noConversion"/>
  </si>
  <si>
    <t>负债率</t>
    <phoneticPr fontId="2" type="noConversion"/>
  </si>
  <si>
    <t>增速</t>
    <phoneticPr fontId="2" type="noConversion"/>
  </si>
  <si>
    <t>M2增速</t>
    <phoneticPr fontId="2" type="noConversion"/>
  </si>
  <si>
    <t>GDP增速</t>
    <phoneticPr fontId="2" type="noConversion"/>
  </si>
  <si>
    <t>Real income growth at various percentiles of global income distribution, 1988‐2008 (in 2005 PPPs)</t>
    <phoneticPr fontId="2" type="noConversion"/>
  </si>
  <si>
    <t>数据：2016， Branko Milanovic， Global inequality: A new approach for the age of globalization</t>
    <phoneticPr fontId="2" type="noConversion"/>
  </si>
  <si>
    <t>外汇储备</t>
    <phoneticPr fontId="2" type="noConversion"/>
  </si>
  <si>
    <t>外汇储备(万亿美元)</t>
    <phoneticPr fontId="2" type="noConversion"/>
  </si>
  <si>
    <t>持有美国国债</t>
    <phoneticPr fontId="2" type="noConversion"/>
  </si>
  <si>
    <t>增长率</t>
    <phoneticPr fontId="2" type="noConversion"/>
  </si>
  <si>
    <t>持有美国国债(十亿美元)</t>
    <phoneticPr fontId="2" type="noConversion"/>
  </si>
  <si>
    <t>银行业</t>
    <phoneticPr fontId="2" type="noConversion"/>
  </si>
  <si>
    <t>银行业净利</t>
    <phoneticPr fontId="2" type="noConversion"/>
  </si>
  <si>
    <t>净利/GDP</t>
    <phoneticPr fontId="2" type="noConversion"/>
  </si>
  <si>
    <t>通胀</t>
    <phoneticPr fontId="16" type="noConversion"/>
  </si>
  <si>
    <t>1985基准</t>
    <phoneticPr fontId="16" type="noConversion"/>
  </si>
  <si>
    <t>1元购买力衰减</t>
    <phoneticPr fontId="16" type="noConversion"/>
  </si>
  <si>
    <t>全国涨幅</t>
    <phoneticPr fontId="16" type="noConversion"/>
  </si>
  <si>
    <t>上海涨幅</t>
    <phoneticPr fontId="16" type="noConversion"/>
  </si>
  <si>
    <t>1987-2017年通胀</t>
    <phoneticPr fontId="16" type="noConversion"/>
  </si>
  <si>
    <t>1999-2017年通胀</t>
    <phoneticPr fontId="16" type="noConversion"/>
  </si>
  <si>
    <t>测试历史通胀 vs 全国房价 vs 上海房价涨幅</t>
    <phoneticPr fontId="16" type="noConversion"/>
  </si>
  <si>
    <t>涨幅倍数</t>
    <phoneticPr fontId="16" type="noConversion"/>
  </si>
  <si>
    <t>复合年化涨幅</t>
    <phoneticPr fontId="16" type="noConversion"/>
  </si>
  <si>
    <t>1987-2017年全国商品房</t>
    <phoneticPr fontId="16" type="noConversion"/>
  </si>
  <si>
    <t>1999-2017年全国商品房</t>
    <phoneticPr fontId="16" type="noConversion"/>
  </si>
  <si>
    <t>1999-2017年上海商品房</t>
    <phoneticPr fontId="16" type="noConversion"/>
  </si>
  <si>
    <t>全国 vs 上海商品房</t>
    <phoneticPr fontId="16" type="noConversion"/>
  </si>
  <si>
    <t>全国商品房</t>
    <phoneticPr fontId="16" type="noConversion"/>
  </si>
  <si>
    <t>上海商品房</t>
    <phoneticPr fontId="16" type="noConversion"/>
  </si>
  <si>
    <t>1987基准价</t>
    <phoneticPr fontId="16" type="noConversion"/>
  </si>
  <si>
    <t>社会消费品零售总额_同比增长(%)</t>
  </si>
  <si>
    <t>社会消费品零售总额_累计增长(%)</t>
  </si>
  <si>
    <t>限上单位消费品零售额_同比增长(%)</t>
  </si>
  <si>
    <t>限上单位消费品零售额_累计增长(%)</t>
  </si>
  <si>
    <t>1990年1月</t>
  </si>
  <si>
    <t>1990年2月</t>
  </si>
  <si>
    <t>1990年3月</t>
  </si>
  <si>
    <t>1990年4月</t>
  </si>
  <si>
    <t>1990年5月</t>
  </si>
  <si>
    <t>1990年6月</t>
  </si>
  <si>
    <t>1990年7月</t>
  </si>
  <si>
    <t>1990年8月</t>
  </si>
  <si>
    <t>1990年9月</t>
  </si>
  <si>
    <t>1990年10月</t>
  </si>
  <si>
    <t>1990年11月</t>
  </si>
  <si>
    <t>1990年12月</t>
  </si>
  <si>
    <t>1991年1月</t>
  </si>
  <si>
    <t>1991年2月</t>
  </si>
  <si>
    <t>1991年3月</t>
  </si>
  <si>
    <t>1991年4月</t>
  </si>
  <si>
    <t>1991年5月</t>
  </si>
  <si>
    <t>1991年6月</t>
  </si>
  <si>
    <t>1991年7月</t>
  </si>
  <si>
    <t>1991年8月</t>
  </si>
  <si>
    <t>1991年9月</t>
  </si>
  <si>
    <t>1991年10月</t>
  </si>
  <si>
    <t>1991年11月</t>
  </si>
  <si>
    <t>1991年12月</t>
  </si>
  <si>
    <t>1992年1月</t>
  </si>
  <si>
    <t>1992年2月</t>
  </si>
  <si>
    <t>1992年3月</t>
  </si>
  <si>
    <t>1992年4月</t>
  </si>
  <si>
    <t>1992年5月</t>
  </si>
  <si>
    <t>1992年6月</t>
  </si>
  <si>
    <t>1992年7月</t>
  </si>
  <si>
    <t>1992年8月</t>
  </si>
  <si>
    <t>1992年9月</t>
  </si>
  <si>
    <t>1992年10月</t>
  </si>
  <si>
    <t>1992年11月</t>
  </si>
  <si>
    <t>1992年12月</t>
  </si>
  <si>
    <t>1993年1月</t>
  </si>
  <si>
    <t>1993年2月</t>
  </si>
  <si>
    <t>1993年3月</t>
  </si>
  <si>
    <t>1993年4月</t>
  </si>
  <si>
    <t>1993年5月</t>
  </si>
  <si>
    <t>1993年6月</t>
  </si>
  <si>
    <t>1993年7月</t>
  </si>
  <si>
    <t>1993年8月</t>
  </si>
  <si>
    <t>1993年9月</t>
  </si>
  <si>
    <t>1993年10月</t>
  </si>
  <si>
    <t>1993年11月</t>
  </si>
  <si>
    <t>1993年12月</t>
  </si>
  <si>
    <t>1994年1月</t>
  </si>
  <si>
    <t>1994年2月</t>
  </si>
  <si>
    <t>1994年3月</t>
  </si>
  <si>
    <t>1994年4月</t>
  </si>
  <si>
    <t>1994年5月</t>
  </si>
  <si>
    <t>1994年6月</t>
  </si>
  <si>
    <t>1994年7月</t>
  </si>
  <si>
    <t>1994年8月</t>
  </si>
  <si>
    <t>1994年9月</t>
  </si>
  <si>
    <t>1994年10月</t>
  </si>
  <si>
    <t>1994年11月</t>
  </si>
  <si>
    <t>1994年12月</t>
  </si>
  <si>
    <t>1995年1月</t>
  </si>
  <si>
    <t>1995年2月</t>
  </si>
  <si>
    <t>1995年3月</t>
  </si>
  <si>
    <t>1995年4月</t>
  </si>
  <si>
    <t>1995年5月</t>
  </si>
  <si>
    <t>1995年6月</t>
  </si>
  <si>
    <t>1995年7月</t>
  </si>
  <si>
    <t>1995年8月</t>
  </si>
  <si>
    <t>1995年9月</t>
  </si>
  <si>
    <t>1995年10月</t>
  </si>
  <si>
    <t>1995年11月</t>
  </si>
  <si>
    <t>1995年12月</t>
  </si>
  <si>
    <t>1996年1月</t>
  </si>
  <si>
    <t>1996年2月</t>
  </si>
  <si>
    <t>1996年3月</t>
  </si>
  <si>
    <t>1996年4月</t>
  </si>
  <si>
    <t>1996年5月</t>
  </si>
  <si>
    <t>1996年6月</t>
  </si>
  <si>
    <t>1996年7月</t>
  </si>
  <si>
    <t>1996年8月</t>
  </si>
  <si>
    <t>1996年9月</t>
  </si>
  <si>
    <t>1996年10月</t>
  </si>
  <si>
    <t>1996年11月</t>
  </si>
  <si>
    <t>1996年12月</t>
  </si>
  <si>
    <t>1997年1月</t>
  </si>
  <si>
    <t>1997年2月</t>
  </si>
  <si>
    <t>1997年3月</t>
  </si>
  <si>
    <t>1997年4月</t>
  </si>
  <si>
    <t>1997年5月</t>
  </si>
  <si>
    <t>1997年6月</t>
  </si>
  <si>
    <t>1997年7月</t>
  </si>
  <si>
    <t>1997年8月</t>
  </si>
  <si>
    <t>1997年9月</t>
  </si>
  <si>
    <t>1997年10月</t>
  </si>
  <si>
    <t>1997年11月</t>
  </si>
  <si>
    <t>1997年12月</t>
  </si>
  <si>
    <t>1998年1月</t>
  </si>
  <si>
    <t>1998年2月</t>
  </si>
  <si>
    <t>1998年3月</t>
  </si>
  <si>
    <t>1998年4月</t>
  </si>
  <si>
    <t>1998年5月</t>
  </si>
  <si>
    <t>1998年6月</t>
  </si>
  <si>
    <t>1998年7月</t>
  </si>
  <si>
    <t>1998年8月</t>
  </si>
  <si>
    <t>1998年9月</t>
  </si>
  <si>
    <t>1998年10月</t>
  </si>
  <si>
    <t>1998年11月</t>
  </si>
  <si>
    <t>1998年12月</t>
  </si>
  <si>
    <t>1999年1月</t>
  </si>
  <si>
    <t>1999年2月</t>
  </si>
  <si>
    <t>1999年3月</t>
  </si>
  <si>
    <t>1999年4月</t>
  </si>
  <si>
    <t>1999年5月</t>
  </si>
  <si>
    <t>1999年6月</t>
  </si>
  <si>
    <t>1999年7月</t>
  </si>
  <si>
    <t>1999年8月</t>
  </si>
  <si>
    <t>1999年9月</t>
  </si>
  <si>
    <t>1999年10月</t>
  </si>
  <si>
    <t>1999年11月</t>
  </si>
  <si>
    <t>1999年12月</t>
  </si>
  <si>
    <t>2000年1月</t>
  </si>
  <si>
    <t>2000年2月</t>
  </si>
  <si>
    <t>2000年3月</t>
  </si>
  <si>
    <t>2000年4月</t>
  </si>
  <si>
    <t>2000年5月</t>
  </si>
  <si>
    <t>2000年6月</t>
  </si>
  <si>
    <t>2000年7月</t>
  </si>
  <si>
    <t>2000年8月</t>
  </si>
  <si>
    <t>2000年9月</t>
  </si>
  <si>
    <t>2000年10月</t>
  </si>
  <si>
    <t>2000年11月</t>
  </si>
  <si>
    <t>2000年12月</t>
  </si>
  <si>
    <t>2001年1月</t>
  </si>
  <si>
    <t>2001年2月</t>
  </si>
  <si>
    <t>2001年3月</t>
  </si>
  <si>
    <t>2001年4月</t>
  </si>
  <si>
    <t>2001年5月</t>
  </si>
  <si>
    <t>2001年6月</t>
  </si>
  <si>
    <t>2001年7月</t>
  </si>
  <si>
    <t>2001年8月</t>
  </si>
  <si>
    <t>2001年9月</t>
  </si>
  <si>
    <t>2001年10月</t>
  </si>
  <si>
    <t>2001年11月</t>
  </si>
  <si>
    <t>2001年12月</t>
  </si>
  <si>
    <t>2002年1月</t>
  </si>
  <si>
    <t>2002年2月</t>
  </si>
  <si>
    <t>2002年3月</t>
  </si>
  <si>
    <t>2002年4月</t>
  </si>
  <si>
    <t>2002年5月</t>
  </si>
  <si>
    <t>2002年6月</t>
  </si>
  <si>
    <t>2002年7月</t>
  </si>
  <si>
    <t>2002年8月</t>
  </si>
  <si>
    <t>2002年9月</t>
  </si>
  <si>
    <t>2002年10月</t>
  </si>
  <si>
    <t>2002年11月</t>
  </si>
  <si>
    <t>2002年12月</t>
  </si>
  <si>
    <t>2003年1月</t>
  </si>
  <si>
    <t>2003年2月</t>
  </si>
  <si>
    <t>2003年3月</t>
  </si>
  <si>
    <t>2003年4月</t>
  </si>
  <si>
    <t>2003年5月</t>
  </si>
  <si>
    <t>2003年6月</t>
  </si>
  <si>
    <t>2003年7月</t>
  </si>
  <si>
    <t>2003年8月</t>
  </si>
  <si>
    <t>2003年9月</t>
  </si>
  <si>
    <t>2003年10月</t>
  </si>
  <si>
    <t>2003年11月</t>
  </si>
  <si>
    <t>2003年12月</t>
  </si>
  <si>
    <t>2004年1月</t>
  </si>
  <si>
    <t>2004年2月</t>
  </si>
  <si>
    <t>2004年3月</t>
  </si>
  <si>
    <t>2004年4月</t>
  </si>
  <si>
    <t>2004年5月</t>
  </si>
  <si>
    <t>2004年6月</t>
  </si>
  <si>
    <t>2004年7月</t>
  </si>
  <si>
    <t>2004年8月</t>
  </si>
  <si>
    <t>2004年9月</t>
  </si>
  <si>
    <t>2004年10月</t>
  </si>
  <si>
    <t>2004年11月</t>
  </si>
  <si>
    <t>2004年12月</t>
  </si>
  <si>
    <t>2005年1月</t>
  </si>
  <si>
    <t>2005年2月</t>
  </si>
  <si>
    <t>2005年3月</t>
  </si>
  <si>
    <t>2005年4月</t>
  </si>
  <si>
    <t>2005年5月</t>
  </si>
  <si>
    <t>2005年6月</t>
  </si>
  <si>
    <t>2005年7月</t>
  </si>
  <si>
    <t>2005年8月</t>
  </si>
  <si>
    <t>2005年9月</t>
  </si>
  <si>
    <t>2005年10月</t>
  </si>
  <si>
    <t>2005年11月</t>
  </si>
  <si>
    <t>2005年12月</t>
  </si>
  <si>
    <t>2006年1月</t>
  </si>
  <si>
    <t>2006年2月</t>
  </si>
  <si>
    <t>2006年3月</t>
  </si>
  <si>
    <t>2006年4月</t>
  </si>
  <si>
    <t>2006年5月</t>
  </si>
  <si>
    <t>2006年6月</t>
  </si>
  <si>
    <t>2006年7月</t>
  </si>
  <si>
    <t>2006年8月</t>
  </si>
  <si>
    <t>2006年9月</t>
  </si>
  <si>
    <t>2006年10月</t>
  </si>
  <si>
    <t>2006年11月</t>
  </si>
  <si>
    <t>2006年12月</t>
  </si>
  <si>
    <t>2007年1月</t>
  </si>
  <si>
    <t>2007年2月</t>
  </si>
  <si>
    <t>2007年3月</t>
  </si>
  <si>
    <t>2007年4月</t>
  </si>
  <si>
    <t>2007年5月</t>
  </si>
  <si>
    <t>2007年6月</t>
  </si>
  <si>
    <t>2007年7月</t>
  </si>
  <si>
    <t>2007年8月</t>
  </si>
  <si>
    <t>2007年9月</t>
  </si>
  <si>
    <t>2007年10月</t>
  </si>
  <si>
    <t>2007年11月</t>
  </si>
  <si>
    <t>2007年12月</t>
  </si>
  <si>
    <t>2008年1月</t>
  </si>
  <si>
    <t>2008年2月</t>
  </si>
  <si>
    <t>2008年3月</t>
  </si>
  <si>
    <t>2008年4月</t>
  </si>
  <si>
    <t>2008年5月</t>
  </si>
  <si>
    <t>2008年6月</t>
  </si>
  <si>
    <t>2008年7月</t>
  </si>
  <si>
    <t>2008年8月</t>
  </si>
  <si>
    <t>2008年9月</t>
  </si>
  <si>
    <t>2008年10月</t>
  </si>
  <si>
    <t>2008年11月</t>
  </si>
  <si>
    <t>2008年12月</t>
  </si>
  <si>
    <t>2009年1月</t>
  </si>
  <si>
    <t>2009年2月</t>
  </si>
  <si>
    <t>2009年3月</t>
  </si>
  <si>
    <t>2009年4月</t>
  </si>
  <si>
    <t>2009年5月</t>
  </si>
  <si>
    <t>2009年6月</t>
  </si>
  <si>
    <t>2009年7月</t>
  </si>
  <si>
    <t>2009年8月</t>
  </si>
  <si>
    <t>2009年9月</t>
  </si>
  <si>
    <t>2009年10月</t>
  </si>
  <si>
    <t>2009年11月</t>
  </si>
  <si>
    <t>2009年12月</t>
  </si>
  <si>
    <t>2010年1月</t>
  </si>
  <si>
    <t>2010年2月</t>
  </si>
  <si>
    <t>2010年3月</t>
  </si>
  <si>
    <t>2010年4月</t>
  </si>
  <si>
    <t>2010年5月</t>
  </si>
  <si>
    <t>2010年6月</t>
  </si>
  <si>
    <t>2010年7月</t>
  </si>
  <si>
    <t>2010年8月</t>
  </si>
  <si>
    <t>2010年9月</t>
  </si>
  <si>
    <t>2010年10月</t>
  </si>
  <si>
    <t>2010年11月</t>
  </si>
  <si>
    <t>2010年12月</t>
  </si>
  <si>
    <t>2011年1月</t>
  </si>
  <si>
    <t>2011年2月</t>
  </si>
  <si>
    <t>2011年3月</t>
  </si>
  <si>
    <t>2011年4月</t>
  </si>
  <si>
    <t>2011年5月</t>
  </si>
  <si>
    <t>2011年6月</t>
  </si>
  <si>
    <t>2011年7月</t>
  </si>
  <si>
    <t>2011年8月</t>
  </si>
  <si>
    <t>2011年9月</t>
  </si>
  <si>
    <t>2011年10月</t>
  </si>
  <si>
    <t>2011年11月</t>
  </si>
  <si>
    <t>2011年12月</t>
  </si>
  <si>
    <t>2012年1月</t>
  </si>
  <si>
    <t>2012年2月</t>
  </si>
  <si>
    <t>2012年3月</t>
  </si>
  <si>
    <t>2012年4月</t>
  </si>
  <si>
    <t>2012年5月</t>
  </si>
  <si>
    <t>2012年6月</t>
  </si>
  <si>
    <t>2012年7月</t>
  </si>
  <si>
    <t>2012年8月</t>
  </si>
  <si>
    <t>2012年9月</t>
  </si>
  <si>
    <t>2012年10月</t>
  </si>
  <si>
    <t>2012年11月</t>
  </si>
  <si>
    <t>2012年12月</t>
  </si>
  <si>
    <t>2013年1月</t>
  </si>
  <si>
    <t>2013年2月</t>
  </si>
  <si>
    <t>2013年3月</t>
  </si>
  <si>
    <t>2013年4月</t>
  </si>
  <si>
    <t>2013年5月</t>
  </si>
  <si>
    <t>2013年6月</t>
  </si>
  <si>
    <t>2013年7月</t>
  </si>
  <si>
    <t>2013年8月</t>
  </si>
  <si>
    <t>2013年9月</t>
  </si>
  <si>
    <t>2013年10月</t>
  </si>
  <si>
    <t>2013年11月</t>
  </si>
  <si>
    <t>2013年12月</t>
  </si>
  <si>
    <t>2014年1月</t>
  </si>
  <si>
    <t>2014年2月</t>
  </si>
  <si>
    <t>2014年3月</t>
  </si>
  <si>
    <t>2014年4月</t>
  </si>
  <si>
    <t>2014年5月</t>
  </si>
  <si>
    <t>2014年6月</t>
  </si>
  <si>
    <t>2014年7月</t>
  </si>
  <si>
    <t>2014年8月</t>
  </si>
  <si>
    <t>2014年9月</t>
  </si>
  <si>
    <t>2014年10月</t>
  </si>
  <si>
    <t>2014年11月</t>
  </si>
  <si>
    <t>2014年12月</t>
  </si>
  <si>
    <t>2015年1月</t>
  </si>
  <si>
    <t>2015年2月</t>
  </si>
  <si>
    <t>2015年3月</t>
  </si>
  <si>
    <t>2015年4月</t>
  </si>
  <si>
    <t>2015年5月</t>
  </si>
  <si>
    <t>2015年6月</t>
  </si>
  <si>
    <t>2015年7月</t>
  </si>
  <si>
    <t>2015年8月</t>
  </si>
  <si>
    <t>2015年9月</t>
  </si>
  <si>
    <t>2015年10月</t>
  </si>
  <si>
    <t>2015年11月</t>
  </si>
  <si>
    <t>2015年12月</t>
  </si>
  <si>
    <t>2016年1月</t>
  </si>
  <si>
    <t>2016年2月</t>
  </si>
  <si>
    <t>2016年3月</t>
  </si>
  <si>
    <t>2016年4月</t>
  </si>
  <si>
    <t>2016年5月</t>
  </si>
  <si>
    <t>2016年6月</t>
  </si>
  <si>
    <t>2016年7月</t>
  </si>
  <si>
    <t>2016年8月</t>
  </si>
  <si>
    <t>2016年9月</t>
  </si>
  <si>
    <t>2016年10月</t>
  </si>
  <si>
    <t>2016年11月</t>
  </si>
  <si>
    <t>2016年12月</t>
  </si>
  <si>
    <t>2017年1月</t>
  </si>
  <si>
    <t>2017年2月</t>
  </si>
  <si>
    <t>2017年3月</t>
  </si>
  <si>
    <t>2017年4月</t>
  </si>
  <si>
    <t>2017年5月</t>
  </si>
  <si>
    <t>2017年6月</t>
  </si>
  <si>
    <t>2017年7月</t>
  </si>
  <si>
    <t>2017年8月</t>
  </si>
  <si>
    <t>2017年9月</t>
  </si>
  <si>
    <t>2017年10月</t>
  </si>
  <si>
    <t>2017年11月</t>
  </si>
  <si>
    <t>2017年12月</t>
  </si>
  <si>
    <t>2018年1月</t>
  </si>
  <si>
    <t>2018年2月</t>
  </si>
  <si>
    <t>2018年3月</t>
  </si>
  <si>
    <t>2018年4月</t>
  </si>
  <si>
    <t>2018年5月</t>
  </si>
  <si>
    <t>2018年6月</t>
  </si>
  <si>
    <t>城镇社会消费品零售总额_同比增长(%)</t>
  </si>
  <si>
    <t>城镇社会消费品零售总额_累计增长(%)</t>
  </si>
  <si>
    <t>乡村社会消费品零售总额_同比增长(%)</t>
  </si>
  <si>
    <t>乡村社会消费品零售总额_累计增长(%)</t>
  </si>
  <si>
    <t xml:space="preserve">社会消费品零售总额（区分城镇） </t>
    <phoneticPr fontId="2" type="noConversion"/>
  </si>
  <si>
    <t>餐饮收入_同比增长(%)</t>
  </si>
  <si>
    <t>餐饮收入_累计增长(%)</t>
  </si>
  <si>
    <t>限上单位餐饮收入_同比增长(%)</t>
  </si>
  <si>
    <t>限上单位餐饮收入_累计增长(%)</t>
  </si>
  <si>
    <t>商品零售_同比增长(%)</t>
  </si>
  <si>
    <t>商品零售_累计增长(%)</t>
  </si>
  <si>
    <t>限上单位商品零售类值_同比增长(%)</t>
  </si>
  <si>
    <t>限上单位商品零售类值_累计增长(%)</t>
  </si>
  <si>
    <t xml:space="preserve">社会消费品零售总额（区分行业） </t>
    <phoneticPr fontId="2" type="noConversion"/>
  </si>
  <si>
    <t>社会消费品零售总额_当期值</t>
  </si>
  <si>
    <t>社会消费品零售总额_累计值</t>
  </si>
  <si>
    <t>限上单位消费品零售额_当期值</t>
  </si>
  <si>
    <t>限上单位消费品零售额_累计值</t>
  </si>
  <si>
    <t>城镇社会消费品零售总额_当期值</t>
  </si>
  <si>
    <t>城镇社会消费品零售总额_累计值</t>
  </si>
  <si>
    <t>乡村社会消费品零售总额_当期值</t>
  </si>
  <si>
    <t>乡村社会消费品零售总额_累计值</t>
  </si>
  <si>
    <t>餐饮收入_当期值</t>
  </si>
  <si>
    <t>餐饮收入_累计值</t>
  </si>
  <si>
    <t>限上单位餐饮收入_当期值</t>
  </si>
  <si>
    <t>限上单位餐饮收入_累计值</t>
  </si>
  <si>
    <t>商品零售_当期值</t>
  </si>
  <si>
    <t>商品零售_累计值</t>
  </si>
  <si>
    <t>限上单位商品零售类值_当期值</t>
  </si>
  <si>
    <t>限上单位商品零售类值_累计值</t>
  </si>
  <si>
    <t xml:space="preserve">社会消费品零售总额 (亿元) </t>
    <phoneticPr fontId="2" type="noConversion"/>
  </si>
  <si>
    <t>非金融企业存款</t>
  </si>
  <si>
    <t>政府存款</t>
  </si>
  <si>
    <t>住户贷款</t>
  </si>
  <si>
    <t>非金融企业及机关团体贷款</t>
  </si>
  <si>
    <t>银行各项贷款</t>
    <phoneticPr fontId="2" type="noConversion"/>
  </si>
  <si>
    <t>银行各项存款</t>
    <phoneticPr fontId="2" type="noConversion"/>
  </si>
  <si>
    <t>银行各项存贷款</t>
    <phoneticPr fontId="2" type="noConversion"/>
  </si>
  <si>
    <t>通胀=M2-GDP = 10.3%</t>
    <phoneticPr fontId="16" type="noConversion"/>
  </si>
  <si>
    <t>GDP</t>
    <phoneticPr fontId="2" type="noConversion"/>
  </si>
  <si>
    <t>城镇收入增长</t>
    <phoneticPr fontId="2" type="noConversion"/>
  </si>
  <si>
    <t>房价</t>
    <phoneticPr fontId="2" type="noConversion"/>
  </si>
  <si>
    <t>全国房屋均价</t>
    <phoneticPr fontId="2" type="noConversion"/>
  </si>
  <si>
    <t>1990年</t>
    <phoneticPr fontId="2" type="noConversion"/>
  </si>
  <si>
    <t>赋税比较</t>
    <phoneticPr fontId="2" type="noConversion"/>
  </si>
  <si>
    <t>中国</t>
    <phoneticPr fontId="2" type="noConversion"/>
  </si>
  <si>
    <t>日本</t>
    <phoneticPr fontId="2" type="noConversion"/>
  </si>
  <si>
    <t>美国</t>
    <phoneticPr fontId="2" type="noConversion"/>
  </si>
  <si>
    <t>利润税</t>
    <phoneticPr fontId="2" type="noConversion"/>
  </si>
  <si>
    <t>工资税</t>
    <phoneticPr fontId="2" type="noConversion"/>
  </si>
  <si>
    <t>其它税</t>
    <phoneticPr fontId="2" type="noConversion"/>
  </si>
  <si>
    <t>德国</t>
    <phoneticPr fontId="2" type="noConversion"/>
  </si>
  <si>
    <t>英国</t>
    <phoneticPr fontId="2" type="noConversion"/>
  </si>
  <si>
    <t>数据： www.pwc.com/payingtaxes  Paying Taxes 2018 data</t>
    <phoneticPr fontId="2" type="noConversion"/>
  </si>
  <si>
    <t>巴菲特</t>
    <phoneticPr fontId="2" type="noConversion"/>
  </si>
  <si>
    <t xml:space="preserve">指标比较（假设1990年1元的增长）
</t>
    <phoneticPr fontId="2" type="noConversion"/>
  </si>
  <si>
    <t>数据：中国人民银行 http://www.pbc.gov.cn/rmyh/105145/index.html</t>
    <phoneticPr fontId="2" type="noConversion"/>
  </si>
  <si>
    <t>存款准备金率</t>
    <phoneticPr fontId="2" type="noConversion"/>
  </si>
  <si>
    <t>一年定期存款基准利率</t>
    <phoneticPr fontId="2" type="noConversion"/>
  </si>
  <si>
    <t>一年定期贷款基准利率</t>
    <phoneticPr fontId="2" type="noConversion"/>
  </si>
  <si>
    <t>MLF 中期借贷便利</t>
    <phoneticPr fontId="2" type="noConversion"/>
  </si>
  <si>
    <t>PSL 抵押补充贷款</t>
    <phoneticPr fontId="2" type="noConversion"/>
  </si>
  <si>
    <t>调整时间</t>
  </si>
  <si>
    <t>时间</t>
    <phoneticPr fontId="2" type="noConversion"/>
  </si>
  <si>
    <t>投放</t>
    <phoneticPr fontId="2" type="noConversion"/>
  </si>
  <si>
    <t>收回</t>
    <phoneticPr fontId="2" type="noConversion"/>
  </si>
  <si>
    <t>余额</t>
    <phoneticPr fontId="2" type="noConversion"/>
  </si>
  <si>
    <t>净增加贷款</t>
    <phoneticPr fontId="2" type="noConversion"/>
  </si>
  <si>
    <t>贷款余额</t>
    <phoneticPr fontId="2" type="noConversion"/>
  </si>
  <si>
    <t>社会融资规模</t>
    <phoneticPr fontId="2" type="noConversion"/>
  </si>
  <si>
    <t>增量</t>
    <phoneticPr fontId="2" type="noConversion"/>
  </si>
  <si>
    <t>存量</t>
    <phoneticPr fontId="2" type="noConversion"/>
  </si>
  <si>
    <t>供给侧改课，提出一带一路，输出经济能力；</t>
    <phoneticPr fontId="2" type="noConversion"/>
  </si>
  <si>
    <t>社会融资规模存量</t>
    <phoneticPr fontId="2" type="noConversion"/>
  </si>
  <si>
    <t>增速</t>
    <phoneticPr fontId="2" type="noConversion"/>
  </si>
  <si>
    <t>2005.6-2007.10</t>
    <phoneticPr fontId="2" type="noConversion"/>
  </si>
  <si>
    <t>6000-1700</t>
    <phoneticPr fontId="2" type="noConversion"/>
  </si>
  <si>
    <t>1000-6000</t>
    <phoneticPr fontId="2" type="noConversion"/>
  </si>
  <si>
    <t>2200-1000</t>
    <phoneticPr fontId="2" type="noConversion"/>
  </si>
  <si>
    <t>500-2200</t>
    <phoneticPr fontId="2" type="noConversion"/>
  </si>
  <si>
    <t>1500-500</t>
    <phoneticPr fontId="2" type="noConversion"/>
  </si>
  <si>
    <t>100-1500</t>
    <phoneticPr fontId="2" type="noConversion"/>
  </si>
  <si>
    <t>时期</t>
    <phoneticPr fontId="2" type="noConversion"/>
  </si>
  <si>
    <t>区间</t>
    <phoneticPr fontId="2" type="noConversion"/>
  </si>
  <si>
    <t>2008.11-2010.10</t>
    <phoneticPr fontId="2" type="noConversion"/>
  </si>
  <si>
    <t>2007.10-2008.11</t>
    <phoneticPr fontId="2" type="noConversion"/>
  </si>
  <si>
    <t>1996-2001</t>
    <phoneticPr fontId="2" type="noConversion"/>
  </si>
  <si>
    <t>1993-1996</t>
    <phoneticPr fontId="2" type="noConversion"/>
  </si>
  <si>
    <t>2001-2005</t>
    <phoneticPr fontId="2" type="noConversion"/>
  </si>
  <si>
    <t>1700-3478</t>
    <phoneticPr fontId="2" type="noConversion"/>
  </si>
  <si>
    <t>3478-1849</t>
    <phoneticPr fontId="2" type="noConversion"/>
  </si>
  <si>
    <t>第5轮上涨周期</t>
    <phoneticPr fontId="2" type="noConversion"/>
  </si>
  <si>
    <t>第5轮下跌周期</t>
    <phoneticPr fontId="2" type="noConversion"/>
  </si>
  <si>
    <t>第4轮上涨周期</t>
    <phoneticPr fontId="2" type="noConversion"/>
  </si>
  <si>
    <t>第4轮下跌周期</t>
    <phoneticPr fontId="2" type="noConversion"/>
  </si>
  <si>
    <t>第3轮上涨周期</t>
    <phoneticPr fontId="2" type="noConversion"/>
  </si>
  <si>
    <t>第3轮下跌周期</t>
    <phoneticPr fontId="2" type="noConversion"/>
  </si>
  <si>
    <t>第2轮上涨周期</t>
    <phoneticPr fontId="2" type="noConversion"/>
  </si>
  <si>
    <t>第2轮下跌周期</t>
    <phoneticPr fontId="2" type="noConversion"/>
  </si>
  <si>
    <t>第1波上涨周期</t>
    <phoneticPr fontId="2" type="noConversion"/>
  </si>
  <si>
    <t>第1轮下跌周期</t>
    <phoneticPr fontId="2" type="noConversion"/>
  </si>
  <si>
    <t>1991-1993.2</t>
    <phoneticPr fontId="2" type="noConversion"/>
  </si>
  <si>
    <t>1849-5178</t>
    <phoneticPr fontId="2" type="noConversion"/>
  </si>
  <si>
    <t>5178-2638</t>
    <phoneticPr fontId="2" type="noConversion"/>
  </si>
  <si>
    <t>2015.6-现在</t>
    <phoneticPr fontId="2" type="noConversion"/>
  </si>
  <si>
    <t>6年</t>
    <phoneticPr fontId="2" type="noConversion"/>
  </si>
  <si>
    <t>2010.10-2013.6</t>
    <phoneticPr fontId="2" type="noConversion"/>
  </si>
  <si>
    <t>2013.6-2015.6</t>
    <phoneticPr fontId="2" type="noConversion"/>
  </si>
  <si>
    <t>3年</t>
    <phoneticPr fontId="2" type="noConversion"/>
  </si>
  <si>
    <t>周期</t>
    <phoneticPr fontId="2" type="noConversion"/>
  </si>
  <si>
    <t>时长</t>
    <phoneticPr fontId="2" type="noConversion"/>
  </si>
  <si>
    <t>货币政策</t>
    <phoneticPr fontId="2" type="noConversion"/>
  </si>
  <si>
    <t>准备金7.5%-&gt;13%，贷款基准利率5.58%-&gt;7.47%，M2增速15.2%-&gt;17.7%-&gt;23%</t>
    <phoneticPr fontId="2" type="noConversion"/>
  </si>
  <si>
    <t>准备金13%-&gt;17%，贷款基准利率7.47%-&gt;6.93%，M2增速23%-&gt;18.7%</t>
    <phoneticPr fontId="2" type="noConversion"/>
  </si>
  <si>
    <t>准备金17%-&gt;16%-&gt;17.5%，贷款基准利率6.93%-&gt;5.56%，M2增速18.7%-&gt;8.4%-&gt;18%</t>
    <phoneticPr fontId="2" type="noConversion"/>
  </si>
  <si>
    <t>准备金17.5%-&gt;20%，贷款基准利率5.56%-&gt;6%，M2增速18%-&gt;17.8%-&gt;11%-&gt;9.5%</t>
    <phoneticPr fontId="2" type="noConversion"/>
  </si>
  <si>
    <t>准备金20%-&gt;18.5%，贷款基准利率6%-&gt;4.85%，M2增速9.5%-&gt;9.2%-&gt;6.4%</t>
    <phoneticPr fontId="2" type="noConversion"/>
  </si>
  <si>
    <t>准备金20%-&gt;15.5%，贷款基准利率4.85%-&gt;4.35%，M2增速13%-&gt;11%-&gt;9%</t>
    <phoneticPr fontId="2" type="noConversion"/>
  </si>
  <si>
    <t>香港</t>
    <phoneticPr fontId="2" type="noConversion"/>
  </si>
  <si>
    <t>伦敦</t>
    <phoneticPr fontId="2" type="noConversion"/>
  </si>
  <si>
    <t>新加坡</t>
    <phoneticPr fontId="2" type="noConversion"/>
  </si>
  <si>
    <t>上海</t>
    <phoneticPr fontId="2" type="noConversion"/>
  </si>
  <si>
    <t>北京</t>
    <phoneticPr fontId="2" type="noConversion"/>
  </si>
  <si>
    <t>纽约</t>
    <phoneticPr fontId="2" type="noConversion"/>
  </si>
  <si>
    <t>深圳</t>
    <phoneticPr fontId="2" type="noConversion"/>
  </si>
  <si>
    <t>旧金山</t>
    <phoneticPr fontId="2" type="noConversion"/>
  </si>
  <si>
    <t>巴黎</t>
    <phoneticPr fontId="2" type="noConversion"/>
  </si>
  <si>
    <t>波士顿</t>
    <phoneticPr fontId="2" type="noConversion"/>
  </si>
  <si>
    <t>东京</t>
    <phoneticPr fontId="2" type="noConversion"/>
  </si>
  <si>
    <t>罗马</t>
    <phoneticPr fontId="2" type="noConversion"/>
  </si>
  <si>
    <t>悉尼</t>
    <phoneticPr fontId="2" type="noConversion"/>
  </si>
  <si>
    <t>洛杉矶</t>
    <phoneticPr fontId="2" type="noConversion"/>
  </si>
  <si>
    <t>孟买</t>
    <phoneticPr fontId="2" type="noConversion"/>
  </si>
  <si>
    <t>广州</t>
    <phoneticPr fontId="2" type="noConversion"/>
  </si>
  <si>
    <t>台北</t>
    <phoneticPr fontId="2" type="noConversion"/>
  </si>
  <si>
    <t>柏林</t>
    <phoneticPr fontId="2" type="noConversion"/>
  </si>
  <si>
    <t>莫斯科</t>
    <phoneticPr fontId="2" type="noConversion"/>
  </si>
  <si>
    <t>芝加哥</t>
    <phoneticPr fontId="2" type="noConversion"/>
  </si>
  <si>
    <t>城市</t>
    <phoneticPr fontId="2" type="noConversion"/>
  </si>
  <si>
    <t>2018年7月全球核心城市中心城区房价（修正前，美元/平方米）</t>
    <phoneticPr fontId="2" type="noConversion"/>
  </si>
  <si>
    <t xml:space="preserve">房价 </t>
    <phoneticPr fontId="2" type="noConversion"/>
  </si>
  <si>
    <t>2018年7月全球核心城市中心城区房价（修正后，美元/平方米）</t>
    <phoneticPr fontId="2" type="noConversion"/>
  </si>
  <si>
    <t>数据：https://www.numbeo.com/cost-of-living/</t>
    <phoneticPr fontId="2" type="noConversion"/>
  </si>
  <si>
    <t>2018年7月全球核心城市房价收入比（修正前）</t>
    <phoneticPr fontId="2" type="noConversion"/>
  </si>
  <si>
    <t>房价收入比</t>
    <phoneticPr fontId="2" type="noConversion"/>
  </si>
  <si>
    <t>2018年7月全球核心城市非中心城区房价（修正前，美元/平方米）</t>
    <phoneticPr fontId="2" type="noConversion"/>
  </si>
  <si>
    <t>2018年7月全球核心城市非中心城区房价（修正后，美元/平方米）</t>
    <phoneticPr fontId="2" type="noConversion"/>
  </si>
  <si>
    <t>低收入</t>
  </si>
  <si>
    <t>中等偏下</t>
  </si>
  <si>
    <t>中等收入</t>
  </si>
  <si>
    <t>中等偏上</t>
  </si>
  <si>
    <t>高收入</t>
  </si>
  <si>
    <t>全国居民人均可支配收入（5等份收入分组）</t>
    <phoneticPr fontId="2" type="noConversion"/>
  </si>
  <si>
    <t>中位数</t>
  </si>
  <si>
    <t>居民人均可支配收入</t>
    <phoneticPr fontId="2" type="noConversion"/>
  </si>
  <si>
    <t>全国</t>
  </si>
  <si>
    <t>城镇</t>
  </si>
  <si>
    <t>农村</t>
  </si>
  <si>
    <t>总量</t>
  </si>
  <si>
    <t>月均收入</t>
  </si>
  <si>
    <t>全国增速</t>
    <phoneticPr fontId="2" type="noConversion"/>
  </si>
  <si>
    <t>城镇增速</t>
    <phoneticPr fontId="2" type="noConversion"/>
  </si>
  <si>
    <t>农村增速</t>
    <phoneticPr fontId="2" type="noConversion"/>
  </si>
  <si>
    <t>折合实际人均月薪</t>
    <phoneticPr fontId="2" type="noConversion"/>
  </si>
  <si>
    <t>工资</t>
    <phoneticPr fontId="2" type="noConversion"/>
  </si>
  <si>
    <t>增长</t>
    <phoneticPr fontId="2" type="noConversion"/>
  </si>
  <si>
    <t>（来源：清华大学经管学院中国金融研究中心 + 金融智库）</t>
    <phoneticPr fontId="2" type="noConversion"/>
  </si>
  <si>
    <r>
      <t>企业平均融资成本：</t>
    </r>
    <r>
      <rPr>
        <b/>
        <sz val="11"/>
        <color rgb="FF0070C0"/>
        <rFont val="等线"/>
        <family val="3"/>
        <charset val="134"/>
        <scheme val="minor"/>
      </rPr>
      <t>7.60% (银行6.7% vs 非银金融10.9%)</t>
    </r>
    <phoneticPr fontId="2" type="noConversion"/>
  </si>
  <si>
    <t>M2- GDP版本</t>
    <phoneticPr fontId="16" type="noConversion"/>
  </si>
  <si>
    <t>1990-2017之间的33年</t>
    <phoneticPr fontId="16" type="noConversion"/>
  </si>
  <si>
    <t>就业人员</t>
    <phoneticPr fontId="2" type="noConversion"/>
  </si>
  <si>
    <t xml:space="preserve">就业人员 </t>
    <phoneticPr fontId="2" type="noConversion"/>
  </si>
  <si>
    <t xml:space="preserve">城镇就业人员 </t>
    <phoneticPr fontId="2" type="noConversion"/>
  </si>
  <si>
    <t xml:space="preserve">乡村就业人员 </t>
    <phoneticPr fontId="2" type="noConversion"/>
  </si>
  <si>
    <t xml:space="preserve">工业生产者出厂价格指数 </t>
  </si>
  <si>
    <t xml:space="preserve">工业生产者购进价格指数 </t>
  </si>
  <si>
    <t>货币政策</t>
    <phoneticPr fontId="2" type="noConversion"/>
  </si>
  <si>
    <t>稳健</t>
    <phoneticPr fontId="2" type="noConversion"/>
  </si>
  <si>
    <t>从紧</t>
    <phoneticPr fontId="2" type="noConversion"/>
  </si>
  <si>
    <t>适度宽松</t>
    <phoneticPr fontId="2" type="noConversion"/>
  </si>
  <si>
    <t>稳健松紧适度</t>
    <phoneticPr fontId="2" type="noConversion"/>
  </si>
  <si>
    <t>稳健灵活适度</t>
    <phoneticPr fontId="2" type="noConversion"/>
  </si>
  <si>
    <t>稳健中性</t>
    <phoneticPr fontId="2" type="noConversion"/>
  </si>
  <si>
    <t>产品渗透率</t>
    <phoneticPr fontId="2" type="noConversion"/>
  </si>
  <si>
    <t>技术成熟曲线</t>
    <phoneticPr fontId="2" type="noConversion"/>
  </si>
  <si>
    <t>消费者支出生命周期（数据：US Census Bureau, Dent Research）</t>
    <phoneticPr fontId="2" type="noConversion"/>
  </si>
  <si>
    <t>家庭生命周期与收入支出特征（美国家庭支出在45-54岁，日本家庭50-54岁达到高点，中国统计局无数据）</t>
    <phoneticPr fontId="2" type="noConversion"/>
  </si>
  <si>
    <t xml:space="preserve">区块链很火 </t>
    <phoneticPr fontId="2" type="noConversion"/>
  </si>
  <si>
    <t>M2(亿)</t>
    <phoneticPr fontId="2" type="noConversion"/>
  </si>
  <si>
    <t>细分</t>
    <phoneticPr fontId="2" type="noConversion"/>
  </si>
  <si>
    <t>再细分</t>
    <phoneticPr fontId="2" type="noConversion"/>
  </si>
  <si>
    <t>能源</t>
    <phoneticPr fontId="2" type="noConversion"/>
  </si>
  <si>
    <t>能源设备与服务</t>
  </si>
  <si>
    <t>石油，天然气和消耗性燃料</t>
  </si>
  <si>
    <t>基础材料</t>
    <phoneticPr fontId="2" type="noConversion"/>
  </si>
  <si>
    <t>化学品</t>
    <phoneticPr fontId="2" type="noConversion"/>
  </si>
  <si>
    <t>建筑材料</t>
    <phoneticPr fontId="2" type="noConversion"/>
  </si>
  <si>
    <t>包装材料</t>
    <phoneticPr fontId="2" type="noConversion"/>
  </si>
  <si>
    <t>金属采矿</t>
    <phoneticPr fontId="2" type="noConversion"/>
  </si>
  <si>
    <t>纸&amp;林产品</t>
    <phoneticPr fontId="2" type="noConversion"/>
  </si>
  <si>
    <t>资本货物</t>
    <phoneticPr fontId="2" type="noConversion"/>
  </si>
  <si>
    <t>航空航天与国防</t>
    <phoneticPr fontId="2" type="noConversion"/>
  </si>
  <si>
    <t>建筑产品</t>
    <phoneticPr fontId="2" type="noConversion"/>
  </si>
  <si>
    <t>建设工程</t>
    <phoneticPr fontId="2" type="noConversion"/>
  </si>
  <si>
    <t>电子设备</t>
    <phoneticPr fontId="2" type="noConversion"/>
  </si>
  <si>
    <t>工业综合企业</t>
    <phoneticPr fontId="2" type="noConversion"/>
  </si>
  <si>
    <t>机械</t>
    <phoneticPr fontId="2" type="noConversion"/>
  </si>
  <si>
    <t>贸易公司和分销商</t>
    <phoneticPr fontId="2" type="noConversion"/>
  </si>
  <si>
    <t>商业和专业服务</t>
    <phoneticPr fontId="2" type="noConversion"/>
  </si>
  <si>
    <t>商业服务及用品</t>
    <phoneticPr fontId="2" type="noConversion"/>
  </si>
  <si>
    <t>专业服务</t>
    <phoneticPr fontId="2" type="noConversion"/>
  </si>
  <si>
    <t>交通</t>
    <phoneticPr fontId="2" type="noConversion"/>
  </si>
  <si>
    <t>海洋</t>
  </si>
  <si>
    <t>交通基础设施</t>
  </si>
  <si>
    <t>消费者非必需品</t>
    <phoneticPr fontId="2" type="noConversion"/>
  </si>
  <si>
    <t>汽车及零部件</t>
    <phoneticPr fontId="2" type="noConversion"/>
  </si>
  <si>
    <t>汽车零部件</t>
  </si>
  <si>
    <t>耐用消费品和服装</t>
  </si>
  <si>
    <t>家用耐用品</t>
  </si>
  <si>
    <t>休闲产品</t>
  </si>
  <si>
    <t>纺织品，服装和奢侈品</t>
  </si>
  <si>
    <t>消费服务</t>
    <phoneticPr fontId="2" type="noConversion"/>
  </si>
  <si>
    <t>酒店，餐厅和休闲</t>
  </si>
  <si>
    <t>多元化的消费者服务</t>
  </si>
  <si>
    <t>零售</t>
    <phoneticPr fontId="2" type="noConversion"/>
  </si>
  <si>
    <t>分销商</t>
  </si>
  <si>
    <t>互联网和直销零售</t>
  </si>
  <si>
    <t>多线零售</t>
  </si>
  <si>
    <t>专业零售</t>
  </si>
  <si>
    <t>消费者常用品</t>
    <phoneticPr fontId="2" type="noConversion"/>
  </si>
  <si>
    <t>日用品零售</t>
    <phoneticPr fontId="2" type="noConversion"/>
  </si>
  <si>
    <t>食品、饮料、烟草</t>
    <phoneticPr fontId="2" type="noConversion"/>
  </si>
  <si>
    <t>饮料</t>
    <phoneticPr fontId="2" type="noConversion"/>
  </si>
  <si>
    <t>食品</t>
    <phoneticPr fontId="2" type="noConversion"/>
  </si>
  <si>
    <t>烟草</t>
    <phoneticPr fontId="2" type="noConversion"/>
  </si>
  <si>
    <t>家居及个人用品</t>
    <phoneticPr fontId="2" type="noConversion"/>
  </si>
  <si>
    <t>家庭用品</t>
  </si>
  <si>
    <t>个人产品</t>
  </si>
  <si>
    <t>医疗保健</t>
    <phoneticPr fontId="2" type="noConversion"/>
  </si>
  <si>
    <t>医疗保健设备和服务</t>
    <phoneticPr fontId="2" type="noConversion"/>
  </si>
  <si>
    <t>医疗保健设备及用品</t>
  </si>
  <si>
    <t>医疗保健提供者和服务</t>
  </si>
  <si>
    <t>制药，生物技术和生命科学</t>
    <phoneticPr fontId="2" type="noConversion"/>
  </si>
  <si>
    <t>生命科学工具与服务</t>
  </si>
  <si>
    <t>金融</t>
    <phoneticPr fontId="2" type="noConversion"/>
  </si>
  <si>
    <t>银行</t>
    <phoneticPr fontId="2" type="noConversion"/>
  </si>
  <si>
    <t>按揭金融</t>
    <phoneticPr fontId="2" type="noConversion"/>
  </si>
  <si>
    <t>多元化金融</t>
    <phoneticPr fontId="2" type="noConversion"/>
  </si>
  <si>
    <t>多元化的金融服务</t>
    <phoneticPr fontId="2" type="noConversion"/>
  </si>
  <si>
    <t>消费金融</t>
  </si>
  <si>
    <t>资本市场</t>
  </si>
  <si>
    <t>抵押房地产投资信托基金（REITs）</t>
    <phoneticPr fontId="2" type="noConversion"/>
  </si>
  <si>
    <t>保险</t>
    <phoneticPr fontId="2" type="noConversion"/>
  </si>
  <si>
    <t>软件与服务</t>
    <phoneticPr fontId="2" type="noConversion"/>
  </si>
  <si>
    <t>IT服务</t>
    <phoneticPr fontId="2" type="noConversion"/>
  </si>
  <si>
    <t>技术硬件和设备</t>
    <phoneticPr fontId="2" type="noConversion"/>
  </si>
  <si>
    <t>通讯设备</t>
  </si>
  <si>
    <t>技术硬件，存储和外围设备</t>
  </si>
  <si>
    <t>电子设备，仪器和组件</t>
  </si>
  <si>
    <t>半导体和半导体设备</t>
    <phoneticPr fontId="2" type="noConversion"/>
  </si>
  <si>
    <t>半导体和半导体设备</t>
  </si>
  <si>
    <t>电信服务</t>
    <phoneticPr fontId="2" type="noConversion"/>
  </si>
  <si>
    <t>多元化的电信服务</t>
  </si>
  <si>
    <t>无线电信服务</t>
  </si>
  <si>
    <t>媒体与娱乐</t>
    <phoneticPr fontId="2" type="noConversion"/>
  </si>
  <si>
    <t>媒体</t>
  </si>
  <si>
    <t>娱乐</t>
  </si>
  <si>
    <t>互动媒体与服务</t>
  </si>
  <si>
    <t>公用事业</t>
    <phoneticPr fontId="2" type="noConversion"/>
  </si>
  <si>
    <t>电力和可再生电力生产商</t>
    <phoneticPr fontId="2" type="noConversion"/>
  </si>
  <si>
    <t>地产业</t>
    <phoneticPr fontId="2" type="noConversion"/>
  </si>
  <si>
    <t>房地产相关信托</t>
    <phoneticPr fontId="2" type="noConversion"/>
  </si>
  <si>
    <t>房地产开发管理</t>
    <phoneticPr fontId="2" type="noConversion"/>
  </si>
  <si>
    <t>川普贸易战</t>
    <phoneticPr fontId="2" type="noConversion"/>
  </si>
  <si>
    <t>邓小平、陈云</t>
    <phoneticPr fontId="2" type="noConversion"/>
  </si>
  <si>
    <t>中日战争结束</t>
    <phoneticPr fontId="2" type="noConversion"/>
  </si>
  <si>
    <t>土改从1950年冬季土改运动开始，到1953年结束。这样一场均贫富的运动，以彻底摧毁有产阶级为代价使穷人获得土地和资产。</t>
    <phoneticPr fontId="2" type="noConversion"/>
  </si>
  <si>
    <t>反右运动开始，在双百方针鼓励下畅所欲言的许多知识分子们，被打成了右派，</t>
    <phoneticPr fontId="2" type="noConversion"/>
  </si>
  <si>
    <t>毛泽东提出“”百花齐放、百家争鸣”的“”双百方针”。</t>
    <phoneticPr fontId="2" type="noConversion"/>
  </si>
  <si>
    <t>大跃进</t>
    <phoneticPr fontId="2" type="noConversion"/>
  </si>
  <si>
    <t>大跃进开始，毛泽东提出超英赶美，提出要中国的钢产量15年赶超英国、50年赶超美国。</t>
    <phoneticPr fontId="2" type="noConversion"/>
  </si>
  <si>
    <t>1966年至1976年，是被称为文化大革命的十年浩劫。</t>
    <phoneticPr fontId="2" type="noConversion"/>
  </si>
  <si>
    <t>知识青年下乡</t>
    <phoneticPr fontId="2" type="noConversion"/>
  </si>
  <si>
    <t>文革期间，全中国城镇知识青年下乡人数达1400万。</t>
    <phoneticPr fontId="2" type="noConversion"/>
  </si>
  <si>
    <t>邓小平提出四个现代化：工业、农业、国防、科学技术现代化</t>
    <phoneticPr fontId="2" type="noConversion"/>
  </si>
  <si>
    <t xml:space="preserve">宣布二胎政策，废除了实行三十多年的一胎化政策。
</t>
    <phoneticPr fontId="2" type="noConversion"/>
  </si>
  <si>
    <t>玻璃门，很多行业对民企名义开放，实际限制；
提出构建和谐社会，背景是“”党刊《半月谈》杂志当年所承认的：中国改革开放十几年是“经济发展最快的时期，但不是群众意见最少的时期。”。</t>
    <phoneticPr fontId="2" type="noConversion"/>
  </si>
  <si>
    <t xml:space="preserve">  企业生命周期</t>
    <phoneticPr fontId="2" type="noConversion"/>
  </si>
  <si>
    <t>固定资产投资额</t>
    <phoneticPr fontId="2" type="noConversion"/>
  </si>
  <si>
    <t xml:space="preserve">住户存款 </t>
    <phoneticPr fontId="2" type="noConversion"/>
  </si>
  <si>
    <t>财政赤字</t>
    <phoneticPr fontId="2" type="noConversion"/>
  </si>
  <si>
    <t>网民数量
（万人）</t>
    <phoneticPr fontId="2" type="noConversion"/>
  </si>
  <si>
    <t>互联网
渗透率</t>
    <phoneticPr fontId="2" type="noConversion"/>
  </si>
  <si>
    <t>快递业务量
(亿件)</t>
    <phoneticPr fontId="2" type="noConversion"/>
  </si>
  <si>
    <t>中央政府</t>
    <phoneticPr fontId="2" type="noConversion"/>
  </si>
  <si>
    <t>出口金额
(亿美元)</t>
    <phoneticPr fontId="2" type="noConversion"/>
  </si>
  <si>
    <t>全社会用电量(亿千瓦时)</t>
    <phoneticPr fontId="2" type="noConversion"/>
  </si>
  <si>
    <t>表观消费量
粗钢(亿吨)</t>
    <phoneticPr fontId="2" type="noConversion"/>
  </si>
  <si>
    <t>用水总量
（亿立方米）</t>
    <phoneticPr fontId="2" type="noConversion"/>
  </si>
  <si>
    <t>活期存款</t>
    <phoneticPr fontId="2" type="noConversion"/>
  </si>
  <si>
    <t>十年期国债</t>
    <phoneticPr fontId="2" type="noConversion"/>
  </si>
  <si>
    <t>全国农民工</t>
    <phoneticPr fontId="2" type="noConversion"/>
  </si>
  <si>
    <t>川普贸易战升级</t>
    <phoneticPr fontId="2" type="noConversion"/>
  </si>
  <si>
    <t>全国汽车保有量
(辆)</t>
    <phoneticPr fontId="2" type="noConversion"/>
  </si>
  <si>
    <t>修改宪法</t>
    <phoneticPr fontId="2" type="noConversion"/>
  </si>
  <si>
    <t>城镇就业人员平均工资</t>
    <phoneticPr fontId="2" type="noConversion"/>
  </si>
  <si>
    <t xml:space="preserve">总人口 </t>
    <phoneticPr fontId="2" type="noConversion"/>
  </si>
  <si>
    <t>对美出口金额</t>
    <phoneticPr fontId="2" type="noConversion"/>
  </si>
  <si>
    <t>15-64岁</t>
    <phoneticPr fontId="2" type="noConversion"/>
  </si>
  <si>
    <t>65岁以上</t>
    <phoneticPr fontId="2" type="noConversion"/>
  </si>
  <si>
    <t>0-14岁</t>
    <phoneticPr fontId="2" type="noConversion"/>
  </si>
  <si>
    <t>新出生人口</t>
    <phoneticPr fontId="2" type="noConversion"/>
  </si>
  <si>
    <t>机电、音像设备及其零件、附件</t>
  </si>
  <si>
    <t>纺织原料及纺织制品</t>
  </si>
  <si>
    <t>塑料及其制品;橡胶及其制品</t>
  </si>
  <si>
    <t>贱金属及其制品</t>
  </si>
  <si>
    <t>车辆、航空器、船舶及运输设备</t>
  </si>
  <si>
    <t>化学工业及其相关工业的产品</t>
  </si>
  <si>
    <t>鞋帽伞等;已加工的羽毛及其制品;人造花;人发制品</t>
    <phoneticPr fontId="2" type="noConversion"/>
  </si>
  <si>
    <t>光学、医疗等仪器;钟表;乐器</t>
  </si>
  <si>
    <t>矿物材料制品;陶瓷品;玻璃及制品</t>
  </si>
  <si>
    <t>革、毛皮及制品;箱包;肠线制品</t>
  </si>
  <si>
    <t>木浆等;废纸;纸、纸板及其制品</t>
  </si>
  <si>
    <t>木及制品;木炭;软木;编结品</t>
  </si>
  <si>
    <t>食品;饮料、酒及醋;烟草及制品</t>
  </si>
  <si>
    <t>珠宝、贵金属及制品;仿首饰;硬币</t>
  </si>
  <si>
    <t>特殊交易品及未分类商品</t>
  </si>
  <si>
    <t>活动物;动物产品</t>
  </si>
  <si>
    <t>植物产品</t>
  </si>
  <si>
    <t>矿产品</t>
  </si>
  <si>
    <t>武器、弹药及其零件、附件</t>
  </si>
  <si>
    <t>艺术品、收藏品及古物</t>
  </si>
  <si>
    <t>动、植物油、脂、蜡;精制食用油脂</t>
  </si>
  <si>
    <t>合计</t>
    <phoneticPr fontId="2" type="noConversion"/>
  </si>
  <si>
    <t>对美进口金额</t>
    <phoneticPr fontId="2" type="noConversion"/>
  </si>
  <si>
    <t>鞋帽伞等;已加工的羽毛及其制品;人造花;人发制品</t>
  </si>
  <si>
    <t>单位：亿元人民币</t>
    <phoneticPr fontId="2" type="noConversion"/>
  </si>
  <si>
    <t>进出口金额
(亿美元)</t>
    <phoneticPr fontId="2" type="noConversion"/>
  </si>
  <si>
    <t>2017年全球GDP排名</t>
    <phoneticPr fontId="2" type="noConversion"/>
  </si>
  <si>
    <t>  叙利亚</t>
  </si>
  <si>
    <t>  巴基斯坦</t>
  </si>
  <si>
    <t>  埃及</t>
  </si>
  <si>
    <t>总额
（美元）</t>
  </si>
  <si>
    <t>2018年全球GDP排名</t>
    <phoneticPr fontId="2" type="noConversion"/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</si>
  <si>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</si>
  <si>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</si>
  <si>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</si>
  <si>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</si>
  <si>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</si>
  <si>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</si>
  <si>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</si>
  <si>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</si>
  <si>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</si>
  <si>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</si>
  <si>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</si>
  <si>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</si>
  <si>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</si>
  <si>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</si>
  <si>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</si>
  <si>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</si>
  <si>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</si>
  <si>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</si>
  <si>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</si>
  <si>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</si>
  <si>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</si>
  <si>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</si>
  <si>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</si>
  <si>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</si>
  <si>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</si>
  <si>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</si>
  <si>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</si>
  <si>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</si>
  <si>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</si>
  <si>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</si>
  <si>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</si>
  <si>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</si>
  <si>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</si>
  <si>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</si>
  <si>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</si>
  <si>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</si>
  <si>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</si>
  <si>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</si>
  <si>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</si>
  <si>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</si>
  <si>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</si>
  <si>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</si>
  <si>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</si>
  <si>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</si>
  <si>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</si>
  <si>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</si>
  <si>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</si>
  <si>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</si>
  <si>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</si>
  <si>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</si>
  <si>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</si>
  <si>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</si>
  <si>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</si>
  <si>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</si>
  <si>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</si>
  <si>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</si>
  <si>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</si>
  <si>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</si>
  <si>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</si>
  <si>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North Macedonia</t>
  </si>
  <si>
    <t>Eswatini</t>
  </si>
  <si>
    <t>Data Source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</si>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</sst>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 * #,##0.00_ ;_ * \-#,##0.00_ ;_ * &quot;-&quot;??_ ;_ @_ "/>
    <numFmt numFmtId="176" formatCode="_ * #,##0_ ;_ * \-#,##0_ ;_ * &quot;-&quot;??_ ;_ @_ "/>
    <numFmt numFmtId="177" formatCode="0.0%"/>
    <numFmt numFmtId="178" formatCode="_ * #,##0.0_ ;_ * \-#,##0.0_ ;_ * &quot;-&quot;??_ ;_ @_ "/>
    <numFmt numFmtId="179" formatCode="yyyy\-mm\-dd"/>
    <numFmt numFmtId="180" formatCode="###,###,###,##0.0000"/>
    <numFmt numFmtId="181" formatCode="###,###,###,##0"/>
    <numFmt numFmtId="182" formatCode="yyyy;@"/>
    <numFmt numFmtId="183" formatCode="###,###,###,##0.000"/>
    <numFmt numFmtId="184" formatCode="0.0"/>
    <numFmt numFmtId="185" formatCode="_(* #,##0.00_);_(* \(#,##0.00\);_(* &quot;-&quot;??_);_(@_)"/>
    <numFmt numFmtId="186" formatCode="&quot;$&quot;#,##0.0_);\(&quot;$&quot;#,##0.0\)"/>
    <numFmt numFmtId="187" formatCode="&quot;$&quot;#,##0.0"/>
    <numFmt numFmtId="188" formatCode="#,##0.0"/>
    <numFmt numFmtId="189" formatCode="&quot;$&quot;#,##0_);[Red]\(&quot;$&quot;#,##0\)"/>
    <numFmt numFmtId="190" formatCode="&quot;$&quot;#,##0.00_);[Red]\(&quot;$&quot;#,##0.00\)"/>
    <numFmt numFmtId="191" formatCode="_(* #,##0_);_(* \(#,##0\);_(* &quot;-&quot;??_);_(@_)"/>
    <numFmt numFmtId="192" formatCode="###,###,###,###,##0.00_ "/>
    <numFmt numFmtId="193" formatCode="#,##0.000"/>
    <numFmt numFmtId="194" formatCode="yyyy\-mm\-dd;@"/>
    <numFmt numFmtId="195" formatCode="###,###,###,##0.0"/>
  </numFmts>
  <fonts count="3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9"/>
      <color rgb="FF333333"/>
      <name val="等线"/>
      <family val="3"/>
      <charset val="134"/>
      <scheme val="minor"/>
    </font>
    <font>
      <sz val="9"/>
      <color rgb="FF333333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b/>
      <sz val="9"/>
      <color rgb="FF111111"/>
      <name val="等线"/>
      <family val="3"/>
      <charset val="134"/>
      <scheme val="minor"/>
    </font>
    <font>
      <sz val="9"/>
      <color rgb="FF111111"/>
      <name val="等线"/>
      <family val="3"/>
      <charset val="134"/>
      <scheme val="minor"/>
    </font>
    <font>
      <sz val="6"/>
      <color theme="1"/>
      <name val="等线"/>
      <family val="3"/>
      <charset val="134"/>
      <scheme val="minor"/>
    </font>
    <font>
      <b/>
      <sz val="9"/>
      <name val="等线"/>
      <family val="3"/>
      <charset val="134"/>
      <scheme val="minor"/>
    </font>
    <font>
      <sz val="9"/>
      <color rgb="FF00000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color theme="1"/>
      <name val="等线"/>
      <family val="2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9"/>
      <color rgb="FF000000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rgb="FF0070C0"/>
      <name val="等线"/>
      <family val="3"/>
      <charset val="134"/>
      <scheme val="minor"/>
    </font>
    <font>
      <sz val="9"/>
      <name val="宋体"/>
      <family val="3"/>
      <charset val="134"/>
    </font>
    <font>
      <i/>
      <sz val="9"/>
      <color rgb="FF000000"/>
      <name val="等线"/>
      <family val="3"/>
      <charset val="134"/>
      <scheme val="minor"/>
    </font>
    <font>
      <sz val="8"/>
      <color rgb="FF333333"/>
      <name val="等线"/>
      <family val="3"/>
      <charset val="134"/>
      <scheme val="minor"/>
    </font>
    <font>
      <b/>
      <sz val="9"/>
      <color rgb="FF222222"/>
      <name val="等线"/>
      <family val="3"/>
      <charset val="134"/>
      <scheme val="minor"/>
    </font>
    <font>
      <sz val="9"/>
      <color rgb="FF222222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  <font>
      <b/>
      <sz val="9"/>
      <color theme="1"/>
      <name val="等线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8F9FA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1" fillId="0" borderId="0"/>
    <xf numFmtId="185" fontId="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0" fontId="1" fillId="0" borderId="0"/>
    <xf numFmtId="0" fontId="1" fillId="0" borderId="0"/>
  </cellStyleXfs>
  <cellXfs count="413">
    <xf numFmtId="0" fontId="0" fillId="0" borderId="0" xfId="0"/>
    <xf numFmtId="0" fontId="3" fillId="0" borderId="0" xfId="0" applyFont="1"/>
    <xf numFmtId="0" fontId="4" fillId="0" borderId="0" xfId="0" applyFont="1"/>
    <xf numFmtId="0" fontId="4" fillId="2" borderId="0" xfId="0" applyFont="1" applyFill="1"/>
    <xf numFmtId="176" fontId="6" fillId="2" borderId="1" xfId="1" applyNumberFormat="1" applyFont="1" applyFill="1" applyBorder="1" applyAlignment="1">
      <alignment horizontal="left" vertical="center" wrapText="1"/>
    </xf>
    <xf numFmtId="176" fontId="4" fillId="2" borderId="1" xfId="1" applyNumberFormat="1" applyFont="1" applyFill="1" applyBorder="1" applyAlignment="1"/>
    <xf numFmtId="9" fontId="4" fillId="2" borderId="1" xfId="2" applyFont="1" applyFill="1" applyBorder="1" applyAlignment="1"/>
    <xf numFmtId="177" fontId="4" fillId="2" borderId="1" xfId="2" applyNumberFormat="1" applyFont="1" applyFill="1" applyBorder="1" applyAlignment="1"/>
    <xf numFmtId="10" fontId="4" fillId="2" borderId="1" xfId="2" applyNumberFormat="1" applyFont="1" applyFill="1" applyBorder="1" applyAlignment="1"/>
    <xf numFmtId="177" fontId="6" fillId="2" borderId="1" xfId="2" applyNumberFormat="1" applyFont="1" applyFill="1" applyBorder="1" applyAlignment="1">
      <alignment horizontal="righ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1" applyNumberFormat="1" applyFont="1" applyBorder="1" applyAlignment="1"/>
    <xf numFmtId="0" fontId="4" fillId="4" borderId="1" xfId="0" applyFont="1" applyFill="1" applyBorder="1" applyAlignment="1">
      <alignment horizontal="center"/>
    </xf>
    <xf numFmtId="176" fontId="4" fillId="4" borderId="1" xfId="1" applyNumberFormat="1" applyFont="1" applyFill="1" applyBorder="1" applyAlignment="1"/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9" fillId="0" borderId="1" xfId="0" applyFont="1" applyBorder="1"/>
    <xf numFmtId="0" fontId="4" fillId="0" borderId="1" xfId="0" applyFont="1" applyBorder="1"/>
    <xf numFmtId="0" fontId="12" fillId="2" borderId="0" xfId="0" applyFont="1" applyFill="1"/>
    <xf numFmtId="177" fontId="4" fillId="3" borderId="1" xfId="2" applyNumberFormat="1" applyFont="1" applyFill="1" applyBorder="1" applyAlignment="1"/>
    <xf numFmtId="0" fontId="4" fillId="3" borderId="0" xfId="0" applyFont="1" applyFill="1"/>
    <xf numFmtId="0" fontId="4" fillId="4" borderId="0" xfId="0" applyFont="1" applyFill="1"/>
    <xf numFmtId="0" fontId="4" fillId="2" borderId="0" xfId="0" applyFont="1" applyFill="1" applyAlignment="1">
      <alignment horizontal="left"/>
    </xf>
    <xf numFmtId="177" fontId="4" fillId="4" borderId="1" xfId="2" applyNumberFormat="1" applyFont="1" applyFill="1" applyBorder="1" applyAlignment="1"/>
    <xf numFmtId="0" fontId="8" fillId="2" borderId="0" xfId="0" applyFont="1" applyFill="1" applyAlignment="1">
      <alignment horizontal="left"/>
    </xf>
    <xf numFmtId="176" fontId="6" fillId="3" borderId="1" xfId="1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77" fontId="6" fillId="4" borderId="1" xfId="2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/>
    <xf numFmtId="9" fontId="6" fillId="2" borderId="1" xfId="2" applyFont="1" applyFill="1" applyBorder="1" applyAlignment="1">
      <alignment horizontal="right" vertical="center" wrapText="1"/>
    </xf>
    <xf numFmtId="176" fontId="6" fillId="2" borderId="1" xfId="1" applyNumberFormat="1" applyFont="1" applyFill="1" applyBorder="1" applyAlignment="1">
      <alignment horizontal="right" vertical="center" wrapText="1"/>
    </xf>
    <xf numFmtId="43" fontId="6" fillId="2" borderId="1" xfId="1" applyFont="1" applyFill="1" applyBorder="1" applyAlignment="1">
      <alignment horizontal="right" vertical="center" wrapText="1"/>
    </xf>
    <xf numFmtId="176" fontId="6" fillId="4" borderId="1" xfId="1" applyNumberFormat="1" applyFont="1" applyFill="1" applyBorder="1" applyAlignment="1">
      <alignment horizontal="right" vertical="center" wrapText="1"/>
    </xf>
    <xf numFmtId="43" fontId="6" fillId="2" borderId="6" xfId="1" applyFont="1" applyFill="1" applyBorder="1" applyAlignment="1">
      <alignment horizontal="right" vertical="center" wrapText="1"/>
    </xf>
    <xf numFmtId="179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vertical="top"/>
    </xf>
    <xf numFmtId="4" fontId="4" fillId="0" borderId="0" xfId="0" applyNumberFormat="1" applyFont="1" applyAlignment="1">
      <alignment vertical="top"/>
    </xf>
    <xf numFmtId="179" fontId="4" fillId="0" borderId="0" xfId="0" applyNumberFormat="1" applyFont="1" applyAlignment="1">
      <alignment vertical="top"/>
    </xf>
    <xf numFmtId="49" fontId="4" fillId="0" borderId="1" xfId="0" applyNumberFormat="1" applyFont="1" applyBorder="1" applyAlignment="1">
      <alignment horizontal="center" vertical="center" wrapText="1"/>
    </xf>
    <xf numFmtId="180" fontId="4" fillId="0" borderId="1" xfId="0" quotePrefix="1" applyNumberFormat="1" applyFont="1" applyBorder="1" applyAlignment="1">
      <alignment horizontal="center" vertical="center" wrapText="1"/>
    </xf>
    <xf numFmtId="181" fontId="4" fillId="0" borderId="1" xfId="0" applyNumberFormat="1" applyFont="1" applyBorder="1" applyAlignment="1">
      <alignment vertical="top"/>
    </xf>
    <xf numFmtId="180" fontId="4" fillId="0" borderId="0" xfId="0" applyNumberFormat="1" applyFont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49" fontId="4" fillId="0" borderId="0" xfId="0" applyNumberFormat="1" applyFont="1" applyAlignment="1">
      <alignment horizontal="center" vertical="top"/>
    </xf>
    <xf numFmtId="49" fontId="9" fillId="0" borderId="1" xfId="0" applyNumberFormat="1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top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176" fontId="17" fillId="0" borderId="0" xfId="1" applyNumberFormat="1" applyFont="1" applyAlignment="1"/>
    <xf numFmtId="0" fontId="17" fillId="0" borderId="1" xfId="0" applyFont="1" applyBorder="1" applyAlignment="1">
      <alignment horizontal="center"/>
    </xf>
    <xf numFmtId="176" fontId="17" fillId="0" borderId="1" xfId="1" applyNumberFormat="1" applyFont="1" applyBorder="1" applyAlignment="1">
      <alignment horizontal="center"/>
    </xf>
    <xf numFmtId="0" fontId="17" fillId="0" borderId="1" xfId="0" applyFont="1" applyBorder="1"/>
    <xf numFmtId="176" fontId="17" fillId="0" borderId="1" xfId="1" applyNumberFormat="1" applyFont="1" applyBorder="1" applyAlignment="1"/>
    <xf numFmtId="176" fontId="9" fillId="0" borderId="0" xfId="1" applyNumberFormat="1" applyFont="1" applyAlignment="1"/>
    <xf numFmtId="43" fontId="4" fillId="0" borderId="0" xfId="0" applyNumberFormat="1" applyFont="1"/>
    <xf numFmtId="0" fontId="4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/>
    </xf>
    <xf numFmtId="0" fontId="18" fillId="6" borderId="1" xfId="0" applyFont="1" applyFill="1" applyBorder="1" applyAlignment="1">
      <alignment horizontal="center" vertical="center" wrapText="1"/>
    </xf>
    <xf numFmtId="10" fontId="18" fillId="6" borderId="1" xfId="0" applyNumberFormat="1" applyFont="1" applyFill="1" applyBorder="1" applyAlignment="1">
      <alignment horizontal="center" vertical="center" wrapText="1"/>
    </xf>
    <xf numFmtId="9" fontId="18" fillId="6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177" fontId="4" fillId="0" borderId="1" xfId="2" applyNumberFormat="1" applyFont="1" applyBorder="1" applyAlignment="1"/>
    <xf numFmtId="3" fontId="4" fillId="0" borderId="1" xfId="0" applyNumberFormat="1" applyFont="1" applyBorder="1" applyAlignment="1">
      <alignment wrapText="1"/>
    </xf>
    <xf numFmtId="0" fontId="2" fillId="4" borderId="1" xfId="0" applyFont="1" applyFill="1" applyBorder="1" applyAlignment="1">
      <alignment vertical="center" wrapText="1"/>
    </xf>
    <xf numFmtId="176" fontId="2" fillId="2" borderId="1" xfId="1" applyNumberFormat="1" applyFont="1" applyFill="1" applyBorder="1" applyAlignment="1">
      <alignment horizontal="right" vertical="center" wrapText="1"/>
    </xf>
    <xf numFmtId="176" fontId="2" fillId="2" borderId="1" xfId="1" applyNumberFormat="1" applyFont="1" applyFill="1" applyBorder="1" applyAlignment="1">
      <alignment horizontal="left" vertical="center" wrapText="1"/>
    </xf>
    <xf numFmtId="176" fontId="2" fillId="2" borderId="1" xfId="1" applyNumberFormat="1" applyFont="1" applyFill="1" applyBorder="1" applyAlignment="1"/>
    <xf numFmtId="178" fontId="2" fillId="2" borderId="1" xfId="1" applyNumberFormat="1" applyFont="1" applyFill="1" applyBorder="1" applyAlignment="1">
      <alignment horizontal="right"/>
    </xf>
    <xf numFmtId="43" fontId="2" fillId="2" borderId="1" xfId="1" applyFont="1" applyFill="1" applyBorder="1" applyAlignment="1">
      <alignment horizontal="right" vertical="center" wrapText="1"/>
    </xf>
    <xf numFmtId="176" fontId="2" fillId="4" borderId="1" xfId="1" applyNumberFormat="1" applyFont="1" applyFill="1" applyBorder="1" applyAlignment="1">
      <alignment horizontal="left" vertical="center" wrapText="1"/>
    </xf>
    <xf numFmtId="10" fontId="2" fillId="2" borderId="1" xfId="2" applyNumberFormat="1" applyFont="1" applyFill="1" applyBorder="1" applyAlignment="1"/>
    <xf numFmtId="0" fontId="2" fillId="6" borderId="1" xfId="0" applyFont="1" applyFill="1" applyBorder="1" applyAlignment="1">
      <alignment vertical="center" wrapText="1"/>
    </xf>
    <xf numFmtId="178" fontId="2" fillId="4" borderId="1" xfId="1" applyNumberFormat="1" applyFont="1" applyFill="1" applyBorder="1" applyAlignment="1">
      <alignment horizontal="right"/>
    </xf>
    <xf numFmtId="178" fontId="2" fillId="2" borderId="1" xfId="1" applyNumberFormat="1" applyFont="1" applyFill="1" applyBorder="1" applyAlignment="1"/>
    <xf numFmtId="176" fontId="2" fillId="4" borderId="1" xfId="1" applyNumberFormat="1" applyFont="1" applyFill="1" applyBorder="1" applyAlignment="1"/>
    <xf numFmtId="177" fontId="4" fillId="0" borderId="6" xfId="2" applyNumberFormat="1" applyFont="1" applyBorder="1" applyAlignment="1"/>
    <xf numFmtId="176" fontId="2" fillId="2" borderId="11" xfId="1" applyNumberFormat="1" applyFont="1" applyFill="1" applyBorder="1" applyAlignment="1">
      <alignment horizontal="right" vertical="center" wrapText="1"/>
    </xf>
    <xf numFmtId="43" fontId="2" fillId="2" borderId="11" xfId="1" applyFont="1" applyFill="1" applyBorder="1" applyAlignment="1">
      <alignment horizontal="right" vertical="center" wrapText="1"/>
    </xf>
    <xf numFmtId="1" fontId="2" fillId="6" borderId="1" xfId="0" applyNumberFormat="1" applyFont="1" applyFill="1" applyBorder="1" applyAlignment="1">
      <alignment vertical="center" wrapText="1"/>
    </xf>
    <xf numFmtId="1" fontId="2" fillId="4" borderId="1" xfId="0" applyNumberFormat="1" applyFont="1" applyFill="1" applyBorder="1" applyAlignment="1">
      <alignment vertical="center" wrapText="1"/>
    </xf>
    <xf numFmtId="177" fontId="4" fillId="0" borderId="11" xfId="2" applyNumberFormat="1" applyFont="1" applyBorder="1" applyAlignment="1"/>
    <xf numFmtId="1" fontId="2" fillId="6" borderId="11" xfId="0" applyNumberFormat="1" applyFont="1" applyFill="1" applyBorder="1" applyAlignment="1">
      <alignment vertical="center" wrapText="1"/>
    </xf>
    <xf numFmtId="0" fontId="9" fillId="2" borderId="0" xfId="0" applyFont="1" applyFill="1" applyAlignment="1">
      <alignment horizontal="left"/>
    </xf>
    <xf numFmtId="176" fontId="4" fillId="0" borderId="1" xfId="1" applyNumberFormat="1" applyFont="1" applyBorder="1" applyAlignment="1">
      <alignment horizontal="center"/>
    </xf>
    <xf numFmtId="176" fontId="4" fillId="4" borderId="1" xfId="1" applyNumberFormat="1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20" fillId="6" borderId="1" xfId="0" applyFont="1" applyFill="1" applyBorder="1" applyAlignment="1">
      <alignment vertical="center" wrapText="1"/>
    </xf>
    <xf numFmtId="0" fontId="14" fillId="6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vertical="center" wrapText="1"/>
    </xf>
    <xf numFmtId="9" fontId="4" fillId="2" borderId="12" xfId="2" applyFont="1" applyFill="1" applyBorder="1" applyAlignment="1"/>
    <xf numFmtId="177" fontId="4" fillId="2" borderId="12" xfId="2" applyNumberFormat="1" applyFont="1" applyFill="1" applyBorder="1" applyAlignment="1"/>
    <xf numFmtId="177" fontId="4" fillId="2" borderId="6" xfId="2" applyNumberFormat="1" applyFont="1" applyFill="1" applyBorder="1" applyAlignment="1"/>
    <xf numFmtId="43" fontId="2" fillId="2" borderId="1" xfId="1" applyFont="1" applyFill="1" applyBorder="1" applyAlignment="1">
      <alignment horizontal="right"/>
    </xf>
    <xf numFmtId="176" fontId="2" fillId="2" borderId="1" xfId="1" applyNumberFormat="1" applyFont="1" applyFill="1" applyBorder="1" applyAlignment="1">
      <alignment horizontal="right"/>
    </xf>
    <xf numFmtId="176" fontId="2" fillId="2" borderId="12" xfId="1" applyNumberFormat="1" applyFont="1" applyFill="1" applyBorder="1" applyAlignment="1">
      <alignment horizontal="right"/>
    </xf>
    <xf numFmtId="0" fontId="5" fillId="2" borderId="1" xfId="0" applyFont="1" applyFill="1" applyBorder="1" applyAlignment="1">
      <alignment horizontal="left" vertical="center" wrapText="1"/>
    </xf>
    <xf numFmtId="176" fontId="2" fillId="6" borderId="1" xfId="1" applyNumberFormat="1" applyFont="1" applyFill="1" applyBorder="1" applyAlignment="1">
      <alignment vertical="center" wrapText="1"/>
    </xf>
    <xf numFmtId="178" fontId="6" fillId="2" borderId="1" xfId="1" applyNumberFormat="1" applyFont="1" applyFill="1" applyBorder="1" applyAlignment="1">
      <alignment horizontal="right" vertical="center" wrapText="1"/>
    </xf>
    <xf numFmtId="178" fontId="6" fillId="2" borderId="6" xfId="1" applyNumberFormat="1" applyFont="1" applyFill="1" applyBorder="1" applyAlignment="1">
      <alignment horizontal="right" vertical="center" wrapText="1"/>
    </xf>
    <xf numFmtId="176" fontId="6" fillId="0" borderId="1" xfId="1" applyNumberFormat="1" applyFont="1" applyBorder="1" applyAlignment="1">
      <alignment horizontal="right" vertical="center" wrapText="1"/>
    </xf>
    <xf numFmtId="176" fontId="6" fillId="2" borderId="6" xfId="1" applyNumberFormat="1" applyFont="1" applyFill="1" applyBorder="1" applyAlignment="1">
      <alignment horizontal="right" vertical="center" wrapText="1"/>
    </xf>
    <xf numFmtId="9" fontId="6" fillId="4" borderId="1" xfId="2" applyFont="1" applyFill="1" applyBorder="1" applyAlignment="1">
      <alignment horizontal="right" vertical="center" wrapText="1"/>
    </xf>
    <xf numFmtId="0" fontId="2" fillId="0" borderId="1" xfId="0" applyFont="1" applyBorder="1" applyAlignment="1">
      <alignment horizontal="right" vertical="center"/>
    </xf>
    <xf numFmtId="176" fontId="2" fillId="0" borderId="1" xfId="1" applyNumberFormat="1" applyFont="1" applyBorder="1" applyAlignment="1">
      <alignment horizontal="right" vertical="center"/>
    </xf>
    <xf numFmtId="10" fontId="17" fillId="0" borderId="1" xfId="0" applyNumberFormat="1" applyFont="1" applyBorder="1"/>
    <xf numFmtId="0" fontId="17" fillId="4" borderId="1" xfId="0" applyFont="1" applyFill="1" applyBorder="1"/>
    <xf numFmtId="10" fontId="17" fillId="4" borderId="1" xfId="0" applyNumberFormat="1" applyFont="1" applyFill="1" applyBorder="1"/>
    <xf numFmtId="10" fontId="2" fillId="0" borderId="1" xfId="2" applyNumberFormat="1" applyFont="1" applyBorder="1" applyAlignment="1">
      <alignment horizontal="right" vertical="center"/>
    </xf>
    <xf numFmtId="0" fontId="9" fillId="2" borderId="0" xfId="0" applyFont="1" applyFill="1"/>
    <xf numFmtId="43" fontId="2" fillId="0" borderId="1" xfId="1" applyFont="1" applyBorder="1" applyAlignment="1">
      <alignment horizontal="right" vertical="center"/>
    </xf>
    <xf numFmtId="43" fontId="2" fillId="3" borderId="1" xfId="1" applyFont="1" applyFill="1" applyBorder="1" applyAlignment="1">
      <alignment horizontal="right" vertical="center"/>
    </xf>
    <xf numFmtId="0" fontId="5" fillId="2" borderId="1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9" fontId="2" fillId="0" borderId="1" xfId="2" applyFont="1" applyBorder="1" applyAlignment="1">
      <alignment horizontal="right" vertical="center"/>
    </xf>
    <xf numFmtId="0" fontId="9" fillId="0" borderId="0" xfId="0" applyFont="1" applyAlignment="1">
      <alignment horizontal="left"/>
    </xf>
    <xf numFmtId="0" fontId="4" fillId="2" borderId="1" xfId="0" applyFont="1" applyFill="1" applyBorder="1"/>
    <xf numFmtId="0" fontId="9" fillId="2" borderId="1" xfId="0" applyFont="1" applyFill="1" applyBorder="1" applyAlignment="1">
      <alignment horizontal="center" vertical="center" wrapText="1"/>
    </xf>
    <xf numFmtId="182" fontId="22" fillId="0" borderId="1" xfId="0" applyNumberFormat="1" applyFont="1" applyBorder="1" applyAlignment="1">
      <alignment horizontal="center" vertical="center"/>
    </xf>
    <xf numFmtId="183" fontId="4" fillId="0" borderId="1" xfId="0" applyNumberFormat="1" applyFont="1" applyBorder="1" applyAlignment="1">
      <alignment vertical="top"/>
    </xf>
    <xf numFmtId="0" fontId="9" fillId="0" borderId="0" xfId="0" applyFont="1" applyAlignment="1">
      <alignment horizontal="left" vertical="center"/>
    </xf>
    <xf numFmtId="9" fontId="4" fillId="0" borderId="1" xfId="2" applyFont="1" applyBorder="1" applyAlignment="1">
      <alignment vertical="top"/>
    </xf>
    <xf numFmtId="180" fontId="4" fillId="0" borderId="0" xfId="0" applyNumberFormat="1" applyFont="1" applyAlignment="1">
      <alignment horizontal="center" vertical="top"/>
    </xf>
    <xf numFmtId="0" fontId="2" fillId="7" borderId="1" xfId="0" applyFont="1" applyFill="1" applyBorder="1" applyAlignment="1">
      <alignment horizontal="right" vertical="center"/>
    </xf>
    <xf numFmtId="0" fontId="9" fillId="7" borderId="1" xfId="0" applyFont="1" applyFill="1" applyBorder="1"/>
    <xf numFmtId="0" fontId="4" fillId="7" borderId="1" xfId="0" applyFont="1" applyFill="1" applyBorder="1"/>
    <xf numFmtId="1" fontId="2" fillId="0" borderId="1" xfId="0" applyNumberFormat="1" applyFont="1" applyBorder="1" applyAlignment="1">
      <alignment horizontal="right" vertical="center"/>
    </xf>
    <xf numFmtId="0" fontId="23" fillId="0" borderId="0" xfId="0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184" fontId="23" fillId="5" borderId="0" xfId="0" applyNumberFormat="1" applyFont="1" applyFill="1" applyAlignment="1">
      <alignment horizontal="center" vertical="center" wrapText="1"/>
    </xf>
    <xf numFmtId="0" fontId="23" fillId="8" borderId="0" xfId="0" applyFont="1" applyFill="1" applyAlignment="1">
      <alignment horizontal="center" vertical="center" wrapText="1"/>
    </xf>
    <xf numFmtId="0" fontId="24" fillId="0" borderId="0" xfId="0" applyFont="1"/>
    <xf numFmtId="0" fontId="24" fillId="0" borderId="0" xfId="0" applyFont="1" applyAlignment="1">
      <alignment horizontal="left"/>
    </xf>
    <xf numFmtId="0" fontId="24" fillId="4" borderId="0" xfId="0" applyFont="1" applyFill="1" applyAlignment="1">
      <alignment horizontal="center"/>
    </xf>
    <xf numFmtId="184" fontId="24" fillId="4" borderId="0" xfId="0" applyNumberFormat="1" applyFont="1" applyFill="1" applyAlignment="1">
      <alignment horizontal="center"/>
    </xf>
    <xf numFmtId="184" fontId="0" fillId="0" borderId="0" xfId="0" applyNumberFormat="1" applyAlignment="1">
      <alignment horizontal="center"/>
    </xf>
    <xf numFmtId="184" fontId="25" fillId="5" borderId="0" xfId="0" applyNumberFormat="1" applyFont="1" applyFill="1" applyAlignment="1">
      <alignment horizontal="center"/>
    </xf>
    <xf numFmtId="184" fontId="24" fillId="5" borderId="0" xfId="5" applyNumberFormat="1" applyFont="1" applyFill="1" applyAlignment="1">
      <alignment horizontal="center"/>
    </xf>
    <xf numFmtId="184" fontId="25" fillId="5" borderId="0" xfId="0" applyNumberFormat="1" applyFont="1" applyFill="1" applyAlignment="1">
      <alignment horizontal="center" vertical="center"/>
    </xf>
    <xf numFmtId="0" fontId="24" fillId="8" borderId="0" xfId="0" applyFont="1" applyFill="1"/>
    <xf numFmtId="184" fontId="25" fillId="8" borderId="0" xfId="0" applyNumberFormat="1" applyFont="1" applyFill="1" applyAlignment="1">
      <alignment horizontal="center"/>
    </xf>
    <xf numFmtId="186" fontId="24" fillId="8" borderId="0" xfId="5" applyNumberFormat="1" applyFont="1" applyFill="1" applyAlignment="1">
      <alignment horizontal="center"/>
    </xf>
    <xf numFmtId="187" fontId="25" fillId="8" borderId="0" xfId="0" applyNumberFormat="1" applyFont="1" applyFill="1" applyAlignment="1">
      <alignment horizontal="center"/>
    </xf>
    <xf numFmtId="188" fontId="25" fillId="8" borderId="0" xfId="0" applyNumberFormat="1" applyFont="1" applyFill="1" applyAlignment="1">
      <alignment horizontal="center"/>
    </xf>
    <xf numFmtId="184" fontId="25" fillId="9" borderId="0" xfId="0" applyNumberFormat="1" applyFont="1" applyFill="1" applyAlignment="1">
      <alignment horizontal="center"/>
    </xf>
    <xf numFmtId="186" fontId="25" fillId="9" borderId="0" xfId="0" applyNumberFormat="1" applyFont="1" applyFill="1" applyAlignment="1">
      <alignment horizontal="center"/>
    </xf>
    <xf numFmtId="0" fontId="25" fillId="9" borderId="0" xfId="0" applyFont="1" applyFill="1" applyAlignment="1">
      <alignment horizontal="center"/>
    </xf>
    <xf numFmtId="187" fontId="25" fillId="9" borderId="0" xfId="0" applyNumberFormat="1" applyFont="1" applyFill="1" applyAlignment="1">
      <alignment horizontal="center"/>
    </xf>
    <xf numFmtId="184" fontId="24" fillId="9" borderId="0" xfId="0" applyNumberFormat="1" applyFont="1" applyFill="1" applyAlignment="1">
      <alignment horizontal="center"/>
    </xf>
    <xf numFmtId="0" fontId="25" fillId="10" borderId="0" xfId="0" applyFont="1" applyFill="1" applyAlignment="1">
      <alignment horizontal="center"/>
    </xf>
    <xf numFmtId="189" fontId="25" fillId="10" borderId="0" xfId="0" applyNumberFormat="1" applyFont="1" applyFill="1" applyAlignment="1">
      <alignment horizontal="center"/>
    </xf>
    <xf numFmtId="184" fontId="25" fillId="10" borderId="0" xfId="0" applyNumberFormat="1" applyFont="1" applyFill="1" applyAlignment="1">
      <alignment horizontal="center"/>
    </xf>
    <xf numFmtId="0" fontId="25" fillId="8" borderId="0" xfId="0" applyFont="1" applyFill="1" applyAlignment="1">
      <alignment horizontal="center"/>
    </xf>
    <xf numFmtId="0" fontId="25" fillId="8" borderId="0" xfId="0" applyFont="1" applyFill="1"/>
    <xf numFmtId="184" fontId="24" fillId="5" borderId="0" xfId="5" applyNumberFormat="1" applyFont="1" applyFill="1" applyAlignment="1">
      <alignment horizontal="center" vertical="top"/>
    </xf>
    <xf numFmtId="0" fontId="24" fillId="4" borderId="0" xfId="0" applyFont="1" applyFill="1"/>
    <xf numFmtId="184" fontId="24" fillId="8" borderId="0" xfId="0" applyNumberFormat="1" applyFont="1" applyFill="1" applyAlignment="1">
      <alignment horizontal="center"/>
    </xf>
    <xf numFmtId="186" fontId="25" fillId="8" borderId="0" xfId="5" applyNumberFormat="1" applyFont="1" applyFill="1" applyAlignment="1">
      <alignment horizontal="center"/>
    </xf>
    <xf numFmtId="187" fontId="24" fillId="8" borderId="0" xfId="0" applyNumberFormat="1" applyFont="1" applyFill="1" applyAlignment="1">
      <alignment horizontal="center"/>
    </xf>
    <xf numFmtId="188" fontId="24" fillId="8" borderId="0" xfId="0" applyNumberFormat="1" applyFont="1" applyFill="1" applyAlignment="1">
      <alignment horizontal="center"/>
    </xf>
    <xf numFmtId="186" fontId="25" fillId="8" borderId="0" xfId="0" applyNumberFormat="1" applyFont="1" applyFill="1" applyAlignment="1">
      <alignment horizontal="center"/>
    </xf>
    <xf numFmtId="190" fontId="25" fillId="8" borderId="0" xfId="0" applyNumberFormat="1" applyFont="1" applyFill="1" applyAlignment="1">
      <alignment horizontal="center"/>
    </xf>
    <xf numFmtId="184" fontId="24" fillId="5" borderId="0" xfId="0" applyNumberFormat="1" applyFont="1" applyFill="1" applyAlignment="1">
      <alignment horizontal="center"/>
    </xf>
    <xf numFmtId="3" fontId="25" fillId="10" borderId="0" xfId="0" applyNumberFormat="1" applyFont="1" applyFill="1" applyAlignment="1">
      <alignment horizontal="center"/>
    </xf>
    <xf numFmtId="190" fontId="25" fillId="10" borderId="0" xfId="0" applyNumberFormat="1" applyFont="1" applyFill="1" applyAlignment="1">
      <alignment horizontal="center"/>
    </xf>
    <xf numFmtId="187" fontId="25" fillId="10" borderId="0" xfId="0" applyNumberFormat="1" applyFont="1" applyFill="1" applyAlignment="1">
      <alignment horizontal="center"/>
    </xf>
    <xf numFmtId="0" fontId="24" fillId="5" borderId="0" xfId="0" applyFont="1" applyFill="1" applyAlignment="1">
      <alignment horizontal="center"/>
    </xf>
    <xf numFmtId="0" fontId="24" fillId="0" borderId="0" xfId="0" applyFont="1" applyAlignment="1">
      <alignment horizontal="center"/>
    </xf>
    <xf numFmtId="184" fontId="24" fillId="0" borderId="0" xfId="0" applyNumberFormat="1" applyFont="1" applyAlignment="1">
      <alignment horizontal="center"/>
    </xf>
    <xf numFmtId="184" fontId="25" fillId="0" borderId="0" xfId="4" applyNumberFormat="1" applyFont="1" applyAlignment="1">
      <alignment horizontal="center"/>
    </xf>
    <xf numFmtId="0" fontId="25" fillId="0" borderId="0" xfId="4" applyFont="1" applyAlignment="1">
      <alignment horizontal="center"/>
    </xf>
    <xf numFmtId="0" fontId="24" fillId="4" borderId="0" xfId="0" applyFont="1" applyFill="1" applyAlignment="1">
      <alignment horizontal="left"/>
    </xf>
    <xf numFmtId="0" fontId="4" fillId="0" borderId="0" xfId="0" applyFont="1" applyAlignment="1">
      <alignment wrapText="1"/>
    </xf>
    <xf numFmtId="10" fontId="4" fillId="0" borderId="1" xfId="2" applyNumberFormat="1" applyFont="1" applyBorder="1" applyAlignment="1"/>
    <xf numFmtId="0" fontId="5" fillId="2" borderId="19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21" fillId="0" borderId="0" xfId="3">
      <alignment vertical="center"/>
    </xf>
    <xf numFmtId="0" fontId="4" fillId="0" borderId="1" xfId="3" applyFont="1" applyBorder="1" applyAlignment="1">
      <alignment horizontal="center" vertical="center"/>
    </xf>
    <xf numFmtId="3" fontId="4" fillId="0" borderId="1" xfId="3" applyNumberFormat="1" applyFont="1" applyBorder="1" applyAlignment="1">
      <alignment horizontal="center" vertical="center"/>
    </xf>
    <xf numFmtId="4" fontId="4" fillId="0" borderId="1" xfId="3" applyNumberFormat="1" applyFont="1" applyBorder="1" applyAlignment="1">
      <alignment horizontal="center" vertical="center"/>
    </xf>
    <xf numFmtId="193" fontId="4" fillId="0" borderId="1" xfId="3" applyNumberFormat="1" applyFont="1" applyBorder="1" applyAlignment="1">
      <alignment horizontal="center" vertical="center"/>
    </xf>
    <xf numFmtId="3" fontId="4" fillId="0" borderId="1" xfId="3" applyNumberFormat="1" applyFont="1" applyBorder="1" applyAlignment="1">
      <alignment vertical="top"/>
    </xf>
    <xf numFmtId="4" fontId="4" fillId="0" borderId="1" xfId="3" applyNumberFormat="1" applyFont="1" applyBorder="1" applyAlignment="1">
      <alignment vertical="top"/>
    </xf>
    <xf numFmtId="193" fontId="4" fillId="0" borderId="1" xfId="3" applyNumberFormat="1" applyFont="1" applyBorder="1" applyAlignment="1">
      <alignment vertical="top"/>
    </xf>
    <xf numFmtId="193" fontId="4" fillId="0" borderId="0" xfId="3" applyNumberFormat="1" applyFont="1" applyAlignment="1">
      <alignment vertical="top"/>
    </xf>
    <xf numFmtId="0" fontId="4" fillId="0" borderId="1" xfId="3" quotePrefix="1" applyFont="1" applyBorder="1" applyAlignment="1">
      <alignment horizontal="center" vertical="top"/>
    </xf>
    <xf numFmtId="9" fontId="17" fillId="0" borderId="1" xfId="0" applyNumberFormat="1" applyFont="1" applyBorder="1"/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9" fontId="4" fillId="0" borderId="1" xfId="2" applyFont="1" applyBorder="1" applyAlignment="1"/>
    <xf numFmtId="0" fontId="6" fillId="0" borderId="12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9" fontId="4" fillId="0" borderId="12" xfId="2" applyFont="1" applyBorder="1" applyAlignment="1">
      <alignment horizontal="left"/>
    </xf>
    <xf numFmtId="9" fontId="4" fillId="0" borderId="12" xfId="2" applyFont="1" applyBorder="1" applyAlignment="1">
      <alignment horizontal="left" wrapText="1"/>
    </xf>
    <xf numFmtId="10" fontId="4" fillId="0" borderId="1" xfId="2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10" fontId="4" fillId="0" borderId="1" xfId="2" applyNumberFormat="1" applyFont="1" applyBorder="1" applyAlignment="1">
      <alignment horizontal="left" wrapText="1"/>
    </xf>
    <xf numFmtId="9" fontId="4" fillId="0" borderId="1" xfId="2" applyFont="1" applyBorder="1" applyAlignment="1">
      <alignment horizontal="left"/>
    </xf>
    <xf numFmtId="9" fontId="4" fillId="0" borderId="1" xfId="2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181" fontId="4" fillId="4" borderId="1" xfId="0" applyNumberFormat="1" applyFont="1" applyFill="1" applyBorder="1" applyAlignment="1">
      <alignment vertical="top"/>
    </xf>
    <xf numFmtId="9" fontId="4" fillId="4" borderId="1" xfId="2" applyFont="1" applyFill="1" applyBorder="1" applyAlignment="1">
      <alignment vertical="top"/>
    </xf>
    <xf numFmtId="181" fontId="4" fillId="0" borderId="0" xfId="0" applyNumberFormat="1" applyFont="1" applyAlignment="1">
      <alignment vertical="top"/>
    </xf>
    <xf numFmtId="0" fontId="5" fillId="7" borderId="1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77" fontId="4" fillId="0" borderId="12" xfId="2" applyNumberFormat="1" applyFont="1" applyBorder="1" applyAlignment="1">
      <alignment horizontal="left"/>
    </xf>
    <xf numFmtId="177" fontId="4" fillId="0" borderId="1" xfId="2" applyNumberFormat="1" applyFont="1" applyBorder="1" applyAlignment="1">
      <alignment horizontal="left"/>
    </xf>
    <xf numFmtId="0" fontId="4" fillId="0" borderId="1" xfId="0" applyFont="1" applyBorder="1" applyAlignment="1">
      <alignment wrapText="1"/>
    </xf>
    <xf numFmtId="0" fontId="5" fillId="2" borderId="1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/>
    </xf>
    <xf numFmtId="10" fontId="4" fillId="0" borderId="1" xfId="2" applyNumberFormat="1" applyFont="1" applyBorder="1" applyAlignment="1">
      <alignment horizontal="center"/>
    </xf>
    <xf numFmtId="0" fontId="8" fillId="0" borderId="0" xfId="3" applyFont="1">
      <alignment vertical="center"/>
    </xf>
    <xf numFmtId="9" fontId="0" fillId="0" borderId="0" xfId="6" applyFont="1" applyAlignment="1">
      <alignment horizontal="right" vertical="center"/>
    </xf>
    <xf numFmtId="177" fontId="21" fillId="0" borderId="0" xfId="3" applyNumberFormat="1">
      <alignment vertical="center"/>
    </xf>
    <xf numFmtId="0" fontId="8" fillId="0" borderId="1" xfId="3" applyFont="1" applyBorder="1" applyAlignment="1">
      <alignment horizontal="center" vertical="center"/>
    </xf>
    <xf numFmtId="9" fontId="8" fillId="0" borderId="1" xfId="6" applyFont="1" applyBorder="1" applyAlignment="1">
      <alignment horizontal="center" vertical="center"/>
    </xf>
    <xf numFmtId="0" fontId="8" fillId="0" borderId="6" xfId="3" applyFont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9" fontId="3" fillId="0" borderId="1" xfId="6" applyFont="1" applyBorder="1" applyAlignment="1">
      <alignment horizontal="center" vertical="center"/>
    </xf>
    <xf numFmtId="177" fontId="3" fillId="0" borderId="1" xfId="3" applyNumberFormat="1" applyFont="1" applyBorder="1" applyAlignment="1">
      <alignment horizontal="center" vertical="center"/>
    </xf>
    <xf numFmtId="0" fontId="6" fillId="2" borderId="1" xfId="3" applyFont="1" applyFill="1" applyBorder="1" applyAlignment="1">
      <alignment horizontal="center" vertical="center" wrapText="1"/>
    </xf>
    <xf numFmtId="9" fontId="0" fillId="0" borderId="1" xfId="6" applyFont="1" applyBorder="1" applyAlignment="1">
      <alignment horizontal="right" vertical="center"/>
    </xf>
    <xf numFmtId="176" fontId="0" fillId="0" borderId="1" xfId="7" applyNumberFormat="1" applyFont="1" applyBorder="1">
      <alignment vertical="center"/>
    </xf>
    <xf numFmtId="0" fontId="21" fillId="0" borderId="1" xfId="3" applyBorder="1">
      <alignment vertical="center"/>
    </xf>
    <xf numFmtId="184" fontId="21" fillId="0" borderId="1" xfId="3" applyNumberFormat="1" applyBorder="1">
      <alignment vertical="center"/>
    </xf>
    <xf numFmtId="10" fontId="0" fillId="0" borderId="1" xfId="6" applyNumberFormat="1" applyFont="1" applyBorder="1">
      <alignment vertical="center"/>
    </xf>
    <xf numFmtId="178" fontId="21" fillId="0" borderId="1" xfId="3" applyNumberFormat="1" applyBorder="1">
      <alignment vertical="center"/>
    </xf>
    <xf numFmtId="0" fontId="6" fillId="2" borderId="0" xfId="3" applyFont="1" applyFill="1" applyAlignment="1">
      <alignment horizontal="left" vertical="center"/>
    </xf>
    <xf numFmtId="2" fontId="21" fillId="0" borderId="0" xfId="3" applyNumberFormat="1">
      <alignment vertical="center"/>
    </xf>
    <xf numFmtId="0" fontId="26" fillId="0" borderId="0" xfId="3" applyFont="1">
      <alignment vertical="center"/>
    </xf>
    <xf numFmtId="10" fontId="26" fillId="0" borderId="0" xfId="3" applyNumberFormat="1" applyFont="1" applyAlignment="1">
      <alignment horizontal="right" vertical="center"/>
    </xf>
    <xf numFmtId="9" fontId="27" fillId="0" borderId="0" xfId="6" applyFont="1" applyAlignment="1">
      <alignment horizontal="left" vertical="center"/>
    </xf>
    <xf numFmtId="10" fontId="26" fillId="0" borderId="0" xfId="3" applyNumberFormat="1" applyFont="1">
      <alignment vertical="center"/>
    </xf>
    <xf numFmtId="9" fontId="28" fillId="0" borderId="0" xfId="6" applyFont="1" applyAlignment="1">
      <alignment horizontal="left" vertical="center"/>
    </xf>
    <xf numFmtId="43" fontId="0" fillId="0" borderId="1" xfId="7" applyFont="1" applyBorder="1" applyAlignment="1">
      <alignment horizontal="left" vertical="center"/>
    </xf>
    <xf numFmtId="0" fontId="6" fillId="4" borderId="1" xfId="3" applyFont="1" applyFill="1" applyBorder="1" applyAlignment="1">
      <alignment horizontal="center" vertical="center" wrapText="1"/>
    </xf>
    <xf numFmtId="184" fontId="21" fillId="4" borderId="1" xfId="3" applyNumberFormat="1" applyFill="1" applyBorder="1">
      <alignment vertical="center"/>
    </xf>
    <xf numFmtId="2" fontId="21" fillId="4" borderId="1" xfId="3" applyNumberFormat="1" applyFill="1" applyBorder="1">
      <alignment vertical="center"/>
    </xf>
    <xf numFmtId="2" fontId="21" fillId="0" borderId="1" xfId="3" applyNumberFormat="1" applyBorder="1">
      <alignment vertical="center"/>
    </xf>
    <xf numFmtId="9" fontId="0" fillId="0" borderId="0" xfId="6" applyFont="1" applyAlignment="1">
      <alignment horizontal="left" vertical="center"/>
    </xf>
    <xf numFmtId="176" fontId="0" fillId="4" borderId="1" xfId="7" applyNumberFormat="1" applyFont="1" applyFill="1" applyBorder="1">
      <alignment vertical="center"/>
    </xf>
    <xf numFmtId="2" fontId="21" fillId="3" borderId="1" xfId="3" applyNumberFormat="1" applyFill="1" applyBorder="1">
      <alignment vertical="center"/>
    </xf>
    <xf numFmtId="0" fontId="5" fillId="2" borderId="0" xfId="0" applyFont="1" applyFill="1" applyAlignment="1">
      <alignment horizontal="center" vertical="center" wrapText="1"/>
    </xf>
    <xf numFmtId="188" fontId="4" fillId="0" borderId="1" xfId="0" applyNumberFormat="1" applyFont="1" applyBorder="1" applyAlignment="1">
      <alignment vertical="top"/>
    </xf>
    <xf numFmtId="188" fontId="4" fillId="4" borderId="1" xfId="0" applyNumberFormat="1" applyFont="1" applyFill="1" applyBorder="1" applyAlignment="1">
      <alignment vertical="top"/>
    </xf>
    <xf numFmtId="188" fontId="4" fillId="3" borderId="1" xfId="0" applyNumberFormat="1" applyFont="1" applyFill="1" applyBorder="1" applyAlignment="1">
      <alignment vertical="top"/>
    </xf>
    <xf numFmtId="3" fontId="4" fillId="0" borderId="1" xfId="0" applyNumberFormat="1" applyFont="1" applyBorder="1" applyAlignment="1">
      <alignment vertical="top"/>
    </xf>
    <xf numFmtId="3" fontId="4" fillId="4" borderId="1" xfId="0" applyNumberFormat="1" applyFont="1" applyFill="1" applyBorder="1" applyAlignment="1">
      <alignment vertical="top"/>
    </xf>
    <xf numFmtId="3" fontId="4" fillId="3" borderId="1" xfId="0" applyNumberFormat="1" applyFont="1" applyFill="1" applyBorder="1" applyAlignment="1">
      <alignment vertical="top"/>
    </xf>
    <xf numFmtId="9" fontId="4" fillId="0" borderId="12" xfId="2" applyFont="1" applyBorder="1" applyAlignment="1">
      <alignment horizontal="left" vertical="top" wrapText="1"/>
    </xf>
    <xf numFmtId="9" fontId="6" fillId="2" borderId="1" xfId="2" applyFont="1" applyFill="1" applyBorder="1" applyAlignment="1">
      <alignment horizontal="left" vertical="center" wrapText="1"/>
    </xf>
    <xf numFmtId="0" fontId="13" fillId="0" borderId="0" xfId="0" applyFont="1"/>
    <xf numFmtId="0" fontId="2" fillId="11" borderId="0" xfId="0" applyFont="1" applyFill="1"/>
    <xf numFmtId="0" fontId="13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191" fontId="2" fillId="0" borderId="1" xfId="1" applyNumberFormat="1" applyFont="1" applyBorder="1" applyAlignment="1">
      <alignment horizontal="right" vertical="center"/>
    </xf>
    <xf numFmtId="191" fontId="2" fillId="0" borderId="1" xfId="1" applyNumberFormat="1" applyFont="1" applyBorder="1" applyAlignment="1"/>
    <xf numFmtId="9" fontId="22" fillId="0" borderId="1" xfId="2" applyFont="1" applyBorder="1">
      <alignment vertical="center"/>
    </xf>
    <xf numFmtId="176" fontId="2" fillId="0" borderId="0" xfId="0" applyNumberFormat="1" applyFont="1"/>
    <xf numFmtId="10" fontId="6" fillId="2" borderId="1" xfId="2" applyNumberFormat="1" applyFont="1" applyFill="1" applyBorder="1" applyAlignment="1">
      <alignment horizontal="right" vertical="center" wrapText="1"/>
    </xf>
    <xf numFmtId="10" fontId="6" fillId="2" borderId="6" xfId="2" applyNumberFormat="1" applyFont="1" applyFill="1" applyBorder="1" applyAlignment="1">
      <alignment horizontal="right" vertical="center" wrapText="1"/>
    </xf>
    <xf numFmtId="0" fontId="14" fillId="6" borderId="1" xfId="0" applyFont="1" applyFill="1" applyBorder="1" applyAlignment="1">
      <alignment horizontal="center" vertical="center" wrapText="1"/>
    </xf>
    <xf numFmtId="10" fontId="14" fillId="6" borderId="1" xfId="0" applyNumberFormat="1" applyFont="1" applyFill="1" applyBorder="1" applyAlignment="1">
      <alignment vertical="center" wrapText="1"/>
    </xf>
    <xf numFmtId="0" fontId="3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right" vertical="center" wrapText="1"/>
    </xf>
    <xf numFmtId="0" fontId="14" fillId="4" borderId="1" xfId="0" applyFont="1" applyFill="1" applyBorder="1" applyAlignment="1">
      <alignment horizontal="right" vertical="center" wrapText="1"/>
    </xf>
    <xf numFmtId="0" fontId="14" fillId="3" borderId="1" xfId="0" applyFont="1" applyFill="1" applyBorder="1" applyAlignment="1">
      <alignment horizontal="right" vertical="center" wrapText="1"/>
    </xf>
    <xf numFmtId="0" fontId="2" fillId="6" borderId="1" xfId="0" applyFont="1" applyFill="1" applyBorder="1" applyAlignment="1">
      <alignment horizontal="right" vertical="center" wrapText="1"/>
    </xf>
    <xf numFmtId="57" fontId="20" fillId="6" borderId="1" xfId="0" applyNumberFormat="1" applyFont="1" applyFill="1" applyBorder="1" applyAlignment="1">
      <alignment horizontal="center" vertical="center" wrapText="1"/>
    </xf>
    <xf numFmtId="1" fontId="4" fillId="0" borderId="0" xfId="0" applyNumberFormat="1" applyFont="1"/>
    <xf numFmtId="9" fontId="4" fillId="0" borderId="0" xfId="2" applyFont="1" applyAlignment="1"/>
    <xf numFmtId="9" fontId="4" fillId="0" borderId="1" xfId="0" applyNumberFormat="1" applyFont="1" applyBorder="1"/>
    <xf numFmtId="177" fontId="4" fillId="0" borderId="1" xfId="0" applyNumberFormat="1" applyFont="1" applyBorder="1"/>
    <xf numFmtId="178" fontId="4" fillId="0" borderId="1" xfId="1" applyNumberFormat="1" applyFont="1" applyBorder="1" applyAlignment="1"/>
    <xf numFmtId="176" fontId="4" fillId="0" borderId="1" xfId="0" applyNumberFormat="1" applyFont="1" applyBorder="1"/>
    <xf numFmtId="43" fontId="4" fillId="0" borderId="1" xfId="1" applyFont="1" applyBorder="1" applyAlignment="1"/>
    <xf numFmtId="10" fontId="4" fillId="0" borderId="1" xfId="0" applyNumberFormat="1" applyFont="1" applyBorder="1"/>
    <xf numFmtId="176" fontId="9" fillId="4" borderId="1" xfId="1" applyNumberFormat="1" applyFont="1" applyFill="1" applyBorder="1" applyAlignment="1"/>
    <xf numFmtId="184" fontId="4" fillId="0" borderId="1" xfId="0" applyNumberFormat="1" applyFont="1" applyBorder="1"/>
    <xf numFmtId="178" fontId="4" fillId="4" borderId="1" xfId="1" applyNumberFormat="1" applyFont="1" applyFill="1" applyBorder="1" applyAlignment="1"/>
    <xf numFmtId="184" fontId="4" fillId="0" borderId="0" xfId="0" applyNumberFormat="1" applyFont="1"/>
    <xf numFmtId="0" fontId="0" fillId="4" borderId="0" xfId="0" applyFill="1"/>
    <xf numFmtId="0" fontId="0" fillId="4" borderId="0" xfId="0" applyFill="1" applyAlignment="1">
      <alignment horizontal="center"/>
    </xf>
    <xf numFmtId="0" fontId="2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9" fontId="4" fillId="4" borderId="1" xfId="2" applyFont="1" applyFill="1" applyBorder="1" applyAlignment="1">
      <alignment horizontal="center"/>
    </xf>
    <xf numFmtId="177" fontId="4" fillId="4" borderId="1" xfId="2" applyNumberFormat="1" applyFont="1" applyFill="1" applyBorder="1" applyAlignment="1">
      <alignment horizontal="center"/>
    </xf>
    <xf numFmtId="9" fontId="6" fillId="2" borderId="6" xfId="2" applyFont="1" applyFill="1" applyBorder="1" applyAlignment="1">
      <alignment horizontal="right" vertical="center" wrapText="1"/>
    </xf>
    <xf numFmtId="10" fontId="0" fillId="0" borderId="1" xfId="6" applyNumberFormat="1" applyFont="1" applyBorder="1" applyAlignment="1">
      <alignment horizontal="right" vertical="center"/>
    </xf>
    <xf numFmtId="180" fontId="4" fillId="0" borderId="1" xfId="0" applyNumberFormat="1" applyFont="1" applyBorder="1" applyAlignment="1">
      <alignment vertical="top"/>
    </xf>
    <xf numFmtId="180" fontId="9" fillId="0" borderId="1" xfId="0" applyNumberFormat="1" applyFont="1" applyBorder="1" applyAlignment="1">
      <alignment horizontal="center" vertical="top"/>
    </xf>
    <xf numFmtId="180" fontId="9" fillId="0" borderId="0" xfId="0" applyNumberFormat="1" applyFont="1" applyAlignment="1">
      <alignment vertical="top"/>
    </xf>
    <xf numFmtId="195" fontId="4" fillId="0" borderId="1" xfId="0" applyNumberFormat="1" applyFont="1" applyBorder="1" applyAlignment="1">
      <alignment vertical="top"/>
    </xf>
    <xf numFmtId="177" fontId="4" fillId="0" borderId="1" xfId="2" applyNumberFormat="1" applyFont="1" applyBorder="1" applyAlignment="1">
      <alignment horizontal="center"/>
    </xf>
    <xf numFmtId="0" fontId="1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9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right"/>
    </xf>
    <xf numFmtId="176" fontId="0" fillId="0" borderId="1" xfId="1" applyNumberFormat="1" applyFont="1" applyBorder="1" applyAlignment="1"/>
    <xf numFmtId="194" fontId="0" fillId="0" borderId="12" xfId="0" applyNumberFormat="1" applyBorder="1" applyAlignment="1">
      <alignment horizontal="center"/>
    </xf>
    <xf numFmtId="1" fontId="0" fillId="0" borderId="1" xfId="0" applyNumberFormat="1" applyBorder="1"/>
    <xf numFmtId="176" fontId="0" fillId="4" borderId="1" xfId="1" applyNumberFormat="1" applyFont="1" applyFill="1" applyBorder="1" applyAlignment="1"/>
    <xf numFmtId="176" fontId="0" fillId="0" borderId="0" xfId="0" applyNumberFormat="1"/>
    <xf numFmtId="176" fontId="0" fillId="0" borderId="1" xfId="1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178" fontId="0" fillId="0" borderId="1" xfId="1" applyNumberFormat="1" applyFont="1" applyBorder="1" applyAlignment="1"/>
    <xf numFmtId="177" fontId="2" fillId="2" borderId="1" xfId="2" applyNumberFormat="1" applyFont="1" applyFill="1" applyBorder="1" applyAlignment="1"/>
    <xf numFmtId="176" fontId="0" fillId="0" borderId="0" xfId="1" applyNumberFormat="1" applyFont="1" applyAlignment="1"/>
    <xf numFmtId="43" fontId="2" fillId="2" borderId="1" xfId="1" applyFont="1" applyFill="1" applyBorder="1" applyAlignment="1"/>
    <xf numFmtId="177" fontId="6" fillId="2" borderId="1" xfId="1" applyNumberFormat="1" applyFont="1" applyFill="1" applyBorder="1" applyAlignment="1">
      <alignment horizontal="right" vertical="center" wrapText="1"/>
    </xf>
    <xf numFmtId="177" fontId="31" fillId="2" borderId="1" xfId="2" applyNumberFormat="1" applyFont="1" applyFill="1" applyBorder="1" applyAlignment="1">
      <alignment horizontal="right" vertical="center" wrapText="1"/>
    </xf>
    <xf numFmtId="0" fontId="32" fillId="12" borderId="1" xfId="0" applyFont="1" applyFill="1" applyBorder="1" applyAlignment="1">
      <alignment vertical="center" wrapText="1"/>
    </xf>
    <xf numFmtId="0" fontId="33" fillId="13" borderId="1" xfId="0" applyFont="1" applyFill="1" applyBorder="1" applyAlignment="1">
      <alignment vertical="center" wrapText="1"/>
    </xf>
    <xf numFmtId="0" fontId="34" fillId="0" borderId="0" xfId="0" applyFont="1"/>
    <xf numFmtId="177" fontId="4" fillId="0" borderId="1" xfId="2" applyNumberFormat="1" applyFont="1" applyFill="1" applyBorder="1" applyAlignment="1"/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82" fontId="35" fillId="0" borderId="0" xfId="0" applyNumberFormat="1" applyFont="1" applyAlignment="1">
      <alignment horizontal="center" vertical="center"/>
    </xf>
    <xf numFmtId="180" fontId="4" fillId="0" borderId="1" xfId="0" applyNumberFormat="1" applyFont="1" applyBorder="1" applyAlignment="1">
      <alignment horizontal="left" vertical="center" wrapText="1"/>
    </xf>
    <xf numFmtId="176" fontId="4" fillId="0" borderId="1" xfId="1" applyNumberFormat="1" applyFont="1" applyBorder="1" applyAlignment="1">
      <alignment vertical="top"/>
    </xf>
    <xf numFmtId="180" fontId="4" fillId="0" borderId="1" xfId="0" applyNumberFormat="1" applyFont="1" applyBorder="1" applyAlignment="1">
      <alignment horizontal="left" vertical="center"/>
    </xf>
    <xf numFmtId="192" fontId="4" fillId="0" borderId="1" xfId="0" applyNumberFormat="1" applyFont="1" applyBorder="1" applyAlignment="1">
      <alignment horizontal="center" vertical="center"/>
    </xf>
    <xf numFmtId="182" fontId="9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4" fontId="4" fillId="0" borderId="0" xfId="0" applyNumberFormat="1" applyFont="1"/>
    <xf numFmtId="4" fontId="9" fillId="0" borderId="1" xfId="0" applyNumberFormat="1" applyFont="1" applyBorder="1"/>
    <xf numFmtId="176" fontId="4" fillId="0" borderId="0" xfId="1" applyNumberFormat="1" applyFont="1" applyAlignment="1"/>
    <xf numFmtId="176" fontId="4" fillId="4" borderId="0" xfId="1" applyNumberFormat="1" applyFont="1" applyFill="1" applyAlignment="1"/>
    <xf numFmtId="0" fontId="9" fillId="0" borderId="0" xfId="0" applyFont="1" applyAlignment="1">
      <alignment wrapText="1"/>
    </xf>
    <xf numFmtId="191" fontId="9" fillId="0" borderId="0" xfId="5" applyNumberFormat="1" applyFont="1"/>
    <xf numFmtId="0" fontId="9" fillId="2" borderId="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2" borderId="6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9" fontId="8" fillId="0" borderId="1" xfId="6" applyFont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1" xfId="3" applyFont="1" applyBorder="1" applyAlignment="1">
      <alignment horizontal="center" vertical="center"/>
    </xf>
    <xf numFmtId="0" fontId="33" fillId="13" borderId="1" xfId="0" applyFont="1" applyFill="1" applyBorder="1" applyAlignment="1">
      <alignment vertical="center" wrapText="1"/>
    </xf>
    <xf numFmtId="0" fontId="33" fillId="13" borderId="28" xfId="0" applyFont="1" applyFill="1" applyBorder="1" applyAlignment="1">
      <alignment vertical="center" wrapText="1"/>
    </xf>
    <xf numFmtId="0" fontId="33" fillId="13" borderId="12" xfId="0" applyFont="1" applyFill="1" applyBorder="1" applyAlignment="1">
      <alignment vertical="center" wrapText="1"/>
    </xf>
    <xf numFmtId="180" fontId="9" fillId="0" borderId="1" xfId="0" applyNumberFormat="1" applyFont="1" applyBorder="1" applyAlignment="1">
      <alignment horizontal="center" vertical="top"/>
    </xf>
  </cellXfs>
  <cellStyles count="10">
    <cellStyle name="Normal 2" xfId="4"/>
    <cellStyle name="百分比" xfId="2" builtinId="5"/>
    <cellStyle name="百分比 2" xfId="6"/>
    <cellStyle name="常规" xfId="0" builtinId="0"/>
    <cellStyle name="常规 2" xfId="3"/>
    <cellStyle name="常规 6" xfId="8"/>
    <cellStyle name="常规 8" xfId="9"/>
    <cellStyle name="千位分隔" xfId="1" builtinId="3"/>
    <cellStyle name="千位分隔 2" xfId="5"/>
    <cellStyle name="千位分隔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r>
              <a:rPr lang="zh-CN" altLang="en-US" sz="1400" b="0" i="0" baseline="0">
                <a:effectLst/>
              </a:rPr>
              <a:t>率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中国经济基础数据'!$C$26:$C$75</c:f>
              <c:numCache>
                <c:formatCode>_ * #,##0_ ;_ * \-#,##0_ ;_ * "-"??_ ;_ @_ </c:formatCode>
                <c:ptCount val="50"/>
                <c:pt idx="0">
                  <c:v>2252.6999999999998</c:v>
                </c:pt>
                <c:pt idx="1">
                  <c:v>2426.4</c:v>
                </c:pt>
                <c:pt idx="2">
                  <c:v>2518.1</c:v>
                </c:pt>
                <c:pt idx="3">
                  <c:v>2720.9</c:v>
                </c:pt>
                <c:pt idx="4">
                  <c:v>2789.9</c:v>
                </c:pt>
                <c:pt idx="5">
                  <c:v>2997.3</c:v>
                </c:pt>
                <c:pt idx="6">
                  <c:v>2943.7</c:v>
                </c:pt>
                <c:pt idx="7">
                  <c:v>3201.9</c:v>
                </c:pt>
                <c:pt idx="8">
                  <c:v>3645.2</c:v>
                </c:pt>
                <c:pt idx="9">
                  <c:v>4062.6</c:v>
                </c:pt>
                <c:pt idx="10">
                  <c:v>4545.6000000000004</c:v>
                </c:pt>
                <c:pt idx="11">
                  <c:v>4891.6000000000004</c:v>
                </c:pt>
                <c:pt idx="12">
                  <c:v>5323.4</c:v>
                </c:pt>
                <c:pt idx="13">
                  <c:v>5962.7</c:v>
                </c:pt>
                <c:pt idx="14">
                  <c:v>7208.1</c:v>
                </c:pt>
                <c:pt idx="15">
                  <c:v>9016</c:v>
                </c:pt>
                <c:pt idx="16">
                  <c:v>10275.200000000001</c:v>
                </c:pt>
                <c:pt idx="17">
                  <c:v>12058.6</c:v>
                </c:pt>
                <c:pt idx="18">
                  <c:v>15042.8</c:v>
                </c:pt>
                <c:pt idx="19">
                  <c:v>16992.3</c:v>
                </c:pt>
                <c:pt idx="20">
                  <c:v>18667.8</c:v>
                </c:pt>
                <c:pt idx="21">
                  <c:v>21781.5</c:v>
                </c:pt>
                <c:pt idx="22">
                  <c:v>26923.5</c:v>
                </c:pt>
                <c:pt idx="23">
                  <c:v>35333.9</c:v>
                </c:pt>
                <c:pt idx="24">
                  <c:v>48197.9</c:v>
                </c:pt>
                <c:pt idx="25">
                  <c:v>60793.7</c:v>
                </c:pt>
                <c:pt idx="26">
                  <c:v>71176.600000000006</c:v>
                </c:pt>
                <c:pt idx="27">
                  <c:v>78973</c:v>
                </c:pt>
                <c:pt idx="28">
                  <c:v>84402.3</c:v>
                </c:pt>
                <c:pt idx="29">
                  <c:v>89677.1</c:v>
                </c:pt>
                <c:pt idx="30">
                  <c:v>99214.6</c:v>
                </c:pt>
                <c:pt idx="31">
                  <c:v>109655.2</c:v>
                </c:pt>
                <c:pt idx="32">
                  <c:v>120332.7</c:v>
                </c:pt>
                <c:pt idx="33">
                  <c:v>135822.79999999999</c:v>
                </c:pt>
                <c:pt idx="34">
                  <c:v>159878.29999999999</c:v>
                </c:pt>
                <c:pt idx="35">
                  <c:v>184937.4</c:v>
                </c:pt>
                <c:pt idx="36">
                  <c:v>216314.4</c:v>
                </c:pt>
                <c:pt idx="37">
                  <c:v>265810.3</c:v>
                </c:pt>
                <c:pt idx="38">
                  <c:v>314045.40000000002</c:v>
                </c:pt>
                <c:pt idx="39">
                  <c:v>340902.81</c:v>
                </c:pt>
                <c:pt idx="40">
                  <c:v>401512.8</c:v>
                </c:pt>
                <c:pt idx="41">
                  <c:v>473104.05</c:v>
                </c:pt>
                <c:pt idx="42">
                  <c:v>534123.04</c:v>
                </c:pt>
                <c:pt idx="43">
                  <c:v>588018.76</c:v>
                </c:pt>
                <c:pt idx="44">
                  <c:v>635910</c:v>
                </c:pt>
                <c:pt idx="45">
                  <c:v>676708</c:v>
                </c:pt>
                <c:pt idx="46">
                  <c:v>744127</c:v>
                </c:pt>
                <c:pt idx="47">
                  <c:v>827122</c:v>
                </c:pt>
                <c:pt idx="48">
                  <c:v>900309</c:v>
                </c:pt>
                <c:pt idx="49">
                  <c:v>990865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F-4B45-843E-B489B996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中国经济基础数据'!$D$26:$D$75</c:f>
              <c:numCache>
                <c:formatCode>0.0%</c:formatCode>
                <c:ptCount val="50"/>
                <c:pt idx="0" formatCode="0%">
                  <c:v>0.14804810926511047</c:v>
                </c:pt>
                <c:pt idx="1">
                  <c:v>7.9000000000000001E-2</c:v>
                </c:pt>
                <c:pt idx="2">
                  <c:v>7.9000000000000001E-2</c:v>
                </c:pt>
                <c:pt idx="3">
                  <c:v>7.9000000000000001E-2</c:v>
                </c:pt>
                <c:pt idx="4">
                  <c:v>2.3E-2</c:v>
                </c:pt>
                <c:pt idx="5">
                  <c:v>8.6999999999999994E-2</c:v>
                </c:pt>
                <c:pt idx="6">
                  <c:v>-1.6E-2</c:v>
                </c:pt>
                <c:pt idx="7">
                  <c:v>7.5999999999999998E-2</c:v>
                </c:pt>
                <c:pt idx="8">
                  <c:v>0.11699999999999999</c:v>
                </c:pt>
                <c:pt idx="9">
                  <c:v>7.5999999999999998E-2</c:v>
                </c:pt>
                <c:pt idx="10">
                  <c:v>7.8E-2</c:v>
                </c:pt>
                <c:pt idx="11">
                  <c:v>5.2000000000000005E-2</c:v>
                </c:pt>
                <c:pt idx="12">
                  <c:v>9.0999999999999998E-2</c:v>
                </c:pt>
                <c:pt idx="13">
                  <c:v>0.109</c:v>
                </c:pt>
                <c:pt idx="14">
                  <c:v>0.152</c:v>
                </c:pt>
                <c:pt idx="15">
                  <c:v>0.13500000000000001</c:v>
                </c:pt>
                <c:pt idx="16">
                  <c:v>8.8000000000000009E-2</c:v>
                </c:pt>
                <c:pt idx="17">
                  <c:v>0.11599999999999999</c:v>
                </c:pt>
                <c:pt idx="18">
                  <c:v>0.113</c:v>
                </c:pt>
                <c:pt idx="19">
                  <c:v>4.0999999999999995E-2</c:v>
                </c:pt>
                <c:pt idx="20">
                  <c:v>3.7999999999999999E-2</c:v>
                </c:pt>
                <c:pt idx="21">
                  <c:v>9.1999999999999998E-2</c:v>
                </c:pt>
                <c:pt idx="22">
                  <c:v>0.14199999999999999</c:v>
                </c:pt>
                <c:pt idx="23">
                  <c:v>0.14000000000000001</c:v>
                </c:pt>
                <c:pt idx="24">
                  <c:v>0.13100000000000001</c:v>
                </c:pt>
                <c:pt idx="25">
                  <c:v>0.109</c:v>
                </c:pt>
                <c:pt idx="26">
                  <c:v>0.1</c:v>
                </c:pt>
                <c:pt idx="27">
                  <c:v>9.3000000000000013E-2</c:v>
                </c:pt>
                <c:pt idx="28">
                  <c:v>7.8E-2</c:v>
                </c:pt>
                <c:pt idx="29">
                  <c:v>7.5999999999999998E-2</c:v>
                </c:pt>
                <c:pt idx="30">
                  <c:v>8.4000000000000005E-2</c:v>
                </c:pt>
                <c:pt idx="31">
                  <c:v>8.3000000000000004E-2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0.10099999999999999</c:v>
                </c:pt>
                <c:pt idx="35">
                  <c:v>0.10300000000000001</c:v>
                </c:pt>
                <c:pt idx="36">
                  <c:v>0.127</c:v>
                </c:pt>
                <c:pt idx="37">
                  <c:v>0.14199999999999999</c:v>
                </c:pt>
                <c:pt idx="38">
                  <c:v>9.6000000000000002E-2</c:v>
                </c:pt>
                <c:pt idx="39">
                  <c:v>9.11E-2</c:v>
                </c:pt>
                <c:pt idx="40">
                  <c:v>0.1045</c:v>
                </c:pt>
                <c:pt idx="41">
                  <c:v>9.3000000000000013E-2</c:v>
                </c:pt>
                <c:pt idx="42">
                  <c:v>7.7499999999999999E-2</c:v>
                </c:pt>
                <c:pt idx="43">
                  <c:v>7.690000000000001E-2</c:v>
                </c:pt>
                <c:pt idx="44">
                  <c:v>7.2999999999999995E-2</c:v>
                </c:pt>
                <c:pt idx="45">
                  <c:v>6.9000000000000006E-2</c:v>
                </c:pt>
                <c:pt idx="46">
                  <c:v>6.7000000000000004E-2</c:v>
                </c:pt>
                <c:pt idx="47">
                  <c:v>6.9000000000000006E-2</c:v>
                </c:pt>
                <c:pt idx="48">
                  <c:v>6.6000000000000003E-2</c:v>
                </c:pt>
                <c:pt idx="49">
                  <c:v>6.0999999999999999E-2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BF-4B45-843E-B489B996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总人口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中国经济基础数据'!$CA$4</c:f>
              <c:strCache>
                <c:ptCount val="1"/>
                <c:pt idx="0">
                  <c:v>总人口
(万人)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中国经济基础数据'!$CA$27:$CA$73</c:f>
              <c:numCache>
                <c:formatCode>_ * #,##0_ ;_ * \-#,##0_ ;_ * "-"??_ ;_ @_ </c:formatCode>
                <c:ptCount val="47"/>
                <c:pt idx="0">
                  <c:v>85229</c:v>
                </c:pt>
                <c:pt idx="1">
                  <c:v>87177</c:v>
                </c:pt>
                <c:pt idx="2">
                  <c:v>89211</c:v>
                </c:pt>
                <c:pt idx="3">
                  <c:v>90859</c:v>
                </c:pt>
                <c:pt idx="4">
                  <c:v>92420</c:v>
                </c:pt>
                <c:pt idx="5">
                  <c:v>93717</c:v>
                </c:pt>
                <c:pt idx="6">
                  <c:v>94974</c:v>
                </c:pt>
                <c:pt idx="7">
                  <c:v>96259</c:v>
                </c:pt>
                <c:pt idx="8">
                  <c:v>97542</c:v>
                </c:pt>
                <c:pt idx="9">
                  <c:v>98705</c:v>
                </c:pt>
                <c:pt idx="10">
                  <c:v>100072</c:v>
                </c:pt>
                <c:pt idx="11">
                  <c:v>101654</c:v>
                </c:pt>
                <c:pt idx="12">
                  <c:v>103008</c:v>
                </c:pt>
                <c:pt idx="13">
                  <c:v>104357</c:v>
                </c:pt>
                <c:pt idx="14">
                  <c:v>105851</c:v>
                </c:pt>
                <c:pt idx="15">
                  <c:v>107507</c:v>
                </c:pt>
                <c:pt idx="16">
                  <c:v>109300</c:v>
                </c:pt>
                <c:pt idx="17">
                  <c:v>111026</c:v>
                </c:pt>
                <c:pt idx="18">
                  <c:v>112704</c:v>
                </c:pt>
                <c:pt idx="19">
                  <c:v>114333</c:v>
                </c:pt>
                <c:pt idx="20">
                  <c:v>115823</c:v>
                </c:pt>
                <c:pt idx="21">
                  <c:v>117171</c:v>
                </c:pt>
                <c:pt idx="22">
                  <c:v>118517</c:v>
                </c:pt>
                <c:pt idx="23">
                  <c:v>119850</c:v>
                </c:pt>
                <c:pt idx="24">
                  <c:v>121121</c:v>
                </c:pt>
                <c:pt idx="25">
                  <c:v>122389</c:v>
                </c:pt>
                <c:pt idx="26">
                  <c:v>123626</c:v>
                </c:pt>
                <c:pt idx="27">
                  <c:v>124761</c:v>
                </c:pt>
                <c:pt idx="28">
                  <c:v>125786</c:v>
                </c:pt>
                <c:pt idx="29">
                  <c:v>126743</c:v>
                </c:pt>
                <c:pt idx="30">
                  <c:v>127627</c:v>
                </c:pt>
                <c:pt idx="31">
                  <c:v>128453</c:v>
                </c:pt>
                <c:pt idx="32">
                  <c:v>129227</c:v>
                </c:pt>
                <c:pt idx="33">
                  <c:v>129988</c:v>
                </c:pt>
                <c:pt idx="34">
                  <c:v>130756</c:v>
                </c:pt>
                <c:pt idx="35">
                  <c:v>131448</c:v>
                </c:pt>
                <c:pt idx="36">
                  <c:v>132129</c:v>
                </c:pt>
                <c:pt idx="37">
                  <c:v>132802</c:v>
                </c:pt>
                <c:pt idx="38">
                  <c:v>133450</c:v>
                </c:pt>
                <c:pt idx="39">
                  <c:v>134091</c:v>
                </c:pt>
                <c:pt idx="40">
                  <c:v>134735</c:v>
                </c:pt>
                <c:pt idx="41">
                  <c:v>135404</c:v>
                </c:pt>
                <c:pt idx="42">
                  <c:v>136072</c:v>
                </c:pt>
                <c:pt idx="43">
                  <c:v>136782</c:v>
                </c:pt>
                <c:pt idx="44">
                  <c:v>137462</c:v>
                </c:pt>
                <c:pt idx="45">
                  <c:v>138271</c:v>
                </c:pt>
                <c:pt idx="46">
                  <c:v>139008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F-4D2D-ABC1-1FFC05E2C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833584"/>
        <c:axId val="673843096"/>
      </c:barChart>
      <c:lineChart>
        <c:grouping val="standard"/>
        <c:varyColors val="0"/>
        <c:ser>
          <c:idx val="1"/>
          <c:order val="1"/>
          <c:tx>
            <c:strRef>
              <c:f>'1. 中国经济基础数据'!$CB$4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中国经济基础数据'!$B$27:$B$73</c:f>
              <c:strCache>
                <c:ptCount val="47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</c:strCache>
            </c:strRef>
          </c:cat>
          <c:val>
            <c:numRef>
              <c:f>'1. 中国经济基础数据'!$CB$27:$CB$73</c:f>
              <c:numCache>
                <c:formatCode>0.00%</c:formatCode>
                <c:ptCount val="47"/>
                <c:pt idx="0">
                  <c:v>2.6954405243878821E-2</c:v>
                </c:pt>
                <c:pt idx="1">
                  <c:v>2.2856070116978877E-2</c:v>
                </c:pt>
                <c:pt idx="2">
                  <c:v>2.3331842114319157E-2</c:v>
                </c:pt>
                <c:pt idx="3">
                  <c:v>1.8473058255148E-2</c:v>
                </c:pt>
                <c:pt idx="4">
                  <c:v>1.7180466437006769E-2</c:v>
                </c:pt>
                <c:pt idx="5">
                  <c:v>1.4033758926639273E-2</c:v>
                </c:pt>
                <c:pt idx="6">
                  <c:v>1.3412721277889839E-2</c:v>
                </c:pt>
                <c:pt idx="7">
                  <c:v>1.3530018741971572E-2</c:v>
                </c:pt>
                <c:pt idx="8">
                  <c:v>1.3328623816993845E-2</c:v>
                </c:pt>
                <c:pt idx="9">
                  <c:v>1.1923069036927636E-2</c:v>
                </c:pt>
                <c:pt idx="10">
                  <c:v>1.3849349070462535E-2</c:v>
                </c:pt>
                <c:pt idx="11">
                  <c:v>1.5808617795187496E-2</c:v>
                </c:pt>
                <c:pt idx="12">
                  <c:v>1.3319692289531115E-2</c:v>
                </c:pt>
                <c:pt idx="13">
                  <c:v>1.3096070208139077E-2</c:v>
                </c:pt>
                <c:pt idx="14">
                  <c:v>1.4316241363780069E-2</c:v>
                </c:pt>
                <c:pt idx="15">
                  <c:v>1.5644632549527193E-2</c:v>
                </c:pt>
                <c:pt idx="16">
                  <c:v>1.6677983759197046E-2</c:v>
                </c:pt>
                <c:pt idx="17">
                  <c:v>1.5791399817017382E-2</c:v>
                </c:pt>
                <c:pt idx="18">
                  <c:v>1.5113576999981948E-2</c:v>
                </c:pt>
                <c:pt idx="19">
                  <c:v>1.4453790459965976E-2</c:v>
                </c:pt>
                <c:pt idx="20">
                  <c:v>1.3032107965329276E-2</c:v>
                </c:pt>
                <c:pt idx="21">
                  <c:v>1.1638448322008665E-2</c:v>
                </c:pt>
                <c:pt idx="22">
                  <c:v>1.1487484104428569E-2</c:v>
                </c:pt>
                <c:pt idx="23">
                  <c:v>1.1247331606436317E-2</c:v>
                </c:pt>
                <c:pt idx="24">
                  <c:v>1.0604922820191875E-2</c:v>
                </c:pt>
                <c:pt idx="25">
                  <c:v>1.0468869973002226E-2</c:v>
                </c:pt>
                <c:pt idx="26">
                  <c:v>1.0107117469707161E-2</c:v>
                </c:pt>
                <c:pt idx="27">
                  <c:v>9.1809166356591199E-3</c:v>
                </c:pt>
                <c:pt idx="28">
                  <c:v>8.2157084345269027E-3</c:v>
                </c:pt>
                <c:pt idx="29">
                  <c:v>7.608159890607924E-3</c:v>
                </c:pt>
                <c:pt idx="30">
                  <c:v>6.974744167330682E-3</c:v>
                </c:pt>
                <c:pt idx="31">
                  <c:v>6.4719847681133924E-3</c:v>
                </c:pt>
                <c:pt idx="32">
                  <c:v>6.025550201240959E-3</c:v>
                </c:pt>
                <c:pt idx="33">
                  <c:v>5.8888622346722208E-3</c:v>
                </c:pt>
                <c:pt idx="34">
                  <c:v>5.9082376834784789E-3</c:v>
                </c:pt>
                <c:pt idx="35">
                  <c:v>5.2923001621341115E-3</c:v>
                </c:pt>
                <c:pt idx="36">
                  <c:v>5.1807558882599469E-3</c:v>
                </c:pt>
                <c:pt idx="37">
                  <c:v>5.0935071029070134E-3</c:v>
                </c:pt>
                <c:pt idx="38">
                  <c:v>4.8794445866779945E-3</c:v>
                </c:pt>
                <c:pt idx="39">
                  <c:v>4.8032971150242521E-3</c:v>
                </c:pt>
                <c:pt idx="40">
                  <c:v>4.802708608333095E-3</c:v>
                </c:pt>
                <c:pt idx="41">
                  <c:v>4.9653022599918106E-3</c:v>
                </c:pt>
                <c:pt idx="42">
                  <c:v>4.9333845381229757E-3</c:v>
                </c:pt>
                <c:pt idx="43">
                  <c:v>5.2178258568993385E-3</c:v>
                </c:pt>
                <c:pt idx="44">
                  <c:v>4.9714143673875721E-3</c:v>
                </c:pt>
                <c:pt idx="45">
                  <c:v>5.8852628362746628E-3</c:v>
                </c:pt>
                <c:pt idx="46">
                  <c:v>5.3301126049569714E-3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FAF-4D2D-ABC1-1FFC05E2C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841456"/>
        <c:axId val="673833256"/>
      </c:lineChart>
      <c:catAx>
        <c:axId val="673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43096"/>
        <c:crosses val="autoZero"/>
        <c:auto val="1"/>
        <c:lblAlgn val="ctr"/>
        <c:lblOffset val="100"/>
        <c:noMultiLvlLbl val="0"/>
      </c:catAx>
      <c:valAx>
        <c:axId val="67384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33584"/>
        <c:crosses val="autoZero"/>
        <c:crossBetween val="between"/>
      </c:valAx>
      <c:valAx>
        <c:axId val="67383325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841456"/>
        <c:crosses val="max"/>
        <c:crossBetween val="between"/>
      </c:valAx>
      <c:catAx>
        <c:axId val="673841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3833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/>
              <a:t>城市化率 </a:t>
            </a:r>
            <a:r>
              <a:rPr lang="en-US" altLang="zh-CN" sz="1400"/>
              <a:t>vs </a:t>
            </a:r>
            <a:r>
              <a:rPr lang="zh-CN" altLang="en-US" sz="1400"/>
              <a:t>增速</a:t>
            </a:r>
          </a:p>
        </c:rich>
      </c:tx>
      <c:layout>
        <c:manualLayout>
          <c:xMode val="edge"/>
          <c:yMode val="edge"/>
          <c:x val="0.37025635060600764"/>
          <c:y val="1.4451187699877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中国经济基础数据'!$CZ$4</c:f>
              <c:strCache>
                <c:ptCount val="1"/>
                <c:pt idx="0">
                  <c:v>城镇化率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中国经济基础数据'!$CZ$26:$CZ$75</c:f>
              <c:numCache>
                <c:formatCode>0.0%</c:formatCode>
                <c:ptCount val="50"/>
                <c:pt idx="0">
                  <c:v>0.17379999999999998</c:v>
                </c:pt>
                <c:pt idx="1">
                  <c:v>0.1726</c:v>
                </c:pt>
                <c:pt idx="2">
                  <c:v>0.17129999999999998</c:v>
                </c:pt>
                <c:pt idx="3">
                  <c:v>0.17199999999999999</c:v>
                </c:pt>
                <c:pt idx="4">
                  <c:v>0.1716</c:v>
                </c:pt>
                <c:pt idx="5">
                  <c:v>0.1734</c:v>
                </c:pt>
                <c:pt idx="6">
                  <c:v>0.1744</c:v>
                </c:pt>
                <c:pt idx="7">
                  <c:v>0.17550000000000002</c:v>
                </c:pt>
                <c:pt idx="8">
                  <c:v>0.17920000000000003</c:v>
                </c:pt>
                <c:pt idx="9">
                  <c:v>0.19989999999999999</c:v>
                </c:pt>
                <c:pt idx="10">
                  <c:v>0.19390000000000002</c:v>
                </c:pt>
                <c:pt idx="11">
                  <c:v>0.2016</c:v>
                </c:pt>
                <c:pt idx="12">
                  <c:v>0.21129999999999999</c:v>
                </c:pt>
                <c:pt idx="13">
                  <c:v>0.2162</c:v>
                </c:pt>
                <c:pt idx="14">
                  <c:v>0.23010000000000003</c:v>
                </c:pt>
                <c:pt idx="15">
                  <c:v>0.23710000000000001</c:v>
                </c:pt>
                <c:pt idx="16">
                  <c:v>0.2452</c:v>
                </c:pt>
                <c:pt idx="17">
                  <c:v>0.25319999999999998</c:v>
                </c:pt>
                <c:pt idx="18">
                  <c:v>0.2581</c:v>
                </c:pt>
                <c:pt idx="19">
                  <c:v>0.2621</c:v>
                </c:pt>
                <c:pt idx="20">
                  <c:v>0.2641</c:v>
                </c:pt>
                <c:pt idx="21">
                  <c:v>0.26369999999999999</c:v>
                </c:pt>
                <c:pt idx="22">
                  <c:v>0.27629999999999999</c:v>
                </c:pt>
                <c:pt idx="23">
                  <c:v>0.28139999999999998</c:v>
                </c:pt>
                <c:pt idx="24">
                  <c:v>0.28620000000000001</c:v>
                </c:pt>
                <c:pt idx="25">
                  <c:v>0.29039999999999999</c:v>
                </c:pt>
                <c:pt idx="26">
                  <c:v>0.29370000000000002</c:v>
                </c:pt>
                <c:pt idx="27">
                  <c:v>0.29920000000000002</c:v>
                </c:pt>
                <c:pt idx="28">
                  <c:v>0.30399999999999999</c:v>
                </c:pt>
                <c:pt idx="29">
                  <c:v>0.30890000000000001</c:v>
                </c:pt>
                <c:pt idx="30">
                  <c:v>0.36219999999999997</c:v>
                </c:pt>
                <c:pt idx="31">
                  <c:v>0.37659999999999999</c:v>
                </c:pt>
                <c:pt idx="32">
                  <c:v>0.39090000000000003</c:v>
                </c:pt>
                <c:pt idx="33">
                  <c:v>0.40529999999999999</c:v>
                </c:pt>
                <c:pt idx="34">
                  <c:v>0.41759999999999997</c:v>
                </c:pt>
                <c:pt idx="35">
                  <c:v>0.4299</c:v>
                </c:pt>
                <c:pt idx="36">
                  <c:v>0.439</c:v>
                </c:pt>
                <c:pt idx="37">
                  <c:v>0.44939999999999997</c:v>
                </c:pt>
                <c:pt idx="38">
                  <c:v>0.45679999999999998</c:v>
                </c:pt>
                <c:pt idx="39">
                  <c:v>0.46590000000000004</c:v>
                </c:pt>
                <c:pt idx="40">
                  <c:v>0.47499999999999998</c:v>
                </c:pt>
                <c:pt idx="41">
                  <c:v>0.51270000000000004</c:v>
                </c:pt>
                <c:pt idx="42">
                  <c:v>0.52570000000000006</c:v>
                </c:pt>
                <c:pt idx="43">
                  <c:v>0.5373</c:v>
                </c:pt>
                <c:pt idx="44">
                  <c:v>0.54770000000000008</c:v>
                </c:pt>
                <c:pt idx="45">
                  <c:v>0.56100000000000005</c:v>
                </c:pt>
                <c:pt idx="46">
                  <c:v>0.57350000000000001</c:v>
                </c:pt>
                <c:pt idx="47">
                  <c:v>0.58520000000000005</c:v>
                </c:pt>
                <c:pt idx="48">
                  <c:v>0.5958</c:v>
                </c:pt>
                <c:pt idx="49">
                  <c:v>0.60599999999999998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B3E-4EC5-8F7B-6042AE197D40}"/>
            </c:ext>
          </c:extLst>
        </c:ser>
        <c:ser>
          <c:idx val="1"/>
          <c:order val="1"/>
          <c:tx>
            <c:strRef>
              <c:f>'1. 中国经济基础数据'!$DA$4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中国经济基础数据'!$DA$26:$DA$75</c:f>
              <c:numCache>
                <c:formatCode>0.0%</c:formatCode>
                <c:ptCount val="50"/>
                <c:pt idx="1">
                  <c:v>-6.9044879171460405E-3</c:v>
                </c:pt>
                <c:pt idx="2">
                  <c:v>-7.5318655851681626E-3</c:v>
                </c:pt>
                <c:pt idx="3">
                  <c:v>4.086398131932345E-3</c:v>
                </c:pt>
                <c:pt idx="4">
                  <c:v>-2.3255813953487747E-3</c:v>
                </c:pt>
                <c:pt idx="5">
                  <c:v>1.0489510489510412E-2</c:v>
                </c:pt>
                <c:pt idx="6">
                  <c:v>5.7670126874278527E-3</c:v>
                </c:pt>
                <c:pt idx="7">
                  <c:v>6.307339449541427E-3</c:v>
                </c:pt>
                <c:pt idx="8">
                  <c:v>2.1082621082621156E-2</c:v>
                </c:pt>
                <c:pt idx="9">
                  <c:v>0.11551339285714257</c:v>
                </c:pt>
                <c:pt idx="10">
                  <c:v>-3.0015007503751745E-2</c:v>
                </c:pt>
                <c:pt idx="11">
                  <c:v>3.971119133573997E-2</c:v>
                </c:pt>
                <c:pt idx="12">
                  <c:v>4.8115079365079305E-2</c:v>
                </c:pt>
                <c:pt idx="13">
                  <c:v>2.3189777567439673E-2</c:v>
                </c:pt>
                <c:pt idx="14">
                  <c:v>6.4292321924144469E-2</c:v>
                </c:pt>
                <c:pt idx="15">
                  <c:v>3.0421555845284498E-2</c:v>
                </c:pt>
                <c:pt idx="16">
                  <c:v>3.4162800506115643E-2</c:v>
                </c:pt>
                <c:pt idx="17">
                  <c:v>3.2626427406198921E-2</c:v>
                </c:pt>
                <c:pt idx="18">
                  <c:v>1.9352290679304884E-2</c:v>
                </c:pt>
                <c:pt idx="19">
                  <c:v>1.549786904300654E-2</c:v>
                </c:pt>
                <c:pt idx="20">
                  <c:v>7.6306753147654671E-3</c:v>
                </c:pt>
                <c:pt idx="21">
                  <c:v>-1.5145778114351582E-3</c:v>
                </c:pt>
                <c:pt idx="22">
                  <c:v>4.7781569965870352E-2</c:v>
                </c:pt>
                <c:pt idx="23">
                  <c:v>1.8458197611292082E-2</c:v>
                </c:pt>
                <c:pt idx="24">
                  <c:v>1.7057569296375252E-2</c:v>
                </c:pt>
                <c:pt idx="25">
                  <c:v>1.467505241090139E-2</c:v>
                </c:pt>
                <c:pt idx="26">
                  <c:v>1.1363636363636465E-2</c:v>
                </c:pt>
                <c:pt idx="27">
                  <c:v>1.8726591760299671E-2</c:v>
                </c:pt>
                <c:pt idx="28">
                  <c:v>1.6042780748662944E-2</c:v>
                </c:pt>
                <c:pt idx="29">
                  <c:v>1.6118421052631726E-2</c:v>
                </c:pt>
                <c:pt idx="30">
                  <c:v>0.17254775008093226</c:v>
                </c:pt>
                <c:pt idx="31">
                  <c:v>3.9757040309221559E-2</c:v>
                </c:pt>
                <c:pt idx="32">
                  <c:v>3.7971322357939652E-2</c:v>
                </c:pt>
                <c:pt idx="33">
                  <c:v>3.683806600153483E-2</c:v>
                </c:pt>
                <c:pt idx="34">
                  <c:v>3.0347890451517312E-2</c:v>
                </c:pt>
                <c:pt idx="35">
                  <c:v>2.9454022988505857E-2</c:v>
                </c:pt>
                <c:pt idx="36">
                  <c:v>2.1167713421726075E-2</c:v>
                </c:pt>
                <c:pt idx="37">
                  <c:v>2.3690205011389409E-2</c:v>
                </c:pt>
                <c:pt idx="38">
                  <c:v>1.6466399643969787E-2</c:v>
                </c:pt>
                <c:pt idx="39">
                  <c:v>1.9921190893170015E-2</c:v>
                </c:pt>
                <c:pt idx="40">
                  <c:v>1.9532088430993744E-2</c:v>
                </c:pt>
                <c:pt idx="41">
                  <c:v>7.9368421052631755E-2</c:v>
                </c:pt>
                <c:pt idx="42">
                  <c:v>2.5355958650282728E-2</c:v>
                </c:pt>
                <c:pt idx="43">
                  <c:v>2.2065817005896715E-2</c:v>
                </c:pt>
                <c:pt idx="44">
                  <c:v>1.9356039456542184E-2</c:v>
                </c:pt>
                <c:pt idx="45">
                  <c:v>2.4283366806646001E-2</c:v>
                </c:pt>
                <c:pt idx="46">
                  <c:v>2.2281639928698693E-2</c:v>
                </c:pt>
                <c:pt idx="47">
                  <c:v>2.0401046207497942E-2</c:v>
                </c:pt>
                <c:pt idx="48">
                  <c:v>1.8113465481886415E-2</c:v>
                </c:pt>
                <c:pt idx="49">
                  <c:v>1.7119838872104776E-2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B3E-4EC5-8F7B-6042AE197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660112"/>
        <c:axId val="500660768"/>
      </c:lineChart>
      <c:catAx>
        <c:axId val="5006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660768"/>
        <c:crosses val="autoZero"/>
        <c:auto val="1"/>
        <c:lblAlgn val="ctr"/>
        <c:lblOffset val="100"/>
        <c:noMultiLvlLbl val="0"/>
      </c:catAx>
      <c:valAx>
        <c:axId val="5006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6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M2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中国经济基础数据'!$B$27:$B$75</c:f>
              <c:strCache>
                <c:ptCount val="49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  <c:pt idx="48">
                  <c:v>2019年</c:v>
                </c:pt>
              </c:strCache>
            </c:strRef>
          </c:cat>
          <c:val>
            <c:numRef>
              <c:f>'1. 中国经济基础数据'!$K$27:$K$75</c:f>
              <c:numCache>
                <c:formatCode>_ * #,##0_ ;_ * \-#,##0_ ;_ * "-"??_ ;_ @_ </c:formatCode>
                <c:ptCount val="49"/>
                <c:pt idx="0">
                  <c:v>714.9</c:v>
                </c:pt>
                <c:pt idx="1">
                  <c:v>754.9</c:v>
                </c:pt>
                <c:pt idx="2">
                  <c:v>870.3</c:v>
                </c:pt>
                <c:pt idx="3">
                  <c:v>936.8</c:v>
                </c:pt>
                <c:pt idx="4">
                  <c:v>1017.5</c:v>
                </c:pt>
                <c:pt idx="5">
                  <c:v>1084.5999999999999</c:v>
                </c:pt>
                <c:pt idx="6">
                  <c:v>1107.3</c:v>
                </c:pt>
                <c:pt idx="7">
                  <c:v>1159.0999999999999</c:v>
                </c:pt>
                <c:pt idx="8">
                  <c:v>1458.1</c:v>
                </c:pt>
                <c:pt idx="9">
                  <c:v>1661.2</c:v>
                </c:pt>
                <c:pt idx="10">
                  <c:v>2027.4</c:v>
                </c:pt>
                <c:pt idx="11">
                  <c:v>2369.9</c:v>
                </c:pt>
                <c:pt idx="12">
                  <c:v>2788.6</c:v>
                </c:pt>
                <c:pt idx="13">
                  <c:v>3583.9</c:v>
                </c:pt>
                <c:pt idx="14">
                  <c:v>4264.8999999999996</c:v>
                </c:pt>
                <c:pt idx="15">
                  <c:v>5354.7</c:v>
                </c:pt>
                <c:pt idx="16">
                  <c:v>6517</c:v>
                </c:pt>
                <c:pt idx="17">
                  <c:v>7425.8</c:v>
                </c:pt>
                <c:pt idx="18">
                  <c:v>10786.2</c:v>
                </c:pt>
                <c:pt idx="19">
                  <c:v>15293.4</c:v>
                </c:pt>
                <c:pt idx="20">
                  <c:v>19349.900000000001</c:v>
                </c:pt>
                <c:pt idx="21">
                  <c:v>25402.2</c:v>
                </c:pt>
                <c:pt idx="22">
                  <c:v>34879.800000000003</c:v>
                </c:pt>
                <c:pt idx="23">
                  <c:v>46923.5</c:v>
                </c:pt>
                <c:pt idx="24">
                  <c:v>60750.5</c:v>
                </c:pt>
                <c:pt idx="25">
                  <c:v>76094.899999999994</c:v>
                </c:pt>
                <c:pt idx="26">
                  <c:v>90995.3</c:v>
                </c:pt>
                <c:pt idx="27">
                  <c:v>104498.5</c:v>
                </c:pt>
                <c:pt idx="28">
                  <c:v>119897.9</c:v>
                </c:pt>
                <c:pt idx="29">
                  <c:v>134610.29999999999</c:v>
                </c:pt>
                <c:pt idx="30">
                  <c:v>158301.9</c:v>
                </c:pt>
                <c:pt idx="31">
                  <c:v>185007</c:v>
                </c:pt>
                <c:pt idx="32">
                  <c:v>221222.8</c:v>
                </c:pt>
                <c:pt idx="33">
                  <c:v>253207.7</c:v>
                </c:pt>
                <c:pt idx="34">
                  <c:v>298755.7</c:v>
                </c:pt>
                <c:pt idx="35">
                  <c:v>345603.6</c:v>
                </c:pt>
                <c:pt idx="36">
                  <c:v>403442.2</c:v>
                </c:pt>
                <c:pt idx="37">
                  <c:v>475166.6</c:v>
                </c:pt>
                <c:pt idx="38">
                  <c:v>610224.52</c:v>
                </c:pt>
                <c:pt idx="39">
                  <c:v>725851.79</c:v>
                </c:pt>
                <c:pt idx="40">
                  <c:v>851590.9</c:v>
                </c:pt>
                <c:pt idx="41">
                  <c:v>974148.8</c:v>
                </c:pt>
                <c:pt idx="42">
                  <c:v>1106524.98</c:v>
                </c:pt>
                <c:pt idx="43">
                  <c:v>1228374.81</c:v>
                </c:pt>
                <c:pt idx="44">
                  <c:v>1392300</c:v>
                </c:pt>
                <c:pt idx="45">
                  <c:v>1550100</c:v>
                </c:pt>
                <c:pt idx="46">
                  <c:v>1690235</c:v>
                </c:pt>
                <c:pt idx="47">
                  <c:v>1826700</c:v>
                </c:pt>
                <c:pt idx="48">
                  <c:v>1986500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E79-AFC3-E87A637EE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中国经济基础数据'!$B$27:$B$75</c:f>
              <c:strCache>
                <c:ptCount val="49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  <c:pt idx="48">
                  <c:v>2019年</c:v>
                </c:pt>
              </c:strCache>
            </c:strRef>
          </c:cat>
          <c:val>
            <c:numRef>
              <c:f>'1. 中国经济基础数据'!$L$27:$L$75</c:f>
              <c:numCache>
                <c:formatCode>0.0%</c:formatCode>
                <c:ptCount val="49"/>
                <c:pt idx="0">
                  <c:v>9.798802027338338E-2</c:v>
                </c:pt>
                <c:pt idx="1">
                  <c:v>5.5951881382011459E-2</c:v>
                </c:pt>
                <c:pt idx="2">
                  <c:v>0.15286792952708961</c:v>
                </c:pt>
                <c:pt idx="3">
                  <c:v>7.6410433183959459E-2</c:v>
                </c:pt>
                <c:pt idx="4">
                  <c:v>8.6144321093082787E-2</c:v>
                </c:pt>
                <c:pt idx="5">
                  <c:v>6.5945945945945939E-2</c:v>
                </c:pt>
                <c:pt idx="6">
                  <c:v>2.0929374884750107E-2</c:v>
                </c:pt>
                <c:pt idx="7">
                  <c:v>4.6780456967398187E-2</c:v>
                </c:pt>
                <c:pt idx="8">
                  <c:v>0.25795876110775606</c:v>
                </c:pt>
                <c:pt idx="9">
                  <c:v>0.13929085796584606</c:v>
                </c:pt>
                <c:pt idx="10">
                  <c:v>0.22044305321454383</c:v>
                </c:pt>
                <c:pt idx="11">
                  <c:v>0.16893558251948315</c:v>
                </c:pt>
                <c:pt idx="12">
                  <c:v>0.17667412127093951</c:v>
                </c:pt>
                <c:pt idx="13">
                  <c:v>0.2851968729828589</c:v>
                </c:pt>
                <c:pt idx="14">
                  <c:v>0.19001646251290483</c:v>
                </c:pt>
                <c:pt idx="15">
                  <c:v>0.25552767942976384</c:v>
                </c:pt>
                <c:pt idx="16">
                  <c:v>0.21706164677759721</c:v>
                </c:pt>
                <c:pt idx="17">
                  <c:v>0.13945066748503909</c:v>
                </c:pt>
                <c:pt idx="18">
                  <c:v>0.45253036709849459</c:v>
                </c:pt>
                <c:pt idx="19">
                  <c:v>0.41786727485119868</c:v>
                </c:pt>
                <c:pt idx="20">
                  <c:v>0.26524513842572617</c:v>
                </c:pt>
                <c:pt idx="21">
                  <c:v>0.3127819782014376</c:v>
                </c:pt>
                <c:pt idx="22">
                  <c:v>0.37310154238609261</c:v>
                </c:pt>
                <c:pt idx="23">
                  <c:v>0.34529154410289031</c:v>
                </c:pt>
                <c:pt idx="24">
                  <c:v>0.29467111362110665</c:v>
                </c:pt>
                <c:pt idx="25">
                  <c:v>0.25258063719640167</c:v>
                </c:pt>
                <c:pt idx="26">
                  <c:v>0.19581338565396633</c:v>
                </c:pt>
                <c:pt idx="27">
                  <c:v>0.14839447751697055</c:v>
                </c:pt>
                <c:pt idx="28">
                  <c:v>0.14736479470997188</c:v>
                </c:pt>
                <c:pt idx="29">
                  <c:v>0.12270773716637229</c:v>
                </c:pt>
                <c:pt idx="30">
                  <c:v>0.17600139068109955</c:v>
                </c:pt>
                <c:pt idx="31">
                  <c:v>0.1686972803232305</c:v>
                </c:pt>
                <c:pt idx="32">
                  <c:v>0.19575367418530099</c:v>
                </c:pt>
                <c:pt idx="33">
                  <c:v>0.14458229441088366</c:v>
                </c:pt>
                <c:pt idx="34">
                  <c:v>0.17988394507749961</c:v>
                </c:pt>
                <c:pt idx="35">
                  <c:v>0.15681006253604513</c:v>
                </c:pt>
                <c:pt idx="36">
                  <c:v>0.16735531690063432</c:v>
                </c:pt>
                <c:pt idx="37">
                  <c:v>0.17778110470347408</c:v>
                </c:pt>
                <c:pt idx="38">
                  <c:v>0.28423277225293209</c:v>
                </c:pt>
                <c:pt idx="39">
                  <c:v>0.18948315941155558</c:v>
                </c:pt>
                <c:pt idx="40">
                  <c:v>0.1732297305487116</c:v>
                </c:pt>
                <c:pt idx="41">
                  <c:v>0.14391640399163497</c:v>
                </c:pt>
                <c:pt idx="42">
                  <c:v>0.13588907567303887</c:v>
                </c:pt>
                <c:pt idx="43">
                  <c:v>0.11011936666807109</c:v>
                </c:pt>
                <c:pt idx="44">
                  <c:v>0.13344883716721601</c:v>
                </c:pt>
                <c:pt idx="45">
                  <c:v>0.1133376427494075</c:v>
                </c:pt>
                <c:pt idx="46">
                  <c:v>9.040384491323139E-2</c:v>
                </c:pt>
                <c:pt idx="47">
                  <c:v>8.0737293926584242E-2</c:v>
                </c:pt>
                <c:pt idx="48">
                  <c:v>8.7480155471615584E-2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106-4E79-AFC3-E87A637EE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中国经济基础数据'!$M$4:$M$26</c:f>
              <c:strCache>
                <c:ptCount val="23"/>
                <c:pt idx="0">
                  <c:v>M2/GDP比值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中国经济基础数据'!$B$27:$B$75</c:f>
              <c:strCache>
                <c:ptCount val="49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  <c:pt idx="48">
                  <c:v>2019年</c:v>
                </c:pt>
              </c:strCache>
            </c:strRef>
          </c:cat>
          <c:val>
            <c:numRef>
              <c:f>'1. 中国经济基础数据'!$M$27:$M$75</c:f>
              <c:numCache>
                <c:formatCode>_(* #,##0.00_);_(* \(#,##0.00\);_(* "-"??_);_(@_)</c:formatCode>
                <c:ptCount val="49"/>
                <c:pt idx="0">
                  <c:v>0.29463402571711172</c:v>
                </c:pt>
                <c:pt idx="1">
                  <c:v>0.2997895238473452</c:v>
                </c:pt>
                <c:pt idx="2">
                  <c:v>0.31985740012495861</c:v>
                </c:pt>
                <c:pt idx="3">
                  <c:v>0.33578264453923079</c:v>
                </c:pt>
                <c:pt idx="4">
                  <c:v>0.33947219163914188</c:v>
                </c:pt>
                <c:pt idx="5">
                  <c:v>0.36844787172605903</c:v>
                </c:pt>
                <c:pt idx="6">
                  <c:v>0.34582591586245665</c:v>
                </c:pt>
                <c:pt idx="7">
                  <c:v>0.31797980906397455</c:v>
                </c:pt>
                <c:pt idx="8">
                  <c:v>0.35890808841628513</c:v>
                </c:pt>
                <c:pt idx="9">
                  <c:v>0.36545230552622315</c:v>
                </c:pt>
                <c:pt idx="10">
                  <c:v>0.41446561452285552</c:v>
                </c:pt>
                <c:pt idx="11">
                  <c:v>0.44518540782206867</c:v>
                </c:pt>
                <c:pt idx="12">
                  <c:v>0.46767404028376408</c:v>
                </c:pt>
                <c:pt idx="13">
                  <c:v>0.49720453378837698</c:v>
                </c:pt>
                <c:pt idx="14">
                  <c:v>0.47303682342502212</c:v>
                </c:pt>
                <c:pt idx="15">
                  <c:v>0.52112854251012142</c:v>
                </c:pt>
                <c:pt idx="16">
                  <c:v>0.54044416433085096</c:v>
                </c:pt>
                <c:pt idx="17">
                  <c:v>0.49364480017018114</c:v>
                </c:pt>
                <c:pt idx="18">
                  <c:v>0.63476986635122978</c:v>
                </c:pt>
                <c:pt idx="19">
                  <c:v>0.81923954617041106</c:v>
                </c:pt>
                <c:pt idx="20">
                  <c:v>0.8883639786056976</c:v>
                </c:pt>
                <c:pt idx="21">
                  <c:v>0.94349545935706725</c:v>
                </c:pt>
                <c:pt idx="22">
                  <c:v>0.98714831931940716</c:v>
                </c:pt>
                <c:pt idx="23">
                  <c:v>0.97355901398193689</c:v>
                </c:pt>
                <c:pt idx="24">
                  <c:v>0.99928940005296607</c:v>
                </c:pt>
                <c:pt idx="25">
                  <c:v>1.0690999570083424</c:v>
                </c:pt>
                <c:pt idx="26">
                  <c:v>1.1522330416724704</c:v>
                </c:pt>
                <c:pt idx="27">
                  <c:v>1.238100146559987</c:v>
                </c:pt>
                <c:pt idx="28">
                  <c:v>1.3369957324668169</c:v>
                </c:pt>
                <c:pt idx="29">
                  <c:v>1.3567589850687296</c:v>
                </c:pt>
                <c:pt idx="30">
                  <c:v>1.4436333160670902</c:v>
                </c:pt>
                <c:pt idx="31">
                  <c:v>1.5374623855361012</c:v>
                </c:pt>
                <c:pt idx="32">
                  <c:v>1.6287604143045205</c:v>
                </c:pt>
                <c:pt idx="33">
                  <c:v>1.5837527669483602</c:v>
                </c:pt>
                <c:pt idx="34">
                  <c:v>1.6154423064236874</c:v>
                </c:pt>
                <c:pt idx="35">
                  <c:v>1.597691138454028</c:v>
                </c:pt>
                <c:pt idx="36">
                  <c:v>1.5177824185142563</c:v>
                </c:pt>
                <c:pt idx="37">
                  <c:v>1.5130506608280203</c:v>
                </c:pt>
                <c:pt idx="38">
                  <c:v>1.7900249047521786</c:v>
                </c:pt>
                <c:pt idx="39">
                  <c:v>1.8077924041275897</c:v>
                </c:pt>
                <c:pt idx="40">
                  <c:v>1.8000076304567674</c:v>
                </c:pt>
                <c:pt idx="41">
                  <c:v>1.8238284572034189</c:v>
                </c:pt>
                <c:pt idx="42">
                  <c:v>1.88178516617395</c:v>
                </c:pt>
                <c:pt idx="43">
                  <c:v>1.9316802849459831</c:v>
                </c:pt>
                <c:pt idx="44">
                  <c:v>2.0574605295046018</c:v>
                </c:pt>
                <c:pt idx="45">
                  <c:v>2.0831121569302016</c:v>
                </c:pt>
                <c:pt idx="46">
                  <c:v>2.0435135324655853</c:v>
                </c:pt>
                <c:pt idx="47">
                  <c:v>2.0289700536149256</c:v>
                </c:pt>
                <c:pt idx="48">
                  <c:v>2.0048139756677248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E5-4FC4-A1CF-E372256B3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39272"/>
        <c:axId val="948476720"/>
      </c:lineChart>
      <c:catAx>
        <c:axId val="19063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476720"/>
        <c:crosses val="autoZero"/>
        <c:auto val="1"/>
        <c:lblAlgn val="ctr"/>
        <c:lblOffset val="100"/>
        <c:noMultiLvlLbl val="0"/>
      </c:catAx>
      <c:valAx>
        <c:axId val="9484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63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中国经济基础数据'!$AA$4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中国经济基础数据'!$B$46:$B$75</c:f>
              <c:strCache>
                <c:ptCount val="30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  <c:pt idx="29">
                  <c:v>2019年</c:v>
                </c:pt>
              </c:strCache>
            </c:strRef>
          </c:cat>
          <c:val>
            <c:numRef>
              <c:f>'1. 中国经济基础数据'!$AA$46:$AA$75</c:f>
              <c:numCache>
                <c:formatCode>0.00%</c:formatCode>
                <c:ptCount val="30"/>
                <c:pt idx="0">
                  <c:v>4.2999999999999997E-2</c:v>
                </c:pt>
                <c:pt idx="1">
                  <c:v>4.4999999999999998E-2</c:v>
                </c:pt>
                <c:pt idx="2">
                  <c:v>8.8000000000000009E-2</c:v>
                </c:pt>
                <c:pt idx="3">
                  <c:v>0.188</c:v>
                </c:pt>
                <c:pt idx="4">
                  <c:v>0.255</c:v>
                </c:pt>
                <c:pt idx="5">
                  <c:v>0.10099999999999999</c:v>
                </c:pt>
                <c:pt idx="6">
                  <c:v>7.0000000000000007E-2</c:v>
                </c:pt>
                <c:pt idx="7">
                  <c:v>4.0000000000000001E-3</c:v>
                </c:pt>
                <c:pt idx="8">
                  <c:v>-0.01</c:v>
                </c:pt>
                <c:pt idx="9">
                  <c:v>-0.01</c:v>
                </c:pt>
                <c:pt idx="10">
                  <c:v>1.4999999999999999E-2</c:v>
                </c:pt>
                <c:pt idx="11">
                  <c:v>-6.0000000000000001E-3</c:v>
                </c:pt>
                <c:pt idx="12">
                  <c:v>-4.0000000000000001E-3</c:v>
                </c:pt>
                <c:pt idx="13">
                  <c:v>3.2000000000000001E-2</c:v>
                </c:pt>
                <c:pt idx="14">
                  <c:v>2.4E-2</c:v>
                </c:pt>
                <c:pt idx="15">
                  <c:v>1.6E-2</c:v>
                </c:pt>
                <c:pt idx="16">
                  <c:v>2.7999999999999997E-2</c:v>
                </c:pt>
                <c:pt idx="17">
                  <c:v>6.5000000000000002E-2</c:v>
                </c:pt>
                <c:pt idx="18">
                  <c:v>1.2E-2</c:v>
                </c:pt>
                <c:pt idx="19">
                  <c:v>1.9E-2</c:v>
                </c:pt>
                <c:pt idx="20">
                  <c:v>4.5999999999999999E-2</c:v>
                </c:pt>
                <c:pt idx="21">
                  <c:v>4.0999999999999995E-2</c:v>
                </c:pt>
                <c:pt idx="22">
                  <c:v>2.5000000000000001E-2</c:v>
                </c:pt>
                <c:pt idx="23">
                  <c:v>2.6000000000000002E-2</c:v>
                </c:pt>
                <c:pt idx="24">
                  <c:v>0.02</c:v>
                </c:pt>
                <c:pt idx="25">
                  <c:v>1.3999999999999999E-2</c:v>
                </c:pt>
                <c:pt idx="26">
                  <c:v>0.02</c:v>
                </c:pt>
                <c:pt idx="27">
                  <c:v>1.6E-2</c:v>
                </c:pt>
                <c:pt idx="28">
                  <c:v>2.1000000000000001E-2</c:v>
                </c:pt>
                <c:pt idx="29">
                  <c:v>2.9000000000000001E-2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E0-486A-BA9A-C2AA1F64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718680"/>
        <c:axId val="1056718352"/>
      </c:lineChart>
      <c:catAx>
        <c:axId val="10567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718352"/>
        <c:crosses val="autoZero"/>
        <c:auto val="1"/>
        <c:lblAlgn val="ctr"/>
        <c:lblOffset val="100"/>
        <c:noMultiLvlLbl val="0"/>
      </c:catAx>
      <c:valAx>
        <c:axId val="10567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718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税收 </a:t>
            </a:r>
            <a:r>
              <a:rPr lang="en-US" altLang="zh-CN"/>
              <a:t>vs </a:t>
            </a:r>
            <a:r>
              <a:rPr lang="zh-CN" altLang="en-US"/>
              <a:t>增长率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中国经济基础数据'!$AP$4:$AP$33</c:f>
              <c:strCache>
                <c:ptCount val="30"/>
                <c:pt idx="0">
                  <c:v>全国税收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中国经济基础数据'!$B$34:$B$73</c:f>
              <c:strCache>
                <c:ptCount val="40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  <c:pt idx="11">
                  <c:v>1989年</c:v>
                </c:pt>
                <c:pt idx="12">
                  <c:v>1990年</c:v>
                </c:pt>
                <c:pt idx="13">
                  <c:v>1991年</c:v>
                </c:pt>
                <c:pt idx="14">
                  <c:v>1992年</c:v>
                </c:pt>
                <c:pt idx="15">
                  <c:v>1993年</c:v>
                </c:pt>
                <c:pt idx="16">
                  <c:v>1994年</c:v>
                </c:pt>
                <c:pt idx="17">
                  <c:v>1995年</c:v>
                </c:pt>
                <c:pt idx="18">
                  <c:v>1996年</c:v>
                </c:pt>
                <c:pt idx="19">
                  <c:v>1997年</c:v>
                </c:pt>
                <c:pt idx="20">
                  <c:v>1998年</c:v>
                </c:pt>
                <c:pt idx="21">
                  <c:v>1999年</c:v>
                </c:pt>
                <c:pt idx="22">
                  <c:v>2000年</c:v>
                </c:pt>
                <c:pt idx="23">
                  <c:v>2001年</c:v>
                </c:pt>
                <c:pt idx="24">
                  <c:v>2002年</c:v>
                </c:pt>
                <c:pt idx="25">
                  <c:v>2003年</c:v>
                </c:pt>
                <c:pt idx="26">
                  <c:v>2004年</c:v>
                </c:pt>
                <c:pt idx="27">
                  <c:v>2005年</c:v>
                </c:pt>
                <c:pt idx="28">
                  <c:v>2006年</c:v>
                </c:pt>
                <c:pt idx="29">
                  <c:v>2007年</c:v>
                </c:pt>
                <c:pt idx="30">
                  <c:v>2008年</c:v>
                </c:pt>
                <c:pt idx="31">
                  <c:v>2009年</c:v>
                </c:pt>
                <c:pt idx="32">
                  <c:v>2010年</c:v>
                </c:pt>
                <c:pt idx="33">
                  <c:v>2011年</c:v>
                </c:pt>
                <c:pt idx="34">
                  <c:v>2012年</c:v>
                </c:pt>
                <c:pt idx="35">
                  <c:v>2013年</c:v>
                </c:pt>
                <c:pt idx="36">
                  <c:v>2014年</c:v>
                </c:pt>
                <c:pt idx="37">
                  <c:v>2015年</c:v>
                </c:pt>
                <c:pt idx="38">
                  <c:v>2016年</c:v>
                </c:pt>
                <c:pt idx="39">
                  <c:v>2017年</c:v>
                </c:pt>
              </c:strCache>
            </c:strRef>
          </c:cat>
          <c:val>
            <c:numRef>
              <c:f>'1. 中国经济基础数据'!$AP$34:$AP$73</c:f>
              <c:numCache>
                <c:formatCode>#,##0</c:formatCode>
                <c:ptCount val="40"/>
                <c:pt idx="0">
                  <c:v>519.28</c:v>
                </c:pt>
                <c:pt idx="1">
                  <c:v>537.82000000000005</c:v>
                </c:pt>
                <c:pt idx="2">
                  <c:v>571.70000000000005</c:v>
                </c:pt>
                <c:pt idx="3">
                  <c:v>629.89</c:v>
                </c:pt>
                <c:pt idx="4">
                  <c:v>700.02</c:v>
                </c:pt>
                <c:pt idx="5">
                  <c:v>775.59</c:v>
                </c:pt>
                <c:pt idx="6">
                  <c:v>947.35</c:v>
                </c:pt>
                <c:pt idx="7">
                  <c:v>2040.79</c:v>
                </c:pt>
                <c:pt idx="8">
                  <c:v>2090.73</c:v>
                </c:pt>
                <c:pt idx="9">
                  <c:v>2140.36</c:v>
                </c:pt>
                <c:pt idx="10">
                  <c:v>2390.4699999999998</c:v>
                </c:pt>
                <c:pt idx="11">
                  <c:v>2727.4</c:v>
                </c:pt>
                <c:pt idx="12">
                  <c:v>2821.86</c:v>
                </c:pt>
                <c:pt idx="13">
                  <c:v>2990.17</c:v>
                </c:pt>
                <c:pt idx="14">
                  <c:v>3296.91</c:v>
                </c:pt>
                <c:pt idx="15">
                  <c:v>4255</c:v>
                </c:pt>
                <c:pt idx="16">
                  <c:v>5070.8</c:v>
                </c:pt>
                <c:pt idx="17">
                  <c:v>5973.7</c:v>
                </c:pt>
                <c:pt idx="18">
                  <c:v>7050.6</c:v>
                </c:pt>
                <c:pt idx="19">
                  <c:v>8225.5</c:v>
                </c:pt>
                <c:pt idx="20">
                  <c:v>9093</c:v>
                </c:pt>
                <c:pt idx="21">
                  <c:v>10315</c:v>
                </c:pt>
                <c:pt idx="22">
                  <c:v>12665.8</c:v>
                </c:pt>
                <c:pt idx="23">
                  <c:v>15165.5</c:v>
                </c:pt>
                <c:pt idx="24">
                  <c:v>16996.599999999999</c:v>
                </c:pt>
                <c:pt idx="25">
                  <c:v>20466.099999999999</c:v>
                </c:pt>
                <c:pt idx="26">
                  <c:v>25718</c:v>
                </c:pt>
                <c:pt idx="27">
                  <c:v>30865.83</c:v>
                </c:pt>
                <c:pt idx="28">
                  <c:v>37636.269999999997</c:v>
                </c:pt>
                <c:pt idx="29">
                  <c:v>49449.29</c:v>
                </c:pt>
                <c:pt idx="30">
                  <c:v>57840.51</c:v>
                </c:pt>
                <c:pt idx="31">
                  <c:v>63104</c:v>
                </c:pt>
                <c:pt idx="32">
                  <c:v>77390</c:v>
                </c:pt>
                <c:pt idx="33">
                  <c:v>89720.31</c:v>
                </c:pt>
                <c:pt idx="34">
                  <c:v>100600.88</c:v>
                </c:pt>
                <c:pt idx="35">
                  <c:v>110497</c:v>
                </c:pt>
                <c:pt idx="36">
                  <c:v>119158</c:v>
                </c:pt>
                <c:pt idx="37">
                  <c:v>124922.2</c:v>
                </c:pt>
                <c:pt idx="38">
                  <c:v>130360.73</c:v>
                </c:pt>
                <c:pt idx="39">
                  <c:v>144360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7-436D-AFF0-454E4BEAC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408920"/>
        <c:axId val="958409248"/>
      </c:barChart>
      <c:lineChart>
        <c:grouping val="standard"/>
        <c:varyColors val="0"/>
        <c:ser>
          <c:idx val="1"/>
          <c:order val="1"/>
          <c:tx>
            <c:strRef>
              <c:f>'1. 中国经济基础数据'!$AQ$4:$AQ$33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中国经济基础数据'!$B$34:$B$73</c:f>
              <c:strCache>
                <c:ptCount val="40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  <c:pt idx="11">
                  <c:v>1989年</c:v>
                </c:pt>
                <c:pt idx="12">
                  <c:v>1990年</c:v>
                </c:pt>
                <c:pt idx="13">
                  <c:v>1991年</c:v>
                </c:pt>
                <c:pt idx="14">
                  <c:v>1992年</c:v>
                </c:pt>
                <c:pt idx="15">
                  <c:v>1993年</c:v>
                </c:pt>
                <c:pt idx="16">
                  <c:v>1994年</c:v>
                </c:pt>
                <c:pt idx="17">
                  <c:v>1995年</c:v>
                </c:pt>
                <c:pt idx="18">
                  <c:v>1996年</c:v>
                </c:pt>
                <c:pt idx="19">
                  <c:v>1997年</c:v>
                </c:pt>
                <c:pt idx="20">
                  <c:v>1998年</c:v>
                </c:pt>
                <c:pt idx="21">
                  <c:v>1999年</c:v>
                </c:pt>
                <c:pt idx="22">
                  <c:v>2000年</c:v>
                </c:pt>
                <c:pt idx="23">
                  <c:v>2001年</c:v>
                </c:pt>
                <c:pt idx="24">
                  <c:v>2002年</c:v>
                </c:pt>
                <c:pt idx="25">
                  <c:v>2003年</c:v>
                </c:pt>
                <c:pt idx="26">
                  <c:v>2004年</c:v>
                </c:pt>
                <c:pt idx="27">
                  <c:v>2005年</c:v>
                </c:pt>
                <c:pt idx="28">
                  <c:v>2006年</c:v>
                </c:pt>
                <c:pt idx="29">
                  <c:v>2007年</c:v>
                </c:pt>
                <c:pt idx="30">
                  <c:v>2008年</c:v>
                </c:pt>
                <c:pt idx="31">
                  <c:v>2009年</c:v>
                </c:pt>
                <c:pt idx="32">
                  <c:v>2010年</c:v>
                </c:pt>
                <c:pt idx="33">
                  <c:v>2011年</c:v>
                </c:pt>
                <c:pt idx="34">
                  <c:v>2012年</c:v>
                </c:pt>
                <c:pt idx="35">
                  <c:v>2013年</c:v>
                </c:pt>
                <c:pt idx="36">
                  <c:v>2014年</c:v>
                </c:pt>
                <c:pt idx="37">
                  <c:v>2015年</c:v>
                </c:pt>
                <c:pt idx="38">
                  <c:v>2016年</c:v>
                </c:pt>
                <c:pt idx="39">
                  <c:v>2017年</c:v>
                </c:pt>
              </c:strCache>
            </c:strRef>
          </c:cat>
          <c:val>
            <c:numRef>
              <c:f>'1. 中国经济基础数据'!$AQ$34:$AQ$73</c:f>
              <c:numCache>
                <c:formatCode>0.0%</c:formatCode>
                <c:ptCount val="40"/>
                <c:pt idx="1">
                  <c:v>3.5703281466646253E-2</c:v>
                </c:pt>
                <c:pt idx="2">
                  <c:v>6.299505410732209E-2</c:v>
                </c:pt>
                <c:pt idx="3">
                  <c:v>0.10178415252754935</c:v>
                </c:pt>
                <c:pt idx="4">
                  <c:v>0.11133690009366703</c:v>
                </c:pt>
                <c:pt idx="5">
                  <c:v>0.10795405845547279</c:v>
                </c:pt>
                <c:pt idx="6">
                  <c:v>0.22145721321832412</c:v>
                </c:pt>
                <c:pt idx="7">
                  <c:v>1.1542091096215761</c:v>
                </c:pt>
                <c:pt idx="8">
                  <c:v>2.4470915674812188E-2</c:v>
                </c:pt>
                <c:pt idx="9">
                  <c:v>2.3738120178119715E-2</c:v>
                </c:pt>
                <c:pt idx="10">
                  <c:v>0.11685417406417598</c:v>
                </c:pt>
                <c:pt idx="11">
                  <c:v>0.14094717775165577</c:v>
                </c:pt>
                <c:pt idx="12">
                  <c:v>3.4633717093202288E-2</c:v>
                </c:pt>
                <c:pt idx="13">
                  <c:v>5.9645056806503449E-2</c:v>
                </c:pt>
                <c:pt idx="14">
                  <c:v>0.10258279629586275</c:v>
                </c:pt>
                <c:pt idx="15">
                  <c:v>0.29060241256206565</c:v>
                </c:pt>
                <c:pt idx="16">
                  <c:v>0.19172737955346664</c:v>
                </c:pt>
                <c:pt idx="17">
                  <c:v>0.17805868896426591</c:v>
                </c:pt>
                <c:pt idx="18">
                  <c:v>0.18027353231665466</c:v>
                </c:pt>
                <c:pt idx="19">
                  <c:v>0.1666383002865004</c:v>
                </c:pt>
                <c:pt idx="20">
                  <c:v>0.10546471339128316</c:v>
                </c:pt>
                <c:pt idx="21">
                  <c:v>0.13438909050918291</c:v>
                </c:pt>
                <c:pt idx="22">
                  <c:v>0.22790111488124087</c:v>
                </c:pt>
                <c:pt idx="23">
                  <c:v>0.19735824030065219</c:v>
                </c:pt>
                <c:pt idx="24">
                  <c:v>0.1207411559130922</c:v>
                </c:pt>
                <c:pt idx="25">
                  <c:v>0.20412906110633888</c:v>
                </c:pt>
                <c:pt idx="26">
                  <c:v>0.25661459682108467</c:v>
                </c:pt>
                <c:pt idx="27">
                  <c:v>0.2001644762423207</c:v>
                </c:pt>
                <c:pt idx="28">
                  <c:v>0.21935065410520282</c:v>
                </c:pt>
                <c:pt idx="29">
                  <c:v>0.31387329296978694</c:v>
                </c:pt>
                <c:pt idx="30">
                  <c:v>0.16969343745885945</c:v>
                </c:pt>
                <c:pt idx="31">
                  <c:v>9.1000062067225773E-2</c:v>
                </c:pt>
                <c:pt idx="32">
                  <c:v>0.22638818458417842</c:v>
                </c:pt>
                <c:pt idx="33">
                  <c:v>0.15932691562217327</c:v>
                </c:pt>
                <c:pt idx="34">
                  <c:v>0.12127209547091411</c:v>
                </c:pt>
                <c:pt idx="35">
                  <c:v>9.8370113661033542E-2</c:v>
                </c:pt>
                <c:pt idx="36">
                  <c:v>7.8382218521769742E-2</c:v>
                </c:pt>
                <c:pt idx="37">
                  <c:v>4.8374427231071326E-2</c:v>
                </c:pt>
                <c:pt idx="38">
                  <c:v>4.353533639337126E-2</c:v>
                </c:pt>
                <c:pt idx="39">
                  <c:v>0.10738870517217891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067-436D-AFF0-454E4BEAC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184304"/>
        <c:axId val="648183976"/>
      </c:lineChart>
      <c:catAx>
        <c:axId val="9584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9248"/>
        <c:crosses val="autoZero"/>
        <c:auto val="1"/>
        <c:lblAlgn val="ctr"/>
        <c:lblOffset val="100"/>
        <c:noMultiLvlLbl val="0"/>
      </c:catAx>
      <c:valAx>
        <c:axId val="9584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8920"/>
        <c:crosses val="autoZero"/>
        <c:crossBetween val="between"/>
      </c:valAx>
      <c:valAx>
        <c:axId val="648183976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184304"/>
        <c:crosses val="max"/>
        <c:crossBetween val="between"/>
      </c:valAx>
      <c:catAx>
        <c:axId val="64818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固定资产投资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中国经济基础数据'!$AX$4:$AX$36</c:f>
              <c:strCache>
                <c:ptCount val="33"/>
                <c:pt idx="0">
                  <c:v>固定资产投资额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中国经济基础数据'!$B$37:$B$73</c:f>
              <c:strCache>
                <c:ptCount val="37"/>
                <c:pt idx="0">
                  <c:v>1981年</c:v>
                </c:pt>
                <c:pt idx="1">
                  <c:v>1982年</c:v>
                </c:pt>
                <c:pt idx="2">
                  <c:v>1983年</c:v>
                </c:pt>
                <c:pt idx="3">
                  <c:v>1984年</c:v>
                </c:pt>
                <c:pt idx="4">
                  <c:v>1985年</c:v>
                </c:pt>
                <c:pt idx="5">
                  <c:v>1986年</c:v>
                </c:pt>
                <c:pt idx="6">
                  <c:v>1987年</c:v>
                </c:pt>
                <c:pt idx="7">
                  <c:v>1988年</c:v>
                </c:pt>
                <c:pt idx="8">
                  <c:v>1989年</c:v>
                </c:pt>
                <c:pt idx="9">
                  <c:v>1990年</c:v>
                </c:pt>
                <c:pt idx="10">
                  <c:v>1991年</c:v>
                </c:pt>
                <c:pt idx="11">
                  <c:v>1992年</c:v>
                </c:pt>
                <c:pt idx="12">
                  <c:v>1993年</c:v>
                </c:pt>
                <c:pt idx="13">
                  <c:v>1994年</c:v>
                </c:pt>
                <c:pt idx="14">
                  <c:v>1995年</c:v>
                </c:pt>
                <c:pt idx="15">
                  <c:v>1996年</c:v>
                </c:pt>
                <c:pt idx="16">
                  <c:v>1997年</c:v>
                </c:pt>
                <c:pt idx="17">
                  <c:v>1998年</c:v>
                </c:pt>
                <c:pt idx="18">
                  <c:v>1999年</c:v>
                </c:pt>
                <c:pt idx="19">
                  <c:v>2000年</c:v>
                </c:pt>
                <c:pt idx="20">
                  <c:v>2001年</c:v>
                </c:pt>
                <c:pt idx="21">
                  <c:v>2002年</c:v>
                </c:pt>
                <c:pt idx="22">
                  <c:v>2003年</c:v>
                </c:pt>
                <c:pt idx="23">
                  <c:v>2004年</c:v>
                </c:pt>
                <c:pt idx="24">
                  <c:v>2005年</c:v>
                </c:pt>
                <c:pt idx="25">
                  <c:v>2006年</c:v>
                </c:pt>
                <c:pt idx="26">
                  <c:v>2007年</c:v>
                </c:pt>
                <c:pt idx="27">
                  <c:v>2008年</c:v>
                </c:pt>
                <c:pt idx="28">
                  <c:v>2009年</c:v>
                </c:pt>
                <c:pt idx="29">
                  <c:v>2010年</c:v>
                </c:pt>
                <c:pt idx="30">
                  <c:v>2011年</c:v>
                </c:pt>
                <c:pt idx="31">
                  <c:v>2012年</c:v>
                </c:pt>
                <c:pt idx="32">
                  <c:v>2013年</c:v>
                </c:pt>
                <c:pt idx="33">
                  <c:v>2014年</c:v>
                </c:pt>
                <c:pt idx="34">
                  <c:v>2015年</c:v>
                </c:pt>
                <c:pt idx="35">
                  <c:v>2016年</c:v>
                </c:pt>
                <c:pt idx="36">
                  <c:v>2017年</c:v>
                </c:pt>
              </c:strCache>
            </c:strRef>
          </c:cat>
          <c:val>
            <c:numRef>
              <c:f>'1. 中国经济基础数据'!$AX$37:$AX$73</c:f>
              <c:numCache>
                <c:formatCode>#,##0</c:formatCode>
                <c:ptCount val="37"/>
                <c:pt idx="0">
                  <c:v>961</c:v>
                </c:pt>
                <c:pt idx="1">
                  <c:v>1200.4000000000001</c:v>
                </c:pt>
                <c:pt idx="2">
                  <c:v>1369.06</c:v>
                </c:pt>
                <c:pt idx="3">
                  <c:v>1832.87</c:v>
                </c:pt>
                <c:pt idx="4">
                  <c:v>2543.19</c:v>
                </c:pt>
                <c:pt idx="5">
                  <c:v>3120.6</c:v>
                </c:pt>
                <c:pt idx="6">
                  <c:v>3791.69</c:v>
                </c:pt>
                <c:pt idx="7">
                  <c:v>4753.8</c:v>
                </c:pt>
                <c:pt idx="8">
                  <c:v>4410.3999999999996</c:v>
                </c:pt>
                <c:pt idx="9">
                  <c:v>4517</c:v>
                </c:pt>
                <c:pt idx="10">
                  <c:v>5594.5</c:v>
                </c:pt>
                <c:pt idx="11">
                  <c:v>8080.1</c:v>
                </c:pt>
                <c:pt idx="12">
                  <c:v>13072.3</c:v>
                </c:pt>
                <c:pt idx="13">
                  <c:v>17042.099999999999</c:v>
                </c:pt>
                <c:pt idx="14">
                  <c:v>20019.3</c:v>
                </c:pt>
                <c:pt idx="15">
                  <c:v>22913.5</c:v>
                </c:pt>
                <c:pt idx="16">
                  <c:v>24941.1</c:v>
                </c:pt>
                <c:pt idx="17">
                  <c:v>28406.2</c:v>
                </c:pt>
                <c:pt idx="18">
                  <c:v>29854.7</c:v>
                </c:pt>
                <c:pt idx="19">
                  <c:v>32917.699999999997</c:v>
                </c:pt>
                <c:pt idx="20">
                  <c:v>37213.5</c:v>
                </c:pt>
                <c:pt idx="21">
                  <c:v>43499.9</c:v>
                </c:pt>
                <c:pt idx="22">
                  <c:v>55566.6</c:v>
                </c:pt>
                <c:pt idx="23">
                  <c:v>70477.399999999994</c:v>
                </c:pt>
                <c:pt idx="24">
                  <c:v>88773.6</c:v>
                </c:pt>
                <c:pt idx="25">
                  <c:v>109998.2</c:v>
                </c:pt>
                <c:pt idx="26">
                  <c:v>137323.9</c:v>
                </c:pt>
                <c:pt idx="27">
                  <c:v>172828.4</c:v>
                </c:pt>
                <c:pt idx="28">
                  <c:v>224598.8</c:v>
                </c:pt>
                <c:pt idx="29">
                  <c:v>251683.76879999999</c:v>
                </c:pt>
                <c:pt idx="30">
                  <c:v>311485.12540000002</c:v>
                </c:pt>
                <c:pt idx="31">
                  <c:v>374694.73550000001</c:v>
                </c:pt>
                <c:pt idx="32">
                  <c:v>446294.09019999998</c:v>
                </c:pt>
                <c:pt idx="33">
                  <c:v>512020.65279999998</c:v>
                </c:pt>
                <c:pt idx="34">
                  <c:v>561999.83259999997</c:v>
                </c:pt>
                <c:pt idx="35">
                  <c:v>606465.66</c:v>
                </c:pt>
                <c:pt idx="36">
                  <c:v>631684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D-4FD7-964C-C86C686CE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883856"/>
        <c:axId val="738613464"/>
      </c:barChart>
      <c:lineChart>
        <c:grouping val="standard"/>
        <c:varyColors val="0"/>
        <c:ser>
          <c:idx val="1"/>
          <c:order val="1"/>
          <c:tx>
            <c:strRef>
              <c:f>'1. 中国经济基础数据'!$AY$4:$AY$36</c:f>
              <c:strCache>
                <c:ptCount val="33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中国经济基础数据'!$B$37:$B$73</c:f>
              <c:strCache>
                <c:ptCount val="37"/>
                <c:pt idx="0">
                  <c:v>1981年</c:v>
                </c:pt>
                <c:pt idx="1">
                  <c:v>1982年</c:v>
                </c:pt>
                <c:pt idx="2">
                  <c:v>1983年</c:v>
                </c:pt>
                <c:pt idx="3">
                  <c:v>1984年</c:v>
                </c:pt>
                <c:pt idx="4">
                  <c:v>1985年</c:v>
                </c:pt>
                <c:pt idx="5">
                  <c:v>1986年</c:v>
                </c:pt>
                <c:pt idx="6">
                  <c:v>1987年</c:v>
                </c:pt>
                <c:pt idx="7">
                  <c:v>1988年</c:v>
                </c:pt>
                <c:pt idx="8">
                  <c:v>1989年</c:v>
                </c:pt>
                <c:pt idx="9">
                  <c:v>1990年</c:v>
                </c:pt>
                <c:pt idx="10">
                  <c:v>1991年</c:v>
                </c:pt>
                <c:pt idx="11">
                  <c:v>1992年</c:v>
                </c:pt>
                <c:pt idx="12">
                  <c:v>1993年</c:v>
                </c:pt>
                <c:pt idx="13">
                  <c:v>1994年</c:v>
                </c:pt>
                <c:pt idx="14">
                  <c:v>1995年</c:v>
                </c:pt>
                <c:pt idx="15">
                  <c:v>1996年</c:v>
                </c:pt>
                <c:pt idx="16">
                  <c:v>1997年</c:v>
                </c:pt>
                <c:pt idx="17">
                  <c:v>1998年</c:v>
                </c:pt>
                <c:pt idx="18">
                  <c:v>1999年</c:v>
                </c:pt>
                <c:pt idx="19">
                  <c:v>2000年</c:v>
                </c:pt>
                <c:pt idx="20">
                  <c:v>2001年</c:v>
                </c:pt>
                <c:pt idx="21">
                  <c:v>2002年</c:v>
                </c:pt>
                <c:pt idx="22">
                  <c:v>2003年</c:v>
                </c:pt>
                <c:pt idx="23">
                  <c:v>2004年</c:v>
                </c:pt>
                <c:pt idx="24">
                  <c:v>2005年</c:v>
                </c:pt>
                <c:pt idx="25">
                  <c:v>2006年</c:v>
                </c:pt>
                <c:pt idx="26">
                  <c:v>2007年</c:v>
                </c:pt>
                <c:pt idx="27">
                  <c:v>2008年</c:v>
                </c:pt>
                <c:pt idx="28">
                  <c:v>2009年</c:v>
                </c:pt>
                <c:pt idx="29">
                  <c:v>2010年</c:v>
                </c:pt>
                <c:pt idx="30">
                  <c:v>2011年</c:v>
                </c:pt>
                <c:pt idx="31">
                  <c:v>2012年</c:v>
                </c:pt>
                <c:pt idx="32">
                  <c:v>2013年</c:v>
                </c:pt>
                <c:pt idx="33">
                  <c:v>2014年</c:v>
                </c:pt>
                <c:pt idx="34">
                  <c:v>2015年</c:v>
                </c:pt>
                <c:pt idx="35">
                  <c:v>2016年</c:v>
                </c:pt>
                <c:pt idx="36">
                  <c:v>2017年</c:v>
                </c:pt>
              </c:strCache>
            </c:strRef>
          </c:cat>
          <c:val>
            <c:numRef>
              <c:f>'1. 中国经济基础数据'!$AY$37:$AY$73</c:f>
              <c:numCache>
                <c:formatCode>0.0%</c:formatCode>
                <c:ptCount val="37"/>
                <c:pt idx="1">
                  <c:v>0.24911550468262234</c:v>
                </c:pt>
                <c:pt idx="2">
                  <c:v>0.14050316561146281</c:v>
                </c:pt>
                <c:pt idx="3">
                  <c:v>0.33877989277314358</c:v>
                </c:pt>
                <c:pt idx="4">
                  <c:v>0.38754521597276415</c:v>
                </c:pt>
                <c:pt idx="5">
                  <c:v>0.22704162882049705</c:v>
                </c:pt>
                <c:pt idx="6">
                  <c:v>0.21505159264244056</c:v>
                </c:pt>
                <c:pt idx="7">
                  <c:v>0.25374173521569543</c:v>
                </c:pt>
                <c:pt idx="8">
                  <c:v>-7.2236947284277986E-2</c:v>
                </c:pt>
                <c:pt idx="9">
                  <c:v>2.4170143297660207E-2</c:v>
                </c:pt>
                <c:pt idx="10">
                  <c:v>0.23854328093867605</c:v>
                </c:pt>
                <c:pt idx="11">
                  <c:v>0.44429350254714461</c:v>
                </c:pt>
                <c:pt idx="12">
                  <c:v>0.61783888813257248</c:v>
                </c:pt>
                <c:pt idx="13">
                  <c:v>0.30368030109468114</c:v>
                </c:pt>
                <c:pt idx="14">
                  <c:v>0.17469678032636837</c:v>
                </c:pt>
                <c:pt idx="15">
                  <c:v>0.14457048947765405</c:v>
                </c:pt>
                <c:pt idx="16">
                  <c:v>8.8489318524014093E-2</c:v>
                </c:pt>
                <c:pt idx="17">
                  <c:v>0.13893132219509163</c:v>
                </c:pt>
                <c:pt idx="18">
                  <c:v>5.0992388985503068E-2</c:v>
                </c:pt>
                <c:pt idx="19">
                  <c:v>0.10259691103913271</c:v>
                </c:pt>
                <c:pt idx="20">
                  <c:v>0.130501219708546</c:v>
                </c:pt>
                <c:pt idx="21">
                  <c:v>0.16892794281645096</c:v>
                </c:pt>
                <c:pt idx="22">
                  <c:v>0.27739603999089635</c:v>
                </c:pt>
                <c:pt idx="23">
                  <c:v>0.2683410537985047</c:v>
                </c:pt>
                <c:pt idx="24">
                  <c:v>0.25960378788093785</c:v>
                </c:pt>
                <c:pt idx="25">
                  <c:v>0.23908684563879334</c:v>
                </c:pt>
                <c:pt idx="26">
                  <c:v>0.24841951959213882</c:v>
                </c:pt>
                <c:pt idx="27">
                  <c:v>0.25854567194785472</c:v>
                </c:pt>
                <c:pt idx="28">
                  <c:v>0.29954799095519014</c:v>
                </c:pt>
                <c:pt idx="29">
                  <c:v>0.1205926692395507</c:v>
                </c:pt>
                <c:pt idx="30">
                  <c:v>0.23760513792814764</c:v>
                </c:pt>
                <c:pt idx="31">
                  <c:v>0.20292978683597829</c:v>
                </c:pt>
                <c:pt idx="32">
                  <c:v>0.19108716487424449</c:v>
                </c:pt>
                <c:pt idx="33">
                  <c:v>0.14727186409872828</c:v>
                </c:pt>
                <c:pt idx="34">
                  <c:v>9.761164813701817E-2</c:v>
                </c:pt>
                <c:pt idx="35">
                  <c:v>7.912071289111644E-2</c:v>
                </c:pt>
                <c:pt idx="36">
                  <c:v>4.1582469813707057E-2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58D-4FD7-964C-C86C686CE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529456"/>
        <c:axId val="646529128"/>
      </c:lineChart>
      <c:catAx>
        <c:axId val="9128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613464"/>
        <c:crosses val="autoZero"/>
        <c:auto val="1"/>
        <c:lblAlgn val="ctr"/>
        <c:lblOffset val="100"/>
        <c:noMultiLvlLbl val="0"/>
      </c:catAx>
      <c:valAx>
        <c:axId val="73861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883856"/>
        <c:crosses val="autoZero"/>
        <c:crossBetween val="between"/>
      </c:valAx>
      <c:valAx>
        <c:axId val="6465291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529456"/>
        <c:crosses val="max"/>
        <c:crossBetween val="between"/>
      </c:valAx>
      <c:catAx>
        <c:axId val="646529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6529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出口金额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中国经济基础数据'!$AZ$4</c:f>
              <c:strCache>
                <c:ptCount val="1"/>
                <c:pt idx="0">
                  <c:v>出口金额
(亿美元)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中国经济基础数据'!$AZ$35:$AZ$73</c:f>
              <c:numCache>
                <c:formatCode>#,##0</c:formatCode>
                <c:ptCount val="39"/>
                <c:pt idx="0">
                  <c:v>136.13999999999999</c:v>
                </c:pt>
                <c:pt idx="1">
                  <c:v>181.2</c:v>
                </c:pt>
                <c:pt idx="2">
                  <c:v>220.07</c:v>
                </c:pt>
                <c:pt idx="3">
                  <c:v>223.21</c:v>
                </c:pt>
                <c:pt idx="4">
                  <c:v>222.26</c:v>
                </c:pt>
                <c:pt idx="5">
                  <c:v>261.39</c:v>
                </c:pt>
                <c:pt idx="6">
                  <c:v>273.5</c:v>
                </c:pt>
                <c:pt idx="7">
                  <c:v>309.42</c:v>
                </c:pt>
                <c:pt idx="8">
                  <c:v>394.37</c:v>
                </c:pt>
                <c:pt idx="9">
                  <c:v>475.16</c:v>
                </c:pt>
                <c:pt idx="10">
                  <c:v>525.38</c:v>
                </c:pt>
                <c:pt idx="11">
                  <c:v>620.9</c:v>
                </c:pt>
                <c:pt idx="12">
                  <c:v>718.4</c:v>
                </c:pt>
                <c:pt idx="13">
                  <c:v>849.4</c:v>
                </c:pt>
                <c:pt idx="14">
                  <c:v>917.4</c:v>
                </c:pt>
                <c:pt idx="15">
                  <c:v>1210.0999999999999</c:v>
                </c:pt>
                <c:pt idx="16">
                  <c:v>1488.3500000000001</c:v>
                </c:pt>
                <c:pt idx="17">
                  <c:v>1511.8500000000001</c:v>
                </c:pt>
                <c:pt idx="18">
                  <c:v>1828.7700000000004</c:v>
                </c:pt>
                <c:pt idx="19">
                  <c:v>1838.0800000000002</c:v>
                </c:pt>
                <c:pt idx="20">
                  <c:v>1949.31</c:v>
                </c:pt>
                <c:pt idx="21">
                  <c:v>2492.11</c:v>
                </c:pt>
                <c:pt idx="22">
                  <c:v>2660.7300000000005</c:v>
                </c:pt>
                <c:pt idx="23">
                  <c:v>3256.15</c:v>
                </c:pt>
                <c:pt idx="24">
                  <c:v>4384.6900000000005</c:v>
                </c:pt>
                <c:pt idx="25">
                  <c:v>5936.5300000000007</c:v>
                </c:pt>
                <c:pt idx="26">
                  <c:v>7623.2900000000009</c:v>
                </c:pt>
                <c:pt idx="27">
                  <c:v>9693.3399999999983</c:v>
                </c:pt>
                <c:pt idx="28">
                  <c:v>12186.349999999999</c:v>
                </c:pt>
                <c:pt idx="29">
                  <c:v>14306.939999999999</c:v>
                </c:pt>
                <c:pt idx="30">
                  <c:v>12016.1</c:v>
                </c:pt>
                <c:pt idx="31">
                  <c:v>15777.53</c:v>
                </c:pt>
                <c:pt idx="32">
                  <c:v>18983.809999999998</c:v>
                </c:pt>
                <c:pt idx="33">
                  <c:v>20487.14</c:v>
                </c:pt>
                <c:pt idx="34">
                  <c:v>22090.049999999996</c:v>
                </c:pt>
                <c:pt idx="35">
                  <c:v>23422.926999999996</c:v>
                </c:pt>
                <c:pt idx="36">
                  <c:v>22734.682200000003</c:v>
                </c:pt>
                <c:pt idx="37">
                  <c:v>20976.311999999998</c:v>
                </c:pt>
                <c:pt idx="38">
                  <c:v>22633.290200000003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4-42F3-9592-CFFF4151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771416"/>
        <c:axId val="741771744"/>
      </c:barChart>
      <c:lineChart>
        <c:grouping val="standard"/>
        <c:varyColors val="0"/>
        <c:ser>
          <c:idx val="1"/>
          <c:order val="1"/>
          <c:tx>
            <c:strRef>
              <c:f>'1. 中国经济基础数据'!$BA$4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中国经济基础数据'!$BA$35:$BA$73</c:f>
              <c:numCache>
                <c:formatCode>0.0%</c:formatCode>
                <c:ptCount val="39"/>
                <c:pt idx="0">
                  <c:v>0.39630769230769225</c:v>
                </c:pt>
                <c:pt idx="1">
                  <c:v>0.33098281181137068</c:v>
                </c:pt>
                <c:pt idx="2">
                  <c:v>0.21451434878587206</c:v>
                </c:pt>
                <c:pt idx="3">
                  <c:v>1.4268187394919973E-2</c:v>
                </c:pt>
                <c:pt idx="4">
                  <c:v>-4.2560817167690557E-3</c:v>
                </c:pt>
                <c:pt idx="5">
                  <c:v>0.17605507063799153</c:v>
                </c:pt>
                <c:pt idx="6">
                  <c:v>4.6329239833199587E-2</c:v>
                </c:pt>
                <c:pt idx="7">
                  <c:v>0.13133455210237677</c:v>
                </c:pt>
                <c:pt idx="8">
                  <c:v>0.27454592463318472</c:v>
                </c:pt>
                <c:pt idx="9">
                  <c:v>0.20485838172274762</c:v>
                </c:pt>
                <c:pt idx="10">
                  <c:v>0.10569071470662506</c:v>
                </c:pt>
                <c:pt idx="11">
                  <c:v>0.18181126042102846</c:v>
                </c:pt>
                <c:pt idx="12">
                  <c:v>0.15703011757126761</c:v>
                </c:pt>
                <c:pt idx="13">
                  <c:v>0.18234966592427626</c:v>
                </c:pt>
                <c:pt idx="14">
                  <c:v>8.0056510477984455E-2</c:v>
                </c:pt>
                <c:pt idx="15">
                  <c:v>0.31905384783082624</c:v>
                </c:pt>
                <c:pt idx="16">
                  <c:v>0.22993967440707408</c:v>
                </c:pt>
                <c:pt idx="17">
                  <c:v>1.5789296872375402E-2</c:v>
                </c:pt>
                <c:pt idx="18">
                  <c:v>0.20962397063200733</c:v>
                </c:pt>
                <c:pt idx="19">
                  <c:v>5.0908534151368201E-3</c:v>
                </c:pt>
                <c:pt idx="20">
                  <c:v>6.0514232242339761E-2</c:v>
                </c:pt>
                <c:pt idx="21">
                  <c:v>0.27845750547629677</c:v>
                </c:pt>
                <c:pt idx="22">
                  <c:v>6.7661539819670935E-2</c:v>
                </c:pt>
                <c:pt idx="23">
                  <c:v>0.22378069176504178</c:v>
                </c:pt>
                <c:pt idx="24">
                  <c:v>0.34658722724690216</c:v>
                </c:pt>
                <c:pt idx="25">
                  <c:v>0.35392239816269799</c:v>
                </c:pt>
                <c:pt idx="26">
                  <c:v>0.2841323129841844</c:v>
                </c:pt>
                <c:pt idx="27">
                  <c:v>0.27154286403901695</c:v>
                </c:pt>
                <c:pt idx="28">
                  <c:v>0.2571879249051412</c:v>
                </c:pt>
                <c:pt idx="29">
                  <c:v>0.17401354794503687</c:v>
                </c:pt>
                <c:pt idx="30">
                  <c:v>-0.16012089237810456</c:v>
                </c:pt>
                <c:pt idx="31">
                  <c:v>0.3130325147094315</c:v>
                </c:pt>
                <c:pt idx="32">
                  <c:v>0.20321812096063185</c:v>
                </c:pt>
                <c:pt idx="33">
                  <c:v>7.9190109888373383E-2</c:v>
                </c:pt>
                <c:pt idx="34">
                  <c:v>7.8239812877736847E-2</c:v>
                </c:pt>
                <c:pt idx="35">
                  <c:v>6.0338342375866105E-2</c:v>
                </c:pt>
                <c:pt idx="36">
                  <c:v>-2.9383381504796247E-2</c:v>
                </c:pt>
                <c:pt idx="37">
                  <c:v>-7.7343073658623807E-2</c:v>
                </c:pt>
                <c:pt idx="38">
                  <c:v>7.8992827719191361E-2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F4-42F3-9592-CFFF4151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026728"/>
        <c:axId val="912026400"/>
      </c:lineChart>
      <c:catAx>
        <c:axId val="74177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1744"/>
        <c:crosses val="autoZero"/>
        <c:auto val="1"/>
        <c:lblAlgn val="ctr"/>
        <c:lblOffset val="100"/>
        <c:noMultiLvlLbl val="0"/>
      </c:catAx>
      <c:valAx>
        <c:axId val="7417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1416"/>
        <c:crosses val="autoZero"/>
        <c:crossBetween val="between"/>
      </c:valAx>
      <c:valAx>
        <c:axId val="9120264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026728"/>
        <c:crosses val="max"/>
        <c:crossBetween val="between"/>
      </c:valAx>
      <c:catAx>
        <c:axId val="912026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2026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进口金额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中国经济基础数据'!$BB$4</c:f>
              <c:strCache>
                <c:ptCount val="1"/>
                <c:pt idx="0">
                  <c:v>进口金额
(亿美元)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中国经济基础数据'!$BB$35:$BB$73</c:f>
              <c:numCache>
                <c:formatCode>#,##0</c:formatCode>
                <c:ptCount val="39"/>
                <c:pt idx="0">
                  <c:v>156.21</c:v>
                </c:pt>
                <c:pt idx="1">
                  <c:v>199.41</c:v>
                </c:pt>
                <c:pt idx="2">
                  <c:v>220.14</c:v>
                </c:pt>
                <c:pt idx="3">
                  <c:v>192.85</c:v>
                </c:pt>
                <c:pt idx="4">
                  <c:v>213.9</c:v>
                </c:pt>
                <c:pt idx="5">
                  <c:v>274.10000000000002</c:v>
                </c:pt>
                <c:pt idx="6">
                  <c:v>422.5</c:v>
                </c:pt>
                <c:pt idx="7">
                  <c:v>429.04</c:v>
                </c:pt>
                <c:pt idx="8">
                  <c:v>432.16</c:v>
                </c:pt>
                <c:pt idx="9">
                  <c:v>552.67999999999995</c:v>
                </c:pt>
                <c:pt idx="10">
                  <c:v>591.41999999999996</c:v>
                </c:pt>
                <c:pt idx="11">
                  <c:v>533.5</c:v>
                </c:pt>
                <c:pt idx="12">
                  <c:v>637.9</c:v>
                </c:pt>
                <c:pt idx="13">
                  <c:v>805.9</c:v>
                </c:pt>
                <c:pt idx="14">
                  <c:v>1039.5999999999999</c:v>
                </c:pt>
                <c:pt idx="15">
                  <c:v>1156.2</c:v>
                </c:pt>
                <c:pt idx="16">
                  <c:v>1321.1699999999998</c:v>
                </c:pt>
                <c:pt idx="17">
                  <c:v>1389.33</c:v>
                </c:pt>
                <c:pt idx="18">
                  <c:v>1421.68</c:v>
                </c:pt>
                <c:pt idx="19">
                  <c:v>1402.37</c:v>
                </c:pt>
                <c:pt idx="20">
                  <c:v>1657.16</c:v>
                </c:pt>
                <c:pt idx="21">
                  <c:v>2250.9300000000003</c:v>
                </c:pt>
                <c:pt idx="22">
                  <c:v>2435.91</c:v>
                </c:pt>
                <c:pt idx="23">
                  <c:v>2953.2799999999997</c:v>
                </c:pt>
                <c:pt idx="24">
                  <c:v>4131.04</c:v>
                </c:pt>
                <c:pt idx="25">
                  <c:v>5608.17</c:v>
                </c:pt>
                <c:pt idx="26">
                  <c:v>6602.23</c:v>
                </c:pt>
                <c:pt idx="27">
                  <c:v>7917.9199999999992</c:v>
                </c:pt>
                <c:pt idx="28">
                  <c:v>9559.5</c:v>
                </c:pt>
                <c:pt idx="29">
                  <c:v>11325.669999999998</c:v>
                </c:pt>
                <c:pt idx="30">
                  <c:v>10059.219999999999</c:v>
                </c:pt>
                <c:pt idx="31">
                  <c:v>13962.480000000001</c:v>
                </c:pt>
                <c:pt idx="32">
                  <c:v>17434.830000000002</c:v>
                </c:pt>
                <c:pt idx="33">
                  <c:v>18184.05</c:v>
                </c:pt>
                <c:pt idx="34">
                  <c:v>19499.899999999998</c:v>
                </c:pt>
                <c:pt idx="35">
                  <c:v>19592.3465</c:v>
                </c:pt>
                <c:pt idx="36">
                  <c:v>16795.645100000002</c:v>
                </c:pt>
                <c:pt idx="37">
                  <c:v>15879.262200000001</c:v>
                </c:pt>
                <c:pt idx="38">
                  <c:v>18418.877400000001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5-4F0F-85DE-08D86C1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011208"/>
        <c:axId val="913011536"/>
      </c:barChart>
      <c:lineChart>
        <c:grouping val="standard"/>
        <c:varyColors val="0"/>
        <c:ser>
          <c:idx val="1"/>
          <c:order val="1"/>
          <c:tx>
            <c:strRef>
              <c:f>'1. 中国经济基础数据'!$BC$4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中国经济基础数据'!$BC$35:$BC$73</c:f>
              <c:numCache>
                <c:formatCode>0.0%</c:formatCode>
                <c:ptCount val="39"/>
                <c:pt idx="0">
                  <c:v>0.43443526170798896</c:v>
                </c:pt>
                <c:pt idx="1">
                  <c:v>0.27655079700403284</c:v>
                </c:pt>
                <c:pt idx="2">
                  <c:v>0.10395667218293969</c:v>
                </c:pt>
                <c:pt idx="3">
                  <c:v>-0.12396656673026252</c:v>
                </c:pt>
                <c:pt idx="4">
                  <c:v>0.10915219082188243</c:v>
                </c:pt>
                <c:pt idx="5">
                  <c:v>0.28143992519869099</c:v>
                </c:pt>
                <c:pt idx="6">
                  <c:v>0.54140824516599761</c:v>
                </c:pt>
                <c:pt idx="7">
                  <c:v>1.5479289940828478E-2</c:v>
                </c:pt>
                <c:pt idx="8">
                  <c:v>7.2720492261793002E-3</c:v>
                </c:pt>
                <c:pt idx="9">
                  <c:v>0.27887819326175478</c:v>
                </c:pt>
                <c:pt idx="10">
                  <c:v>7.0094810740392255E-2</c:v>
                </c:pt>
                <c:pt idx="11">
                  <c:v>-9.7933786479997287E-2</c:v>
                </c:pt>
                <c:pt idx="12">
                  <c:v>0.19568884723523894</c:v>
                </c:pt>
                <c:pt idx="13">
                  <c:v>0.26336416366201609</c:v>
                </c:pt>
                <c:pt idx="14">
                  <c:v>0.28998635066385403</c:v>
                </c:pt>
                <c:pt idx="15">
                  <c:v>0.11215852250865721</c:v>
                </c:pt>
                <c:pt idx="16">
                  <c:v>0.1426829268292682</c:v>
                </c:pt>
                <c:pt idx="17">
                  <c:v>5.1590635573014909E-2</c:v>
                </c:pt>
                <c:pt idx="18">
                  <c:v>2.3284604809512555E-2</c:v>
                </c:pt>
                <c:pt idx="19">
                  <c:v>-1.3582522086545645E-2</c:v>
                </c:pt>
                <c:pt idx="20">
                  <c:v>0.18168528990209443</c:v>
                </c:pt>
                <c:pt idx="21">
                  <c:v>0.35830577614714332</c:v>
                </c:pt>
                <c:pt idx="22">
                  <c:v>8.2179365862110165E-2</c:v>
                </c:pt>
                <c:pt idx="23">
                  <c:v>0.21239290449975567</c:v>
                </c:pt>
                <c:pt idx="24">
                  <c:v>0.39879726947664973</c:v>
                </c:pt>
                <c:pt idx="25">
                  <c:v>0.35756855416553712</c:v>
                </c:pt>
                <c:pt idx="26">
                  <c:v>0.17725211610917624</c:v>
                </c:pt>
                <c:pt idx="27">
                  <c:v>0.19927963733465814</c:v>
                </c:pt>
                <c:pt idx="28">
                  <c:v>0.20732465091842323</c:v>
                </c:pt>
                <c:pt idx="29">
                  <c:v>0.18475547884303545</c:v>
                </c:pt>
                <c:pt idx="30">
                  <c:v>-0.11182119909903776</c:v>
                </c:pt>
                <c:pt idx="31">
                  <c:v>0.38802809760597756</c:v>
                </c:pt>
                <c:pt idx="32">
                  <c:v>0.24869149320178074</c:v>
                </c:pt>
                <c:pt idx="33">
                  <c:v>4.2972601396170651E-2</c:v>
                </c:pt>
                <c:pt idx="34">
                  <c:v>7.2362867458019453E-2</c:v>
                </c:pt>
                <c:pt idx="35">
                  <c:v>4.740870466002578E-3</c:v>
                </c:pt>
                <c:pt idx="36">
                  <c:v>-0.14274458651494337</c:v>
                </c:pt>
                <c:pt idx="37">
                  <c:v>-5.4560744439640541E-2</c:v>
                </c:pt>
                <c:pt idx="38">
                  <c:v>0.15993282106016227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FB5-4F0F-85DE-08D86C1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3007600"/>
        <c:axId val="913008584"/>
      </c:lineChart>
      <c:catAx>
        <c:axId val="91301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11536"/>
        <c:crosses val="autoZero"/>
        <c:auto val="1"/>
        <c:lblAlgn val="ctr"/>
        <c:lblOffset val="100"/>
        <c:noMultiLvlLbl val="0"/>
      </c:catAx>
      <c:valAx>
        <c:axId val="9130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11208"/>
        <c:crosses val="autoZero"/>
        <c:crossBetween val="between"/>
      </c:valAx>
      <c:valAx>
        <c:axId val="9130085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007600"/>
        <c:crosses val="max"/>
        <c:crossBetween val="between"/>
      </c:valAx>
      <c:catAx>
        <c:axId val="913007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3008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社会销售品零售总额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中国经济基础数据'!$BH$4</c:f>
              <c:strCache>
                <c:ptCount val="1"/>
                <c:pt idx="0">
                  <c:v>社会消费品零售总额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中国经济基础数据'!$B$35:$B$74</c:f>
              <c:strCache>
                <c:ptCount val="40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  <c:pt idx="39">
                  <c:v>2018年</c:v>
                </c:pt>
              </c:strCache>
            </c:strRef>
          </c:cat>
          <c:val>
            <c:numRef>
              <c:f>'1. 中国经济基础数据'!$BH$35:$BH$74</c:f>
              <c:numCache>
                <c:formatCode>#,##0</c:formatCode>
                <c:ptCount val="40"/>
                <c:pt idx="0">
                  <c:v>1800</c:v>
                </c:pt>
                <c:pt idx="1">
                  <c:v>2140</c:v>
                </c:pt>
                <c:pt idx="2">
                  <c:v>2350</c:v>
                </c:pt>
                <c:pt idx="3">
                  <c:v>2570</c:v>
                </c:pt>
                <c:pt idx="4">
                  <c:v>2849.4</c:v>
                </c:pt>
                <c:pt idx="5">
                  <c:v>3376.4</c:v>
                </c:pt>
                <c:pt idx="6">
                  <c:v>4305</c:v>
                </c:pt>
                <c:pt idx="7">
                  <c:v>4950</c:v>
                </c:pt>
                <c:pt idx="8">
                  <c:v>5820</c:v>
                </c:pt>
                <c:pt idx="9">
                  <c:v>7440</c:v>
                </c:pt>
                <c:pt idx="10">
                  <c:v>8101.4</c:v>
                </c:pt>
                <c:pt idx="11">
                  <c:v>8300.1</c:v>
                </c:pt>
                <c:pt idx="12">
                  <c:v>9415.6</c:v>
                </c:pt>
                <c:pt idx="13">
                  <c:v>10993.7</c:v>
                </c:pt>
                <c:pt idx="14">
                  <c:v>14270.4</c:v>
                </c:pt>
                <c:pt idx="15">
                  <c:v>18622.900000000001</c:v>
                </c:pt>
                <c:pt idx="16">
                  <c:v>23613.8</c:v>
                </c:pt>
                <c:pt idx="17">
                  <c:v>28360.2</c:v>
                </c:pt>
                <c:pt idx="18">
                  <c:v>31252.9</c:v>
                </c:pt>
                <c:pt idx="19">
                  <c:v>33378.1</c:v>
                </c:pt>
                <c:pt idx="20">
                  <c:v>35647.9</c:v>
                </c:pt>
                <c:pt idx="21">
                  <c:v>39105.699999999997</c:v>
                </c:pt>
                <c:pt idx="22">
                  <c:v>43055.4</c:v>
                </c:pt>
                <c:pt idx="23">
                  <c:v>48135.9</c:v>
                </c:pt>
                <c:pt idx="24">
                  <c:v>52516.3</c:v>
                </c:pt>
                <c:pt idx="25">
                  <c:v>59501</c:v>
                </c:pt>
                <c:pt idx="26">
                  <c:v>68352.600000000006</c:v>
                </c:pt>
                <c:pt idx="27">
                  <c:v>79145.2</c:v>
                </c:pt>
                <c:pt idx="28">
                  <c:v>93571.6</c:v>
                </c:pt>
                <c:pt idx="29">
                  <c:v>114830.1</c:v>
                </c:pt>
                <c:pt idx="30">
                  <c:v>133048.20000000001</c:v>
                </c:pt>
                <c:pt idx="31">
                  <c:v>158008</c:v>
                </c:pt>
                <c:pt idx="32">
                  <c:v>187205.8</c:v>
                </c:pt>
                <c:pt idx="33">
                  <c:v>214432.7</c:v>
                </c:pt>
                <c:pt idx="34">
                  <c:v>242842.8</c:v>
                </c:pt>
                <c:pt idx="35">
                  <c:v>271896.09999999998</c:v>
                </c:pt>
                <c:pt idx="36">
                  <c:v>300930.8</c:v>
                </c:pt>
                <c:pt idx="37">
                  <c:v>332316.3</c:v>
                </c:pt>
                <c:pt idx="38">
                  <c:v>366262</c:v>
                </c:pt>
                <c:pt idx="39">
                  <c:v>380987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A-4796-9E32-3EEA8652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740488"/>
        <c:axId val="734750984"/>
      </c:barChart>
      <c:lineChart>
        <c:grouping val="standard"/>
        <c:varyColors val="0"/>
        <c:ser>
          <c:idx val="1"/>
          <c:order val="1"/>
          <c:tx>
            <c:strRef>
              <c:f>'1. 中国经济基础数据'!$BI$4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中国经济基础数据'!$B$35:$B$74</c:f>
              <c:strCache>
                <c:ptCount val="40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  <c:pt idx="39">
                  <c:v>2018年</c:v>
                </c:pt>
              </c:strCache>
            </c:strRef>
          </c:cat>
          <c:val>
            <c:numRef>
              <c:f>'1. 中国经济基础数据'!$BI$35:$BI$74</c:f>
              <c:numCache>
                <c:formatCode>0.0%</c:formatCode>
                <c:ptCount val="40"/>
                <c:pt idx="0">
                  <c:v>0.15488258693699475</c:v>
                </c:pt>
                <c:pt idx="1">
                  <c:v>0.18888888888888888</c:v>
                </c:pt>
                <c:pt idx="2">
                  <c:v>9.8130841121495394E-2</c:v>
                </c:pt>
                <c:pt idx="3">
                  <c:v>9.3617021276595658E-2</c:v>
                </c:pt>
                <c:pt idx="4">
                  <c:v>0.10871595330739292</c:v>
                </c:pt>
                <c:pt idx="5">
                  <c:v>0.1849512178002386</c:v>
                </c:pt>
                <c:pt idx="6">
                  <c:v>0.27502665560952488</c:v>
                </c:pt>
                <c:pt idx="7">
                  <c:v>0.14982578397212554</c:v>
                </c:pt>
                <c:pt idx="8">
                  <c:v>0.17575757575757578</c:v>
                </c:pt>
                <c:pt idx="9">
                  <c:v>0.27835051546391743</c:v>
                </c:pt>
                <c:pt idx="10">
                  <c:v>8.8897849462365564E-2</c:v>
                </c:pt>
                <c:pt idx="11">
                  <c:v>2.4526625027773141E-2</c:v>
                </c:pt>
                <c:pt idx="12">
                  <c:v>0.13439597113287793</c:v>
                </c:pt>
                <c:pt idx="13">
                  <c:v>0.16760482603339133</c:v>
                </c:pt>
                <c:pt idx="14">
                  <c:v>0.29805252098929369</c:v>
                </c:pt>
                <c:pt idx="15">
                  <c:v>0.30500196210337505</c:v>
                </c:pt>
                <c:pt idx="16">
                  <c:v>0.26799800245933758</c:v>
                </c:pt>
                <c:pt idx="17">
                  <c:v>0.20100110952070405</c:v>
                </c:pt>
                <c:pt idx="18">
                  <c:v>0.10199857546843827</c:v>
                </c:pt>
                <c:pt idx="19">
                  <c:v>6.8000089591685686E-2</c:v>
                </c:pt>
                <c:pt idx="20">
                  <c:v>6.8002672410952147E-2</c:v>
                </c:pt>
                <c:pt idx="21">
                  <c:v>9.6998701185764036E-2</c:v>
                </c:pt>
                <c:pt idx="22">
                  <c:v>0.10100062139278942</c:v>
                </c:pt>
                <c:pt idx="23">
                  <c:v>0.11799913599687839</c:v>
                </c:pt>
                <c:pt idx="24">
                  <c:v>9.1000687636462629E-2</c:v>
                </c:pt>
                <c:pt idx="25">
                  <c:v>0.13300061123879625</c:v>
                </c:pt>
                <c:pt idx="26">
                  <c:v>0.14876388632123838</c:v>
                </c:pt>
                <c:pt idx="27">
                  <c:v>0.15789596884390633</c:v>
                </c:pt>
                <c:pt idx="28">
                  <c:v>0.18227763654649953</c:v>
                </c:pt>
                <c:pt idx="29">
                  <c:v>0.22718966011054631</c:v>
                </c:pt>
                <c:pt idx="30">
                  <c:v>0.15865265291940012</c:v>
                </c:pt>
                <c:pt idx="31">
                  <c:v>0.18759968191978538</c:v>
                </c:pt>
                <c:pt idx="32">
                  <c:v>0.18478684623563346</c:v>
                </c:pt>
                <c:pt idx="33">
                  <c:v>0.1454383357780582</c:v>
                </c:pt>
                <c:pt idx="34">
                  <c:v>0.13248958764218322</c:v>
                </c:pt>
                <c:pt idx="35">
                  <c:v>0.11963830099142325</c:v>
                </c:pt>
                <c:pt idx="36">
                  <c:v>0.10678601127415965</c:v>
                </c:pt>
                <c:pt idx="37">
                  <c:v>0.10429474151532503</c:v>
                </c:pt>
                <c:pt idx="38">
                  <c:v>0.10214876610024848</c:v>
                </c:pt>
                <c:pt idx="39">
                  <c:v>4.0203460910495759E-2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2A-4796-9E32-3EEA8652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735896"/>
        <c:axId val="734751640"/>
      </c:lineChart>
      <c:catAx>
        <c:axId val="73474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50984"/>
        <c:crosses val="autoZero"/>
        <c:auto val="1"/>
        <c:lblAlgn val="ctr"/>
        <c:lblOffset val="100"/>
        <c:noMultiLvlLbl val="0"/>
      </c:catAx>
      <c:valAx>
        <c:axId val="73475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40488"/>
        <c:crosses val="autoZero"/>
        <c:crossBetween val="between"/>
      </c:valAx>
      <c:valAx>
        <c:axId val="73475164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4735896"/>
        <c:crosses val="max"/>
        <c:crossBetween val="between"/>
      </c:valAx>
      <c:catAx>
        <c:axId val="7347358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4751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社会用电量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中国经济基础数据'!$BN$4:$BN$34</c:f>
              <c:strCache>
                <c:ptCount val="31"/>
                <c:pt idx="0">
                  <c:v>全社会用电量(亿千瓦时)</c:v>
                </c:pt>
                <c:pt idx="30">
                  <c:v>2566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中国经济基础数据'!$BN$34:$BN$73</c:f>
              <c:numCache>
                <c:formatCode>0</c:formatCode>
                <c:ptCount val="40"/>
                <c:pt idx="0">
                  <c:v>2565.5</c:v>
                </c:pt>
                <c:pt idx="1">
                  <c:v>2819.5</c:v>
                </c:pt>
                <c:pt idx="2">
                  <c:v>3066</c:v>
                </c:pt>
                <c:pt idx="3">
                  <c:v>3093</c:v>
                </c:pt>
                <c:pt idx="4">
                  <c:v>3277</c:v>
                </c:pt>
                <c:pt idx="5">
                  <c:v>3514</c:v>
                </c:pt>
                <c:pt idx="6">
                  <c:v>3746</c:v>
                </c:pt>
                <c:pt idx="7">
                  <c:v>4073</c:v>
                </c:pt>
                <c:pt idx="8">
                  <c:v>4455</c:v>
                </c:pt>
                <c:pt idx="9">
                  <c:v>4960</c:v>
                </c:pt>
                <c:pt idx="10">
                  <c:v>5358</c:v>
                </c:pt>
                <c:pt idx="11">
                  <c:v>5820</c:v>
                </c:pt>
                <c:pt idx="12">
                  <c:v>6212</c:v>
                </c:pt>
                <c:pt idx="13">
                  <c:v>6775</c:v>
                </c:pt>
                <c:pt idx="14">
                  <c:v>7539</c:v>
                </c:pt>
                <c:pt idx="15">
                  <c:v>8395</c:v>
                </c:pt>
                <c:pt idx="16">
                  <c:v>9281</c:v>
                </c:pt>
                <c:pt idx="17">
                  <c:v>10080</c:v>
                </c:pt>
                <c:pt idx="18">
                  <c:v>10813</c:v>
                </c:pt>
                <c:pt idx="19">
                  <c:v>11345</c:v>
                </c:pt>
                <c:pt idx="20">
                  <c:v>11660</c:v>
                </c:pt>
                <c:pt idx="21">
                  <c:v>12043</c:v>
                </c:pt>
                <c:pt idx="22">
                  <c:v>13130</c:v>
                </c:pt>
                <c:pt idx="23">
                  <c:v>14780</c:v>
                </c:pt>
                <c:pt idx="24">
                  <c:v>16400</c:v>
                </c:pt>
                <c:pt idx="25">
                  <c:v>19080</c:v>
                </c:pt>
                <c:pt idx="26">
                  <c:v>21735</c:v>
                </c:pt>
                <c:pt idx="27">
                  <c:v>24689</c:v>
                </c:pt>
                <c:pt idx="28">
                  <c:v>29368</c:v>
                </c:pt>
                <c:pt idx="29">
                  <c:v>32458</c:v>
                </c:pt>
                <c:pt idx="30">
                  <c:v>34268</c:v>
                </c:pt>
                <c:pt idx="31">
                  <c:v>36430</c:v>
                </c:pt>
                <c:pt idx="32">
                  <c:v>41923</c:v>
                </c:pt>
                <c:pt idx="33">
                  <c:v>46928</c:v>
                </c:pt>
                <c:pt idx="34">
                  <c:v>49762.64</c:v>
                </c:pt>
                <c:pt idx="35">
                  <c:v>54203.41</c:v>
                </c:pt>
                <c:pt idx="36">
                  <c:v>56383.69</c:v>
                </c:pt>
                <c:pt idx="37">
                  <c:v>58019.97</c:v>
                </c:pt>
                <c:pt idx="38">
                  <c:v>59198</c:v>
                </c:pt>
                <c:pt idx="39">
                  <c:v>63077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2-43E1-9FFF-69D4CB75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696328"/>
        <c:axId val="740696656"/>
      </c:barChart>
      <c:lineChart>
        <c:grouping val="standard"/>
        <c:varyColors val="0"/>
        <c:ser>
          <c:idx val="1"/>
          <c:order val="1"/>
          <c:tx>
            <c:strRef>
              <c:f>'1. 中国经济基础数据'!$BO$4:$BO$34</c:f>
              <c:strCache>
                <c:ptCount val="3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中国经济基础数据'!$BO$34:$BO$73</c:f>
              <c:numCache>
                <c:formatCode>0.0%</c:formatCode>
                <c:ptCount val="40"/>
                <c:pt idx="1">
                  <c:v>9.9006041707269565E-2</c:v>
                </c:pt>
                <c:pt idx="2">
                  <c:v>8.7426848732044649E-2</c:v>
                </c:pt>
                <c:pt idx="3">
                  <c:v>8.8062622309197369E-3</c:v>
                </c:pt>
                <c:pt idx="4">
                  <c:v>5.948916909149693E-2</c:v>
                </c:pt>
                <c:pt idx="5">
                  <c:v>7.2322245956667697E-2</c:v>
                </c:pt>
                <c:pt idx="6">
                  <c:v>6.6021627774615732E-2</c:v>
                </c:pt>
                <c:pt idx="7">
                  <c:v>8.729311265349704E-2</c:v>
                </c:pt>
                <c:pt idx="8">
                  <c:v>9.3788362386447277E-2</c:v>
                </c:pt>
                <c:pt idx="9">
                  <c:v>0.11335578002244673</c:v>
                </c:pt>
                <c:pt idx="10">
                  <c:v>8.0241935483871041E-2</c:v>
                </c:pt>
                <c:pt idx="11">
                  <c:v>8.6226203807390878E-2</c:v>
                </c:pt>
                <c:pt idx="12">
                  <c:v>6.7353951890034347E-2</c:v>
                </c:pt>
                <c:pt idx="13">
                  <c:v>9.0631036703155088E-2</c:v>
                </c:pt>
                <c:pt idx="14">
                  <c:v>0.11276752767527665</c:v>
                </c:pt>
                <c:pt idx="15">
                  <c:v>0.11354291020029184</c:v>
                </c:pt>
                <c:pt idx="16">
                  <c:v>0.10553901131625976</c:v>
                </c:pt>
                <c:pt idx="17">
                  <c:v>8.6089861006357182E-2</c:v>
                </c:pt>
                <c:pt idx="18">
                  <c:v>7.2718253968254043E-2</c:v>
                </c:pt>
                <c:pt idx="19">
                  <c:v>4.9200036992508966E-2</c:v>
                </c:pt>
                <c:pt idx="20">
                  <c:v>2.7765535478184278E-2</c:v>
                </c:pt>
                <c:pt idx="21">
                  <c:v>3.2847341337907343E-2</c:v>
                </c:pt>
                <c:pt idx="22">
                  <c:v>9.0259902017769678E-2</c:v>
                </c:pt>
                <c:pt idx="23">
                  <c:v>0.12566641279512569</c:v>
                </c:pt>
                <c:pt idx="24">
                  <c:v>0.10960757780784847</c:v>
                </c:pt>
                <c:pt idx="25">
                  <c:v>0.16341463414634139</c:v>
                </c:pt>
                <c:pt idx="26">
                  <c:v>0.13915094339622636</c:v>
                </c:pt>
                <c:pt idx="27">
                  <c:v>0.13590982286634468</c:v>
                </c:pt>
                <c:pt idx="28">
                  <c:v>0.18951759893069786</c:v>
                </c:pt>
                <c:pt idx="29">
                  <c:v>0.10521656224461995</c:v>
                </c:pt>
                <c:pt idx="30">
                  <c:v>5.5764372419742525E-2</c:v>
                </c:pt>
                <c:pt idx="31">
                  <c:v>6.3090930313995486E-2</c:v>
                </c:pt>
                <c:pt idx="32">
                  <c:v>0.15078232226187205</c:v>
                </c:pt>
                <c:pt idx="33">
                  <c:v>0.11938554015695435</c:v>
                </c:pt>
                <c:pt idx="34">
                  <c:v>6.0404023184452704E-2</c:v>
                </c:pt>
                <c:pt idx="35">
                  <c:v>8.9239035549560919E-2</c:v>
                </c:pt>
                <c:pt idx="36">
                  <c:v>4.0224037565164128E-2</c:v>
                </c:pt>
                <c:pt idx="37">
                  <c:v>2.9020448998637649E-2</c:v>
                </c:pt>
                <c:pt idx="38">
                  <c:v>2.0303871236058812E-2</c:v>
                </c:pt>
                <c:pt idx="39">
                  <c:v>6.5525862360214848E-2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12-43E1-9FFF-69D4CB75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35240"/>
        <c:axId val="576134912"/>
      </c:lineChart>
      <c:catAx>
        <c:axId val="74069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96656"/>
        <c:crosses val="autoZero"/>
        <c:auto val="1"/>
        <c:lblAlgn val="ctr"/>
        <c:lblOffset val="100"/>
        <c:noMultiLvlLbl val="0"/>
      </c:catAx>
      <c:valAx>
        <c:axId val="7406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96328"/>
        <c:crosses val="autoZero"/>
        <c:crossBetween val="between"/>
      </c:valAx>
      <c:valAx>
        <c:axId val="576134912"/>
        <c:scaling>
          <c:orientation val="minMax"/>
        </c:scaling>
        <c:delete val="0"/>
        <c:axPos val="r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135240"/>
        <c:crosses val="max"/>
        <c:crossBetween val="between"/>
      </c:valAx>
      <c:catAx>
        <c:axId val="576135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6134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人均</a:t>
            </a:r>
            <a:r>
              <a:rPr lang="en-US" altLang="zh-CN"/>
              <a:t>GDP 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中国经济基础数据'!$CD$4</c:f>
              <c:strCache>
                <c:ptCount val="1"/>
                <c:pt idx="0">
                  <c:v>人均GDP
(USD)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中国经济基础数据'!$CD$26:$CD$74</c:f>
              <c:numCache>
                <c:formatCode>_ * #,##0_ ;_ * \-#,##0_ ;_ * "-"??_ ;_ @_ </c:formatCode>
                <c:ptCount val="49"/>
                <c:pt idx="0">
                  <c:v>110.2590791457731</c:v>
                </c:pt>
                <c:pt idx="1">
                  <c:v>125.56425274360413</c:v>
                </c:pt>
                <c:pt idx="2">
                  <c:v>128.94474489911633</c:v>
                </c:pt>
                <c:pt idx="3">
                  <c:v>150.9731812048791</c:v>
                </c:pt>
                <c:pt idx="4">
                  <c:v>166.90666362024965</c:v>
                </c:pt>
                <c:pt idx="5">
                  <c:v>164.93562492068395</c:v>
                </c:pt>
                <c:pt idx="6">
                  <c:v>167.05059389896715</c:v>
                </c:pt>
                <c:pt idx="7">
                  <c:v>194.87536047285712</c:v>
                </c:pt>
                <c:pt idx="8">
                  <c:v>240.11582541347494</c:v>
                </c:pt>
                <c:pt idx="9">
                  <c:v>278.37021037659065</c:v>
                </c:pt>
                <c:pt idx="10">
                  <c:v>300.93692935353647</c:v>
                </c:pt>
                <c:pt idx="11">
                  <c:v>286.67412949275547</c:v>
                </c:pt>
                <c:pt idx="12">
                  <c:v>276.69785476424522</c:v>
                </c:pt>
                <c:pt idx="13">
                  <c:v>292.98879019100394</c:v>
                </c:pt>
                <c:pt idx="14">
                  <c:v>296.82661134227027</c:v>
                </c:pt>
                <c:pt idx="15">
                  <c:v>290.04097377889434</c:v>
                </c:pt>
                <c:pt idx="16">
                  <c:v>276.810218353952</c:v>
                </c:pt>
                <c:pt idx="17">
                  <c:v>296.40716009145245</c:v>
                </c:pt>
                <c:pt idx="18">
                  <c:v>364.01220967242853</c:v>
                </c:pt>
                <c:pt idx="19">
                  <c:v>400.35389075815419</c:v>
                </c:pt>
                <c:pt idx="20">
                  <c:v>341.30961721084827</c:v>
                </c:pt>
                <c:pt idx="21">
                  <c:v>353.31411325211769</c:v>
                </c:pt>
                <c:pt idx="22">
                  <c:v>416.65225654328623</c:v>
                </c:pt>
                <c:pt idx="23">
                  <c:v>517.42237992114394</c:v>
                </c:pt>
                <c:pt idx="24">
                  <c:v>466.60384569282576</c:v>
                </c:pt>
                <c:pt idx="25">
                  <c:v>601.05781237488213</c:v>
                </c:pt>
                <c:pt idx="26">
                  <c:v>699.47852391421964</c:v>
                </c:pt>
                <c:pt idx="27">
                  <c:v>770.59247850993279</c:v>
                </c:pt>
                <c:pt idx="28">
                  <c:v>817.13216501200077</c:v>
                </c:pt>
                <c:pt idx="29">
                  <c:v>861.0728438741404</c:v>
                </c:pt>
                <c:pt idx="30">
                  <c:v>945.5950631049277</c:v>
                </c:pt>
                <c:pt idx="31">
                  <c:v>1038.0391067993792</c:v>
                </c:pt>
                <c:pt idx="32">
                  <c:v>1131.791569460504</c:v>
                </c:pt>
                <c:pt idx="33">
                  <c:v>1269.7712050284692</c:v>
                </c:pt>
                <c:pt idx="34">
                  <c:v>1485.8016555404081</c:v>
                </c:pt>
                <c:pt idx="35">
                  <c:v>1767.9628468292085</c:v>
                </c:pt>
                <c:pt idx="36">
                  <c:v>2109.7784207150648</c:v>
                </c:pt>
                <c:pt idx="37">
                  <c:v>2755.8196809946116</c:v>
                </c:pt>
                <c:pt idx="38">
                  <c:v>3477.5942424679997</c:v>
                </c:pt>
                <c:pt idx="39">
                  <c:v>3756.6703766557202</c:v>
                </c:pt>
                <c:pt idx="40">
                  <c:v>4536.8647207696813</c:v>
                </c:pt>
                <c:pt idx="41">
                  <c:v>5573.5986159781023</c:v>
                </c:pt>
                <c:pt idx="42">
                  <c:v>6261.3685652296044</c:v>
                </c:pt>
                <c:pt idx="43">
                  <c:v>7084.228793049775</c:v>
                </c:pt>
                <c:pt idx="44">
                  <c:v>7621.4371030988405</c:v>
                </c:pt>
                <c:pt idx="45">
                  <c:v>7814.0844927302278</c:v>
                </c:pt>
                <c:pt idx="46">
                  <c:v>8154.0247160659255</c:v>
                </c:pt>
                <c:pt idx="47">
                  <c:v>9154.1161991783538</c:v>
                </c:pt>
                <c:pt idx="48">
                  <c:v>9488.3388290602688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1-470E-9C8D-24B67166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871536"/>
        <c:axId val="1121862680"/>
      </c:barChart>
      <c:lineChart>
        <c:grouping val="standard"/>
        <c:varyColors val="0"/>
        <c:ser>
          <c:idx val="1"/>
          <c:order val="1"/>
          <c:tx>
            <c:strRef>
              <c:f>'1. 中国经济基础数据'!$CG$4</c:f>
              <c:strCache>
                <c:ptCount val="1"/>
                <c:pt idx="0">
                  <c:v>人均GDP增长
(USD)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中国经济基础数据'!$CG$26:$CG$74</c:f>
              <c:numCache>
                <c:formatCode>0.00%</c:formatCode>
                <c:ptCount val="49"/>
                <c:pt idx="1">
                  <c:v>0.13881100510186672</c:v>
                </c:pt>
                <c:pt idx="2">
                  <c:v>2.6922408899410222E-2</c:v>
                </c:pt>
                <c:pt idx="3">
                  <c:v>0.17083624713048495</c:v>
                </c:pt>
                <c:pt idx="4">
                  <c:v>0.10553849556728823</c:v>
                </c:pt>
                <c:pt idx="5">
                  <c:v>-1.1809227126187483E-2</c:v>
                </c:pt>
                <c:pt idx="6">
                  <c:v>1.2822996725542213E-2</c:v>
                </c:pt>
                <c:pt idx="7">
                  <c:v>0.16656490662175383</c:v>
                </c:pt>
                <c:pt idx="8">
                  <c:v>0.23215076975787841</c:v>
                </c:pt>
                <c:pt idx="9">
                  <c:v>0.15931638365460654</c:v>
                </c:pt>
                <c:pt idx="10">
                  <c:v>8.1067291454845813E-2</c:v>
                </c:pt>
                <c:pt idx="11">
                  <c:v>-4.7394648079316481E-2</c:v>
                </c:pt>
                <c:pt idx="12">
                  <c:v>-3.4800052401527726E-2</c:v>
                </c:pt>
                <c:pt idx="13">
                  <c:v>5.887626212584518E-2</c:v>
                </c:pt>
                <c:pt idx="14">
                  <c:v>1.3098866850040247E-2</c:v>
                </c:pt>
                <c:pt idx="15">
                  <c:v>-2.2860610552035143E-2</c:v>
                </c:pt>
                <c:pt idx="16">
                  <c:v>-4.5616849414622629E-2</c:v>
                </c:pt>
                <c:pt idx="17">
                  <c:v>7.0795586427529367E-2</c:v>
                </c:pt>
                <c:pt idx="18">
                  <c:v>0.2280817020753394</c:v>
                </c:pt>
                <c:pt idx="19">
                  <c:v>9.9836434383421491E-2</c:v>
                </c:pt>
                <c:pt idx="20">
                  <c:v>-0.14748020416510299</c:v>
                </c:pt>
                <c:pt idx="21">
                  <c:v>3.5171865766247867E-2</c:v>
                </c:pt>
                <c:pt idx="22">
                  <c:v>0.17926864768623529</c:v>
                </c:pt>
                <c:pt idx="23">
                  <c:v>0.24185666054922383</c:v>
                </c:pt>
                <c:pt idx="24">
                  <c:v>-9.821479742732242E-2</c:v>
                </c:pt>
                <c:pt idx="25">
                  <c:v>0.28815443319464196</c:v>
                </c:pt>
                <c:pt idx="26">
                  <c:v>0.16374583195326986</c:v>
                </c:pt>
                <c:pt idx="27">
                  <c:v>0.10166710222604936</c:v>
                </c:pt>
                <c:pt idx="28">
                  <c:v>6.0394680456861138E-2</c:v>
                </c:pt>
                <c:pt idx="29">
                  <c:v>5.3774261672215884E-2</c:v>
                </c:pt>
                <c:pt idx="30">
                  <c:v>9.8159197368836715E-2</c:v>
                </c:pt>
                <c:pt idx="31">
                  <c:v>9.7762823962833423E-2</c:v>
                </c:pt>
                <c:pt idx="32">
                  <c:v>9.0316888879258928E-2</c:v>
                </c:pt>
                <c:pt idx="33">
                  <c:v>0.12191258469413824</c:v>
                </c:pt>
                <c:pt idx="34">
                  <c:v>0.17013336706363202</c:v>
                </c:pt>
                <c:pt idx="35">
                  <c:v>0.18990501877329935</c:v>
                </c:pt>
                <c:pt idx="36">
                  <c:v>0.19333866347864315</c:v>
                </c:pt>
                <c:pt idx="37">
                  <c:v>0.30621284867468912</c:v>
                </c:pt>
                <c:pt idx="38">
                  <c:v>0.26190921214877538</c:v>
                </c:pt>
                <c:pt idx="39">
                  <c:v>8.0249768871731408E-2</c:v>
                </c:pt>
                <c:pt idx="40">
                  <c:v>0.20768240646348879</c:v>
                </c:pt>
                <c:pt idx="41">
                  <c:v>0.22851329255251374</c:v>
                </c:pt>
                <c:pt idx="42">
                  <c:v>0.12339782546949807</c:v>
                </c:pt>
                <c:pt idx="43">
                  <c:v>0.13141858992132271</c:v>
                </c:pt>
                <c:pt idx="44">
                  <c:v>7.583158671782475E-2</c:v>
                </c:pt>
                <c:pt idx="45">
                  <c:v>2.527704250856555E-2</c:v>
                </c:pt>
                <c:pt idx="46">
                  <c:v>4.3503525416439759E-2</c:v>
                </c:pt>
                <c:pt idx="47">
                  <c:v>0.1226500431304729</c:v>
                </c:pt>
                <c:pt idx="48">
                  <c:v>3.6510638778204818E-2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11-470E-9C8D-24B67166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63992"/>
        <c:axId val="1121875800"/>
      </c:lineChart>
      <c:catAx>
        <c:axId val="11218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62680"/>
        <c:crosses val="autoZero"/>
        <c:auto val="1"/>
        <c:lblAlgn val="ctr"/>
        <c:lblOffset val="100"/>
        <c:noMultiLvlLbl val="0"/>
      </c:catAx>
      <c:valAx>
        <c:axId val="112186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71536"/>
        <c:crosses val="autoZero"/>
        <c:crossBetween val="between"/>
      </c:valAx>
      <c:valAx>
        <c:axId val="11218758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1863992"/>
        <c:crosses val="max"/>
        <c:crossBetween val="between"/>
      </c:valAx>
      <c:catAx>
        <c:axId val="1121863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1875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网民数量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中国经济基础数据'!$DB$4:$DB$52</c:f>
              <c:strCache>
                <c:ptCount val="49"/>
                <c:pt idx="0">
                  <c:v>网民数量
（万人）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中国经济基础数据'!$B$53:$B$73</c:f>
              <c:strCache>
                <c:ptCount val="21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  <c:pt idx="20">
                  <c:v>2017年</c:v>
                </c:pt>
              </c:strCache>
            </c:strRef>
          </c:cat>
          <c:val>
            <c:numRef>
              <c:f>'1. 中国经济基础数据'!$DB$53:$DB$73</c:f>
              <c:numCache>
                <c:formatCode>_ * #,##0_ ;_ * \-#,##0_ ;_ * "-"??_ ;_ @_ </c:formatCode>
                <c:ptCount val="21"/>
                <c:pt idx="0">
                  <c:v>62</c:v>
                </c:pt>
                <c:pt idx="1">
                  <c:v>210</c:v>
                </c:pt>
                <c:pt idx="2">
                  <c:v>890</c:v>
                </c:pt>
                <c:pt idx="3">
                  <c:v>2250</c:v>
                </c:pt>
                <c:pt idx="4">
                  <c:v>3370</c:v>
                </c:pt>
                <c:pt idx="5">
                  <c:v>5910</c:v>
                </c:pt>
                <c:pt idx="6">
                  <c:v>7950</c:v>
                </c:pt>
                <c:pt idx="7">
                  <c:v>9400</c:v>
                </c:pt>
                <c:pt idx="8">
                  <c:v>11100</c:v>
                </c:pt>
                <c:pt idx="9">
                  <c:v>13700</c:v>
                </c:pt>
                <c:pt idx="10">
                  <c:v>16300</c:v>
                </c:pt>
                <c:pt idx="11">
                  <c:v>29800</c:v>
                </c:pt>
                <c:pt idx="12">
                  <c:v>38400</c:v>
                </c:pt>
                <c:pt idx="13">
                  <c:v>45700</c:v>
                </c:pt>
                <c:pt idx="14">
                  <c:v>51300</c:v>
                </c:pt>
                <c:pt idx="15">
                  <c:v>56400</c:v>
                </c:pt>
                <c:pt idx="16">
                  <c:v>61800</c:v>
                </c:pt>
                <c:pt idx="17">
                  <c:v>63200</c:v>
                </c:pt>
                <c:pt idx="18">
                  <c:v>66800</c:v>
                </c:pt>
                <c:pt idx="19">
                  <c:v>73100</c:v>
                </c:pt>
                <c:pt idx="20">
                  <c:v>75100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5-43C5-9875-6F9CC562F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680344"/>
        <c:axId val="856680672"/>
      </c:barChart>
      <c:lineChart>
        <c:grouping val="standard"/>
        <c:varyColors val="0"/>
        <c:ser>
          <c:idx val="1"/>
          <c:order val="1"/>
          <c:tx>
            <c:strRef>
              <c:f>'1. 中国经济基础数据'!$DC$4:$DC$52</c:f>
              <c:strCache>
                <c:ptCount val="49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中国经济基础数据'!$B$53:$B$73</c:f>
              <c:strCache>
                <c:ptCount val="21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  <c:pt idx="20">
                  <c:v>2017年</c:v>
                </c:pt>
              </c:strCache>
            </c:strRef>
          </c:cat>
          <c:val>
            <c:numRef>
              <c:f>'1. 中国经济基础数据'!$DC$53:$DC$73</c:f>
              <c:numCache>
                <c:formatCode>0.0%</c:formatCode>
                <c:ptCount val="21"/>
                <c:pt idx="1">
                  <c:v>2.3870967741935485</c:v>
                </c:pt>
                <c:pt idx="2">
                  <c:v>3.2380952380952381</c:v>
                </c:pt>
                <c:pt idx="3">
                  <c:v>1.5280898876404496</c:v>
                </c:pt>
                <c:pt idx="4">
                  <c:v>0.49777777777777787</c:v>
                </c:pt>
                <c:pt idx="5">
                  <c:v>0.75370919881305642</c:v>
                </c:pt>
                <c:pt idx="6">
                  <c:v>0.34517766497461921</c:v>
                </c:pt>
                <c:pt idx="7">
                  <c:v>0.1823899371069182</c:v>
                </c:pt>
                <c:pt idx="8">
                  <c:v>0.18085106382978733</c:v>
                </c:pt>
                <c:pt idx="9">
                  <c:v>0.23423423423423428</c:v>
                </c:pt>
                <c:pt idx="10">
                  <c:v>0.18978102189781021</c:v>
                </c:pt>
                <c:pt idx="11">
                  <c:v>0.82822085889570563</c:v>
                </c:pt>
                <c:pt idx="12">
                  <c:v>0.28859060402684555</c:v>
                </c:pt>
                <c:pt idx="13">
                  <c:v>0.19010416666666674</c:v>
                </c:pt>
                <c:pt idx="14">
                  <c:v>0.12253829321663012</c:v>
                </c:pt>
                <c:pt idx="15">
                  <c:v>9.9415204678362512E-2</c:v>
                </c:pt>
                <c:pt idx="16">
                  <c:v>9.5744680851063801E-2</c:v>
                </c:pt>
                <c:pt idx="17">
                  <c:v>2.265372168284796E-2</c:v>
                </c:pt>
                <c:pt idx="18">
                  <c:v>5.6962025316455778E-2</c:v>
                </c:pt>
                <c:pt idx="19">
                  <c:v>9.4311377245509087E-2</c:v>
                </c:pt>
                <c:pt idx="20">
                  <c:v>2.735978112175097E-2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685-43C5-9875-6F9CC562F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658472"/>
        <c:axId val="856658144"/>
      </c:lineChart>
      <c:catAx>
        <c:axId val="85668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80672"/>
        <c:crosses val="autoZero"/>
        <c:auto val="1"/>
        <c:lblAlgn val="ctr"/>
        <c:lblOffset val="100"/>
        <c:noMultiLvlLbl val="0"/>
      </c:catAx>
      <c:valAx>
        <c:axId val="8566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80344"/>
        <c:crosses val="autoZero"/>
        <c:crossBetween val="between"/>
      </c:valAx>
      <c:valAx>
        <c:axId val="856658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58472"/>
        <c:crosses val="max"/>
        <c:crossBetween val="between"/>
      </c:valAx>
      <c:catAx>
        <c:axId val="8566584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665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手机网民 </a:t>
            </a:r>
            <a:r>
              <a:rPr lang="en-US" altLang="zh-CN"/>
              <a:t>vs </a:t>
            </a:r>
            <a:r>
              <a:rPr lang="zh-CN" altLang="en-US"/>
              <a:t>增长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中国经济基础数据'!$DE$4:$DE$61</c:f>
              <c:strCache>
                <c:ptCount val="58"/>
                <c:pt idx="0">
                  <c:v>手机网民
（万人）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中国经济基础数据'!$B$62:$B$73</c:f>
              <c:strCache>
                <c:ptCount val="12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</c:strCache>
            </c:strRef>
          </c:cat>
          <c:val>
            <c:numRef>
              <c:f>'1. 中国经济基础数据'!$DE$62:$DE$73</c:f>
              <c:numCache>
                <c:formatCode>_ * #,##0_ ;_ * \-#,##0_ ;_ * "-"??_ ;_ @_ </c:formatCode>
                <c:ptCount val="12"/>
                <c:pt idx="0">
                  <c:v>1700</c:v>
                </c:pt>
                <c:pt idx="1">
                  <c:v>5040</c:v>
                </c:pt>
                <c:pt idx="2">
                  <c:v>11760</c:v>
                </c:pt>
                <c:pt idx="3">
                  <c:v>23300</c:v>
                </c:pt>
                <c:pt idx="4">
                  <c:v>30300</c:v>
                </c:pt>
                <c:pt idx="5">
                  <c:v>35600</c:v>
                </c:pt>
                <c:pt idx="6">
                  <c:v>42000</c:v>
                </c:pt>
                <c:pt idx="7">
                  <c:v>50000</c:v>
                </c:pt>
                <c:pt idx="8">
                  <c:v>55700</c:v>
                </c:pt>
                <c:pt idx="9">
                  <c:v>62000</c:v>
                </c:pt>
                <c:pt idx="10">
                  <c:v>65600</c:v>
                </c:pt>
                <c:pt idx="11">
                  <c:v>69500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DD5-92DE-8C2A8AA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575944"/>
        <c:axId val="519576272"/>
      </c:barChart>
      <c:lineChart>
        <c:grouping val="standard"/>
        <c:varyColors val="0"/>
        <c:ser>
          <c:idx val="1"/>
          <c:order val="1"/>
          <c:tx>
            <c:strRef>
              <c:f>'1. 中国经济基础数据'!$DF$4:$DF$61</c:f>
              <c:strCache>
                <c:ptCount val="58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中国经济基础数据'!$B$62:$B$73</c:f>
              <c:strCache>
                <c:ptCount val="12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</c:strCache>
            </c:strRef>
          </c:cat>
          <c:val>
            <c:numRef>
              <c:f>'1. 中国经济基础数据'!$DF$62:$DF$73</c:f>
              <c:numCache>
                <c:formatCode>0.0%</c:formatCode>
                <c:ptCount val="12"/>
                <c:pt idx="1">
                  <c:v>1.9647058823529413</c:v>
                </c:pt>
                <c:pt idx="2">
                  <c:v>1.3333333333333335</c:v>
                </c:pt>
                <c:pt idx="3">
                  <c:v>0.98129251700680276</c:v>
                </c:pt>
                <c:pt idx="4">
                  <c:v>0.3004291845493563</c:v>
                </c:pt>
                <c:pt idx="5">
                  <c:v>0.17491749174917492</c:v>
                </c:pt>
                <c:pt idx="6">
                  <c:v>0.1797752808988764</c:v>
                </c:pt>
                <c:pt idx="7">
                  <c:v>0.19047619047619047</c:v>
                </c:pt>
                <c:pt idx="8">
                  <c:v>0.1140000000000001</c:v>
                </c:pt>
                <c:pt idx="9">
                  <c:v>0.11310592459605018</c:v>
                </c:pt>
                <c:pt idx="10">
                  <c:v>5.8064516129032295E-2</c:v>
                </c:pt>
                <c:pt idx="11">
                  <c:v>5.945121951219523E-2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7-4DD5-92DE-8C2A8AA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80864"/>
        <c:axId val="519578896"/>
      </c:lineChart>
      <c:catAx>
        <c:axId val="51957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76272"/>
        <c:crosses val="autoZero"/>
        <c:auto val="1"/>
        <c:lblAlgn val="ctr"/>
        <c:lblOffset val="100"/>
        <c:noMultiLvlLbl val="0"/>
      </c:catAx>
      <c:valAx>
        <c:axId val="5195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75944"/>
        <c:crosses val="autoZero"/>
        <c:crossBetween val="between"/>
      </c:valAx>
      <c:valAx>
        <c:axId val="51957889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580864"/>
        <c:crosses val="max"/>
        <c:crossBetween val="between"/>
      </c:valAx>
      <c:catAx>
        <c:axId val="5195808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9578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中国经济基础数据'!$DD$4:$DD$53</c:f>
              <c:strCache>
                <c:ptCount val="50"/>
                <c:pt idx="0">
                  <c:v>互联网
渗透率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中国经济基础数据'!$B$54:$B$73</c:f>
              <c:strCache>
                <c:ptCount val="20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  <c:pt idx="19">
                  <c:v>2017年</c:v>
                </c:pt>
              </c:strCache>
            </c:strRef>
          </c:cat>
          <c:val>
            <c:numRef>
              <c:f>'1. 中国经济基础数据'!$DD$54:$DD$73</c:f>
              <c:numCache>
                <c:formatCode>0.0%</c:formatCode>
                <c:ptCount val="20"/>
                <c:pt idx="0">
                  <c:v>1.6832183134152499E-3</c:v>
                </c:pt>
                <c:pt idx="1">
                  <c:v>7.075509198161958E-3</c:v>
                </c:pt>
                <c:pt idx="2">
                  <c:v>1.7752459701916478E-2</c:v>
                </c:pt>
                <c:pt idx="3">
                  <c:v>2.6405071027290464E-2</c:v>
                </c:pt>
                <c:pt idx="4">
                  <c:v>4.6009046110250439E-2</c:v>
                </c:pt>
                <c:pt idx="5">
                  <c:v>6.1519651466024901E-2</c:v>
                </c:pt>
                <c:pt idx="6">
                  <c:v>7.2314367480075081E-2</c:v>
                </c:pt>
                <c:pt idx="7">
                  <c:v>8.4890941907063533E-2</c:v>
                </c:pt>
                <c:pt idx="8">
                  <c:v>0.10422372344957702</c:v>
                </c:pt>
                <c:pt idx="9">
                  <c:v>0.12336428793073435</c:v>
                </c:pt>
                <c:pt idx="10">
                  <c:v>0.22439421093055828</c:v>
                </c:pt>
                <c:pt idx="11">
                  <c:v>0.28774822030723118</c:v>
                </c:pt>
                <c:pt idx="12">
                  <c:v>0.34081332826215033</c:v>
                </c:pt>
                <c:pt idx="13">
                  <c:v>0.3807473930307641</c:v>
                </c:pt>
                <c:pt idx="14">
                  <c:v>0.41653126938642876</c:v>
                </c:pt>
                <c:pt idx="15">
                  <c:v>0.45417132106531838</c:v>
                </c:pt>
                <c:pt idx="16">
                  <c:v>0.46204910002778143</c:v>
                </c:pt>
                <c:pt idx="17">
                  <c:v>0.48595248141304503</c:v>
                </c:pt>
                <c:pt idx="18">
                  <c:v>0.52867195579694948</c:v>
                </c:pt>
                <c:pt idx="19">
                  <c:v>0.54025667587476978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83-4979-B232-2264AA07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484832"/>
        <c:axId val="727485160"/>
      </c:lineChart>
      <c:catAx>
        <c:axId val="7274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85160"/>
        <c:crosses val="autoZero"/>
        <c:auto val="1"/>
        <c:lblAlgn val="ctr"/>
        <c:lblOffset val="100"/>
        <c:noMultiLvlLbl val="0"/>
      </c:catAx>
      <c:valAx>
        <c:axId val="7274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48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全国汽车保有量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中国经济基础数据'!$DK$4</c:f>
              <c:strCache>
                <c:ptCount val="1"/>
                <c:pt idx="0">
                  <c:v>全国汽车保有量
(辆)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中国经济基础数据'!$B$26:$B$74</c:f>
              <c:strCache>
                <c:ptCount val="49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</c:strCache>
            </c:strRef>
          </c:cat>
          <c:val>
            <c:numRef>
              <c:f>'1. 中国经济基础数据'!$DK$26:$DK$74</c:f>
              <c:numCache>
                <c:formatCode>_ * #,##0_ ;_ * \-#,##0_ ;_ * "-"??_ ;_ @_ </c:formatCode>
                <c:ptCount val="49"/>
                <c:pt idx="0">
                  <c:v>424099.99999999994</c:v>
                </c:pt>
                <c:pt idx="1">
                  <c:v>494400</c:v>
                </c:pt>
                <c:pt idx="2">
                  <c:v>577400</c:v>
                </c:pt>
                <c:pt idx="3">
                  <c:v>672700</c:v>
                </c:pt>
                <c:pt idx="4">
                  <c:v>785699.99999999988</c:v>
                </c:pt>
                <c:pt idx="5">
                  <c:v>917099.99999999988</c:v>
                </c:pt>
                <c:pt idx="6">
                  <c:v>1067000</c:v>
                </c:pt>
                <c:pt idx="7">
                  <c:v>1199300</c:v>
                </c:pt>
                <c:pt idx="8">
                  <c:v>1358400</c:v>
                </c:pt>
                <c:pt idx="9">
                  <c:v>1554900</c:v>
                </c:pt>
                <c:pt idx="10">
                  <c:v>1782900</c:v>
                </c:pt>
                <c:pt idx="11">
                  <c:v>1991399.9999999998</c:v>
                </c:pt>
                <c:pt idx="12">
                  <c:v>2157500</c:v>
                </c:pt>
                <c:pt idx="13">
                  <c:v>2326300</c:v>
                </c:pt>
                <c:pt idx="14">
                  <c:v>2604100.0000000005</c:v>
                </c:pt>
                <c:pt idx="15">
                  <c:v>3211200</c:v>
                </c:pt>
                <c:pt idx="16">
                  <c:v>3619500</c:v>
                </c:pt>
                <c:pt idx="17">
                  <c:v>4080700</c:v>
                </c:pt>
                <c:pt idx="18">
                  <c:v>4643900</c:v>
                </c:pt>
                <c:pt idx="19">
                  <c:v>5113200</c:v>
                </c:pt>
                <c:pt idx="20">
                  <c:v>5513600</c:v>
                </c:pt>
                <c:pt idx="21">
                  <c:v>6061100</c:v>
                </c:pt>
                <c:pt idx="22">
                  <c:v>6917400</c:v>
                </c:pt>
                <c:pt idx="23">
                  <c:v>8175800</c:v>
                </c:pt>
                <c:pt idx="24">
                  <c:v>9419500</c:v>
                </c:pt>
                <c:pt idx="25">
                  <c:v>10400000</c:v>
                </c:pt>
                <c:pt idx="26">
                  <c:v>11000800</c:v>
                </c:pt>
                <c:pt idx="27">
                  <c:v>12190900</c:v>
                </c:pt>
                <c:pt idx="28">
                  <c:v>13193000</c:v>
                </c:pt>
                <c:pt idx="29">
                  <c:v>14529400</c:v>
                </c:pt>
                <c:pt idx="30">
                  <c:v>16089100</c:v>
                </c:pt>
                <c:pt idx="31">
                  <c:v>18020400</c:v>
                </c:pt>
                <c:pt idx="32">
                  <c:v>20531700</c:v>
                </c:pt>
                <c:pt idx="33">
                  <c:v>23829300</c:v>
                </c:pt>
                <c:pt idx="34">
                  <c:v>26937100</c:v>
                </c:pt>
                <c:pt idx="35">
                  <c:v>31600000</c:v>
                </c:pt>
                <c:pt idx="36">
                  <c:v>36973500</c:v>
                </c:pt>
                <c:pt idx="37">
                  <c:v>56967765</c:v>
                </c:pt>
                <c:pt idx="38">
                  <c:v>64672053</c:v>
                </c:pt>
                <c:pt idx="39">
                  <c:v>76193055</c:v>
                </c:pt>
                <c:pt idx="40">
                  <c:v>90859439</c:v>
                </c:pt>
                <c:pt idx="41">
                  <c:v>105787698</c:v>
                </c:pt>
                <c:pt idx="42">
                  <c:v>120000000</c:v>
                </c:pt>
                <c:pt idx="43">
                  <c:v>137406846</c:v>
                </c:pt>
                <c:pt idx="44">
                  <c:v>154474415</c:v>
                </c:pt>
                <c:pt idx="45">
                  <c:v>172000000</c:v>
                </c:pt>
                <c:pt idx="46">
                  <c:v>194000000</c:v>
                </c:pt>
                <c:pt idx="47">
                  <c:v>217000000</c:v>
                </c:pt>
                <c:pt idx="48">
                  <c:v>240000000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0-460A-B35F-E938C737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463416"/>
        <c:axId val="664463744"/>
      </c:barChart>
      <c:lineChart>
        <c:grouping val="standard"/>
        <c:varyColors val="0"/>
        <c:ser>
          <c:idx val="1"/>
          <c:order val="1"/>
          <c:tx>
            <c:strRef>
              <c:f>'1. 中国经济基础数据'!$DL$4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中国经济基础数据'!$B$5:$B$74</c:f>
              <c:strCache>
                <c:ptCount val="70"/>
                <c:pt idx="0">
                  <c:v>1949年</c:v>
                </c:pt>
                <c:pt idx="1">
                  <c:v>1950年</c:v>
                </c:pt>
                <c:pt idx="2">
                  <c:v>1951年</c:v>
                </c:pt>
                <c:pt idx="3">
                  <c:v>1952年</c:v>
                </c:pt>
                <c:pt idx="4">
                  <c:v>1953年</c:v>
                </c:pt>
                <c:pt idx="5">
                  <c:v>1954年</c:v>
                </c:pt>
                <c:pt idx="6">
                  <c:v>1955年</c:v>
                </c:pt>
                <c:pt idx="7">
                  <c:v>1956年</c:v>
                </c:pt>
                <c:pt idx="8">
                  <c:v>1957年</c:v>
                </c:pt>
                <c:pt idx="9">
                  <c:v>1958年</c:v>
                </c:pt>
                <c:pt idx="10">
                  <c:v>1959年</c:v>
                </c:pt>
                <c:pt idx="11">
                  <c:v>1960年</c:v>
                </c:pt>
                <c:pt idx="12">
                  <c:v>1961年</c:v>
                </c:pt>
                <c:pt idx="13">
                  <c:v>1962年</c:v>
                </c:pt>
                <c:pt idx="14">
                  <c:v>1963年</c:v>
                </c:pt>
                <c:pt idx="15">
                  <c:v>1964年</c:v>
                </c:pt>
                <c:pt idx="16">
                  <c:v>1965年</c:v>
                </c:pt>
                <c:pt idx="17">
                  <c:v>1966年</c:v>
                </c:pt>
                <c:pt idx="18">
                  <c:v>1967年</c:v>
                </c:pt>
                <c:pt idx="19">
                  <c:v>1968年</c:v>
                </c:pt>
                <c:pt idx="20">
                  <c:v>1969年</c:v>
                </c:pt>
                <c:pt idx="21">
                  <c:v>1970年</c:v>
                </c:pt>
                <c:pt idx="22">
                  <c:v>1971年</c:v>
                </c:pt>
                <c:pt idx="23">
                  <c:v>1972年</c:v>
                </c:pt>
                <c:pt idx="24">
                  <c:v>1973年</c:v>
                </c:pt>
                <c:pt idx="25">
                  <c:v>1974年</c:v>
                </c:pt>
                <c:pt idx="26">
                  <c:v>1975年</c:v>
                </c:pt>
                <c:pt idx="27">
                  <c:v>1976年</c:v>
                </c:pt>
                <c:pt idx="28">
                  <c:v>1977年</c:v>
                </c:pt>
                <c:pt idx="29">
                  <c:v>1978年</c:v>
                </c:pt>
                <c:pt idx="30">
                  <c:v>1979年</c:v>
                </c:pt>
                <c:pt idx="31">
                  <c:v>1980年</c:v>
                </c:pt>
                <c:pt idx="32">
                  <c:v>1981年</c:v>
                </c:pt>
                <c:pt idx="33">
                  <c:v>1982年</c:v>
                </c:pt>
                <c:pt idx="34">
                  <c:v>1983年</c:v>
                </c:pt>
                <c:pt idx="35">
                  <c:v>1984年</c:v>
                </c:pt>
                <c:pt idx="36">
                  <c:v>1985年</c:v>
                </c:pt>
                <c:pt idx="37">
                  <c:v>1986年</c:v>
                </c:pt>
                <c:pt idx="38">
                  <c:v>1987年</c:v>
                </c:pt>
                <c:pt idx="39">
                  <c:v>1988年</c:v>
                </c:pt>
                <c:pt idx="40">
                  <c:v>1989年</c:v>
                </c:pt>
                <c:pt idx="41">
                  <c:v>1990年</c:v>
                </c:pt>
                <c:pt idx="42">
                  <c:v>1991年</c:v>
                </c:pt>
                <c:pt idx="43">
                  <c:v>1992年</c:v>
                </c:pt>
                <c:pt idx="44">
                  <c:v>1993年</c:v>
                </c:pt>
                <c:pt idx="45">
                  <c:v>1994年</c:v>
                </c:pt>
                <c:pt idx="46">
                  <c:v>1995年</c:v>
                </c:pt>
                <c:pt idx="47">
                  <c:v>1996年</c:v>
                </c:pt>
                <c:pt idx="48">
                  <c:v>1997年</c:v>
                </c:pt>
                <c:pt idx="49">
                  <c:v>1998年</c:v>
                </c:pt>
                <c:pt idx="50">
                  <c:v>1999年</c:v>
                </c:pt>
                <c:pt idx="51">
                  <c:v>2000年</c:v>
                </c:pt>
                <c:pt idx="52">
                  <c:v>2001年</c:v>
                </c:pt>
                <c:pt idx="53">
                  <c:v>2002年</c:v>
                </c:pt>
                <c:pt idx="54">
                  <c:v>2003年</c:v>
                </c:pt>
                <c:pt idx="55">
                  <c:v>2004年</c:v>
                </c:pt>
                <c:pt idx="56">
                  <c:v>2005年</c:v>
                </c:pt>
                <c:pt idx="57">
                  <c:v>2006年</c:v>
                </c:pt>
                <c:pt idx="58">
                  <c:v>2007年</c:v>
                </c:pt>
                <c:pt idx="59">
                  <c:v>2008年</c:v>
                </c:pt>
                <c:pt idx="60">
                  <c:v>2009年</c:v>
                </c:pt>
                <c:pt idx="61">
                  <c:v>2010年</c:v>
                </c:pt>
                <c:pt idx="62">
                  <c:v>2011年</c:v>
                </c:pt>
                <c:pt idx="63">
                  <c:v>2012年</c:v>
                </c:pt>
                <c:pt idx="64">
                  <c:v>2013年</c:v>
                </c:pt>
                <c:pt idx="65">
                  <c:v>2014年</c:v>
                </c:pt>
                <c:pt idx="66">
                  <c:v>2015年</c:v>
                </c:pt>
                <c:pt idx="67">
                  <c:v>2016年</c:v>
                </c:pt>
                <c:pt idx="68">
                  <c:v>2017年</c:v>
                </c:pt>
                <c:pt idx="69">
                  <c:v>2018年</c:v>
                </c:pt>
              </c:strCache>
            </c:strRef>
          </c:cat>
          <c:val>
            <c:numRef>
              <c:f>'1. 中国经济基础数据'!$DL$26:$DL$74</c:f>
              <c:numCache>
                <c:formatCode>0.0%</c:formatCode>
                <c:ptCount val="49"/>
                <c:pt idx="0">
                  <c:v>0.14128094725511309</c:v>
                </c:pt>
                <c:pt idx="1">
                  <c:v>0.16576279179438824</c:v>
                </c:pt>
                <c:pt idx="2">
                  <c:v>0.16788025889967639</c:v>
                </c:pt>
                <c:pt idx="3">
                  <c:v>0.16505022514721168</c:v>
                </c:pt>
                <c:pt idx="4">
                  <c:v>0.16797978296417404</c:v>
                </c:pt>
                <c:pt idx="5">
                  <c:v>0.16723940435280649</c:v>
                </c:pt>
                <c:pt idx="6">
                  <c:v>0.16345000545196831</c:v>
                </c:pt>
                <c:pt idx="7">
                  <c:v>0.12399250234301773</c:v>
                </c:pt>
                <c:pt idx="8">
                  <c:v>0.13266071875260566</c:v>
                </c:pt>
                <c:pt idx="9">
                  <c:v>0.14465547703180204</c:v>
                </c:pt>
                <c:pt idx="10">
                  <c:v>0.14663322400154355</c:v>
                </c:pt>
                <c:pt idx="11">
                  <c:v>0.11694430422345614</c:v>
                </c:pt>
                <c:pt idx="12">
                  <c:v>8.3408657226072158E-2</c:v>
                </c:pt>
                <c:pt idx="13">
                  <c:v>7.8238702201622212E-2</c:v>
                </c:pt>
                <c:pt idx="14">
                  <c:v>0.11941710011606443</c:v>
                </c:pt>
                <c:pt idx="15">
                  <c:v>0.23313236818862548</c:v>
                </c:pt>
                <c:pt idx="16">
                  <c:v>0.12714872944693578</c:v>
                </c:pt>
                <c:pt idx="17">
                  <c:v>0.12742091449095172</c:v>
                </c:pt>
                <c:pt idx="18">
                  <c:v>0.13801553655010168</c:v>
                </c:pt>
                <c:pt idx="19">
                  <c:v>0.10105730097547316</c:v>
                </c:pt>
                <c:pt idx="20">
                  <c:v>7.8307126652585435E-2</c:v>
                </c:pt>
                <c:pt idx="21">
                  <c:v>9.9299912942542035E-2</c:v>
                </c:pt>
                <c:pt idx="22">
                  <c:v>0.14127798584415374</c:v>
                </c:pt>
                <c:pt idx="23">
                  <c:v>0.18191806169948244</c:v>
                </c:pt>
                <c:pt idx="24">
                  <c:v>0.15211967024633677</c:v>
                </c:pt>
                <c:pt idx="25">
                  <c:v>0.10409257391581295</c:v>
                </c:pt>
                <c:pt idx="26">
                  <c:v>5.7769230769230795E-2</c:v>
                </c:pt>
                <c:pt idx="27">
                  <c:v>0.10818304123336486</c:v>
                </c:pt>
                <c:pt idx="28">
                  <c:v>8.2200657867753879E-2</c:v>
                </c:pt>
                <c:pt idx="29">
                  <c:v>0.10129614189342839</c:v>
                </c:pt>
                <c:pt idx="30">
                  <c:v>0.10734786020069653</c:v>
                </c:pt>
                <c:pt idx="31">
                  <c:v>0.12003778955939115</c:v>
                </c:pt>
                <c:pt idx="32">
                  <c:v>0.13935872677632011</c:v>
                </c:pt>
                <c:pt idx="33">
                  <c:v>0.16061017840704861</c:v>
                </c:pt>
                <c:pt idx="34">
                  <c:v>0.1304192737512222</c:v>
                </c:pt>
                <c:pt idx="35">
                  <c:v>0.17310326649862096</c:v>
                </c:pt>
                <c:pt idx="36">
                  <c:v>0.17004746835443041</c:v>
                </c:pt>
                <c:pt idx="37">
                  <c:v>0.54077285082559134</c:v>
                </c:pt>
                <c:pt idx="38">
                  <c:v>0.13523942882435347</c:v>
                </c:pt>
                <c:pt idx="39">
                  <c:v>0.1781449863668314</c:v>
                </c:pt>
                <c:pt idx="40">
                  <c:v>0.19248977482265284</c:v>
                </c:pt>
                <c:pt idx="41">
                  <c:v>0.16430058521492752</c:v>
                </c:pt>
                <c:pt idx="42">
                  <c:v>0.13434739831468878</c:v>
                </c:pt>
                <c:pt idx="43">
                  <c:v>0.14505704999999991</c:v>
                </c:pt>
                <c:pt idx="44">
                  <c:v>0.12421192609282361</c:v>
                </c:pt>
                <c:pt idx="45">
                  <c:v>0.11345299478881343</c:v>
                </c:pt>
                <c:pt idx="46">
                  <c:v>0.12790697674418605</c:v>
                </c:pt>
                <c:pt idx="47">
                  <c:v>0.11855670103092786</c:v>
                </c:pt>
                <c:pt idx="48">
                  <c:v>0.10599078341013835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F0-460A-B35F-E938C737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390344"/>
        <c:axId val="664390016"/>
      </c:lineChart>
      <c:catAx>
        <c:axId val="66446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463744"/>
        <c:crosses val="autoZero"/>
        <c:auto val="1"/>
        <c:lblAlgn val="ctr"/>
        <c:lblOffset val="100"/>
        <c:noMultiLvlLbl val="0"/>
      </c:catAx>
      <c:valAx>
        <c:axId val="6644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463416"/>
        <c:crosses val="autoZero"/>
        <c:crossBetween val="between"/>
      </c:valAx>
      <c:valAx>
        <c:axId val="66439001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390344"/>
        <c:crosses val="max"/>
        <c:crossBetween val="between"/>
      </c:valAx>
      <c:catAx>
        <c:axId val="664390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439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GDP</a:t>
            </a:r>
            <a:r>
              <a:rPr lang="zh-CN" altLang="en-US"/>
              <a:t>产业构成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 中国经济基础数据'!$E$4:$E$7</c:f>
              <c:strCache>
                <c:ptCount val="4"/>
                <c:pt idx="0">
                  <c:v>第一产业
（原料）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中国经济基础数据'!$E$26:$E$75</c:f>
              <c:numCache>
                <c:formatCode>_ * #,##0_ ;_ * \-#,##0_ ;_ * "-"??_ ;_ @_ </c:formatCode>
                <c:ptCount val="50"/>
                <c:pt idx="0">
                  <c:v>793.3</c:v>
                </c:pt>
                <c:pt idx="1">
                  <c:v>826.3</c:v>
                </c:pt>
                <c:pt idx="2">
                  <c:v>827.4</c:v>
                </c:pt>
                <c:pt idx="3">
                  <c:v>907.5</c:v>
                </c:pt>
                <c:pt idx="4">
                  <c:v>945.2</c:v>
                </c:pt>
                <c:pt idx="5">
                  <c:v>971.2</c:v>
                </c:pt>
                <c:pt idx="6">
                  <c:v>967.1</c:v>
                </c:pt>
                <c:pt idx="7">
                  <c:v>942.2</c:v>
                </c:pt>
                <c:pt idx="8">
                  <c:v>1018.5</c:v>
                </c:pt>
                <c:pt idx="9">
                  <c:v>1259</c:v>
                </c:pt>
                <c:pt idx="10">
                  <c:v>1359.5</c:v>
                </c:pt>
                <c:pt idx="11">
                  <c:v>1545.7</c:v>
                </c:pt>
                <c:pt idx="12">
                  <c:v>1761.7</c:v>
                </c:pt>
                <c:pt idx="13">
                  <c:v>1960.9</c:v>
                </c:pt>
                <c:pt idx="14">
                  <c:v>2295.6</c:v>
                </c:pt>
                <c:pt idx="15">
                  <c:v>2541.6999999999998</c:v>
                </c:pt>
                <c:pt idx="16">
                  <c:v>2764.1</c:v>
                </c:pt>
                <c:pt idx="17">
                  <c:v>3204.5</c:v>
                </c:pt>
                <c:pt idx="18">
                  <c:v>3831.2</c:v>
                </c:pt>
                <c:pt idx="19">
                  <c:v>4228.2</c:v>
                </c:pt>
                <c:pt idx="20">
                  <c:v>5017.2</c:v>
                </c:pt>
                <c:pt idx="21">
                  <c:v>5288.8</c:v>
                </c:pt>
                <c:pt idx="22">
                  <c:v>5800.3</c:v>
                </c:pt>
                <c:pt idx="23">
                  <c:v>6887.6</c:v>
                </c:pt>
                <c:pt idx="24">
                  <c:v>9471.7999999999993</c:v>
                </c:pt>
                <c:pt idx="25">
                  <c:v>12020.5</c:v>
                </c:pt>
                <c:pt idx="26">
                  <c:v>13878.3</c:v>
                </c:pt>
                <c:pt idx="27">
                  <c:v>14265.2</c:v>
                </c:pt>
                <c:pt idx="28">
                  <c:v>14618.7</c:v>
                </c:pt>
                <c:pt idx="29">
                  <c:v>14549</c:v>
                </c:pt>
                <c:pt idx="30">
                  <c:v>14717.4</c:v>
                </c:pt>
                <c:pt idx="31">
                  <c:v>15502.5</c:v>
                </c:pt>
                <c:pt idx="32">
                  <c:v>16190.2</c:v>
                </c:pt>
                <c:pt idx="33">
                  <c:v>16970.2</c:v>
                </c:pt>
                <c:pt idx="34">
                  <c:v>20904.3</c:v>
                </c:pt>
                <c:pt idx="35">
                  <c:v>21806.7</c:v>
                </c:pt>
                <c:pt idx="36">
                  <c:v>23317</c:v>
                </c:pt>
                <c:pt idx="37">
                  <c:v>27788</c:v>
                </c:pt>
                <c:pt idx="38">
                  <c:v>32753.200000000001</c:v>
                </c:pt>
                <c:pt idx="39">
                  <c:v>34161.800000000003</c:v>
                </c:pt>
                <c:pt idx="40">
                  <c:v>39362.6</c:v>
                </c:pt>
                <c:pt idx="41">
                  <c:v>46163.1</c:v>
                </c:pt>
                <c:pt idx="42">
                  <c:v>50902.3</c:v>
                </c:pt>
                <c:pt idx="43">
                  <c:v>55329.1</c:v>
                </c:pt>
                <c:pt idx="44">
                  <c:v>58343.5</c:v>
                </c:pt>
                <c:pt idx="45">
                  <c:v>60862.1</c:v>
                </c:pt>
                <c:pt idx="46">
                  <c:v>63672.800000000003</c:v>
                </c:pt>
                <c:pt idx="47">
                  <c:v>65467.6</c:v>
                </c:pt>
                <c:pt idx="48">
                  <c:v>64734</c:v>
                </c:pt>
                <c:pt idx="49">
                  <c:v>70467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4-4BC4-B87D-D837D1BE83B5}"/>
            </c:ext>
          </c:extLst>
        </c:ser>
        <c:ser>
          <c:idx val="1"/>
          <c:order val="1"/>
          <c:tx>
            <c:strRef>
              <c:f>'1. 中国经济基础数据'!$F$4:$F$7</c:f>
              <c:strCache>
                <c:ptCount val="4"/>
                <c:pt idx="0">
                  <c:v>第二产业
（工业）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中国经济基础数据'!$F$26:$F$75</c:f>
              <c:numCache>
                <c:formatCode>_ * #,##0_ ;_ * \-#,##0_ ;_ * "-"??_ ;_ @_ </c:formatCode>
                <c:ptCount val="50"/>
                <c:pt idx="0">
                  <c:v>918.1</c:v>
                </c:pt>
                <c:pt idx="1">
                  <c:v>1029.9000000000001</c:v>
                </c:pt>
                <c:pt idx="2">
                  <c:v>1091.5999999999999</c:v>
                </c:pt>
                <c:pt idx="3">
                  <c:v>1180.4000000000001</c:v>
                </c:pt>
                <c:pt idx="4">
                  <c:v>1199.8</c:v>
                </c:pt>
                <c:pt idx="5">
                  <c:v>1378.7</c:v>
                </c:pt>
                <c:pt idx="6">
                  <c:v>1346</c:v>
                </c:pt>
                <c:pt idx="7">
                  <c:v>1517.8</c:v>
                </c:pt>
                <c:pt idx="8">
                  <c:v>1755.2</c:v>
                </c:pt>
                <c:pt idx="9">
                  <c:v>1925.4</c:v>
                </c:pt>
                <c:pt idx="10">
                  <c:v>2204.6999999999998</c:v>
                </c:pt>
                <c:pt idx="11">
                  <c:v>2269.1</c:v>
                </c:pt>
                <c:pt idx="12">
                  <c:v>2397.6999999999998</c:v>
                </c:pt>
                <c:pt idx="13">
                  <c:v>2663</c:v>
                </c:pt>
                <c:pt idx="14">
                  <c:v>3124.8</c:v>
                </c:pt>
                <c:pt idx="15">
                  <c:v>3886.5</c:v>
                </c:pt>
                <c:pt idx="16">
                  <c:v>4515.2</c:v>
                </c:pt>
                <c:pt idx="17">
                  <c:v>5274</c:v>
                </c:pt>
                <c:pt idx="18">
                  <c:v>6607.4</c:v>
                </c:pt>
                <c:pt idx="19">
                  <c:v>7300.9</c:v>
                </c:pt>
                <c:pt idx="20">
                  <c:v>7744.3</c:v>
                </c:pt>
                <c:pt idx="21">
                  <c:v>9129.7999999999993</c:v>
                </c:pt>
                <c:pt idx="22">
                  <c:v>11725.3</c:v>
                </c:pt>
                <c:pt idx="23">
                  <c:v>16473.099999999999</c:v>
                </c:pt>
                <c:pt idx="24">
                  <c:v>22453.1</c:v>
                </c:pt>
                <c:pt idx="25">
                  <c:v>28677.5</c:v>
                </c:pt>
                <c:pt idx="26">
                  <c:v>33828.1</c:v>
                </c:pt>
                <c:pt idx="27">
                  <c:v>37546</c:v>
                </c:pt>
                <c:pt idx="28">
                  <c:v>39018.5</c:v>
                </c:pt>
                <c:pt idx="29">
                  <c:v>41080.9</c:v>
                </c:pt>
                <c:pt idx="30">
                  <c:v>45664.800000000003</c:v>
                </c:pt>
                <c:pt idx="31">
                  <c:v>49660.7</c:v>
                </c:pt>
                <c:pt idx="32">
                  <c:v>54105.5</c:v>
                </c:pt>
                <c:pt idx="33">
                  <c:v>62697.4</c:v>
                </c:pt>
                <c:pt idx="34">
                  <c:v>74286.899999999994</c:v>
                </c:pt>
                <c:pt idx="35">
                  <c:v>88084.4</c:v>
                </c:pt>
                <c:pt idx="36">
                  <c:v>104361.8</c:v>
                </c:pt>
                <c:pt idx="37">
                  <c:v>126633.60000000001</c:v>
                </c:pt>
                <c:pt idx="38">
                  <c:v>149956.6</c:v>
                </c:pt>
                <c:pt idx="39">
                  <c:v>160171.70000000001</c:v>
                </c:pt>
                <c:pt idx="40">
                  <c:v>191629.8</c:v>
                </c:pt>
                <c:pt idx="41">
                  <c:v>227038.8</c:v>
                </c:pt>
                <c:pt idx="42">
                  <c:v>244643.3</c:v>
                </c:pt>
                <c:pt idx="43">
                  <c:v>261956.1</c:v>
                </c:pt>
                <c:pt idx="44">
                  <c:v>277571.8</c:v>
                </c:pt>
                <c:pt idx="45">
                  <c:v>282040.3</c:v>
                </c:pt>
                <c:pt idx="46">
                  <c:v>296547.7</c:v>
                </c:pt>
                <c:pt idx="47">
                  <c:v>334622.59999999998</c:v>
                </c:pt>
                <c:pt idx="48">
                  <c:v>366001</c:v>
                </c:pt>
                <c:pt idx="49">
                  <c:v>386165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4-4BC4-B87D-D837D1BE83B5}"/>
            </c:ext>
          </c:extLst>
        </c:ser>
        <c:ser>
          <c:idx val="2"/>
          <c:order val="2"/>
          <c:tx>
            <c:strRef>
              <c:f>'1. 中国经济基础数据'!$G$4:$G$7</c:f>
              <c:strCache>
                <c:ptCount val="4"/>
                <c:pt idx="0">
                  <c:v>第三产业
（服务）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中国经济基础数据'!$G$26:$G$75</c:f>
              <c:numCache>
                <c:formatCode>_ * #,##0_ ;_ * \-#,##0_ ;_ * "-"??_ ;_ @_ </c:formatCode>
                <c:ptCount val="50"/>
                <c:pt idx="0">
                  <c:v>568.29999999999995</c:v>
                </c:pt>
                <c:pt idx="1">
                  <c:v>600.6</c:v>
                </c:pt>
                <c:pt idx="2">
                  <c:v>633.29999999999995</c:v>
                </c:pt>
                <c:pt idx="3">
                  <c:v>668.3</c:v>
                </c:pt>
                <c:pt idx="4">
                  <c:v>682.7</c:v>
                </c:pt>
                <c:pt idx="5">
                  <c:v>689.6</c:v>
                </c:pt>
                <c:pt idx="6">
                  <c:v>675.5</c:v>
                </c:pt>
                <c:pt idx="7">
                  <c:v>790</c:v>
                </c:pt>
                <c:pt idx="8">
                  <c:v>905.1</c:v>
                </c:pt>
                <c:pt idx="9">
                  <c:v>916.1</c:v>
                </c:pt>
                <c:pt idx="10">
                  <c:v>1023.4</c:v>
                </c:pt>
                <c:pt idx="11">
                  <c:v>1121.0999999999999</c:v>
                </c:pt>
                <c:pt idx="12">
                  <c:v>1214</c:v>
                </c:pt>
                <c:pt idx="13">
                  <c:v>1397</c:v>
                </c:pt>
                <c:pt idx="14">
                  <c:v>1858.1</c:v>
                </c:pt>
                <c:pt idx="15">
                  <c:v>2670.7</c:v>
                </c:pt>
                <c:pt idx="16">
                  <c:v>3096.9</c:v>
                </c:pt>
                <c:pt idx="17">
                  <c:v>3696.2</c:v>
                </c:pt>
                <c:pt idx="18">
                  <c:v>4741.8</c:v>
                </c:pt>
                <c:pt idx="19">
                  <c:v>5650.6</c:v>
                </c:pt>
                <c:pt idx="20">
                  <c:v>6111.4</c:v>
                </c:pt>
                <c:pt idx="21">
                  <c:v>7587</c:v>
                </c:pt>
                <c:pt idx="22">
                  <c:v>9668.9</c:v>
                </c:pt>
                <c:pt idx="23">
                  <c:v>12312.6</c:v>
                </c:pt>
                <c:pt idx="24">
                  <c:v>16712.5</c:v>
                </c:pt>
                <c:pt idx="25">
                  <c:v>20641.900000000001</c:v>
                </c:pt>
                <c:pt idx="26">
                  <c:v>24107.200000000001</c:v>
                </c:pt>
                <c:pt idx="27">
                  <c:v>27903.8</c:v>
                </c:pt>
                <c:pt idx="28">
                  <c:v>31558.3</c:v>
                </c:pt>
                <c:pt idx="29">
                  <c:v>34934.5</c:v>
                </c:pt>
                <c:pt idx="30">
                  <c:v>39897.9</c:v>
                </c:pt>
                <c:pt idx="31">
                  <c:v>45700</c:v>
                </c:pt>
                <c:pt idx="32">
                  <c:v>51421.7</c:v>
                </c:pt>
                <c:pt idx="33">
                  <c:v>57754.400000000001</c:v>
                </c:pt>
                <c:pt idx="34">
                  <c:v>66648.899999999994</c:v>
                </c:pt>
                <c:pt idx="35">
                  <c:v>77427.8</c:v>
                </c:pt>
                <c:pt idx="36">
                  <c:v>91759.7</c:v>
                </c:pt>
                <c:pt idx="37">
                  <c:v>115810.7</c:v>
                </c:pt>
                <c:pt idx="38">
                  <c:v>136805.79999999999</c:v>
                </c:pt>
                <c:pt idx="39">
                  <c:v>154747.9</c:v>
                </c:pt>
                <c:pt idx="40">
                  <c:v>182038</c:v>
                </c:pt>
                <c:pt idx="41">
                  <c:v>216098.6</c:v>
                </c:pt>
                <c:pt idx="42">
                  <c:v>244821.9</c:v>
                </c:pt>
                <c:pt idx="43">
                  <c:v>277959.3</c:v>
                </c:pt>
                <c:pt idx="44">
                  <c:v>308058.59999999998</c:v>
                </c:pt>
                <c:pt idx="45">
                  <c:v>346149.7</c:v>
                </c:pt>
                <c:pt idx="46">
                  <c:v>383365</c:v>
                </c:pt>
                <c:pt idx="47">
                  <c:v>427031.5</c:v>
                </c:pt>
                <c:pt idx="48">
                  <c:v>469575</c:v>
                </c:pt>
                <c:pt idx="49">
                  <c:v>534233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4-4BC4-B87D-D837D1BE8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64848"/>
        <c:axId val="649565176"/>
      </c:areaChart>
      <c:catAx>
        <c:axId val="64956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565176"/>
        <c:crosses val="autoZero"/>
        <c:auto val="1"/>
        <c:lblAlgn val="ctr"/>
        <c:lblOffset val="100"/>
        <c:noMultiLvlLbl val="0"/>
      </c:catAx>
      <c:valAx>
        <c:axId val="64956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56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中国负债总量</a:t>
            </a:r>
            <a:r>
              <a:rPr lang="zh-CN" altLang="en-US" baseline="0"/>
              <a:t> </a:t>
            </a:r>
            <a:r>
              <a:rPr lang="en-US" altLang="zh-CN" baseline="0"/>
              <a:t>vs GDP</a:t>
            </a:r>
            <a:r>
              <a:rPr lang="zh-CN" altLang="en-US" baseline="0"/>
              <a:t>占比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中国经济基础数据'!$AJ$4:$AJ$61</c:f>
              <c:strCache>
                <c:ptCount val="58"/>
                <c:pt idx="0">
                  <c:v>中国
总负债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中国经济基础数据'!$B$62:$B$74</c:f>
              <c:strCache>
                <c:ptCount val="13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  <c:pt idx="12">
                  <c:v>2018年</c:v>
                </c:pt>
              </c:strCache>
            </c:strRef>
          </c:cat>
          <c:val>
            <c:numRef>
              <c:f>'1. 中国经济基础数据'!$AJ$62:$AJ$74</c:f>
              <c:numCache>
                <c:formatCode>_ * #,##0_ ;_ * \-#,##0_ ;_ * "-"??_ ;_ @_ </c:formatCode>
                <c:ptCount val="13"/>
                <c:pt idx="0">
                  <c:v>312860</c:v>
                </c:pt>
                <c:pt idx="1">
                  <c:v>390270</c:v>
                </c:pt>
                <c:pt idx="2">
                  <c:v>450710</c:v>
                </c:pt>
                <c:pt idx="3">
                  <c:v>618780</c:v>
                </c:pt>
                <c:pt idx="4">
                  <c:v>747540</c:v>
                </c:pt>
                <c:pt idx="5">
                  <c:v>883670</c:v>
                </c:pt>
                <c:pt idx="6">
                  <c:v>1049620</c:v>
                </c:pt>
                <c:pt idx="7">
                  <c:v>1394650</c:v>
                </c:pt>
                <c:pt idx="8">
                  <c:v>1574440</c:v>
                </c:pt>
                <c:pt idx="9">
                  <c:v>1674400</c:v>
                </c:pt>
                <c:pt idx="10">
                  <c:v>1847030</c:v>
                </c:pt>
                <c:pt idx="11">
                  <c:v>2080100</c:v>
                </c:pt>
                <c:pt idx="12">
                  <c:v>2288880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5-41CF-B540-BE8ED6F9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466816"/>
        <c:axId val="716467144"/>
      </c:barChart>
      <c:lineChart>
        <c:grouping val="standard"/>
        <c:varyColors val="0"/>
        <c:ser>
          <c:idx val="1"/>
          <c:order val="1"/>
          <c:tx>
            <c:strRef>
              <c:f>'1. 中国经济基础数据'!$AK$4:$AK$61</c:f>
              <c:strCache>
                <c:ptCount val="58"/>
                <c:pt idx="0">
                  <c:v>中国总负债率(不含金融)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中国经济基础数据'!$B$62:$B$74</c:f>
              <c:strCache>
                <c:ptCount val="13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  <c:pt idx="11">
                  <c:v>2017年</c:v>
                </c:pt>
                <c:pt idx="12">
                  <c:v>2018年</c:v>
                </c:pt>
              </c:strCache>
            </c:strRef>
          </c:cat>
          <c:val>
            <c:numRef>
              <c:f>'1. 中国经济基础数据'!$AK$62:$AK$74</c:f>
              <c:numCache>
                <c:formatCode>0%</c:formatCode>
                <c:ptCount val="13"/>
                <c:pt idx="0">
                  <c:v>1.4463207257584332</c:v>
                </c:pt>
                <c:pt idx="1">
                  <c:v>1.4682275291815254</c:v>
                </c:pt>
                <c:pt idx="2">
                  <c:v>1.4351746594600652</c:v>
                </c:pt>
                <c:pt idx="3">
                  <c:v>1.8151214417974437</c:v>
                </c:pt>
                <c:pt idx="4">
                  <c:v>1.8618086397245617</c:v>
                </c:pt>
                <c:pt idx="5">
                  <c:v>1.8678132220597139</c:v>
                </c:pt>
                <c:pt idx="6">
                  <c:v>1.9651277353622489</c:v>
                </c:pt>
                <c:pt idx="7">
                  <c:v>2.3717780704819691</c:v>
                </c:pt>
                <c:pt idx="8">
                  <c:v>2.4758849522731206</c:v>
                </c:pt>
                <c:pt idx="9">
                  <c:v>2.4743316171820045</c:v>
                </c:pt>
                <c:pt idx="10">
                  <c:v>2.4821435050737306</c:v>
                </c:pt>
                <c:pt idx="11">
                  <c:v>2.5148647962452939</c:v>
                </c:pt>
                <c:pt idx="12">
                  <c:v>2.5423271343505398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5-41CF-B540-BE8ED6F9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389376"/>
        <c:axId val="720389048"/>
      </c:lineChart>
      <c:catAx>
        <c:axId val="7164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67144"/>
        <c:crosses val="autoZero"/>
        <c:auto val="1"/>
        <c:lblAlgn val="ctr"/>
        <c:lblOffset val="100"/>
        <c:noMultiLvlLbl val="0"/>
      </c:catAx>
      <c:valAx>
        <c:axId val="71646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66816"/>
        <c:crosses val="autoZero"/>
        <c:crossBetween val="between"/>
      </c:valAx>
      <c:valAx>
        <c:axId val="7203890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389376"/>
        <c:crosses val="max"/>
        <c:crossBetween val="between"/>
      </c:valAx>
      <c:catAx>
        <c:axId val="720389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0389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中国经济基础数据'!$BP$4:$BP$55</c:f>
              <c:strCache>
                <c:ptCount val="52"/>
                <c:pt idx="0">
                  <c:v>表观消费量
粗钢(亿吨)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中国经济基础数据'!$B$56:$B$72</c:f>
              <c:strCache>
                <c:ptCount val="17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</c:strCache>
            </c:strRef>
          </c:cat>
          <c:val>
            <c:numRef>
              <c:f>'1. 中国经济基础数据'!$BP$56:$BP$72</c:f>
              <c:numCache>
                <c:formatCode>_ * #,##0_ ;_ * \-#,##0_ ;_ * "-"??_ ;_ @_ </c:formatCode>
                <c:ptCount val="17"/>
                <c:pt idx="0">
                  <c:v>13917.315789</c:v>
                </c:pt>
                <c:pt idx="1">
                  <c:v>17022.031578999999</c:v>
                </c:pt>
                <c:pt idx="2">
                  <c:v>20485.236601000001</c:v>
                </c:pt>
                <c:pt idx="3">
                  <c:v>25634.873201999999</c:v>
                </c:pt>
                <c:pt idx="4">
                  <c:v>28604.963356</c:v>
                </c:pt>
                <c:pt idx="5">
                  <c:v>34923.198141000001</c:v>
                </c:pt>
                <c:pt idx="6">
                  <c:v>38433.868820999996</c:v>
                </c:pt>
                <c:pt idx="7">
                  <c:v>43486.413979999998</c:v>
                </c:pt>
                <c:pt idx="8">
                  <c:v>45334.682612999997</c:v>
                </c:pt>
                <c:pt idx="9">
                  <c:v>56508.200248000001</c:v>
                </c:pt>
                <c:pt idx="10">
                  <c:v>59975.259231999997</c:v>
                </c:pt>
                <c:pt idx="11">
                  <c:v>64878.240615000002</c:v>
                </c:pt>
                <c:pt idx="12">
                  <c:v>66443.289789999995</c:v>
                </c:pt>
                <c:pt idx="13">
                  <c:v>72563.584730000002</c:v>
                </c:pt>
                <c:pt idx="14">
                  <c:v>73146.775947999995</c:v>
                </c:pt>
                <c:pt idx="15">
                  <c:v>69467.159830000004</c:v>
                </c:pt>
                <c:pt idx="16">
                  <c:v>71000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4-4853-8BC7-288D6D07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1405120"/>
        <c:axId val="691405448"/>
      </c:barChart>
      <c:catAx>
        <c:axId val="6914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405448"/>
        <c:crosses val="autoZero"/>
        <c:auto val="1"/>
        <c:lblAlgn val="ctr"/>
        <c:lblOffset val="100"/>
        <c:noMultiLvlLbl val="0"/>
      </c:catAx>
      <c:valAx>
        <c:axId val="6914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1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用水量 </a:t>
            </a:r>
            <a:r>
              <a:rPr lang="en-US" altLang="zh-CN"/>
              <a:t>vs</a:t>
            </a:r>
            <a:r>
              <a:rPr lang="en-US" altLang="zh-CN" baseline="0"/>
              <a:t> </a:t>
            </a:r>
            <a:r>
              <a:rPr lang="zh-CN" altLang="en-US" baseline="0"/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中国经济基础数据'!$BT$4:$BT$55</c:f>
              <c:strCache>
                <c:ptCount val="52"/>
                <c:pt idx="0">
                  <c:v>用水总量
（亿立方米）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中国经济基础数据'!$BT$56:$BT$73</c:f>
              <c:numCache>
                <c:formatCode>_ * #,##0_ ;_ * \-#,##0_ ;_ * "-"??_ ;_ @_ </c:formatCode>
                <c:ptCount val="18"/>
                <c:pt idx="0">
                  <c:v>5497.59</c:v>
                </c:pt>
                <c:pt idx="1">
                  <c:v>5567.43</c:v>
                </c:pt>
                <c:pt idx="2">
                  <c:v>5497.28</c:v>
                </c:pt>
                <c:pt idx="3">
                  <c:v>5320.4</c:v>
                </c:pt>
                <c:pt idx="4">
                  <c:v>5547.8</c:v>
                </c:pt>
                <c:pt idx="5">
                  <c:v>5632.98</c:v>
                </c:pt>
                <c:pt idx="6">
                  <c:v>5795</c:v>
                </c:pt>
                <c:pt idx="7">
                  <c:v>5818.7</c:v>
                </c:pt>
                <c:pt idx="8">
                  <c:v>5910</c:v>
                </c:pt>
                <c:pt idx="9">
                  <c:v>5965.2</c:v>
                </c:pt>
                <c:pt idx="10">
                  <c:v>6022</c:v>
                </c:pt>
                <c:pt idx="11">
                  <c:v>6107.2</c:v>
                </c:pt>
                <c:pt idx="12">
                  <c:v>6141.8</c:v>
                </c:pt>
                <c:pt idx="13">
                  <c:v>6183.4</c:v>
                </c:pt>
                <c:pt idx="14">
                  <c:v>6094.9</c:v>
                </c:pt>
                <c:pt idx="15">
                  <c:v>6103.2</c:v>
                </c:pt>
                <c:pt idx="16">
                  <c:v>6040.2</c:v>
                </c:pt>
                <c:pt idx="17">
                  <c:v>6090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E-49D8-9F87-39854E62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366320"/>
        <c:axId val="696366648"/>
      </c:barChart>
      <c:lineChart>
        <c:grouping val="standard"/>
        <c:varyColors val="0"/>
        <c:ser>
          <c:idx val="1"/>
          <c:order val="1"/>
          <c:tx>
            <c:strRef>
              <c:f>'1. 中国经济基础数据'!$BU$4:$BU$55</c:f>
              <c:strCache>
                <c:ptCount val="5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中国经济基础数据'!$BU$56:$BU$73</c:f>
              <c:numCache>
                <c:formatCode>0.0%</c:formatCode>
                <c:ptCount val="18"/>
                <c:pt idx="1">
                  <c:v>1.2703748369740309E-2</c:v>
                </c:pt>
                <c:pt idx="2">
                  <c:v>-1.2600068613345949E-2</c:v>
                </c:pt>
                <c:pt idx="3">
                  <c:v>-3.2175912451248623E-2</c:v>
                </c:pt>
                <c:pt idx="4">
                  <c:v>4.2741147282159275E-2</c:v>
                </c:pt>
                <c:pt idx="5">
                  <c:v>1.5353833952197249E-2</c:v>
                </c:pt>
                <c:pt idx="6">
                  <c:v>2.8762750799754322E-2</c:v>
                </c:pt>
                <c:pt idx="7">
                  <c:v>4.0897325280413455E-3</c:v>
                </c:pt>
                <c:pt idx="8">
                  <c:v>1.5690790039012192E-2</c:v>
                </c:pt>
                <c:pt idx="9">
                  <c:v>9.3401015228427031E-3</c:v>
                </c:pt>
                <c:pt idx="10">
                  <c:v>9.5218936498357998E-3</c:v>
                </c:pt>
                <c:pt idx="11">
                  <c:v>1.414812354699424E-2</c:v>
                </c:pt>
                <c:pt idx="12">
                  <c:v>5.6654440660204308E-3</c:v>
                </c:pt>
                <c:pt idx="13">
                  <c:v>6.7732586538147288E-3</c:v>
                </c:pt>
                <c:pt idx="14">
                  <c:v>-1.4312514150790823E-2</c:v>
                </c:pt>
                <c:pt idx="15">
                  <c:v>1.361794287026985E-3</c:v>
                </c:pt>
                <c:pt idx="16">
                  <c:v>-1.0322453794730624E-2</c:v>
                </c:pt>
                <c:pt idx="17">
                  <c:v>8.2447601072812571E-3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47E-49D8-9F87-39854E62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860008"/>
        <c:axId val="698673608"/>
      </c:lineChart>
      <c:catAx>
        <c:axId val="69636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366648"/>
        <c:crosses val="autoZero"/>
        <c:auto val="1"/>
        <c:lblAlgn val="ctr"/>
        <c:lblOffset val="100"/>
        <c:noMultiLvlLbl val="0"/>
      </c:catAx>
      <c:valAx>
        <c:axId val="69636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366320"/>
        <c:crosses val="autoZero"/>
        <c:crossBetween val="between"/>
      </c:valAx>
      <c:valAx>
        <c:axId val="69867360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0860008"/>
        <c:crosses val="max"/>
        <c:crossBetween val="between"/>
      </c:valAx>
      <c:catAx>
        <c:axId val="940860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8673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快递量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中国经济基础数据'!$DG$4</c:f>
              <c:strCache>
                <c:ptCount val="1"/>
                <c:pt idx="0">
                  <c:v>快递业务量
(亿件)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中国经济基础数据'!$DG$56:$DG$74</c:f>
              <c:numCache>
                <c:formatCode>_(* #,##0.00_);_(* \(#,##0.00\);_(* "-"??_);_(@_)</c:formatCode>
                <c:ptCount val="19"/>
                <c:pt idx="0">
                  <c:v>1.10314</c:v>
                </c:pt>
                <c:pt idx="1">
                  <c:v>1.2652699999999999</c:v>
                </c:pt>
                <c:pt idx="2">
                  <c:v>1.4036200000000001</c:v>
                </c:pt>
                <c:pt idx="3">
                  <c:v>1.7237800000000001</c:v>
                </c:pt>
                <c:pt idx="4">
                  <c:v>1.97719</c:v>
                </c:pt>
                <c:pt idx="5">
                  <c:v>2.28803</c:v>
                </c:pt>
                <c:pt idx="6">
                  <c:v>2.6987999999999999</c:v>
                </c:pt>
                <c:pt idx="7">
                  <c:v>12.01896</c:v>
                </c:pt>
                <c:pt idx="8">
                  <c:v>15.13293</c:v>
                </c:pt>
                <c:pt idx="9">
                  <c:v>18.578600000000002</c:v>
                </c:pt>
                <c:pt idx="10">
                  <c:v>23.389199999999999</c:v>
                </c:pt>
                <c:pt idx="11">
                  <c:v>36.731099999999998</c:v>
                </c:pt>
                <c:pt idx="12">
                  <c:v>56.854799999999997</c:v>
                </c:pt>
                <c:pt idx="13">
                  <c:v>91.867489000000006</c:v>
                </c:pt>
                <c:pt idx="14">
                  <c:v>139.6</c:v>
                </c:pt>
                <c:pt idx="15">
                  <c:v>206.7</c:v>
                </c:pt>
                <c:pt idx="16">
                  <c:v>312.8</c:v>
                </c:pt>
                <c:pt idx="17">
                  <c:v>400.6</c:v>
                </c:pt>
                <c:pt idx="18">
                  <c:v>507.1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2-4F3D-AC95-764CB0AE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966392"/>
        <c:axId val="1101838224"/>
      </c:barChart>
      <c:lineChart>
        <c:grouping val="standard"/>
        <c:varyColors val="0"/>
        <c:ser>
          <c:idx val="1"/>
          <c:order val="1"/>
          <c:tx>
            <c:strRef>
              <c:f>'1. 中国经济基础数据'!$DH$4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中国经济基础数据'!$DH$56:$DH$74</c:f>
              <c:numCache>
                <c:formatCode>0.0%</c:formatCode>
                <c:ptCount val="19"/>
                <c:pt idx="0">
                  <c:v>0.21340182372158001</c:v>
                </c:pt>
                <c:pt idx="1">
                  <c:v>0.1469713726272277</c:v>
                </c:pt>
                <c:pt idx="2">
                  <c:v>0.10934425063425213</c:v>
                </c:pt>
                <c:pt idx="3">
                  <c:v>0.22809592339807061</c:v>
                </c:pt>
                <c:pt idx="4">
                  <c:v>0.14700831892700927</c:v>
                </c:pt>
                <c:pt idx="5">
                  <c:v>0.15721301442956914</c:v>
                </c:pt>
                <c:pt idx="6">
                  <c:v>0.17952998868021819</c:v>
                </c:pt>
                <c:pt idx="7">
                  <c:v>3.4534459759893288</c:v>
                </c:pt>
                <c:pt idx="8">
                  <c:v>0.25908814073763464</c:v>
                </c:pt>
                <c:pt idx="9">
                  <c:v>0.22769351341742827</c:v>
                </c:pt>
                <c:pt idx="10">
                  <c:v>0.25893231998105337</c:v>
                </c:pt>
                <c:pt idx="11">
                  <c:v>0.57042994202452402</c:v>
                </c:pt>
                <c:pt idx="12">
                  <c:v>0.54786543283484579</c:v>
                </c:pt>
                <c:pt idx="13">
                  <c:v>0.61582643857686614</c:v>
                </c:pt>
                <c:pt idx="14">
                  <c:v>0.51958001159692069</c:v>
                </c:pt>
                <c:pt idx="15">
                  <c:v>0.48065902578796549</c:v>
                </c:pt>
                <c:pt idx="16">
                  <c:v>0.51330430575713604</c:v>
                </c:pt>
                <c:pt idx="17">
                  <c:v>0.28069053708439906</c:v>
                </c:pt>
                <c:pt idx="18">
                  <c:v>0.26585122316525212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D2-4F3D-AC95-764CB0AE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782792"/>
        <c:axId val="683782464"/>
      </c:lineChart>
      <c:catAx>
        <c:axId val="94196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1838224"/>
        <c:crosses val="autoZero"/>
        <c:auto val="1"/>
        <c:lblAlgn val="ctr"/>
        <c:lblOffset val="100"/>
        <c:noMultiLvlLbl val="0"/>
      </c:catAx>
      <c:valAx>
        <c:axId val="11018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1966392"/>
        <c:crosses val="autoZero"/>
        <c:crossBetween val="between"/>
      </c:valAx>
      <c:valAx>
        <c:axId val="6837824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782792"/>
        <c:crosses val="max"/>
        <c:crossBetween val="between"/>
      </c:valAx>
      <c:catAx>
        <c:axId val="683782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3782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网络零售占比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中国经济基础数据'!$BJ$4:$BJ$59</c:f>
              <c:strCache>
                <c:ptCount val="56"/>
                <c:pt idx="0">
                  <c:v>网络零售总额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中国经济基础数据'!$B$60:$B$75</c:f>
              <c:strCache>
                <c:ptCount val="16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  <c:pt idx="14">
                  <c:v>2018年</c:v>
                </c:pt>
                <c:pt idx="15">
                  <c:v>2019年</c:v>
                </c:pt>
              </c:strCache>
            </c:strRef>
          </c:cat>
          <c:val>
            <c:numRef>
              <c:f>'1. 中国经济基础数据'!$BJ$60:$BJ$75</c:f>
              <c:numCache>
                <c:formatCode>#,##0</c:formatCode>
                <c:ptCount val="16"/>
                <c:pt idx="0">
                  <c:v>65</c:v>
                </c:pt>
                <c:pt idx="1">
                  <c:v>150</c:v>
                </c:pt>
                <c:pt idx="2">
                  <c:v>237.43559999999999</c:v>
                </c:pt>
                <c:pt idx="3">
                  <c:v>561.42960000000005</c:v>
                </c:pt>
                <c:pt idx="4">
                  <c:v>1263.1311000000003</c:v>
                </c:pt>
                <c:pt idx="5">
                  <c:v>2670</c:v>
                </c:pt>
                <c:pt idx="6">
                  <c:v>5131</c:v>
                </c:pt>
                <c:pt idx="7">
                  <c:v>8049.8493999999992</c:v>
                </c:pt>
                <c:pt idx="8">
                  <c:v>13294.8274</c:v>
                </c:pt>
                <c:pt idx="9">
                  <c:v>18851</c:v>
                </c:pt>
                <c:pt idx="10">
                  <c:v>27898</c:v>
                </c:pt>
                <c:pt idx="11">
                  <c:v>38773</c:v>
                </c:pt>
                <c:pt idx="12">
                  <c:v>51555.7</c:v>
                </c:pt>
                <c:pt idx="13">
                  <c:v>71751</c:v>
                </c:pt>
                <c:pt idx="14">
                  <c:v>90065</c:v>
                </c:pt>
                <c:pt idx="15">
                  <c:v>106324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5-4AB2-942D-4DCB7B14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379760"/>
        <c:axId val="705380088"/>
      </c:barChart>
      <c:lineChart>
        <c:grouping val="standard"/>
        <c:varyColors val="0"/>
        <c:ser>
          <c:idx val="1"/>
          <c:order val="1"/>
          <c:tx>
            <c:strRef>
              <c:f>'1. 中国经济基础数据'!$BK$4:$BK$59</c:f>
              <c:strCache>
                <c:ptCount val="56"/>
                <c:pt idx="0">
                  <c:v>网络零售
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中国经济基础数据'!$B$60:$B$75</c:f>
              <c:strCache>
                <c:ptCount val="16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  <c:pt idx="14">
                  <c:v>2018年</c:v>
                </c:pt>
                <c:pt idx="15">
                  <c:v>2019年</c:v>
                </c:pt>
              </c:strCache>
            </c:strRef>
          </c:cat>
          <c:val>
            <c:numRef>
              <c:f>'1. 中国经济基础数据'!$BK$60:$BK$75</c:f>
              <c:numCache>
                <c:formatCode>0.0%</c:formatCode>
                <c:ptCount val="16"/>
                <c:pt idx="0">
                  <c:v>1.0924186148131964E-3</c:v>
                </c:pt>
                <c:pt idx="1">
                  <c:v>2.1945032083636904E-3</c:v>
                </c:pt>
                <c:pt idx="2">
                  <c:v>3.0000000000000001E-3</c:v>
                </c:pt>
                <c:pt idx="3">
                  <c:v>6.0000000000000001E-3</c:v>
                </c:pt>
                <c:pt idx="4">
                  <c:v>1.1000000000000001E-2</c:v>
                </c:pt>
                <c:pt idx="5">
                  <c:v>2.0067915236733753E-2</c:v>
                </c:pt>
                <c:pt idx="6">
                  <c:v>3.2473039339780262E-2</c:v>
                </c:pt>
                <c:pt idx="7">
                  <c:v>4.2999999999999997E-2</c:v>
                </c:pt>
                <c:pt idx="8">
                  <c:v>6.2E-2</c:v>
                </c:pt>
                <c:pt idx="9">
                  <c:v>7.7626349226742566E-2</c:v>
                </c:pt>
                <c:pt idx="10">
                  <c:v>0.10260537021310714</c:v>
                </c:pt>
                <c:pt idx="11">
                  <c:v>0.12884357466899368</c:v>
                </c:pt>
                <c:pt idx="12">
                  <c:v>0.15514044902401716</c:v>
                </c:pt>
                <c:pt idx="13">
                  <c:v>0.19590074864441301</c:v>
                </c:pt>
                <c:pt idx="14">
                  <c:v>0.23639914222795003</c:v>
                </c:pt>
                <c:pt idx="15">
                  <c:v>0.16500000000000001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1A5-4AB2-942D-4DCB7B141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13456"/>
        <c:axId val="638313128"/>
      </c:lineChart>
      <c:catAx>
        <c:axId val="7053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80088"/>
        <c:crosses val="autoZero"/>
        <c:auto val="1"/>
        <c:lblAlgn val="ctr"/>
        <c:lblOffset val="100"/>
        <c:noMultiLvlLbl val="0"/>
      </c:catAx>
      <c:valAx>
        <c:axId val="70538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5379760"/>
        <c:crosses val="autoZero"/>
        <c:crossBetween val="between"/>
      </c:valAx>
      <c:valAx>
        <c:axId val="6383131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313456"/>
        <c:crosses val="max"/>
        <c:crossBetween val="between"/>
      </c:valAx>
      <c:catAx>
        <c:axId val="638313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313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高铁里程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中国经济基础数据'!$DI$4:$DI$63</c:f>
              <c:strCache>
                <c:ptCount val="60"/>
                <c:pt idx="0">
                  <c:v>高铁营业里程
（公里）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中国经济基础数据'!$B$64:$B$74</c:f>
              <c:strCache>
                <c:ptCount val="11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</c:strCache>
            </c:strRef>
          </c:cat>
          <c:val>
            <c:numRef>
              <c:f>'1. 中国经济基础数据'!$DI$64:$DI$74</c:f>
              <c:numCache>
                <c:formatCode>_(* #,##0.00_);_(* \(#,##0.00\);_(* "-"??_);_(@_)</c:formatCode>
                <c:ptCount val="11"/>
                <c:pt idx="0">
                  <c:v>671.5</c:v>
                </c:pt>
                <c:pt idx="1">
                  <c:v>2698.7</c:v>
                </c:pt>
                <c:pt idx="2">
                  <c:v>5133.3999999999996</c:v>
                </c:pt>
                <c:pt idx="3">
                  <c:v>6601</c:v>
                </c:pt>
                <c:pt idx="4">
                  <c:v>9356</c:v>
                </c:pt>
                <c:pt idx="5">
                  <c:v>11028</c:v>
                </c:pt>
                <c:pt idx="6">
                  <c:v>16456</c:v>
                </c:pt>
                <c:pt idx="7">
                  <c:v>19838</c:v>
                </c:pt>
                <c:pt idx="8">
                  <c:v>22000</c:v>
                </c:pt>
                <c:pt idx="9">
                  <c:v>25000</c:v>
                </c:pt>
                <c:pt idx="10">
                  <c:v>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D-43AF-B13E-B5771076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286176"/>
        <c:axId val="638286504"/>
      </c:barChart>
      <c:lineChart>
        <c:grouping val="standard"/>
        <c:varyColors val="0"/>
        <c:ser>
          <c:idx val="1"/>
          <c:order val="1"/>
          <c:tx>
            <c:strRef>
              <c:f>'1. 中国经济基础数据'!$DJ$4:$DJ$63</c:f>
              <c:strCache>
                <c:ptCount val="6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中国经济基础数据'!$B$64:$B$74</c:f>
              <c:strCache>
                <c:ptCount val="11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</c:strCache>
            </c:strRef>
          </c:cat>
          <c:val>
            <c:numRef>
              <c:f>'1. 中国经济基础数据'!$DJ$64:$DJ$74</c:f>
              <c:numCache>
                <c:formatCode>0.0%</c:formatCode>
                <c:ptCount val="11"/>
                <c:pt idx="1">
                  <c:v>3.0189128816083395</c:v>
                </c:pt>
                <c:pt idx="2">
                  <c:v>0.90217512135472644</c:v>
                </c:pt>
                <c:pt idx="3">
                  <c:v>0.28589239100790897</c:v>
                </c:pt>
                <c:pt idx="4">
                  <c:v>0.4173610059081958</c:v>
                </c:pt>
                <c:pt idx="5">
                  <c:v>0.17870884993587</c:v>
                </c:pt>
                <c:pt idx="6">
                  <c:v>0.49220166848023217</c:v>
                </c:pt>
                <c:pt idx="7">
                  <c:v>0.20551774428779779</c:v>
                </c:pt>
                <c:pt idx="8">
                  <c:v>0.10898276035890708</c:v>
                </c:pt>
                <c:pt idx="9">
                  <c:v>0.13636363636363646</c:v>
                </c:pt>
                <c:pt idx="10">
                  <c:v>0.15999999999999992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55D-43AF-B13E-B5771076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7664"/>
        <c:axId val="708167336"/>
      </c:lineChart>
      <c:catAx>
        <c:axId val="6382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286504"/>
        <c:crosses val="autoZero"/>
        <c:auto val="1"/>
        <c:lblAlgn val="ctr"/>
        <c:lblOffset val="100"/>
        <c:noMultiLvlLbl val="0"/>
      </c:catAx>
      <c:valAx>
        <c:axId val="63828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8286176"/>
        <c:crosses val="autoZero"/>
        <c:crossBetween val="between"/>
      </c:valAx>
      <c:valAx>
        <c:axId val="70816733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7664"/>
        <c:crosses val="max"/>
        <c:crossBetween val="between"/>
      </c:valAx>
      <c:catAx>
        <c:axId val="708167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8167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财政收入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layout>
        <c:manualLayout>
          <c:xMode val="edge"/>
          <c:yMode val="edge"/>
          <c:x val="0.4166666666666667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中国经济基础数据'!$AR$4:$AR$5</c:f>
              <c:strCache>
                <c:ptCount val="2"/>
                <c:pt idx="0">
                  <c:v>财政收入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中国经济基础数据'!$AR$46:$AR$73</c:f>
              <c:numCache>
                <c:formatCode>#,##0</c:formatCode>
                <c:ptCount val="28"/>
                <c:pt idx="0">
                  <c:v>2937.1</c:v>
                </c:pt>
                <c:pt idx="1">
                  <c:v>3149.48</c:v>
                </c:pt>
                <c:pt idx="2">
                  <c:v>3483.37</c:v>
                </c:pt>
                <c:pt idx="3">
                  <c:v>4348.95</c:v>
                </c:pt>
                <c:pt idx="4">
                  <c:v>5218.1000000000004</c:v>
                </c:pt>
                <c:pt idx="5">
                  <c:v>6242.2</c:v>
                </c:pt>
                <c:pt idx="6">
                  <c:v>7407.99</c:v>
                </c:pt>
                <c:pt idx="7">
                  <c:v>8651.14</c:v>
                </c:pt>
                <c:pt idx="8">
                  <c:v>9875.9500000000007</c:v>
                </c:pt>
                <c:pt idx="9">
                  <c:v>11444.08</c:v>
                </c:pt>
                <c:pt idx="10">
                  <c:v>13395.23</c:v>
                </c:pt>
                <c:pt idx="11">
                  <c:v>16386.04</c:v>
                </c:pt>
                <c:pt idx="12">
                  <c:v>18903.64</c:v>
                </c:pt>
                <c:pt idx="13">
                  <c:v>21715.25</c:v>
                </c:pt>
                <c:pt idx="14">
                  <c:v>26396.47</c:v>
                </c:pt>
                <c:pt idx="15">
                  <c:v>31649.29</c:v>
                </c:pt>
                <c:pt idx="16">
                  <c:v>38760.199999999997</c:v>
                </c:pt>
                <c:pt idx="17">
                  <c:v>51321.78</c:v>
                </c:pt>
                <c:pt idx="18">
                  <c:v>61330.35</c:v>
                </c:pt>
                <c:pt idx="19">
                  <c:v>68518.3</c:v>
                </c:pt>
                <c:pt idx="20">
                  <c:v>83101.509999999995</c:v>
                </c:pt>
                <c:pt idx="21">
                  <c:v>103874.43</c:v>
                </c:pt>
                <c:pt idx="22">
                  <c:v>117253.52</c:v>
                </c:pt>
                <c:pt idx="23">
                  <c:v>129209.64</c:v>
                </c:pt>
                <c:pt idx="24">
                  <c:v>140370.03</c:v>
                </c:pt>
                <c:pt idx="25">
                  <c:v>152269.23000000001</c:v>
                </c:pt>
                <c:pt idx="26">
                  <c:v>159604.97</c:v>
                </c:pt>
                <c:pt idx="27">
                  <c:v>172567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B-4599-8B8B-4183FEA4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386816"/>
        <c:axId val="626387144"/>
      </c:barChart>
      <c:lineChart>
        <c:grouping val="standard"/>
        <c:varyColors val="0"/>
        <c:ser>
          <c:idx val="1"/>
          <c:order val="1"/>
          <c:tx>
            <c:strRef>
              <c:f>'1. 中国经济基础数据'!$AS$4:$AS$5</c:f>
              <c:strCache>
                <c:ptCount val="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中国经济基础数据'!$AS$46:$AS$73</c:f>
              <c:numCache>
                <c:formatCode>0.0%</c:formatCode>
                <c:ptCount val="28"/>
                <c:pt idx="0">
                  <c:v>0.10214266951855588</c:v>
                </c:pt>
                <c:pt idx="1">
                  <c:v>7.2309420857308293E-2</c:v>
                </c:pt>
                <c:pt idx="2">
                  <c:v>0.10601432617447948</c:v>
                </c:pt>
                <c:pt idx="3">
                  <c:v>0.24848925035238856</c:v>
                </c:pt>
                <c:pt idx="4">
                  <c:v>0.19985283804136644</c:v>
                </c:pt>
                <c:pt idx="5">
                  <c:v>0.19625917479542343</c:v>
                </c:pt>
                <c:pt idx="6">
                  <c:v>0.18675947582583063</c:v>
                </c:pt>
                <c:pt idx="7">
                  <c:v>0.16781205158214307</c:v>
                </c:pt>
                <c:pt idx="8">
                  <c:v>0.14157787297396651</c:v>
                </c:pt>
                <c:pt idx="9">
                  <c:v>0.15878269938588185</c:v>
                </c:pt>
                <c:pt idx="10">
                  <c:v>0.17049426428336734</c:v>
                </c:pt>
                <c:pt idx="11">
                  <c:v>0.22327425508931165</c:v>
                </c:pt>
                <c:pt idx="12">
                  <c:v>0.1536429790236078</c:v>
                </c:pt>
                <c:pt idx="13">
                  <c:v>0.14873378883643573</c:v>
                </c:pt>
                <c:pt idx="14">
                  <c:v>0.21557292686015583</c:v>
                </c:pt>
                <c:pt idx="15">
                  <c:v>0.1989970628648452</c:v>
                </c:pt>
                <c:pt idx="16">
                  <c:v>0.22467834191541103</c:v>
                </c:pt>
                <c:pt idx="17">
                  <c:v>0.32408449904799252</c:v>
                </c:pt>
                <c:pt idx="18">
                  <c:v>0.19501603412820057</c:v>
                </c:pt>
                <c:pt idx="19">
                  <c:v>0.11720053774354788</c:v>
                </c:pt>
                <c:pt idx="20">
                  <c:v>0.21283671661439341</c:v>
                </c:pt>
                <c:pt idx="21">
                  <c:v>0.24997042773350331</c:v>
                </c:pt>
                <c:pt idx="22">
                  <c:v>0.1288006105063586</c:v>
                </c:pt>
                <c:pt idx="23">
                  <c:v>0.10196811149038432</c:v>
                </c:pt>
                <c:pt idx="24">
                  <c:v>8.6374282909541522E-2</c:v>
                </c:pt>
                <c:pt idx="25">
                  <c:v>8.4770231936261764E-2</c:v>
                </c:pt>
                <c:pt idx="26">
                  <c:v>4.8176115423976373E-2</c:v>
                </c:pt>
                <c:pt idx="27">
                  <c:v>8.1213197809566928E-2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EB-4599-8B8B-4183FEA4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18512"/>
        <c:axId val="651118184"/>
      </c:lineChart>
      <c:catAx>
        <c:axId val="6263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7144"/>
        <c:crosses val="autoZero"/>
        <c:auto val="1"/>
        <c:lblAlgn val="ctr"/>
        <c:lblOffset val="100"/>
        <c:noMultiLvlLbl val="0"/>
      </c:catAx>
      <c:valAx>
        <c:axId val="6263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6816"/>
        <c:crosses val="autoZero"/>
        <c:crossBetween val="between"/>
      </c:valAx>
      <c:valAx>
        <c:axId val="6511181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118512"/>
        <c:crosses val="max"/>
        <c:crossBetween val="between"/>
      </c:valAx>
      <c:catAx>
        <c:axId val="651118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1118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财政支出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中国经济基础数据'!$AT$4:$AT$5</c:f>
              <c:strCache>
                <c:ptCount val="2"/>
                <c:pt idx="0">
                  <c:v>财政支出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中国经济基础数据'!$AT$46:$AT$73</c:f>
              <c:numCache>
                <c:formatCode>#,##0</c:formatCode>
                <c:ptCount val="28"/>
                <c:pt idx="0">
                  <c:v>3083.59</c:v>
                </c:pt>
                <c:pt idx="1">
                  <c:v>3386.62</c:v>
                </c:pt>
                <c:pt idx="2">
                  <c:v>3742.2</c:v>
                </c:pt>
                <c:pt idx="3">
                  <c:v>4642.3</c:v>
                </c:pt>
                <c:pt idx="4">
                  <c:v>5792.62</c:v>
                </c:pt>
                <c:pt idx="5">
                  <c:v>6823.72</c:v>
                </c:pt>
                <c:pt idx="6">
                  <c:v>7937.55</c:v>
                </c:pt>
                <c:pt idx="7">
                  <c:v>9233.56</c:v>
                </c:pt>
                <c:pt idx="8">
                  <c:v>10798.18</c:v>
                </c:pt>
                <c:pt idx="9">
                  <c:v>13187.67</c:v>
                </c:pt>
                <c:pt idx="10">
                  <c:v>15886.5</c:v>
                </c:pt>
                <c:pt idx="11">
                  <c:v>18902.580000000002</c:v>
                </c:pt>
                <c:pt idx="12">
                  <c:v>22053.15</c:v>
                </c:pt>
                <c:pt idx="13">
                  <c:v>24649.95</c:v>
                </c:pt>
                <c:pt idx="14">
                  <c:v>28486.89</c:v>
                </c:pt>
                <c:pt idx="15">
                  <c:v>33930.28</c:v>
                </c:pt>
                <c:pt idx="16">
                  <c:v>40422.730000000003</c:v>
                </c:pt>
                <c:pt idx="17">
                  <c:v>49781.35</c:v>
                </c:pt>
                <c:pt idx="18">
                  <c:v>62592.66</c:v>
                </c:pt>
                <c:pt idx="19">
                  <c:v>76299.929999999993</c:v>
                </c:pt>
                <c:pt idx="20">
                  <c:v>89874.16</c:v>
                </c:pt>
                <c:pt idx="21">
                  <c:v>109247.79</c:v>
                </c:pt>
                <c:pt idx="22">
                  <c:v>125952.97</c:v>
                </c:pt>
                <c:pt idx="23">
                  <c:v>140212.1</c:v>
                </c:pt>
                <c:pt idx="24">
                  <c:v>151785.56</c:v>
                </c:pt>
                <c:pt idx="25">
                  <c:v>175877.77</c:v>
                </c:pt>
                <c:pt idx="26">
                  <c:v>187755.21</c:v>
                </c:pt>
                <c:pt idx="27">
                  <c:v>203330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6-43B1-B642-C9E9F344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387800"/>
        <c:axId val="663255360"/>
      </c:barChart>
      <c:lineChart>
        <c:grouping val="standard"/>
        <c:varyColors val="0"/>
        <c:ser>
          <c:idx val="1"/>
          <c:order val="1"/>
          <c:tx>
            <c:strRef>
              <c:f>'1. 中国经济基础数据'!$AU$4:$AU$5</c:f>
              <c:strCache>
                <c:ptCount val="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中国经济基础数据'!$AU$46:$AU$73</c:f>
              <c:numCache>
                <c:formatCode>0.0%</c:formatCode>
                <c:ptCount val="28"/>
                <c:pt idx="0">
                  <c:v>9.2007875967674568E-2</c:v>
                </c:pt>
                <c:pt idx="1">
                  <c:v>9.8271819535022509E-2</c:v>
                </c:pt>
                <c:pt idx="2">
                  <c:v>0.1049955412771435</c:v>
                </c:pt>
                <c:pt idx="3">
                  <c:v>0.24052696274918506</c:v>
                </c:pt>
                <c:pt idx="4">
                  <c:v>0.24779096568511294</c:v>
                </c:pt>
                <c:pt idx="5">
                  <c:v>0.17800235472031667</c:v>
                </c:pt>
                <c:pt idx="6">
                  <c:v>0.16322914773759756</c:v>
                </c:pt>
                <c:pt idx="7">
                  <c:v>0.16327582188458645</c:v>
                </c:pt>
                <c:pt idx="8">
                  <c:v>0.16944926983741926</c:v>
                </c:pt>
                <c:pt idx="9">
                  <c:v>0.22128636492445941</c:v>
                </c:pt>
                <c:pt idx="10">
                  <c:v>0.20464797799762957</c:v>
                </c:pt>
                <c:pt idx="11">
                  <c:v>0.18985176092909084</c:v>
                </c:pt>
                <c:pt idx="12">
                  <c:v>0.16667407306304205</c:v>
                </c:pt>
                <c:pt idx="13">
                  <c:v>0.11775188578502394</c:v>
                </c:pt>
                <c:pt idx="14">
                  <c:v>0.15565711086635048</c:v>
                </c:pt>
                <c:pt idx="15">
                  <c:v>0.19108403900882132</c:v>
                </c:pt>
                <c:pt idx="16">
                  <c:v>0.19134678523136284</c:v>
                </c:pt>
                <c:pt idx="17">
                  <c:v>0.23151875194970728</c:v>
                </c:pt>
                <c:pt idx="18">
                  <c:v>0.25735159854041734</c:v>
                </c:pt>
                <c:pt idx="19">
                  <c:v>0.21899165173680091</c:v>
                </c:pt>
                <c:pt idx="20">
                  <c:v>0.17790619205024183</c:v>
                </c:pt>
                <c:pt idx="21">
                  <c:v>0.2155639618773626</c:v>
                </c:pt>
                <c:pt idx="22">
                  <c:v>0.15291091929639955</c:v>
                </c:pt>
                <c:pt idx="23">
                  <c:v>0.11320995447745297</c:v>
                </c:pt>
                <c:pt idx="24">
                  <c:v>8.2542519511511481E-2</c:v>
                </c:pt>
                <c:pt idx="25">
                  <c:v>0.15872530957490283</c:v>
                </c:pt>
                <c:pt idx="26">
                  <c:v>6.7532354998588007E-2</c:v>
                </c:pt>
                <c:pt idx="27">
                  <c:v>8.295263817179821E-2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346-43B1-B642-C9E9F344D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994408"/>
        <c:axId val="553994080"/>
      </c:lineChart>
      <c:catAx>
        <c:axId val="62638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255360"/>
        <c:crosses val="autoZero"/>
        <c:auto val="1"/>
        <c:lblAlgn val="ctr"/>
        <c:lblOffset val="100"/>
        <c:noMultiLvlLbl val="0"/>
      </c:catAx>
      <c:valAx>
        <c:axId val="6632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387800"/>
        <c:crosses val="autoZero"/>
        <c:crossBetween val="between"/>
      </c:valAx>
      <c:valAx>
        <c:axId val="55399408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994408"/>
        <c:crosses val="max"/>
        <c:crossBetween val="between"/>
      </c:valAx>
      <c:catAx>
        <c:axId val="553994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39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政府赤字 </a:t>
            </a:r>
            <a:r>
              <a:rPr lang="en-US" altLang="zh-CN"/>
              <a:t>vs </a:t>
            </a:r>
            <a:r>
              <a:rPr lang="zh-CN" altLang="en-US"/>
              <a:t>赤字率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中国经济基础数据'!$AV$4:$AV$5</c:f>
              <c:strCache>
                <c:ptCount val="2"/>
                <c:pt idx="0">
                  <c:v>财政赤字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中国经济基础数据'!$AV$46:$AV$73</c:f>
              <c:numCache>
                <c:formatCode>#,##0</c:formatCode>
                <c:ptCount val="28"/>
                <c:pt idx="0">
                  <c:v>-146.49000000000024</c:v>
                </c:pt>
                <c:pt idx="1">
                  <c:v>-237.13999999999987</c:v>
                </c:pt>
                <c:pt idx="2">
                  <c:v>-258.82999999999993</c:v>
                </c:pt>
                <c:pt idx="3">
                  <c:v>-293.35000000000036</c:v>
                </c:pt>
                <c:pt idx="4">
                  <c:v>-574.51999999999953</c:v>
                </c:pt>
                <c:pt idx="5">
                  <c:v>-581.52000000000044</c:v>
                </c:pt>
                <c:pt idx="6">
                  <c:v>-529.5600000000004</c:v>
                </c:pt>
                <c:pt idx="7">
                  <c:v>-582.42000000000007</c:v>
                </c:pt>
                <c:pt idx="8">
                  <c:v>-922.22999999999956</c:v>
                </c:pt>
                <c:pt idx="9">
                  <c:v>-1743.5900000000001</c:v>
                </c:pt>
                <c:pt idx="10">
                  <c:v>-2491.2700000000004</c:v>
                </c:pt>
                <c:pt idx="11">
                  <c:v>-2516.5400000000009</c:v>
                </c:pt>
                <c:pt idx="12">
                  <c:v>-3149.510000000002</c:v>
                </c:pt>
                <c:pt idx="13">
                  <c:v>-2934.7000000000007</c:v>
                </c:pt>
                <c:pt idx="14">
                  <c:v>-2090.4199999999983</c:v>
                </c:pt>
                <c:pt idx="15">
                  <c:v>-2280.989999999998</c:v>
                </c:pt>
                <c:pt idx="16">
                  <c:v>-1662.5300000000061</c:v>
                </c:pt>
                <c:pt idx="17">
                  <c:v>1540.4300000000003</c:v>
                </c:pt>
                <c:pt idx="18">
                  <c:v>-1262.3100000000049</c:v>
                </c:pt>
                <c:pt idx="19">
                  <c:v>-7781.6299999999901</c:v>
                </c:pt>
                <c:pt idx="20">
                  <c:v>-6772.6500000000087</c:v>
                </c:pt>
                <c:pt idx="21">
                  <c:v>-5373.3600000000006</c:v>
                </c:pt>
                <c:pt idx="22">
                  <c:v>-8699.4499999999971</c:v>
                </c:pt>
                <c:pt idx="23">
                  <c:v>-11002.460000000006</c:v>
                </c:pt>
                <c:pt idx="24">
                  <c:v>-11415.529999999999</c:v>
                </c:pt>
                <c:pt idx="25">
                  <c:v>-23608.539999999979</c:v>
                </c:pt>
                <c:pt idx="26">
                  <c:v>-28150.239999999991</c:v>
                </c:pt>
                <c:pt idx="27">
                  <c:v>-30763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3-4350-8E47-16F010EC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467664"/>
        <c:axId val="653467992"/>
      </c:barChart>
      <c:lineChart>
        <c:grouping val="standard"/>
        <c:varyColors val="0"/>
        <c:ser>
          <c:idx val="1"/>
          <c:order val="1"/>
          <c:tx>
            <c:strRef>
              <c:f>'1. 中国经济基础数据'!$AW$4:$AW$5</c:f>
              <c:strCache>
                <c:ptCount val="2"/>
                <c:pt idx="0">
                  <c:v>赤字率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中国经济基础数据'!$AW$46:$AW$73</c:f>
              <c:numCache>
                <c:formatCode>0.0%</c:formatCode>
                <c:ptCount val="28"/>
                <c:pt idx="0">
                  <c:v>7.8472021341561542E-3</c:v>
                </c:pt>
                <c:pt idx="1">
                  <c:v>1.0887220806647838E-2</c:v>
                </c:pt>
                <c:pt idx="2">
                  <c:v>9.6135346444555844E-3</c:v>
                </c:pt>
                <c:pt idx="3">
                  <c:v>8.3022253416690592E-3</c:v>
                </c:pt>
                <c:pt idx="4">
                  <c:v>1.1920021411721247E-2</c:v>
                </c:pt>
                <c:pt idx="5">
                  <c:v>9.5654648425741555E-3</c:v>
                </c:pt>
                <c:pt idx="6">
                  <c:v>7.4400856461252765E-3</c:v>
                </c:pt>
                <c:pt idx="7">
                  <c:v>7.374925607486104E-3</c:v>
                </c:pt>
                <c:pt idx="8">
                  <c:v>1.0926597971856212E-2</c:v>
                </c:pt>
                <c:pt idx="9">
                  <c:v>1.9442979311329201E-2</c:v>
                </c:pt>
                <c:pt idx="10">
                  <c:v>2.5109913258734101E-2</c:v>
                </c:pt>
                <c:pt idx="11">
                  <c:v>2.2949572842874764E-2</c:v>
                </c:pt>
                <c:pt idx="12">
                  <c:v>2.6173351050878126E-2</c:v>
                </c:pt>
                <c:pt idx="13">
                  <c:v>2.1606828897651947E-2</c:v>
                </c:pt>
                <c:pt idx="14">
                  <c:v>1.3075070225290102E-2</c:v>
                </c:pt>
                <c:pt idx="15">
                  <c:v>1.2333849183561563E-2</c:v>
                </c:pt>
                <c:pt idx="16">
                  <c:v>7.6857111685583865E-3</c:v>
                </c:pt>
                <c:pt idx="17">
                  <c:v>-5.7952231346941798E-3</c:v>
                </c:pt>
                <c:pt idx="18">
                  <c:v>4.0195143759469325E-3</c:v>
                </c:pt>
                <c:pt idx="19">
                  <c:v>2.2826535222751583E-2</c:v>
                </c:pt>
                <c:pt idx="20">
                  <c:v>1.6867830863673609E-2</c:v>
                </c:pt>
                <c:pt idx="21">
                  <c:v>1.1357670685761411E-2</c:v>
                </c:pt>
                <c:pt idx="22">
                  <c:v>1.6287352067793213E-2</c:v>
                </c:pt>
                <c:pt idx="23">
                  <c:v>1.8711069694443094E-2</c:v>
                </c:pt>
                <c:pt idx="24">
                  <c:v>1.7951486845622807E-2</c:v>
                </c:pt>
                <c:pt idx="25">
                  <c:v>3.4887336931143091E-2</c:v>
                </c:pt>
                <c:pt idx="26">
                  <c:v>3.7829886565062136E-2</c:v>
                </c:pt>
                <c:pt idx="27">
                  <c:v>3.7192820406179501E-2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F13-4350-8E47-16F010EC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894400"/>
        <c:axId val="650894072"/>
      </c:lineChart>
      <c:catAx>
        <c:axId val="6534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467992"/>
        <c:crosses val="autoZero"/>
        <c:auto val="1"/>
        <c:lblAlgn val="ctr"/>
        <c:lblOffset val="100"/>
        <c:noMultiLvlLbl val="0"/>
      </c:catAx>
      <c:valAx>
        <c:axId val="65346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467664"/>
        <c:crosses val="autoZero"/>
        <c:crossBetween val="between"/>
      </c:valAx>
      <c:valAx>
        <c:axId val="65089407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0894400"/>
        <c:crosses val="max"/>
        <c:crossBetween val="between"/>
      </c:valAx>
      <c:catAx>
        <c:axId val="650894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0894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社会平均工资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中国经济基础数据'!$CX$4:$CX$35</c:f>
              <c:strCache>
                <c:ptCount val="32"/>
                <c:pt idx="0">
                  <c:v>社会平均工资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中国经济基础数据'!$CX$36:$CX$73</c:f>
              <c:numCache>
                <c:formatCode>_ * #,##0_ ;_ * \-#,##0_ ;_ * "-"??_ ;_ @_ </c:formatCode>
                <c:ptCount val="38"/>
                <c:pt idx="0">
                  <c:v>762</c:v>
                </c:pt>
                <c:pt idx="1">
                  <c:v>772</c:v>
                </c:pt>
                <c:pt idx="2">
                  <c:v>798</c:v>
                </c:pt>
                <c:pt idx="3">
                  <c:v>826</c:v>
                </c:pt>
                <c:pt idx="4">
                  <c:v>974</c:v>
                </c:pt>
                <c:pt idx="5">
                  <c:v>1148</c:v>
                </c:pt>
                <c:pt idx="6">
                  <c:v>1329</c:v>
                </c:pt>
                <c:pt idx="7">
                  <c:v>1459</c:v>
                </c:pt>
                <c:pt idx="8">
                  <c:v>1747</c:v>
                </c:pt>
                <c:pt idx="9">
                  <c:v>1935</c:v>
                </c:pt>
                <c:pt idx="10">
                  <c:v>2140</c:v>
                </c:pt>
                <c:pt idx="11">
                  <c:v>2340</c:v>
                </c:pt>
                <c:pt idx="12">
                  <c:v>2711</c:v>
                </c:pt>
                <c:pt idx="13">
                  <c:v>3371</c:v>
                </c:pt>
                <c:pt idx="14">
                  <c:v>4558</c:v>
                </c:pt>
                <c:pt idx="15">
                  <c:v>5500</c:v>
                </c:pt>
                <c:pt idx="16">
                  <c:v>6210</c:v>
                </c:pt>
                <c:pt idx="17">
                  <c:v>6470</c:v>
                </c:pt>
                <c:pt idx="18">
                  <c:v>7479</c:v>
                </c:pt>
                <c:pt idx="19">
                  <c:v>8346</c:v>
                </c:pt>
                <c:pt idx="20">
                  <c:v>9333</c:v>
                </c:pt>
                <c:pt idx="21">
                  <c:v>10834</c:v>
                </c:pt>
                <c:pt idx="22">
                  <c:v>12373</c:v>
                </c:pt>
                <c:pt idx="23">
                  <c:v>13969</c:v>
                </c:pt>
                <c:pt idx="24">
                  <c:v>15920</c:v>
                </c:pt>
                <c:pt idx="25">
                  <c:v>18200</c:v>
                </c:pt>
                <c:pt idx="26">
                  <c:v>20856</c:v>
                </c:pt>
                <c:pt idx="27">
                  <c:v>24721</c:v>
                </c:pt>
                <c:pt idx="28">
                  <c:v>28898</c:v>
                </c:pt>
                <c:pt idx="29">
                  <c:v>32244</c:v>
                </c:pt>
                <c:pt idx="30">
                  <c:v>36539</c:v>
                </c:pt>
                <c:pt idx="31">
                  <c:v>41799</c:v>
                </c:pt>
                <c:pt idx="32">
                  <c:v>46769</c:v>
                </c:pt>
                <c:pt idx="33">
                  <c:v>51483</c:v>
                </c:pt>
                <c:pt idx="34">
                  <c:v>56360</c:v>
                </c:pt>
                <c:pt idx="35">
                  <c:v>62029</c:v>
                </c:pt>
                <c:pt idx="36">
                  <c:v>67569</c:v>
                </c:pt>
                <c:pt idx="37">
                  <c:v>74318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9-4EC4-8CE7-93064B3F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002376"/>
        <c:axId val="857002048"/>
      </c:barChart>
      <c:lineChart>
        <c:grouping val="standard"/>
        <c:varyColors val="0"/>
        <c:ser>
          <c:idx val="1"/>
          <c:order val="1"/>
          <c:tx>
            <c:strRef>
              <c:f>'1. 中国经济基础数据'!$CY$4:$CY$35</c:f>
              <c:strCache>
                <c:ptCount val="3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中国经济基础数据'!$CY$36:$CY$73</c:f>
              <c:numCache>
                <c:formatCode>0.0%</c:formatCode>
                <c:ptCount val="38"/>
                <c:pt idx="1">
                  <c:v>1.3123359580052396E-2</c:v>
                </c:pt>
                <c:pt idx="2">
                  <c:v>3.3678756476683835E-2</c:v>
                </c:pt>
                <c:pt idx="3">
                  <c:v>3.5087719298245723E-2</c:v>
                </c:pt>
                <c:pt idx="4">
                  <c:v>0.17917675544794198</c:v>
                </c:pt>
                <c:pt idx="5">
                  <c:v>0.17864476386036965</c:v>
                </c:pt>
                <c:pt idx="6">
                  <c:v>0.15766550522648082</c:v>
                </c:pt>
                <c:pt idx="7">
                  <c:v>9.7817908201655479E-2</c:v>
                </c:pt>
                <c:pt idx="8">
                  <c:v>0.19739547635366694</c:v>
                </c:pt>
                <c:pt idx="9">
                  <c:v>0.10761305094447615</c:v>
                </c:pt>
                <c:pt idx="10">
                  <c:v>0.10594315245478025</c:v>
                </c:pt>
                <c:pt idx="11">
                  <c:v>9.3457943925233655E-2</c:v>
                </c:pt>
                <c:pt idx="12">
                  <c:v>0.15854700854700865</c:v>
                </c:pt>
                <c:pt idx="13">
                  <c:v>0.2434526005164146</c:v>
                </c:pt>
                <c:pt idx="14">
                  <c:v>0.35212103233461889</c:v>
                </c:pt>
                <c:pt idx="15">
                  <c:v>0.20666959192628354</c:v>
                </c:pt>
                <c:pt idx="16">
                  <c:v>0.12909090909090915</c:v>
                </c:pt>
                <c:pt idx="17">
                  <c:v>4.1867954911433136E-2</c:v>
                </c:pt>
                <c:pt idx="18">
                  <c:v>0.15595054095826888</c:v>
                </c:pt>
                <c:pt idx="19">
                  <c:v>0.11592458884877654</c:v>
                </c:pt>
                <c:pt idx="20">
                  <c:v>0.11826024442846883</c:v>
                </c:pt>
                <c:pt idx="21">
                  <c:v>0.16082717239901423</c:v>
                </c:pt>
                <c:pt idx="22">
                  <c:v>0.14205279675096927</c:v>
                </c:pt>
                <c:pt idx="23">
                  <c:v>0.12899054392629106</c:v>
                </c:pt>
                <c:pt idx="24">
                  <c:v>0.13966640418068588</c:v>
                </c:pt>
                <c:pt idx="25">
                  <c:v>0.14321608040200995</c:v>
                </c:pt>
                <c:pt idx="26">
                  <c:v>0.14593406593406599</c:v>
                </c:pt>
                <c:pt idx="27">
                  <c:v>0.18531837360951275</c:v>
                </c:pt>
                <c:pt idx="28">
                  <c:v>0.16896565672909669</c:v>
                </c:pt>
                <c:pt idx="29">
                  <c:v>0.11578655962350326</c:v>
                </c:pt>
                <c:pt idx="30">
                  <c:v>0.13320307654137209</c:v>
                </c:pt>
                <c:pt idx="31">
                  <c:v>0.14395577328334119</c:v>
                </c:pt>
                <c:pt idx="32">
                  <c:v>0.11890236608531302</c:v>
                </c:pt>
                <c:pt idx="33">
                  <c:v>0.1007932604930617</c:v>
                </c:pt>
                <c:pt idx="34">
                  <c:v>9.4730299322106415E-2</c:v>
                </c:pt>
                <c:pt idx="35">
                  <c:v>0.10058552164655787</c:v>
                </c:pt>
                <c:pt idx="36">
                  <c:v>8.9313063244611302E-2</c:v>
                </c:pt>
                <c:pt idx="37">
                  <c:v>9.9883082478651408E-2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E59-4EC4-8CE7-93064B3F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522976"/>
        <c:axId val="704682120"/>
      </c:lineChart>
      <c:catAx>
        <c:axId val="85700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002048"/>
        <c:crosses val="autoZero"/>
        <c:auto val="1"/>
        <c:lblAlgn val="ctr"/>
        <c:lblOffset val="100"/>
        <c:noMultiLvlLbl val="0"/>
      </c:catAx>
      <c:valAx>
        <c:axId val="8570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002376"/>
        <c:crosses val="autoZero"/>
        <c:crossBetween val="between"/>
      </c:valAx>
      <c:valAx>
        <c:axId val="70468212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522976"/>
        <c:crosses val="max"/>
        <c:crossBetween val="between"/>
      </c:valAx>
      <c:catAx>
        <c:axId val="7145229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4682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进出口贸易顺差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中国经济基础数据'!$BF$4:$BF$26</c:f>
              <c:strCache>
                <c:ptCount val="23"/>
                <c:pt idx="0">
                  <c:v>贸易差额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中国经济基础数据'!$B$35:$B$73</c:f>
              <c:strCache>
                <c:ptCount val="39"/>
                <c:pt idx="0">
                  <c:v>1979年</c:v>
                </c:pt>
                <c:pt idx="1">
                  <c:v>1980年</c:v>
                </c:pt>
                <c:pt idx="2">
                  <c:v>1981年</c:v>
                </c:pt>
                <c:pt idx="3">
                  <c:v>1982年</c:v>
                </c:pt>
                <c:pt idx="4">
                  <c:v>1983年</c:v>
                </c:pt>
                <c:pt idx="5">
                  <c:v>1984年</c:v>
                </c:pt>
                <c:pt idx="6">
                  <c:v>1985年</c:v>
                </c:pt>
                <c:pt idx="7">
                  <c:v>1986年</c:v>
                </c:pt>
                <c:pt idx="8">
                  <c:v>1987年</c:v>
                </c:pt>
                <c:pt idx="9">
                  <c:v>1988年</c:v>
                </c:pt>
                <c:pt idx="10">
                  <c:v>1989年</c:v>
                </c:pt>
                <c:pt idx="11">
                  <c:v>1990年</c:v>
                </c:pt>
                <c:pt idx="12">
                  <c:v>1991年</c:v>
                </c:pt>
                <c:pt idx="13">
                  <c:v>1992年</c:v>
                </c:pt>
                <c:pt idx="14">
                  <c:v>1993年</c:v>
                </c:pt>
                <c:pt idx="15">
                  <c:v>1994年</c:v>
                </c:pt>
                <c:pt idx="16">
                  <c:v>1995年</c:v>
                </c:pt>
                <c:pt idx="17">
                  <c:v>1996年</c:v>
                </c:pt>
                <c:pt idx="18">
                  <c:v>1997年</c:v>
                </c:pt>
                <c:pt idx="19">
                  <c:v>1998年</c:v>
                </c:pt>
                <c:pt idx="20">
                  <c:v>1999年</c:v>
                </c:pt>
                <c:pt idx="21">
                  <c:v>2000年</c:v>
                </c:pt>
                <c:pt idx="22">
                  <c:v>2001年</c:v>
                </c:pt>
                <c:pt idx="23">
                  <c:v>2002年</c:v>
                </c:pt>
                <c:pt idx="24">
                  <c:v>2003年</c:v>
                </c:pt>
                <c:pt idx="25">
                  <c:v>2004年</c:v>
                </c:pt>
                <c:pt idx="26">
                  <c:v>2005年</c:v>
                </c:pt>
                <c:pt idx="27">
                  <c:v>2006年</c:v>
                </c:pt>
                <c:pt idx="28">
                  <c:v>2007年</c:v>
                </c:pt>
                <c:pt idx="29">
                  <c:v>2008年</c:v>
                </c:pt>
                <c:pt idx="30">
                  <c:v>2009年</c:v>
                </c:pt>
                <c:pt idx="31">
                  <c:v>2010年</c:v>
                </c:pt>
                <c:pt idx="32">
                  <c:v>2011年</c:v>
                </c:pt>
                <c:pt idx="33">
                  <c:v>2012年</c:v>
                </c:pt>
                <c:pt idx="34">
                  <c:v>2013年</c:v>
                </c:pt>
                <c:pt idx="35">
                  <c:v>2014年</c:v>
                </c:pt>
                <c:pt idx="36">
                  <c:v>2015年</c:v>
                </c:pt>
                <c:pt idx="37">
                  <c:v>2016年</c:v>
                </c:pt>
                <c:pt idx="38">
                  <c:v>2017年</c:v>
                </c:pt>
              </c:strCache>
            </c:strRef>
          </c:cat>
          <c:val>
            <c:numRef>
              <c:f>'1. 中国经济基础数据'!$BF$35:$BF$73</c:f>
              <c:numCache>
                <c:formatCode>#,##0</c:formatCode>
                <c:ptCount val="39"/>
                <c:pt idx="0">
                  <c:v>-20.070000000000022</c:v>
                </c:pt>
                <c:pt idx="1">
                  <c:v>-18.210000000000008</c:v>
                </c:pt>
                <c:pt idx="2">
                  <c:v>-6.9999999999993179E-2</c:v>
                </c:pt>
                <c:pt idx="3">
                  <c:v>30.360000000000014</c:v>
                </c:pt>
                <c:pt idx="4">
                  <c:v>8.3599999999999852</c:v>
                </c:pt>
                <c:pt idx="5">
                  <c:v>-12.710000000000036</c:v>
                </c:pt>
                <c:pt idx="6">
                  <c:v>-149</c:v>
                </c:pt>
                <c:pt idx="7">
                  <c:v>-119.62</c:v>
                </c:pt>
                <c:pt idx="8">
                  <c:v>-37.79000000000002</c:v>
                </c:pt>
                <c:pt idx="9">
                  <c:v>-77.519999999999925</c:v>
                </c:pt>
                <c:pt idx="10">
                  <c:v>-66.039999999999964</c:v>
                </c:pt>
                <c:pt idx="11">
                  <c:v>87.399999999999977</c:v>
                </c:pt>
                <c:pt idx="12">
                  <c:v>80.5</c:v>
                </c:pt>
                <c:pt idx="13">
                  <c:v>43.5</c:v>
                </c:pt>
                <c:pt idx="14">
                  <c:v>-122.19999999999993</c:v>
                </c:pt>
                <c:pt idx="15">
                  <c:v>53.899999999999864</c:v>
                </c:pt>
                <c:pt idx="16">
                  <c:v>167.18000000000029</c:v>
                </c:pt>
                <c:pt idx="17">
                  <c:v>122.52000000000021</c:v>
                </c:pt>
                <c:pt idx="18">
                  <c:v>407.09000000000037</c:v>
                </c:pt>
                <c:pt idx="19">
                  <c:v>435.71000000000026</c:v>
                </c:pt>
                <c:pt idx="20">
                  <c:v>292.14999999999986</c:v>
                </c:pt>
                <c:pt idx="21">
                  <c:v>241.17999999999984</c:v>
                </c:pt>
                <c:pt idx="22">
                  <c:v>224.82000000000062</c:v>
                </c:pt>
                <c:pt idx="23">
                  <c:v>302.87000000000035</c:v>
                </c:pt>
                <c:pt idx="24">
                  <c:v>253.65000000000055</c:v>
                </c:pt>
                <c:pt idx="25">
                  <c:v>328.36000000000058</c:v>
                </c:pt>
                <c:pt idx="26">
                  <c:v>1021.0600000000013</c:v>
                </c:pt>
                <c:pt idx="27">
                  <c:v>1775.4199999999992</c:v>
                </c:pt>
                <c:pt idx="28">
                  <c:v>2626.8499999999985</c:v>
                </c:pt>
                <c:pt idx="29">
                  <c:v>2981.2700000000004</c:v>
                </c:pt>
                <c:pt idx="30">
                  <c:v>1956.880000000001</c:v>
                </c:pt>
                <c:pt idx="31">
                  <c:v>1815.0499999999993</c:v>
                </c:pt>
                <c:pt idx="32">
                  <c:v>1548.9799999999959</c:v>
                </c:pt>
                <c:pt idx="33">
                  <c:v>2303.09</c:v>
                </c:pt>
                <c:pt idx="34">
                  <c:v>2590.1499999999978</c:v>
                </c:pt>
                <c:pt idx="35">
                  <c:v>3830.5804999999964</c:v>
                </c:pt>
                <c:pt idx="36">
                  <c:v>5939.0371000000014</c:v>
                </c:pt>
                <c:pt idx="37">
                  <c:v>5097.049799999997</c:v>
                </c:pt>
                <c:pt idx="38">
                  <c:v>4214.4128000000019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6-4875-AF29-CD52A7108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427560"/>
        <c:axId val="687435432"/>
      </c:barChart>
      <c:catAx>
        <c:axId val="68742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435432"/>
        <c:crosses val="autoZero"/>
        <c:auto val="1"/>
        <c:lblAlgn val="ctr"/>
        <c:lblOffset val="100"/>
        <c:noMultiLvlLbl val="0"/>
      </c:catAx>
      <c:valAx>
        <c:axId val="6874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42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美元兑人民币汇率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中国经济基础数据'!$CE$4:$CE$25</c:f>
              <c:strCache>
                <c:ptCount val="22"/>
                <c:pt idx="0">
                  <c:v>美元兑
人民币汇率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中国经济基础数据'!$B$26:$B$75</c:f>
              <c:strCache>
                <c:ptCount val="50"/>
                <c:pt idx="0">
                  <c:v>1970年</c:v>
                </c:pt>
                <c:pt idx="1">
                  <c:v>1971年</c:v>
                </c:pt>
                <c:pt idx="2">
                  <c:v>1972年</c:v>
                </c:pt>
                <c:pt idx="3">
                  <c:v>1973年</c:v>
                </c:pt>
                <c:pt idx="4">
                  <c:v>1974年</c:v>
                </c:pt>
                <c:pt idx="5">
                  <c:v>1975年</c:v>
                </c:pt>
                <c:pt idx="6">
                  <c:v>1976年</c:v>
                </c:pt>
                <c:pt idx="7">
                  <c:v>1977年</c:v>
                </c:pt>
                <c:pt idx="8">
                  <c:v>1978年</c:v>
                </c:pt>
                <c:pt idx="9">
                  <c:v>1979年</c:v>
                </c:pt>
                <c:pt idx="10">
                  <c:v>1980年</c:v>
                </c:pt>
                <c:pt idx="11">
                  <c:v>1981年</c:v>
                </c:pt>
                <c:pt idx="12">
                  <c:v>1982年</c:v>
                </c:pt>
                <c:pt idx="13">
                  <c:v>1983年</c:v>
                </c:pt>
                <c:pt idx="14">
                  <c:v>1984年</c:v>
                </c:pt>
                <c:pt idx="15">
                  <c:v>1985年</c:v>
                </c:pt>
                <c:pt idx="16">
                  <c:v>1986年</c:v>
                </c:pt>
                <c:pt idx="17">
                  <c:v>1987年</c:v>
                </c:pt>
                <c:pt idx="18">
                  <c:v>1988年</c:v>
                </c:pt>
                <c:pt idx="19">
                  <c:v>1989年</c:v>
                </c:pt>
                <c:pt idx="20">
                  <c:v>1990年</c:v>
                </c:pt>
                <c:pt idx="21">
                  <c:v>1991年</c:v>
                </c:pt>
                <c:pt idx="22">
                  <c:v>1992年</c:v>
                </c:pt>
                <c:pt idx="23">
                  <c:v>1993年</c:v>
                </c:pt>
                <c:pt idx="24">
                  <c:v>1994年</c:v>
                </c:pt>
                <c:pt idx="25">
                  <c:v>1995年</c:v>
                </c:pt>
                <c:pt idx="26">
                  <c:v>1996年</c:v>
                </c:pt>
                <c:pt idx="27">
                  <c:v>1997年</c:v>
                </c:pt>
                <c:pt idx="28">
                  <c:v>1998年</c:v>
                </c:pt>
                <c:pt idx="29">
                  <c:v>1999年</c:v>
                </c:pt>
                <c:pt idx="30">
                  <c:v>2000年</c:v>
                </c:pt>
                <c:pt idx="31">
                  <c:v>2001年</c:v>
                </c:pt>
                <c:pt idx="32">
                  <c:v>2002年</c:v>
                </c:pt>
                <c:pt idx="33">
                  <c:v>2003年</c:v>
                </c:pt>
                <c:pt idx="34">
                  <c:v>2004年</c:v>
                </c:pt>
                <c:pt idx="35">
                  <c:v>2005年</c:v>
                </c:pt>
                <c:pt idx="36">
                  <c:v>2006年</c:v>
                </c:pt>
                <c:pt idx="37">
                  <c:v>2007年</c:v>
                </c:pt>
                <c:pt idx="38">
                  <c:v>2008年</c:v>
                </c:pt>
                <c:pt idx="39">
                  <c:v>2009年</c:v>
                </c:pt>
                <c:pt idx="40">
                  <c:v>2010年</c:v>
                </c:pt>
                <c:pt idx="41">
                  <c:v>2011年</c:v>
                </c:pt>
                <c:pt idx="42">
                  <c:v>2012年</c:v>
                </c:pt>
                <c:pt idx="43">
                  <c:v>2013年</c:v>
                </c:pt>
                <c:pt idx="44">
                  <c:v>2014年</c:v>
                </c:pt>
                <c:pt idx="45">
                  <c:v>2015年</c:v>
                </c:pt>
                <c:pt idx="46">
                  <c:v>2016年</c:v>
                </c:pt>
                <c:pt idx="47">
                  <c:v>2017年</c:v>
                </c:pt>
                <c:pt idx="48">
                  <c:v>2018年</c:v>
                </c:pt>
                <c:pt idx="49">
                  <c:v>2019年</c:v>
                </c:pt>
              </c:strCache>
            </c:strRef>
          </c:cat>
          <c:val>
            <c:numRef>
              <c:f>'1. 中国经济基础数据'!$CE$26:$CE$75</c:f>
              <c:numCache>
                <c:formatCode>_ * #,##0.0_ ;_ * \-#,##0.0_ ;_ * "-"??_ ;_ @_ </c:formatCode>
                <c:ptCount val="50"/>
                <c:pt idx="0">
                  <c:v>2.4618000000000002</c:v>
                </c:pt>
                <c:pt idx="1">
                  <c:v>2.2673000000000001</c:v>
                </c:pt>
                <c:pt idx="2">
                  <c:v>2.2401</c:v>
                </c:pt>
                <c:pt idx="3">
                  <c:v>2.0202</c:v>
                </c:pt>
                <c:pt idx="4">
                  <c:v>1.8396999999999999</c:v>
                </c:pt>
                <c:pt idx="5">
                  <c:v>1.9662999999999999</c:v>
                </c:pt>
                <c:pt idx="6">
                  <c:v>1.8803000000000001</c:v>
                </c:pt>
                <c:pt idx="7">
                  <c:v>1.73</c:v>
                </c:pt>
                <c:pt idx="8">
                  <c:v>1.5770999999999999</c:v>
                </c:pt>
                <c:pt idx="9">
                  <c:v>1.4962</c:v>
                </c:pt>
                <c:pt idx="10">
                  <c:v>1.5303</c:v>
                </c:pt>
                <c:pt idx="11">
                  <c:v>1.7051000000000001</c:v>
                </c:pt>
                <c:pt idx="12">
                  <c:v>1.8926000000000001</c:v>
                </c:pt>
                <c:pt idx="13">
                  <c:v>1.9757</c:v>
                </c:pt>
                <c:pt idx="14">
                  <c:v>2.327</c:v>
                </c:pt>
                <c:pt idx="15">
                  <c:v>2.9367000000000001</c:v>
                </c:pt>
                <c:pt idx="16">
                  <c:v>3.4527999999999999</c:v>
                </c:pt>
                <c:pt idx="17">
                  <c:v>3.7221000000000002</c:v>
                </c:pt>
                <c:pt idx="18">
                  <c:v>3.7221000000000002</c:v>
                </c:pt>
                <c:pt idx="19">
                  <c:v>3.7658999999999998</c:v>
                </c:pt>
                <c:pt idx="20">
                  <c:v>4.7838000000000003</c:v>
                </c:pt>
                <c:pt idx="21">
                  <c:v>5.3227000000000002</c:v>
                </c:pt>
                <c:pt idx="22">
                  <c:v>5.5148999999999999</c:v>
                </c:pt>
                <c:pt idx="23">
                  <c:v>5.7618999999999998</c:v>
                </c:pt>
                <c:pt idx="24">
                  <c:v>8.6187000000000005</c:v>
                </c:pt>
                <c:pt idx="25">
                  <c:v>8.3506999999999998</c:v>
                </c:pt>
                <c:pt idx="26">
                  <c:v>8.3141999999999996</c:v>
                </c:pt>
                <c:pt idx="27">
                  <c:v>8.2897999999999996</c:v>
                </c:pt>
                <c:pt idx="28">
                  <c:v>8.2790999999999997</c:v>
                </c:pt>
                <c:pt idx="29">
                  <c:v>8.2796000000000003</c:v>
                </c:pt>
                <c:pt idx="30">
                  <c:v>8.2783999999999995</c:v>
                </c:pt>
                <c:pt idx="31">
                  <c:v>8.2769999999999992</c:v>
                </c:pt>
                <c:pt idx="32">
                  <c:v>8.2769999999999992</c:v>
                </c:pt>
                <c:pt idx="33">
                  <c:v>8.2774000000000001</c:v>
                </c:pt>
                <c:pt idx="34">
                  <c:v>8.2780000000000005</c:v>
                </c:pt>
                <c:pt idx="35">
                  <c:v>8</c:v>
                </c:pt>
                <c:pt idx="36">
                  <c:v>7.8</c:v>
                </c:pt>
                <c:pt idx="37">
                  <c:v>7.3</c:v>
                </c:pt>
                <c:pt idx="38">
                  <c:v>6.8</c:v>
                </c:pt>
                <c:pt idx="39">
                  <c:v>6.8</c:v>
                </c:pt>
                <c:pt idx="40">
                  <c:v>6.6</c:v>
                </c:pt>
                <c:pt idx="41">
                  <c:v>6.3</c:v>
                </c:pt>
                <c:pt idx="42">
                  <c:v>6.3</c:v>
                </c:pt>
                <c:pt idx="43">
                  <c:v>6.1</c:v>
                </c:pt>
                <c:pt idx="44">
                  <c:v>6.1</c:v>
                </c:pt>
                <c:pt idx="45">
                  <c:v>6.3</c:v>
                </c:pt>
                <c:pt idx="46">
                  <c:v>6.6</c:v>
                </c:pt>
                <c:pt idx="47">
                  <c:v>6.5</c:v>
                </c:pt>
                <c:pt idx="48">
                  <c:v>6.8</c:v>
                </c:pt>
                <c:pt idx="49">
                  <c:v>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D30-4606-85A7-708CB37EE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78392"/>
        <c:axId val="547970368"/>
      </c:lineChart>
      <c:catAx>
        <c:axId val="59517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7970368"/>
        <c:crosses val="autoZero"/>
        <c:auto val="1"/>
        <c:lblAlgn val="ctr"/>
        <c:lblOffset val="100"/>
        <c:noMultiLvlLbl val="0"/>
      </c:catAx>
      <c:valAx>
        <c:axId val="547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1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中国经济基础数据'!$C$34:$C$44</c:f>
              <c:numCache>
                <c:formatCode>_ * #,##0_ ;_ * \-#,##0_ ;_ * "-"??_ ;_ @_ </c:formatCode>
                <c:ptCount val="11"/>
                <c:pt idx="0">
                  <c:v>3645.2</c:v>
                </c:pt>
                <c:pt idx="1">
                  <c:v>4062.6</c:v>
                </c:pt>
                <c:pt idx="2">
                  <c:v>4545.6000000000004</c:v>
                </c:pt>
                <c:pt idx="3">
                  <c:v>4891.6000000000004</c:v>
                </c:pt>
                <c:pt idx="4">
                  <c:v>5323.4</c:v>
                </c:pt>
                <c:pt idx="5">
                  <c:v>5962.7</c:v>
                </c:pt>
                <c:pt idx="6">
                  <c:v>7208.1</c:v>
                </c:pt>
                <c:pt idx="7">
                  <c:v>9016</c:v>
                </c:pt>
                <c:pt idx="8">
                  <c:v>10275.200000000001</c:v>
                </c:pt>
                <c:pt idx="9">
                  <c:v>12058.6</c:v>
                </c:pt>
                <c:pt idx="10">
                  <c:v>15042.8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8-46A3-AAF4-084A3B4E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中国经济基础数据'!$D$34:$D$44</c:f>
              <c:numCache>
                <c:formatCode>0.0%</c:formatCode>
                <c:ptCount val="11"/>
                <c:pt idx="0">
                  <c:v>0.11699999999999999</c:v>
                </c:pt>
                <c:pt idx="1">
                  <c:v>7.5999999999999998E-2</c:v>
                </c:pt>
                <c:pt idx="2">
                  <c:v>7.8E-2</c:v>
                </c:pt>
                <c:pt idx="3">
                  <c:v>5.2000000000000005E-2</c:v>
                </c:pt>
                <c:pt idx="4">
                  <c:v>9.0999999999999998E-2</c:v>
                </c:pt>
                <c:pt idx="5">
                  <c:v>0.109</c:v>
                </c:pt>
                <c:pt idx="6">
                  <c:v>0.152</c:v>
                </c:pt>
                <c:pt idx="7">
                  <c:v>0.13500000000000001</c:v>
                </c:pt>
                <c:pt idx="8">
                  <c:v>8.8000000000000009E-2</c:v>
                </c:pt>
                <c:pt idx="9">
                  <c:v>0.11599999999999999</c:v>
                </c:pt>
                <c:pt idx="10">
                  <c:v>0.113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218-46A3-AAF4-084A3B4E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税收 </a:t>
            </a:r>
            <a:r>
              <a:rPr lang="en-US" altLang="zh-CN"/>
              <a:t>vs </a:t>
            </a:r>
            <a:r>
              <a:rPr lang="zh-CN" altLang="en-US"/>
              <a:t>增长率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中国经济基础数据'!$AP$4:$AP$33</c:f>
              <c:strCache>
                <c:ptCount val="30"/>
                <c:pt idx="0">
                  <c:v>全国税收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中国经济基础数据'!$AP$34:$AP$44</c:f>
              <c:numCache>
                <c:formatCode>#,##0</c:formatCode>
                <c:ptCount val="11"/>
                <c:pt idx="0">
                  <c:v>519.28</c:v>
                </c:pt>
                <c:pt idx="1">
                  <c:v>537.82000000000005</c:v>
                </c:pt>
                <c:pt idx="2">
                  <c:v>571.70000000000005</c:v>
                </c:pt>
                <c:pt idx="3">
                  <c:v>629.89</c:v>
                </c:pt>
                <c:pt idx="4">
                  <c:v>700.02</c:v>
                </c:pt>
                <c:pt idx="5">
                  <c:v>775.59</c:v>
                </c:pt>
                <c:pt idx="6">
                  <c:v>947.35</c:v>
                </c:pt>
                <c:pt idx="7">
                  <c:v>2040.79</c:v>
                </c:pt>
                <c:pt idx="8">
                  <c:v>2090.73</c:v>
                </c:pt>
                <c:pt idx="9">
                  <c:v>2140.36</c:v>
                </c:pt>
                <c:pt idx="10">
                  <c:v>2390.4699999999998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4-49CA-8C68-93F13932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408920"/>
        <c:axId val="958409248"/>
      </c:barChart>
      <c:lineChart>
        <c:grouping val="standard"/>
        <c:varyColors val="0"/>
        <c:ser>
          <c:idx val="1"/>
          <c:order val="1"/>
          <c:tx>
            <c:strRef>
              <c:f>'1. 中国经济基础数据'!$AQ$4:$AQ$33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中国经济基础数据'!$B$34:$B$44</c:f>
              <c:strCache>
                <c:ptCount val="11"/>
                <c:pt idx="0">
                  <c:v>1978年</c:v>
                </c:pt>
                <c:pt idx="1">
                  <c:v>1979年</c:v>
                </c:pt>
                <c:pt idx="2">
                  <c:v>1980年</c:v>
                </c:pt>
                <c:pt idx="3">
                  <c:v>1981年</c:v>
                </c:pt>
                <c:pt idx="4">
                  <c:v>1982年</c:v>
                </c:pt>
                <c:pt idx="5">
                  <c:v>1983年</c:v>
                </c:pt>
                <c:pt idx="6">
                  <c:v>1984年</c:v>
                </c:pt>
                <c:pt idx="7">
                  <c:v>1985年</c:v>
                </c:pt>
                <c:pt idx="8">
                  <c:v>1986年</c:v>
                </c:pt>
                <c:pt idx="9">
                  <c:v>1987年</c:v>
                </c:pt>
                <c:pt idx="10">
                  <c:v>1988年</c:v>
                </c:pt>
              </c:strCache>
            </c:strRef>
          </c:cat>
          <c:val>
            <c:numRef>
              <c:f>'1. 中国经济基础数据'!$AQ$34:$AQ$44</c:f>
              <c:numCache>
                <c:formatCode>0.0%</c:formatCode>
                <c:ptCount val="11"/>
                <c:pt idx="1">
                  <c:v>3.5703281466646253E-2</c:v>
                </c:pt>
                <c:pt idx="2">
                  <c:v>6.299505410732209E-2</c:v>
                </c:pt>
                <c:pt idx="3">
                  <c:v>0.10178415252754935</c:v>
                </c:pt>
                <c:pt idx="4">
                  <c:v>0.11133690009366703</c:v>
                </c:pt>
                <c:pt idx="5">
                  <c:v>0.10795405845547279</c:v>
                </c:pt>
                <c:pt idx="6">
                  <c:v>0.22145721321832412</c:v>
                </c:pt>
                <c:pt idx="7">
                  <c:v>1.1542091096215761</c:v>
                </c:pt>
                <c:pt idx="8">
                  <c:v>2.4470915674812188E-2</c:v>
                </c:pt>
                <c:pt idx="9">
                  <c:v>2.3738120178119715E-2</c:v>
                </c:pt>
                <c:pt idx="10">
                  <c:v>0.11685417406417598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4-49CA-8C68-93F13932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184304"/>
        <c:axId val="648183976"/>
      </c:lineChart>
      <c:catAx>
        <c:axId val="9584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9248"/>
        <c:crosses val="autoZero"/>
        <c:auto val="1"/>
        <c:lblAlgn val="ctr"/>
        <c:lblOffset val="100"/>
        <c:noMultiLvlLbl val="0"/>
      </c:catAx>
      <c:valAx>
        <c:axId val="9584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408920"/>
        <c:crosses val="autoZero"/>
        <c:crossBetween val="between"/>
      </c:valAx>
      <c:valAx>
        <c:axId val="648183976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184304"/>
        <c:crosses val="max"/>
        <c:crossBetween val="between"/>
      </c:valAx>
      <c:catAx>
        <c:axId val="64818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中国经济基础数据'!$B$44:$B$54</c:f>
              <c:strCache>
                <c:ptCount val="11"/>
                <c:pt idx="0">
                  <c:v>1988年</c:v>
                </c:pt>
                <c:pt idx="1">
                  <c:v>1989年</c:v>
                </c:pt>
                <c:pt idx="2">
                  <c:v>1990年</c:v>
                </c:pt>
                <c:pt idx="3">
                  <c:v>1991年</c:v>
                </c:pt>
                <c:pt idx="4">
                  <c:v>1992年</c:v>
                </c:pt>
                <c:pt idx="5">
                  <c:v>1993年</c:v>
                </c:pt>
                <c:pt idx="6">
                  <c:v>1994年</c:v>
                </c:pt>
                <c:pt idx="7">
                  <c:v>1995年</c:v>
                </c:pt>
                <c:pt idx="8">
                  <c:v>1996年</c:v>
                </c:pt>
                <c:pt idx="9">
                  <c:v>1997年</c:v>
                </c:pt>
                <c:pt idx="10">
                  <c:v>1998年</c:v>
                </c:pt>
              </c:strCache>
            </c:strRef>
          </c:cat>
          <c:val>
            <c:numRef>
              <c:f>'1. 中国经济基础数据'!$C$44:$C$54</c:f>
              <c:numCache>
                <c:formatCode>_ * #,##0_ ;_ * \-#,##0_ ;_ * "-"??_ ;_ @_ </c:formatCode>
                <c:ptCount val="11"/>
                <c:pt idx="0">
                  <c:v>15042.8</c:v>
                </c:pt>
                <c:pt idx="1">
                  <c:v>16992.3</c:v>
                </c:pt>
                <c:pt idx="2">
                  <c:v>18667.8</c:v>
                </c:pt>
                <c:pt idx="3">
                  <c:v>21781.5</c:v>
                </c:pt>
                <c:pt idx="4">
                  <c:v>26923.5</c:v>
                </c:pt>
                <c:pt idx="5">
                  <c:v>35333.9</c:v>
                </c:pt>
                <c:pt idx="6">
                  <c:v>48197.9</c:v>
                </c:pt>
                <c:pt idx="7">
                  <c:v>60793.7</c:v>
                </c:pt>
                <c:pt idx="8">
                  <c:v>71176.600000000006</c:v>
                </c:pt>
                <c:pt idx="9">
                  <c:v>78973</c:v>
                </c:pt>
                <c:pt idx="10">
                  <c:v>84402.3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E-44F5-94BF-F7F64AA9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中国经济基础数据'!$B$44:$B$54</c:f>
              <c:strCache>
                <c:ptCount val="11"/>
                <c:pt idx="0">
                  <c:v>1988年</c:v>
                </c:pt>
                <c:pt idx="1">
                  <c:v>1989年</c:v>
                </c:pt>
                <c:pt idx="2">
                  <c:v>1990年</c:v>
                </c:pt>
                <c:pt idx="3">
                  <c:v>1991年</c:v>
                </c:pt>
                <c:pt idx="4">
                  <c:v>1992年</c:v>
                </c:pt>
                <c:pt idx="5">
                  <c:v>1993年</c:v>
                </c:pt>
                <c:pt idx="6">
                  <c:v>1994年</c:v>
                </c:pt>
                <c:pt idx="7">
                  <c:v>1995年</c:v>
                </c:pt>
                <c:pt idx="8">
                  <c:v>1996年</c:v>
                </c:pt>
                <c:pt idx="9">
                  <c:v>1997年</c:v>
                </c:pt>
                <c:pt idx="10">
                  <c:v>1998年</c:v>
                </c:pt>
              </c:strCache>
            </c:strRef>
          </c:cat>
          <c:val>
            <c:numRef>
              <c:f>'1. 中国经济基础数据'!$D$44:$D$54</c:f>
              <c:numCache>
                <c:formatCode>0.0%</c:formatCode>
                <c:ptCount val="11"/>
                <c:pt idx="0">
                  <c:v>0.113</c:v>
                </c:pt>
                <c:pt idx="1">
                  <c:v>4.0999999999999995E-2</c:v>
                </c:pt>
                <c:pt idx="2">
                  <c:v>3.7999999999999999E-2</c:v>
                </c:pt>
                <c:pt idx="3">
                  <c:v>9.1999999999999998E-2</c:v>
                </c:pt>
                <c:pt idx="4">
                  <c:v>0.14199999999999999</c:v>
                </c:pt>
                <c:pt idx="5">
                  <c:v>0.14000000000000001</c:v>
                </c:pt>
                <c:pt idx="6">
                  <c:v>0.13100000000000001</c:v>
                </c:pt>
                <c:pt idx="7">
                  <c:v>0.109</c:v>
                </c:pt>
                <c:pt idx="8">
                  <c:v>0.1</c:v>
                </c:pt>
                <c:pt idx="9">
                  <c:v>9.3000000000000013E-2</c:v>
                </c:pt>
                <c:pt idx="10">
                  <c:v>7.8E-2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A8E-44F5-94BF-F7F64AA9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中国经济基础数据'!$B$54:$B$64</c:f>
              <c:strCache>
                <c:ptCount val="11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</c:strCache>
            </c:strRef>
          </c:cat>
          <c:val>
            <c:numRef>
              <c:f>'1. 中国经济基础数据'!$C$54:$C$64</c:f>
              <c:numCache>
                <c:formatCode>_ * #,##0_ ;_ * \-#,##0_ ;_ * "-"??_ ;_ @_ </c:formatCode>
                <c:ptCount val="11"/>
                <c:pt idx="0">
                  <c:v>84402.3</c:v>
                </c:pt>
                <c:pt idx="1">
                  <c:v>89677.1</c:v>
                </c:pt>
                <c:pt idx="2">
                  <c:v>99214.6</c:v>
                </c:pt>
                <c:pt idx="3">
                  <c:v>109655.2</c:v>
                </c:pt>
                <c:pt idx="4">
                  <c:v>120332.7</c:v>
                </c:pt>
                <c:pt idx="5">
                  <c:v>135822.79999999999</c:v>
                </c:pt>
                <c:pt idx="6">
                  <c:v>159878.29999999999</c:v>
                </c:pt>
                <c:pt idx="7">
                  <c:v>184937.4</c:v>
                </c:pt>
                <c:pt idx="8">
                  <c:v>216314.4</c:v>
                </c:pt>
                <c:pt idx="9">
                  <c:v>265810.3</c:v>
                </c:pt>
                <c:pt idx="10">
                  <c:v>314045.40000000002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B-4428-8512-04B70048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中国经济基础数据'!$B$54:$B$64</c:f>
              <c:strCache>
                <c:ptCount val="11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</c:strCache>
            </c:strRef>
          </c:cat>
          <c:val>
            <c:numRef>
              <c:f>'1. 中国经济基础数据'!$D$54:$D$64</c:f>
              <c:numCache>
                <c:formatCode>0.0%</c:formatCode>
                <c:ptCount val="11"/>
                <c:pt idx="0">
                  <c:v>7.8E-2</c:v>
                </c:pt>
                <c:pt idx="1">
                  <c:v>7.5999999999999998E-2</c:v>
                </c:pt>
                <c:pt idx="2">
                  <c:v>8.4000000000000005E-2</c:v>
                </c:pt>
                <c:pt idx="3">
                  <c:v>8.3000000000000004E-2</c:v>
                </c:pt>
                <c:pt idx="4">
                  <c:v>9.0999999999999998E-2</c:v>
                </c:pt>
                <c:pt idx="5">
                  <c:v>0.1</c:v>
                </c:pt>
                <c:pt idx="6">
                  <c:v>0.10099999999999999</c:v>
                </c:pt>
                <c:pt idx="7">
                  <c:v>0.10300000000000001</c:v>
                </c:pt>
                <c:pt idx="8">
                  <c:v>0.127</c:v>
                </c:pt>
                <c:pt idx="9">
                  <c:v>0.14199999999999999</c:v>
                </c:pt>
                <c:pt idx="10">
                  <c:v>9.6000000000000002E-2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D0B-4428-8512-04B70048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央行利率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中国经济基础数据'!$BY$4:$BY$45</c:f>
              <c:strCache>
                <c:ptCount val="42"/>
                <c:pt idx="0">
                  <c:v>一年存款利率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中国经济基础数据'!$B$46:$B$73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 中国经济基础数据'!$BY$46:$BY$73</c:f>
              <c:numCache>
                <c:formatCode>General</c:formatCode>
                <c:ptCount val="28"/>
                <c:pt idx="0">
                  <c:v>8.64</c:v>
                </c:pt>
                <c:pt idx="1">
                  <c:v>7.56</c:v>
                </c:pt>
                <c:pt idx="2">
                  <c:v>7.56</c:v>
                </c:pt>
                <c:pt idx="3">
                  <c:v>10.98</c:v>
                </c:pt>
                <c:pt idx="4">
                  <c:v>10.98</c:v>
                </c:pt>
                <c:pt idx="5">
                  <c:v>10.98</c:v>
                </c:pt>
                <c:pt idx="6">
                  <c:v>7.47</c:v>
                </c:pt>
                <c:pt idx="7">
                  <c:v>5.67</c:v>
                </c:pt>
                <c:pt idx="8">
                  <c:v>3.78</c:v>
                </c:pt>
                <c:pt idx="9">
                  <c:v>2.25</c:v>
                </c:pt>
                <c:pt idx="10">
                  <c:v>2.25</c:v>
                </c:pt>
                <c:pt idx="11">
                  <c:v>2.25</c:v>
                </c:pt>
                <c:pt idx="12">
                  <c:v>1.98</c:v>
                </c:pt>
                <c:pt idx="13">
                  <c:v>1.98</c:v>
                </c:pt>
                <c:pt idx="14">
                  <c:v>2.25</c:v>
                </c:pt>
                <c:pt idx="15">
                  <c:v>2.25</c:v>
                </c:pt>
                <c:pt idx="16">
                  <c:v>2.52</c:v>
                </c:pt>
                <c:pt idx="17">
                  <c:v>4.1399999999999997</c:v>
                </c:pt>
                <c:pt idx="18">
                  <c:v>2.25</c:v>
                </c:pt>
                <c:pt idx="19">
                  <c:v>2.25</c:v>
                </c:pt>
                <c:pt idx="20">
                  <c:v>2.75</c:v>
                </c:pt>
                <c:pt idx="21">
                  <c:v>3.5</c:v>
                </c:pt>
                <c:pt idx="22">
                  <c:v>3</c:v>
                </c:pt>
                <c:pt idx="23">
                  <c:v>3</c:v>
                </c:pt>
                <c:pt idx="24">
                  <c:v>2.75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7C-41FA-8357-FE76B5923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000328"/>
        <c:axId val="223000000"/>
      </c:lineChart>
      <c:catAx>
        <c:axId val="22300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000000"/>
        <c:crosses val="autoZero"/>
        <c:auto val="1"/>
        <c:lblAlgn val="ctr"/>
        <c:lblOffset val="100"/>
        <c:noMultiLvlLbl val="0"/>
      </c:catAx>
      <c:valAx>
        <c:axId val="2230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00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GDP</a:t>
            </a:r>
            <a:r>
              <a:rPr lang="zh-CN" altLang="zh-CN" sz="1400" b="0" i="0" baseline="0">
                <a:effectLst/>
              </a:rPr>
              <a:t>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增长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中国经济基础数据'!$C$4</c:f>
              <c:strCache>
                <c:ptCount val="1"/>
                <c:pt idx="0">
                  <c:v>GDP绝对值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中国经济基础数据'!$B$64:$B$75</c:f>
              <c:strCache>
                <c:ptCount val="12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  <c:pt idx="11">
                  <c:v>2019年</c:v>
                </c:pt>
              </c:strCache>
            </c:strRef>
          </c:cat>
          <c:val>
            <c:numRef>
              <c:f>'1. 中国经济基础数据'!$C$64:$C$75</c:f>
              <c:numCache>
                <c:formatCode>_ * #,##0_ ;_ * \-#,##0_ ;_ * "-"??_ ;_ @_ </c:formatCode>
                <c:ptCount val="12"/>
                <c:pt idx="0">
                  <c:v>314045.40000000002</c:v>
                </c:pt>
                <c:pt idx="1">
                  <c:v>340902.81</c:v>
                </c:pt>
                <c:pt idx="2">
                  <c:v>401512.8</c:v>
                </c:pt>
                <c:pt idx="3">
                  <c:v>473104.05</c:v>
                </c:pt>
                <c:pt idx="4">
                  <c:v>534123.04</c:v>
                </c:pt>
                <c:pt idx="5">
                  <c:v>588018.76</c:v>
                </c:pt>
                <c:pt idx="6">
                  <c:v>635910</c:v>
                </c:pt>
                <c:pt idx="7">
                  <c:v>676708</c:v>
                </c:pt>
                <c:pt idx="8">
                  <c:v>744127</c:v>
                </c:pt>
                <c:pt idx="9">
                  <c:v>827122</c:v>
                </c:pt>
                <c:pt idx="10">
                  <c:v>900309</c:v>
                </c:pt>
                <c:pt idx="11">
                  <c:v>990865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A-4218-B27F-C0828EA9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331168"/>
        <c:axId val="373337400"/>
      </c:barChart>
      <c:lineChart>
        <c:grouping val="standard"/>
        <c:varyColors val="0"/>
        <c:ser>
          <c:idx val="1"/>
          <c:order val="1"/>
          <c:tx>
            <c:strRef>
              <c:f>'1. 中国经济基础数据'!$D$4</c:f>
              <c:strCache>
                <c:ptCount val="1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中国经济基础数据'!$B$64:$B$75</c:f>
              <c:strCache>
                <c:ptCount val="12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  <c:pt idx="10">
                  <c:v>2018年</c:v>
                </c:pt>
                <c:pt idx="11">
                  <c:v>2019年</c:v>
                </c:pt>
              </c:strCache>
            </c:strRef>
          </c:cat>
          <c:val>
            <c:numRef>
              <c:f>'1. 中国经济基础数据'!$D$64:$D$75</c:f>
              <c:numCache>
                <c:formatCode>0.0%</c:formatCode>
                <c:ptCount val="12"/>
                <c:pt idx="0">
                  <c:v>9.6000000000000002E-2</c:v>
                </c:pt>
                <c:pt idx="1">
                  <c:v>9.11E-2</c:v>
                </c:pt>
                <c:pt idx="2">
                  <c:v>0.1045</c:v>
                </c:pt>
                <c:pt idx="3">
                  <c:v>9.3000000000000013E-2</c:v>
                </c:pt>
                <c:pt idx="4">
                  <c:v>7.7499999999999999E-2</c:v>
                </c:pt>
                <c:pt idx="5">
                  <c:v>7.690000000000001E-2</c:v>
                </c:pt>
                <c:pt idx="6">
                  <c:v>7.2999999999999995E-2</c:v>
                </c:pt>
                <c:pt idx="7">
                  <c:v>6.9000000000000006E-2</c:v>
                </c:pt>
                <c:pt idx="8">
                  <c:v>6.7000000000000004E-2</c:v>
                </c:pt>
                <c:pt idx="9">
                  <c:v>6.9000000000000006E-2</c:v>
                </c:pt>
                <c:pt idx="10">
                  <c:v>6.6000000000000003E-2</c:v>
                </c:pt>
                <c:pt idx="11">
                  <c:v>6.0999999999999999E-2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7AA-4218-B27F-C0828EA9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42648"/>
        <c:axId val="373332152"/>
      </c:lineChart>
      <c:catAx>
        <c:axId val="3733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7400"/>
        <c:crosses val="autoZero"/>
        <c:auto val="1"/>
        <c:lblAlgn val="ctr"/>
        <c:lblOffset val="100"/>
        <c:noMultiLvlLbl val="0"/>
      </c:catAx>
      <c:valAx>
        <c:axId val="3733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31168"/>
        <c:crosses val="autoZero"/>
        <c:crossBetween val="between"/>
      </c:valAx>
      <c:valAx>
        <c:axId val="37333215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42648"/>
        <c:crosses val="max"/>
        <c:crossBetween val="between"/>
      </c:valAx>
      <c:catAx>
        <c:axId val="373342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3332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中国经济基础数据'!$Z$4:$Z$31</c:f>
              <c:strCache>
                <c:ptCount val="28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中国经济基础数据'!$B$46:$B$75</c:f>
              <c:strCache>
                <c:ptCount val="30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  <c:pt idx="29">
                  <c:v>2019年</c:v>
                </c:pt>
              </c:strCache>
            </c:strRef>
          </c:cat>
          <c:val>
            <c:numRef>
              <c:f>'1. 中国经济基础数据'!$Z$46:$Z$75</c:f>
              <c:numCache>
                <c:formatCode>0.00%</c:formatCode>
                <c:ptCount val="30"/>
                <c:pt idx="0">
                  <c:v>0.3798672748511987</c:v>
                </c:pt>
                <c:pt idx="1">
                  <c:v>0.17324513842572617</c:v>
                </c:pt>
                <c:pt idx="2">
                  <c:v>0.17078197820143762</c:v>
                </c:pt>
                <c:pt idx="3">
                  <c:v>0.2331015423860926</c:v>
                </c:pt>
                <c:pt idx="4">
                  <c:v>0.21429154410289031</c:v>
                </c:pt>
                <c:pt idx="5">
                  <c:v>0.18567111362110666</c:v>
                </c:pt>
                <c:pt idx="6">
                  <c:v>0.15258063719640166</c:v>
                </c:pt>
                <c:pt idx="7">
                  <c:v>0.10281338565396632</c:v>
                </c:pt>
                <c:pt idx="8">
                  <c:v>7.0394477516970547E-2</c:v>
                </c:pt>
                <c:pt idx="9">
                  <c:v>7.1364794709971882E-2</c:v>
                </c:pt>
                <c:pt idx="10">
                  <c:v>3.8707737166372283E-2</c:v>
                </c:pt>
                <c:pt idx="11">
                  <c:v>9.3001390681099541E-2</c:v>
                </c:pt>
                <c:pt idx="12">
                  <c:v>7.7697280323230505E-2</c:v>
                </c:pt>
                <c:pt idx="13">
                  <c:v>9.575367418530098E-2</c:v>
                </c:pt>
                <c:pt idx="14">
                  <c:v>4.3582294410883668E-2</c:v>
                </c:pt>
                <c:pt idx="15">
                  <c:v>7.6883945077499599E-2</c:v>
                </c:pt>
                <c:pt idx="16">
                  <c:v>2.9810062536045123E-2</c:v>
                </c:pt>
                <c:pt idx="17">
                  <c:v>2.5355316900634334E-2</c:v>
                </c:pt>
                <c:pt idx="18">
                  <c:v>8.1781104703474078E-2</c:v>
                </c:pt>
                <c:pt idx="19">
                  <c:v>0.19313277225293207</c:v>
                </c:pt>
                <c:pt idx="20">
                  <c:v>8.4983159411555584E-2</c:v>
                </c:pt>
                <c:pt idx="21">
                  <c:v>8.0229730548711589E-2</c:v>
                </c:pt>
                <c:pt idx="22">
                  <c:v>6.6416403991634967E-2</c:v>
                </c:pt>
                <c:pt idx="23">
                  <c:v>5.8989075673038863E-2</c:v>
                </c:pt>
                <c:pt idx="24">
                  <c:v>3.7119366668071099E-2</c:v>
                </c:pt>
                <c:pt idx="25">
                  <c:v>6.4448837167216E-2</c:v>
                </c:pt>
                <c:pt idx="26">
                  <c:v>4.6337642749407493E-2</c:v>
                </c:pt>
                <c:pt idx="27">
                  <c:v>2.1403844913231385E-2</c:v>
                </c:pt>
                <c:pt idx="28">
                  <c:v>1.4737293926584238E-2</c:v>
                </c:pt>
                <c:pt idx="29">
                  <c:v>2.6480155471615585E-2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CC-4E5C-9EF4-5571EECDD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977072"/>
        <c:axId val="879040048"/>
      </c:lineChart>
      <c:catAx>
        <c:axId val="8789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040048"/>
        <c:crosses val="autoZero"/>
        <c:auto val="1"/>
        <c:lblAlgn val="ctr"/>
        <c:lblOffset val="100"/>
        <c:noMultiLvlLbl val="0"/>
      </c:catAx>
      <c:valAx>
        <c:axId val="8790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97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美元兑人民币汇率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中国经济基础数据'!$CE$4:$CE$25</c:f>
              <c:strCache>
                <c:ptCount val="22"/>
                <c:pt idx="0">
                  <c:v>美元兑
人民币汇率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中国经济基础数据'!$B$56:$B$75</c:f>
              <c:strCache>
                <c:ptCount val="20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  <c:pt idx="19">
                  <c:v>2019年</c:v>
                </c:pt>
              </c:strCache>
            </c:strRef>
          </c:cat>
          <c:val>
            <c:numRef>
              <c:f>'1. 中国经济基础数据'!$CE$56:$CE$75</c:f>
              <c:numCache>
                <c:formatCode>_ * #,##0.0_ ;_ * \-#,##0.0_ ;_ * "-"??_ ;_ @_ </c:formatCode>
                <c:ptCount val="20"/>
                <c:pt idx="0">
                  <c:v>8.2783999999999995</c:v>
                </c:pt>
                <c:pt idx="1">
                  <c:v>8.2769999999999992</c:v>
                </c:pt>
                <c:pt idx="2">
                  <c:v>8.2769999999999992</c:v>
                </c:pt>
                <c:pt idx="3">
                  <c:v>8.2774000000000001</c:v>
                </c:pt>
                <c:pt idx="4">
                  <c:v>8.2780000000000005</c:v>
                </c:pt>
                <c:pt idx="5">
                  <c:v>8</c:v>
                </c:pt>
                <c:pt idx="6">
                  <c:v>7.8</c:v>
                </c:pt>
                <c:pt idx="7">
                  <c:v>7.3</c:v>
                </c:pt>
                <c:pt idx="8">
                  <c:v>6.8</c:v>
                </c:pt>
                <c:pt idx="9">
                  <c:v>6.8</c:v>
                </c:pt>
                <c:pt idx="10">
                  <c:v>6.6</c:v>
                </c:pt>
                <c:pt idx="11">
                  <c:v>6.3</c:v>
                </c:pt>
                <c:pt idx="12">
                  <c:v>6.3</c:v>
                </c:pt>
                <c:pt idx="13">
                  <c:v>6.1</c:v>
                </c:pt>
                <c:pt idx="14">
                  <c:v>6.1</c:v>
                </c:pt>
                <c:pt idx="15">
                  <c:v>6.3</c:v>
                </c:pt>
                <c:pt idx="16">
                  <c:v>6.6</c:v>
                </c:pt>
                <c:pt idx="17">
                  <c:v>6.5</c:v>
                </c:pt>
                <c:pt idx="18">
                  <c:v>6.8</c:v>
                </c:pt>
                <c:pt idx="19">
                  <c:v>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094-480C-B974-41B7F14D2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178392"/>
        <c:axId val="547970368"/>
      </c:lineChart>
      <c:catAx>
        <c:axId val="59517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7970368"/>
        <c:crosses val="autoZero"/>
        <c:auto val="1"/>
        <c:lblAlgn val="ctr"/>
        <c:lblOffset val="100"/>
        <c:noMultiLvlLbl val="0"/>
      </c:catAx>
      <c:valAx>
        <c:axId val="547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17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中国经济基础数据'!$B$55:$B$73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'1. 中国经济基础数据'!$K$55:$K$73</c:f>
              <c:numCache>
                <c:formatCode>_ * #,##0_ ;_ * \-#,##0_ ;_ * "-"??_ ;_ @_ </c:formatCode>
                <c:ptCount val="19"/>
                <c:pt idx="0">
                  <c:v>119897.9</c:v>
                </c:pt>
                <c:pt idx="1">
                  <c:v>134610.29999999999</c:v>
                </c:pt>
                <c:pt idx="2">
                  <c:v>158301.9</c:v>
                </c:pt>
                <c:pt idx="3">
                  <c:v>185007</c:v>
                </c:pt>
                <c:pt idx="4">
                  <c:v>221222.8</c:v>
                </c:pt>
                <c:pt idx="5">
                  <c:v>253207.7</c:v>
                </c:pt>
                <c:pt idx="6">
                  <c:v>298755.7</c:v>
                </c:pt>
                <c:pt idx="7">
                  <c:v>345603.6</c:v>
                </c:pt>
                <c:pt idx="8">
                  <c:v>403442.2</c:v>
                </c:pt>
                <c:pt idx="9">
                  <c:v>475166.6</c:v>
                </c:pt>
                <c:pt idx="10">
                  <c:v>610224.52</c:v>
                </c:pt>
                <c:pt idx="11">
                  <c:v>725851.79</c:v>
                </c:pt>
                <c:pt idx="12">
                  <c:v>851590.9</c:v>
                </c:pt>
                <c:pt idx="13">
                  <c:v>974148.8</c:v>
                </c:pt>
                <c:pt idx="14">
                  <c:v>1106524.98</c:v>
                </c:pt>
                <c:pt idx="15">
                  <c:v>1228374.81</c:v>
                </c:pt>
                <c:pt idx="16">
                  <c:v>1392300</c:v>
                </c:pt>
                <c:pt idx="17">
                  <c:v>1550100</c:v>
                </c:pt>
                <c:pt idx="18">
                  <c:v>1690235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B-4A43-879E-FF3D98CF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中国经济基础数据'!$B$55:$B$73</c:f>
              <c:strCache>
                <c:ptCount val="19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</c:strCache>
            </c:strRef>
          </c:cat>
          <c:val>
            <c:numRef>
              <c:f>'1. 中国经济基础数据'!$L$55:$L$73</c:f>
              <c:numCache>
                <c:formatCode>0.0%</c:formatCode>
                <c:ptCount val="19"/>
                <c:pt idx="0">
                  <c:v>0.14736479470997188</c:v>
                </c:pt>
                <c:pt idx="1">
                  <c:v>0.12270773716637229</c:v>
                </c:pt>
                <c:pt idx="2">
                  <c:v>0.17600139068109955</c:v>
                </c:pt>
                <c:pt idx="3">
                  <c:v>0.1686972803232305</c:v>
                </c:pt>
                <c:pt idx="4">
                  <c:v>0.19575367418530099</c:v>
                </c:pt>
                <c:pt idx="5">
                  <c:v>0.14458229441088366</c:v>
                </c:pt>
                <c:pt idx="6">
                  <c:v>0.17988394507749961</c:v>
                </c:pt>
                <c:pt idx="7">
                  <c:v>0.15681006253604513</c:v>
                </c:pt>
                <c:pt idx="8">
                  <c:v>0.16735531690063432</c:v>
                </c:pt>
                <c:pt idx="9">
                  <c:v>0.17778110470347408</c:v>
                </c:pt>
                <c:pt idx="10">
                  <c:v>0.28423277225293209</c:v>
                </c:pt>
                <c:pt idx="11">
                  <c:v>0.18948315941155558</c:v>
                </c:pt>
                <c:pt idx="12">
                  <c:v>0.1732297305487116</c:v>
                </c:pt>
                <c:pt idx="13">
                  <c:v>0.14391640399163497</c:v>
                </c:pt>
                <c:pt idx="14">
                  <c:v>0.13588907567303887</c:v>
                </c:pt>
                <c:pt idx="15">
                  <c:v>0.11011936666807109</c:v>
                </c:pt>
                <c:pt idx="16">
                  <c:v>0.13344883716721601</c:v>
                </c:pt>
                <c:pt idx="17">
                  <c:v>0.1133376427494075</c:v>
                </c:pt>
                <c:pt idx="18">
                  <c:v>9.040384491323139E-2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4B-4A43-879E-FF3D98CF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居民信贷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 </a:t>
            </a:r>
            <a:r>
              <a:rPr lang="en-US" altLang="zh-CN" baseline="0"/>
              <a:t>vs </a:t>
            </a:r>
            <a:r>
              <a:rPr lang="zh-CN" altLang="en-US" baseline="0"/>
              <a:t>负债率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中国经济基础数据'!$W$185</c:f>
              <c:strCache>
                <c:ptCount val="1"/>
                <c:pt idx="0">
                  <c:v>居民负债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中国经济基础数据'!$W$187:$W$199</c:f>
              <c:numCache>
                <c:formatCode>_ * #,##0_ ;_ * \-#,##0_ ;_ * "-"??_ ;_ @_ </c:formatCode>
                <c:ptCount val="13"/>
                <c:pt idx="0">
                  <c:v>15900</c:v>
                </c:pt>
                <c:pt idx="1">
                  <c:v>20000</c:v>
                </c:pt>
                <c:pt idx="2">
                  <c:v>23730</c:v>
                </c:pt>
                <c:pt idx="3">
                  <c:v>50750</c:v>
                </c:pt>
                <c:pt idx="4">
                  <c:v>57140</c:v>
                </c:pt>
                <c:pt idx="5">
                  <c:v>81610</c:v>
                </c:pt>
                <c:pt idx="6">
                  <c:v>112090</c:v>
                </c:pt>
                <c:pt idx="7">
                  <c:v>135210</c:v>
                </c:pt>
                <c:pt idx="8">
                  <c:v>160190</c:v>
                </c:pt>
                <c:pt idx="9">
                  <c:v>196860</c:v>
                </c:pt>
                <c:pt idx="10">
                  <c:v>229220</c:v>
                </c:pt>
                <c:pt idx="11">
                  <c:v>267330</c:v>
                </c:pt>
                <c:pt idx="12">
                  <c:v>329540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453A-9114-3581C7DA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474808"/>
        <c:axId val="801460704"/>
      </c:barChart>
      <c:lineChart>
        <c:grouping val="standard"/>
        <c:varyColors val="0"/>
        <c:ser>
          <c:idx val="1"/>
          <c:order val="1"/>
          <c:tx>
            <c:strRef>
              <c:f>'1. 中国经济基础数据'!$X$185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中国经济基础数据'!$X$187:$X$199</c:f>
              <c:numCache>
                <c:formatCode>0%</c:formatCode>
                <c:ptCount val="13"/>
                <c:pt idx="0">
                  <c:v>0.32499999999999996</c:v>
                </c:pt>
                <c:pt idx="1">
                  <c:v>0.25786163522012573</c:v>
                </c:pt>
                <c:pt idx="2">
                  <c:v>0.18650000000000011</c:v>
                </c:pt>
                <c:pt idx="3">
                  <c:v>1.1386430678466075</c:v>
                </c:pt>
                <c:pt idx="4">
                  <c:v>0.12591133004926114</c:v>
                </c:pt>
                <c:pt idx="5">
                  <c:v>0.428246412320616</c:v>
                </c:pt>
                <c:pt idx="6">
                  <c:v>0.37348364171057469</c:v>
                </c:pt>
                <c:pt idx="7">
                  <c:v>0.20626282451601385</c:v>
                </c:pt>
                <c:pt idx="8">
                  <c:v>0.18474964869462318</c:v>
                </c:pt>
                <c:pt idx="9">
                  <c:v>0.22891566265060237</c:v>
                </c:pt>
                <c:pt idx="10">
                  <c:v>0.16438077821802288</c:v>
                </c:pt>
                <c:pt idx="11">
                  <c:v>0.16625948870081153</c:v>
                </c:pt>
                <c:pt idx="12">
                  <c:v>0.23270863726480373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631-453A-9114-3581C7DABF81}"/>
            </c:ext>
          </c:extLst>
        </c:ser>
        <c:ser>
          <c:idx val="2"/>
          <c:order val="2"/>
          <c:tx>
            <c:strRef>
              <c:f>'1. 中国经济基础数据'!$Y$185</c:f>
              <c:strCache>
                <c:ptCount val="1"/>
                <c:pt idx="0">
                  <c:v>负债率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中国经济基础数据'!$V$187:$V$199</c:f>
              <c:strCache>
                <c:ptCount val="13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</c:strCache>
            </c:strRef>
          </c:cat>
          <c:val>
            <c:numRef>
              <c:f>'1. 中国经济基础数据'!$Y$187:$Y$199</c:f>
              <c:numCache>
                <c:formatCode>0.0%</c:formatCode>
                <c:ptCount val="13"/>
                <c:pt idx="0">
                  <c:v>0.18</c:v>
                </c:pt>
                <c:pt idx="1">
                  <c:v>0.17499999999999999</c:v>
                </c:pt>
                <c:pt idx="2">
                  <c:v>0.10970143457855788</c:v>
                </c:pt>
                <c:pt idx="3">
                  <c:v>0.19092563380726782</c:v>
                </c:pt>
                <c:pt idx="4">
                  <c:v>0.18194821513067855</c:v>
                </c:pt>
                <c:pt idx="5">
                  <c:v>0.23939374392367138</c:v>
                </c:pt>
                <c:pt idx="6">
                  <c:v>0.279169182153097</c:v>
                </c:pt>
                <c:pt idx="7">
                  <c:v>0.28579336828758917</c:v>
                </c:pt>
                <c:pt idx="8">
                  <c:v>0.29991217004980725</c:v>
                </c:pt>
                <c:pt idx="9">
                  <c:v>0.33478523712406727</c:v>
                </c:pt>
                <c:pt idx="10">
                  <c:v>0.36045981349562045</c:v>
                </c:pt>
                <c:pt idx="11">
                  <c:v>0.39504483469975232</c:v>
                </c:pt>
                <c:pt idx="12">
                  <c:v>0.44285451273774501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631-453A-9114-3581C7DA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889888"/>
        <c:axId val="950890544"/>
      </c:lineChart>
      <c:catAx>
        <c:axId val="80147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460704"/>
        <c:crosses val="autoZero"/>
        <c:auto val="1"/>
        <c:lblAlgn val="ctr"/>
        <c:lblOffset val="100"/>
        <c:noMultiLvlLbl val="0"/>
      </c:catAx>
      <c:valAx>
        <c:axId val="8014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474808"/>
        <c:crosses val="autoZero"/>
        <c:crossBetween val="between"/>
      </c:valAx>
      <c:valAx>
        <c:axId val="95089054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889888"/>
        <c:crosses val="max"/>
        <c:crossBetween val="between"/>
      </c:valAx>
      <c:catAx>
        <c:axId val="95088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0890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GDP</a:t>
            </a:r>
            <a:r>
              <a:rPr lang="en-US" altLang="zh-CN" baseline="0"/>
              <a:t> vs M2</a:t>
            </a:r>
            <a:r>
              <a:rPr lang="zh-CN" altLang="en-US" baseline="0"/>
              <a:t>增速差额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中国经济基础数据'!$D$4:$D$8</c:f>
              <c:strCache>
                <c:ptCount val="5"/>
                <c:pt idx="0">
                  <c:v>GDP增速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中国经济基础数据'!$D$56:$D$73</c:f>
              <c:numCache>
                <c:formatCode>0.0%</c:formatCode>
                <c:ptCount val="18"/>
                <c:pt idx="0">
                  <c:v>8.4000000000000005E-2</c:v>
                </c:pt>
                <c:pt idx="1">
                  <c:v>8.3000000000000004E-2</c:v>
                </c:pt>
                <c:pt idx="2">
                  <c:v>9.0999999999999998E-2</c:v>
                </c:pt>
                <c:pt idx="3">
                  <c:v>0.1</c:v>
                </c:pt>
                <c:pt idx="4">
                  <c:v>0.10099999999999999</c:v>
                </c:pt>
                <c:pt idx="5">
                  <c:v>0.10300000000000001</c:v>
                </c:pt>
                <c:pt idx="6">
                  <c:v>0.127</c:v>
                </c:pt>
                <c:pt idx="7">
                  <c:v>0.14199999999999999</c:v>
                </c:pt>
                <c:pt idx="8">
                  <c:v>9.6000000000000002E-2</c:v>
                </c:pt>
                <c:pt idx="9">
                  <c:v>9.11E-2</c:v>
                </c:pt>
                <c:pt idx="10">
                  <c:v>0.1045</c:v>
                </c:pt>
                <c:pt idx="11">
                  <c:v>9.3000000000000013E-2</c:v>
                </c:pt>
                <c:pt idx="12">
                  <c:v>7.7499999999999999E-2</c:v>
                </c:pt>
                <c:pt idx="13">
                  <c:v>7.690000000000001E-2</c:v>
                </c:pt>
                <c:pt idx="14">
                  <c:v>7.2999999999999995E-2</c:v>
                </c:pt>
                <c:pt idx="15">
                  <c:v>6.9000000000000006E-2</c:v>
                </c:pt>
                <c:pt idx="16">
                  <c:v>6.7000000000000004E-2</c:v>
                </c:pt>
                <c:pt idx="17">
                  <c:v>6.9000000000000006E-2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11B-4CD1-B2DD-861DFB73E2E5}"/>
            </c:ext>
          </c:extLst>
        </c:ser>
        <c:ser>
          <c:idx val="1"/>
          <c:order val="1"/>
          <c:tx>
            <c:strRef>
              <c:f>'1. 中国经济基础数据'!$L$4:$L$8</c:f>
              <c:strCache>
                <c:ptCount val="5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中国经济基础数据'!$B$56:$B$73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 中国经济基础数据'!$L$56:$L$73</c:f>
              <c:numCache>
                <c:formatCode>0.0%</c:formatCode>
                <c:ptCount val="18"/>
                <c:pt idx="0">
                  <c:v>0.12270773716637229</c:v>
                </c:pt>
                <c:pt idx="1">
                  <c:v>0.17600139068109955</c:v>
                </c:pt>
                <c:pt idx="2">
                  <c:v>0.1686972803232305</c:v>
                </c:pt>
                <c:pt idx="3">
                  <c:v>0.19575367418530099</c:v>
                </c:pt>
                <c:pt idx="4">
                  <c:v>0.14458229441088366</c:v>
                </c:pt>
                <c:pt idx="5">
                  <c:v>0.17988394507749961</c:v>
                </c:pt>
                <c:pt idx="6">
                  <c:v>0.15681006253604513</c:v>
                </c:pt>
                <c:pt idx="7">
                  <c:v>0.16735531690063432</c:v>
                </c:pt>
                <c:pt idx="8">
                  <c:v>0.17778110470347408</c:v>
                </c:pt>
                <c:pt idx="9">
                  <c:v>0.28423277225293209</c:v>
                </c:pt>
                <c:pt idx="10">
                  <c:v>0.18948315941155558</c:v>
                </c:pt>
                <c:pt idx="11">
                  <c:v>0.1732297305487116</c:v>
                </c:pt>
                <c:pt idx="12">
                  <c:v>0.14391640399163497</c:v>
                </c:pt>
                <c:pt idx="13">
                  <c:v>0.13588907567303887</c:v>
                </c:pt>
                <c:pt idx="14">
                  <c:v>0.11011936666807109</c:v>
                </c:pt>
                <c:pt idx="15">
                  <c:v>0.13344883716721601</c:v>
                </c:pt>
                <c:pt idx="16">
                  <c:v>0.1133376427494075</c:v>
                </c:pt>
                <c:pt idx="17">
                  <c:v>9.040384491323139E-2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11B-4CD1-B2DD-861DFB73E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066928"/>
        <c:axId val="760066600"/>
      </c:lineChart>
      <c:catAx>
        <c:axId val="7600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066600"/>
        <c:crosses val="autoZero"/>
        <c:auto val="1"/>
        <c:lblAlgn val="ctr"/>
        <c:lblOffset val="100"/>
        <c:noMultiLvlLbl val="0"/>
      </c:catAx>
      <c:valAx>
        <c:axId val="76006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0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外汇储备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中国经济基础数据'!$V$4:$V$55</c:f>
              <c:strCache>
                <c:ptCount val="52"/>
                <c:pt idx="0">
                  <c:v>外汇储备(万亿美元)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中国经济基础数据'!$V$56:$V$74</c:f>
              <c:numCache>
                <c:formatCode>_(* #,##0.00_);_(* \(#,##0.00\);_(* "-"??_);_(@_)</c:formatCode>
                <c:ptCount val="19"/>
                <c:pt idx="0">
                  <c:v>0.17</c:v>
                </c:pt>
                <c:pt idx="1">
                  <c:v>0.21</c:v>
                </c:pt>
                <c:pt idx="2">
                  <c:v>0.28999999999999998</c:v>
                </c:pt>
                <c:pt idx="3">
                  <c:v>0.4</c:v>
                </c:pt>
                <c:pt idx="4">
                  <c:v>0.61</c:v>
                </c:pt>
                <c:pt idx="5">
                  <c:v>0.82</c:v>
                </c:pt>
                <c:pt idx="6">
                  <c:v>1.07</c:v>
                </c:pt>
                <c:pt idx="7">
                  <c:v>1.53</c:v>
                </c:pt>
                <c:pt idx="8">
                  <c:v>1.95</c:v>
                </c:pt>
                <c:pt idx="9">
                  <c:v>2.4</c:v>
                </c:pt>
                <c:pt idx="10">
                  <c:v>2.85</c:v>
                </c:pt>
                <c:pt idx="11">
                  <c:v>3.18</c:v>
                </c:pt>
                <c:pt idx="12">
                  <c:v>3.31</c:v>
                </c:pt>
                <c:pt idx="13">
                  <c:v>3.82</c:v>
                </c:pt>
                <c:pt idx="14">
                  <c:v>3.84</c:v>
                </c:pt>
                <c:pt idx="15">
                  <c:v>3.33</c:v>
                </c:pt>
                <c:pt idx="16">
                  <c:v>3.01</c:v>
                </c:pt>
                <c:pt idx="17">
                  <c:v>2.99</c:v>
                </c:pt>
                <c:pt idx="18">
                  <c:v>3.07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C-4994-AE7C-B43C1EE5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2606864"/>
        <c:axId val="872607192"/>
      </c:barChart>
      <c:lineChart>
        <c:grouping val="standard"/>
        <c:varyColors val="0"/>
        <c:ser>
          <c:idx val="1"/>
          <c:order val="1"/>
          <c:tx>
            <c:strRef>
              <c:f>'1. 中国经济基础数据'!$W$4:$W$55</c:f>
              <c:strCache>
                <c:ptCount val="52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中国经济基础数据'!$B$56:$B$74</c:f>
              <c:strCache>
                <c:ptCount val="19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  <c:pt idx="18">
                  <c:v>2018年</c:v>
                </c:pt>
              </c:strCache>
            </c:strRef>
          </c:cat>
          <c:val>
            <c:numRef>
              <c:f>'1. 中国经济基础数据'!$W$56:$W$74</c:f>
              <c:numCache>
                <c:formatCode>0.0%</c:formatCode>
                <c:ptCount val="19"/>
                <c:pt idx="1">
                  <c:v>0.23529411764705865</c:v>
                </c:pt>
                <c:pt idx="2">
                  <c:v>0.38095238095238093</c:v>
                </c:pt>
                <c:pt idx="3">
                  <c:v>0.3793103448275863</c:v>
                </c:pt>
                <c:pt idx="4">
                  <c:v>0.52499999999999991</c:v>
                </c:pt>
                <c:pt idx="5">
                  <c:v>0.34426229508196715</c:v>
                </c:pt>
                <c:pt idx="6">
                  <c:v>0.30487804878048785</c:v>
                </c:pt>
                <c:pt idx="7">
                  <c:v>0.42990654205607481</c:v>
                </c:pt>
                <c:pt idx="8">
                  <c:v>0.27450980392156854</c:v>
                </c:pt>
                <c:pt idx="9">
                  <c:v>0.23076923076923084</c:v>
                </c:pt>
                <c:pt idx="10">
                  <c:v>0.1875</c:v>
                </c:pt>
                <c:pt idx="11">
                  <c:v>0.11578947368421044</c:v>
                </c:pt>
                <c:pt idx="12">
                  <c:v>4.0880503144653968E-2</c:v>
                </c:pt>
                <c:pt idx="13">
                  <c:v>0.15407854984894254</c:v>
                </c:pt>
                <c:pt idx="14">
                  <c:v>5.2356020942407877E-3</c:v>
                </c:pt>
                <c:pt idx="15">
                  <c:v>-0.1328125</c:v>
                </c:pt>
                <c:pt idx="16">
                  <c:v>-9.6096096096096151E-2</c:v>
                </c:pt>
                <c:pt idx="17">
                  <c:v>-6.6445182724250706E-3</c:v>
                </c:pt>
                <c:pt idx="18">
                  <c:v>2.6755852842809347E-2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94-AE7C-B43C1EE5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606864"/>
        <c:axId val="872607192"/>
      </c:lineChart>
      <c:catAx>
        <c:axId val="8726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607192"/>
        <c:crosses val="autoZero"/>
        <c:auto val="1"/>
        <c:lblAlgn val="ctr"/>
        <c:lblOffset val="100"/>
        <c:noMultiLvlLbl val="0"/>
      </c:catAx>
      <c:valAx>
        <c:axId val="87260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26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全国人均可支配收入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中国经济基础数据'!$CI$4:$CI$35</c:f>
              <c:strCache>
                <c:ptCount val="32"/>
                <c:pt idx="0">
                  <c:v>城镇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中国经济基础数据'!$CI$36:$CI$73</c:f>
              <c:numCache>
                <c:formatCode>_ * #,##0_ ;_ * \-#,##0_ ;_ * "-"??_ ;_ @_ </c:formatCode>
                <c:ptCount val="38"/>
                <c:pt idx="0">
                  <c:v>477.6</c:v>
                </c:pt>
                <c:pt idx="1">
                  <c:v>500.4</c:v>
                </c:pt>
                <c:pt idx="2">
                  <c:v>535.29999999999995</c:v>
                </c:pt>
                <c:pt idx="3">
                  <c:v>564.6</c:v>
                </c:pt>
                <c:pt idx="4">
                  <c:v>652.1</c:v>
                </c:pt>
                <c:pt idx="5">
                  <c:v>739.1</c:v>
                </c:pt>
                <c:pt idx="6">
                  <c:v>900.9</c:v>
                </c:pt>
                <c:pt idx="7">
                  <c:v>1002.1</c:v>
                </c:pt>
                <c:pt idx="8">
                  <c:v>1180.2</c:v>
                </c:pt>
                <c:pt idx="9">
                  <c:v>1373.9</c:v>
                </c:pt>
                <c:pt idx="10">
                  <c:v>1510.2</c:v>
                </c:pt>
                <c:pt idx="11">
                  <c:v>1700.6</c:v>
                </c:pt>
                <c:pt idx="12">
                  <c:v>2026.6</c:v>
                </c:pt>
                <c:pt idx="13">
                  <c:v>2577.4</c:v>
                </c:pt>
                <c:pt idx="14">
                  <c:v>3496.2</c:v>
                </c:pt>
                <c:pt idx="15">
                  <c:v>4283</c:v>
                </c:pt>
                <c:pt idx="16">
                  <c:v>4838.8999999999996</c:v>
                </c:pt>
                <c:pt idx="17">
                  <c:v>5160.3</c:v>
                </c:pt>
                <c:pt idx="18">
                  <c:v>5425.1</c:v>
                </c:pt>
                <c:pt idx="19">
                  <c:v>5854</c:v>
                </c:pt>
                <c:pt idx="20">
                  <c:v>6280</c:v>
                </c:pt>
                <c:pt idx="21">
                  <c:v>6859.6</c:v>
                </c:pt>
                <c:pt idx="22">
                  <c:v>7702.8</c:v>
                </c:pt>
                <c:pt idx="23">
                  <c:v>8472.2000000000007</c:v>
                </c:pt>
                <c:pt idx="24">
                  <c:v>9421.6</c:v>
                </c:pt>
                <c:pt idx="25">
                  <c:v>10493</c:v>
                </c:pt>
                <c:pt idx="26">
                  <c:v>11759.5</c:v>
                </c:pt>
                <c:pt idx="27">
                  <c:v>13785.8</c:v>
                </c:pt>
                <c:pt idx="28">
                  <c:v>15780.8</c:v>
                </c:pt>
                <c:pt idx="29">
                  <c:v>17174.7</c:v>
                </c:pt>
                <c:pt idx="30">
                  <c:v>19109.400000000001</c:v>
                </c:pt>
                <c:pt idx="31">
                  <c:v>21809.8</c:v>
                </c:pt>
                <c:pt idx="32">
                  <c:v>24564.720000000001</c:v>
                </c:pt>
                <c:pt idx="33">
                  <c:v>26955.1</c:v>
                </c:pt>
                <c:pt idx="34">
                  <c:v>29381</c:v>
                </c:pt>
                <c:pt idx="35">
                  <c:v>31790.3</c:v>
                </c:pt>
                <c:pt idx="36">
                  <c:v>33616</c:v>
                </c:pt>
                <c:pt idx="37">
                  <c:v>36396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23-4C53-A9C6-3B2F4AAC46AC}"/>
            </c:ext>
          </c:extLst>
        </c:ser>
        <c:ser>
          <c:idx val="1"/>
          <c:order val="1"/>
          <c:tx>
            <c:strRef>
              <c:f>'1. 中国经济基础数据'!$CJ$4:$CJ$35</c:f>
              <c:strCache>
                <c:ptCount val="32"/>
                <c:pt idx="0">
                  <c:v>农村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中国经济基础数据'!$CJ$36:$CJ$73</c:f>
              <c:numCache>
                <c:formatCode>_ * #,##0_ ;_ * \-#,##0_ ;_ * "-"??_ ;_ @_ </c:formatCode>
                <c:ptCount val="38"/>
                <c:pt idx="0">
                  <c:v>191</c:v>
                </c:pt>
                <c:pt idx="1">
                  <c:v>223</c:v>
                </c:pt>
                <c:pt idx="2">
                  <c:v>270</c:v>
                </c:pt>
                <c:pt idx="3">
                  <c:v>310</c:v>
                </c:pt>
                <c:pt idx="4">
                  <c:v>355</c:v>
                </c:pt>
                <c:pt idx="5">
                  <c:v>398</c:v>
                </c:pt>
                <c:pt idx="6">
                  <c:v>424</c:v>
                </c:pt>
                <c:pt idx="7">
                  <c:v>463</c:v>
                </c:pt>
                <c:pt idx="8">
                  <c:v>545</c:v>
                </c:pt>
                <c:pt idx="9">
                  <c:v>602</c:v>
                </c:pt>
                <c:pt idx="10">
                  <c:v>686</c:v>
                </c:pt>
                <c:pt idx="11">
                  <c:v>709</c:v>
                </c:pt>
                <c:pt idx="12">
                  <c:v>784</c:v>
                </c:pt>
                <c:pt idx="13">
                  <c:v>922</c:v>
                </c:pt>
                <c:pt idx="14">
                  <c:v>1221</c:v>
                </c:pt>
                <c:pt idx="15">
                  <c:v>1578</c:v>
                </c:pt>
                <c:pt idx="16">
                  <c:v>1926</c:v>
                </c:pt>
                <c:pt idx="17">
                  <c:v>2090</c:v>
                </c:pt>
                <c:pt idx="18">
                  <c:v>2162</c:v>
                </c:pt>
                <c:pt idx="19">
                  <c:v>2210</c:v>
                </c:pt>
                <c:pt idx="20">
                  <c:v>2253</c:v>
                </c:pt>
                <c:pt idx="21">
                  <c:v>2366</c:v>
                </c:pt>
                <c:pt idx="22">
                  <c:v>2476</c:v>
                </c:pt>
                <c:pt idx="23">
                  <c:v>2622</c:v>
                </c:pt>
                <c:pt idx="24">
                  <c:v>2936</c:v>
                </c:pt>
                <c:pt idx="25">
                  <c:v>3255</c:v>
                </c:pt>
                <c:pt idx="26">
                  <c:v>3587</c:v>
                </c:pt>
                <c:pt idx="27">
                  <c:v>4140</c:v>
                </c:pt>
                <c:pt idx="28">
                  <c:v>4761</c:v>
                </c:pt>
                <c:pt idx="29">
                  <c:v>5153</c:v>
                </c:pt>
                <c:pt idx="30">
                  <c:v>5919</c:v>
                </c:pt>
                <c:pt idx="31">
                  <c:v>6977</c:v>
                </c:pt>
                <c:pt idx="32">
                  <c:v>7917</c:v>
                </c:pt>
                <c:pt idx="33">
                  <c:v>9430</c:v>
                </c:pt>
                <c:pt idx="34">
                  <c:v>10489</c:v>
                </c:pt>
                <c:pt idx="35">
                  <c:v>11421.7</c:v>
                </c:pt>
                <c:pt idx="36">
                  <c:v>12363.4</c:v>
                </c:pt>
                <c:pt idx="37">
                  <c:v>13432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423-4C53-A9C6-3B2F4AAC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834352"/>
        <c:axId val="944834680"/>
      </c:lineChart>
      <c:catAx>
        <c:axId val="9448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4834680"/>
        <c:crosses val="autoZero"/>
        <c:auto val="1"/>
        <c:lblAlgn val="ctr"/>
        <c:lblOffset val="100"/>
        <c:noMultiLvlLbl val="0"/>
      </c:catAx>
      <c:valAx>
        <c:axId val="9448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483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农村</a:t>
            </a:r>
            <a:r>
              <a:rPr lang="zh-CN" altLang="zh-CN" sz="1400" b="0" i="0" baseline="0">
                <a:effectLst/>
              </a:rPr>
              <a:t>人均可支配收入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中国经济基础数据'!$CJ$4:$CJ$35</c:f>
              <c:strCache>
                <c:ptCount val="32"/>
                <c:pt idx="0">
                  <c:v>农村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中国经济基础数据'!$CJ$37:$CJ$73</c:f>
              <c:numCache>
                <c:formatCode>_ * #,##0_ ;_ * \-#,##0_ ;_ * "-"??_ ;_ @_ </c:formatCode>
                <c:ptCount val="37"/>
                <c:pt idx="0">
                  <c:v>223</c:v>
                </c:pt>
                <c:pt idx="1">
                  <c:v>270</c:v>
                </c:pt>
                <c:pt idx="2">
                  <c:v>310</c:v>
                </c:pt>
                <c:pt idx="3">
                  <c:v>355</c:v>
                </c:pt>
                <c:pt idx="4">
                  <c:v>398</c:v>
                </c:pt>
                <c:pt idx="5">
                  <c:v>424</c:v>
                </c:pt>
                <c:pt idx="6">
                  <c:v>463</c:v>
                </c:pt>
                <c:pt idx="7">
                  <c:v>545</c:v>
                </c:pt>
                <c:pt idx="8">
                  <c:v>602</c:v>
                </c:pt>
                <c:pt idx="9">
                  <c:v>686</c:v>
                </c:pt>
                <c:pt idx="10">
                  <c:v>709</c:v>
                </c:pt>
                <c:pt idx="11">
                  <c:v>784</c:v>
                </c:pt>
                <c:pt idx="12">
                  <c:v>922</c:v>
                </c:pt>
                <c:pt idx="13">
                  <c:v>1221</c:v>
                </c:pt>
                <c:pt idx="14">
                  <c:v>1578</c:v>
                </c:pt>
                <c:pt idx="15">
                  <c:v>1926</c:v>
                </c:pt>
                <c:pt idx="16">
                  <c:v>2090</c:v>
                </c:pt>
                <c:pt idx="17">
                  <c:v>2162</c:v>
                </c:pt>
                <c:pt idx="18">
                  <c:v>2210</c:v>
                </c:pt>
                <c:pt idx="19">
                  <c:v>2253</c:v>
                </c:pt>
                <c:pt idx="20">
                  <c:v>2366</c:v>
                </c:pt>
                <c:pt idx="21">
                  <c:v>2476</c:v>
                </c:pt>
                <c:pt idx="22">
                  <c:v>2622</c:v>
                </c:pt>
                <c:pt idx="23">
                  <c:v>2936</c:v>
                </c:pt>
                <c:pt idx="24">
                  <c:v>3255</c:v>
                </c:pt>
                <c:pt idx="25">
                  <c:v>3587</c:v>
                </c:pt>
                <c:pt idx="26">
                  <c:v>4140</c:v>
                </c:pt>
                <c:pt idx="27">
                  <c:v>4761</c:v>
                </c:pt>
                <c:pt idx="28">
                  <c:v>5153</c:v>
                </c:pt>
                <c:pt idx="29">
                  <c:v>5919</c:v>
                </c:pt>
                <c:pt idx="30">
                  <c:v>6977</c:v>
                </c:pt>
                <c:pt idx="31">
                  <c:v>7917</c:v>
                </c:pt>
                <c:pt idx="32">
                  <c:v>9430</c:v>
                </c:pt>
                <c:pt idx="33">
                  <c:v>10489</c:v>
                </c:pt>
                <c:pt idx="34">
                  <c:v>11421.7</c:v>
                </c:pt>
                <c:pt idx="35">
                  <c:v>12363.4</c:v>
                </c:pt>
                <c:pt idx="36">
                  <c:v>13432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3-4C98-B2B9-F4D05427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142904"/>
        <c:axId val="1100137000"/>
      </c:barChart>
      <c:lineChart>
        <c:grouping val="standard"/>
        <c:varyColors val="0"/>
        <c:ser>
          <c:idx val="1"/>
          <c:order val="1"/>
          <c:tx>
            <c:strRef>
              <c:f>'1. 中国经济基础数据'!$CM$4:$CM$35</c:f>
              <c:strCache>
                <c:ptCount val="32"/>
                <c:pt idx="0">
                  <c:v>农村增速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中国经济基础数据'!$CM$37:$CM$73</c:f>
              <c:numCache>
                <c:formatCode>0.0%</c:formatCode>
                <c:ptCount val="37"/>
                <c:pt idx="0">
                  <c:v>0.16753926701570676</c:v>
                </c:pt>
                <c:pt idx="1">
                  <c:v>0.21076233183856496</c:v>
                </c:pt>
                <c:pt idx="2">
                  <c:v>0.14814814814814814</c:v>
                </c:pt>
                <c:pt idx="3">
                  <c:v>0.14516129032258074</c:v>
                </c:pt>
                <c:pt idx="4">
                  <c:v>0.12112676056338034</c:v>
                </c:pt>
                <c:pt idx="5">
                  <c:v>6.5326633165829096E-2</c:v>
                </c:pt>
                <c:pt idx="6">
                  <c:v>9.1981132075471761E-2</c:v>
                </c:pt>
                <c:pt idx="7">
                  <c:v>0.17710583153347725</c:v>
                </c:pt>
                <c:pt idx="8">
                  <c:v>0.1045871559633027</c:v>
                </c:pt>
                <c:pt idx="9">
                  <c:v>0.13953488372093026</c:v>
                </c:pt>
                <c:pt idx="10">
                  <c:v>3.3527696793002937E-2</c:v>
                </c:pt>
                <c:pt idx="11">
                  <c:v>0.10578279266572643</c:v>
                </c:pt>
                <c:pt idx="12">
                  <c:v>0.17602040816326525</c:v>
                </c:pt>
                <c:pt idx="13">
                  <c:v>0.324295010845987</c:v>
                </c:pt>
                <c:pt idx="14">
                  <c:v>0.2923832923832923</c:v>
                </c:pt>
                <c:pt idx="15">
                  <c:v>0.22053231939163509</c:v>
                </c:pt>
                <c:pt idx="16">
                  <c:v>8.5150571131879627E-2</c:v>
                </c:pt>
                <c:pt idx="17">
                  <c:v>3.4449760765550286E-2</c:v>
                </c:pt>
                <c:pt idx="18">
                  <c:v>2.2201665124884418E-2</c:v>
                </c:pt>
                <c:pt idx="19">
                  <c:v>1.9457013574660564E-2</c:v>
                </c:pt>
                <c:pt idx="20">
                  <c:v>5.0155348424323121E-2</c:v>
                </c:pt>
                <c:pt idx="21">
                  <c:v>4.6491969568892566E-2</c:v>
                </c:pt>
                <c:pt idx="22">
                  <c:v>5.8966074313408834E-2</c:v>
                </c:pt>
                <c:pt idx="23">
                  <c:v>0.1197559115179252</c:v>
                </c:pt>
                <c:pt idx="24">
                  <c:v>0.10865122615803813</c:v>
                </c:pt>
                <c:pt idx="25">
                  <c:v>0.10199692780337943</c:v>
                </c:pt>
                <c:pt idx="26">
                  <c:v>0.1541678282687482</c:v>
                </c:pt>
                <c:pt idx="27">
                  <c:v>0.14999999999999991</c:v>
                </c:pt>
                <c:pt idx="28">
                  <c:v>8.2335643772316836E-2</c:v>
                </c:pt>
                <c:pt idx="29">
                  <c:v>0.14865127110421117</c:v>
                </c:pt>
                <c:pt idx="30">
                  <c:v>0.17874640986653145</c:v>
                </c:pt>
                <c:pt idx="31">
                  <c:v>0.13472839329224584</c:v>
                </c:pt>
                <c:pt idx="32">
                  <c:v>0.19110774283188081</c:v>
                </c:pt>
                <c:pt idx="33">
                  <c:v>0.11230116648992583</c:v>
                </c:pt>
                <c:pt idx="34">
                  <c:v>8.8921727524073013E-2</c:v>
                </c:pt>
                <c:pt idx="35">
                  <c:v>8.2448322053634726E-2</c:v>
                </c:pt>
                <c:pt idx="36">
                  <c:v>8.6432534739634859E-2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223-4C98-B2B9-F4D05427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138640"/>
        <c:axId val="1100141264"/>
      </c:lineChart>
      <c:catAx>
        <c:axId val="110014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37000"/>
        <c:crosses val="autoZero"/>
        <c:auto val="1"/>
        <c:lblAlgn val="ctr"/>
        <c:lblOffset val="100"/>
        <c:noMultiLvlLbl val="0"/>
      </c:catAx>
      <c:valAx>
        <c:axId val="110013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42904"/>
        <c:crosses val="autoZero"/>
        <c:crossBetween val="between"/>
      </c:valAx>
      <c:valAx>
        <c:axId val="11001412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0138640"/>
        <c:crosses val="max"/>
        <c:crossBetween val="between"/>
      </c:valAx>
      <c:catAx>
        <c:axId val="1100138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0141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城镇人均可支配收入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中国经济基础数据'!$CI$4:$CI$35</c:f>
              <c:strCache>
                <c:ptCount val="32"/>
                <c:pt idx="0">
                  <c:v>城镇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中国经济基础数据'!$CI$37:$CI$73</c:f>
              <c:numCache>
                <c:formatCode>_ * #,##0_ ;_ * \-#,##0_ ;_ * "-"??_ ;_ @_ </c:formatCode>
                <c:ptCount val="37"/>
                <c:pt idx="0">
                  <c:v>500.4</c:v>
                </c:pt>
                <c:pt idx="1">
                  <c:v>535.29999999999995</c:v>
                </c:pt>
                <c:pt idx="2">
                  <c:v>564.6</c:v>
                </c:pt>
                <c:pt idx="3">
                  <c:v>652.1</c:v>
                </c:pt>
                <c:pt idx="4">
                  <c:v>739.1</c:v>
                </c:pt>
                <c:pt idx="5">
                  <c:v>900.9</c:v>
                </c:pt>
                <c:pt idx="6">
                  <c:v>1002.1</c:v>
                </c:pt>
                <c:pt idx="7">
                  <c:v>1180.2</c:v>
                </c:pt>
                <c:pt idx="8">
                  <c:v>1373.9</c:v>
                </c:pt>
                <c:pt idx="9">
                  <c:v>1510.2</c:v>
                </c:pt>
                <c:pt idx="10">
                  <c:v>1700.6</c:v>
                </c:pt>
                <c:pt idx="11">
                  <c:v>2026.6</c:v>
                </c:pt>
                <c:pt idx="12">
                  <c:v>2577.4</c:v>
                </c:pt>
                <c:pt idx="13">
                  <c:v>3496.2</c:v>
                </c:pt>
                <c:pt idx="14">
                  <c:v>4283</c:v>
                </c:pt>
                <c:pt idx="15">
                  <c:v>4838.8999999999996</c:v>
                </c:pt>
                <c:pt idx="16">
                  <c:v>5160.3</c:v>
                </c:pt>
                <c:pt idx="17">
                  <c:v>5425.1</c:v>
                </c:pt>
                <c:pt idx="18">
                  <c:v>5854</c:v>
                </c:pt>
                <c:pt idx="19">
                  <c:v>6280</c:v>
                </c:pt>
                <c:pt idx="20">
                  <c:v>6859.6</c:v>
                </c:pt>
                <c:pt idx="21">
                  <c:v>7702.8</c:v>
                </c:pt>
                <c:pt idx="22">
                  <c:v>8472.2000000000007</c:v>
                </c:pt>
                <c:pt idx="23">
                  <c:v>9421.6</c:v>
                </c:pt>
                <c:pt idx="24">
                  <c:v>10493</c:v>
                </c:pt>
                <c:pt idx="25">
                  <c:v>11759.5</c:v>
                </c:pt>
                <c:pt idx="26">
                  <c:v>13785.8</c:v>
                </c:pt>
                <c:pt idx="27">
                  <c:v>15780.8</c:v>
                </c:pt>
                <c:pt idx="28">
                  <c:v>17174.7</c:v>
                </c:pt>
                <c:pt idx="29">
                  <c:v>19109.400000000001</c:v>
                </c:pt>
                <c:pt idx="30">
                  <c:v>21809.8</c:v>
                </c:pt>
                <c:pt idx="31">
                  <c:v>24564.720000000001</c:v>
                </c:pt>
                <c:pt idx="32">
                  <c:v>26955.1</c:v>
                </c:pt>
                <c:pt idx="33">
                  <c:v>29381</c:v>
                </c:pt>
                <c:pt idx="34">
                  <c:v>31790.3</c:v>
                </c:pt>
                <c:pt idx="35">
                  <c:v>33616</c:v>
                </c:pt>
                <c:pt idx="36">
                  <c:v>36396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C-4C3D-B2AB-2E98DC766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718680"/>
        <c:axId val="1069708840"/>
      </c:barChart>
      <c:lineChart>
        <c:grouping val="standard"/>
        <c:varyColors val="0"/>
        <c:ser>
          <c:idx val="1"/>
          <c:order val="1"/>
          <c:tx>
            <c:strRef>
              <c:f>'1. 中国经济基础数据'!$CL$4:$CL$35</c:f>
              <c:strCache>
                <c:ptCount val="32"/>
                <c:pt idx="0">
                  <c:v>城镇增速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中国经济基础数据'!$B$36:$B$73</c:f>
              <c:strCache>
                <c:ptCount val="38"/>
                <c:pt idx="0">
                  <c:v>1980年</c:v>
                </c:pt>
                <c:pt idx="1">
                  <c:v>1981年</c:v>
                </c:pt>
                <c:pt idx="2">
                  <c:v>1982年</c:v>
                </c:pt>
                <c:pt idx="3">
                  <c:v>1983年</c:v>
                </c:pt>
                <c:pt idx="4">
                  <c:v>1984年</c:v>
                </c:pt>
                <c:pt idx="5">
                  <c:v>1985年</c:v>
                </c:pt>
                <c:pt idx="6">
                  <c:v>1986年</c:v>
                </c:pt>
                <c:pt idx="7">
                  <c:v>1987年</c:v>
                </c:pt>
                <c:pt idx="8">
                  <c:v>1988年</c:v>
                </c:pt>
                <c:pt idx="9">
                  <c:v>1989年</c:v>
                </c:pt>
                <c:pt idx="10">
                  <c:v>1990年</c:v>
                </c:pt>
                <c:pt idx="11">
                  <c:v>1991年</c:v>
                </c:pt>
                <c:pt idx="12">
                  <c:v>1992年</c:v>
                </c:pt>
                <c:pt idx="13">
                  <c:v>1993年</c:v>
                </c:pt>
                <c:pt idx="14">
                  <c:v>1994年</c:v>
                </c:pt>
                <c:pt idx="15">
                  <c:v>1995年</c:v>
                </c:pt>
                <c:pt idx="16">
                  <c:v>1996年</c:v>
                </c:pt>
                <c:pt idx="17">
                  <c:v>1997年</c:v>
                </c:pt>
                <c:pt idx="18">
                  <c:v>1998年</c:v>
                </c:pt>
                <c:pt idx="19">
                  <c:v>1999年</c:v>
                </c:pt>
                <c:pt idx="20">
                  <c:v>2000年</c:v>
                </c:pt>
                <c:pt idx="21">
                  <c:v>2001年</c:v>
                </c:pt>
                <c:pt idx="22">
                  <c:v>2002年</c:v>
                </c:pt>
                <c:pt idx="23">
                  <c:v>2003年</c:v>
                </c:pt>
                <c:pt idx="24">
                  <c:v>2004年</c:v>
                </c:pt>
                <c:pt idx="25">
                  <c:v>2005年</c:v>
                </c:pt>
                <c:pt idx="26">
                  <c:v>2006年</c:v>
                </c:pt>
                <c:pt idx="27">
                  <c:v>2007年</c:v>
                </c:pt>
                <c:pt idx="28">
                  <c:v>2008年</c:v>
                </c:pt>
                <c:pt idx="29">
                  <c:v>2009年</c:v>
                </c:pt>
                <c:pt idx="30">
                  <c:v>2010年</c:v>
                </c:pt>
                <c:pt idx="31">
                  <c:v>2011年</c:v>
                </c:pt>
                <c:pt idx="32">
                  <c:v>2012年</c:v>
                </c:pt>
                <c:pt idx="33">
                  <c:v>2013年</c:v>
                </c:pt>
                <c:pt idx="34">
                  <c:v>2014年</c:v>
                </c:pt>
                <c:pt idx="35">
                  <c:v>2015年</c:v>
                </c:pt>
                <c:pt idx="36">
                  <c:v>2016年</c:v>
                </c:pt>
                <c:pt idx="37">
                  <c:v>2017年</c:v>
                </c:pt>
              </c:strCache>
            </c:strRef>
          </c:cat>
          <c:val>
            <c:numRef>
              <c:f>'1. 中国经济基础数据'!$CL$37:$CL$73</c:f>
              <c:numCache>
                <c:formatCode>0.0%</c:formatCode>
                <c:ptCount val="37"/>
                <c:pt idx="0">
                  <c:v>4.7738693467336502E-2</c:v>
                </c:pt>
                <c:pt idx="1">
                  <c:v>6.974420463629083E-2</c:v>
                </c:pt>
                <c:pt idx="2">
                  <c:v>5.4735662245469996E-2</c:v>
                </c:pt>
                <c:pt idx="3">
                  <c:v>0.15497697484945094</c:v>
                </c:pt>
                <c:pt idx="4">
                  <c:v>0.13341512038030978</c:v>
                </c:pt>
                <c:pt idx="5">
                  <c:v>0.21891489649573792</c:v>
                </c:pt>
                <c:pt idx="6">
                  <c:v>0.11233211233211238</c:v>
                </c:pt>
                <c:pt idx="7">
                  <c:v>0.17772677377507229</c:v>
                </c:pt>
                <c:pt idx="8">
                  <c:v>0.16412472462294536</c:v>
                </c:pt>
                <c:pt idx="9">
                  <c:v>9.9206638037702799E-2</c:v>
                </c:pt>
                <c:pt idx="10">
                  <c:v>0.12607601642166588</c:v>
                </c:pt>
                <c:pt idx="11">
                  <c:v>0.19169704810067034</c:v>
                </c:pt>
                <c:pt idx="12">
                  <c:v>0.27178525609395066</c:v>
                </c:pt>
                <c:pt idx="13">
                  <c:v>0.35648327772173505</c:v>
                </c:pt>
                <c:pt idx="14">
                  <c:v>0.22504433384817801</c:v>
                </c:pt>
                <c:pt idx="15">
                  <c:v>0.12979220172776085</c:v>
                </c:pt>
                <c:pt idx="16">
                  <c:v>6.6420054144537E-2</c:v>
                </c:pt>
                <c:pt idx="17">
                  <c:v>5.1314846036083273E-2</c:v>
                </c:pt>
                <c:pt idx="18">
                  <c:v>7.905845053547389E-2</c:v>
                </c:pt>
                <c:pt idx="19">
                  <c:v>7.2770755039289314E-2</c:v>
                </c:pt>
                <c:pt idx="20">
                  <c:v>9.2292993630573417E-2</c:v>
                </c:pt>
                <c:pt idx="21">
                  <c:v>0.12292261939471683</c:v>
                </c:pt>
                <c:pt idx="22">
                  <c:v>9.988575582904935E-2</c:v>
                </c:pt>
                <c:pt idx="23">
                  <c:v>0.11206062179835219</c:v>
                </c:pt>
                <c:pt idx="24">
                  <c:v>0.11371741530101032</c:v>
                </c:pt>
                <c:pt idx="25">
                  <c:v>0.12069951396168865</c:v>
                </c:pt>
                <c:pt idx="26">
                  <c:v>0.17231174794846704</c:v>
                </c:pt>
                <c:pt idx="27">
                  <c:v>0.14471412612978574</c:v>
                </c:pt>
                <c:pt idx="28">
                  <c:v>8.8328855317854726E-2</c:v>
                </c:pt>
                <c:pt idx="29">
                  <c:v>0.11264825586473126</c:v>
                </c:pt>
                <c:pt idx="30">
                  <c:v>0.14131265241190194</c:v>
                </c:pt>
                <c:pt idx="31">
                  <c:v>0.12631569294537326</c:v>
                </c:pt>
                <c:pt idx="32">
                  <c:v>9.7309474726355427E-2</c:v>
                </c:pt>
                <c:pt idx="33">
                  <c:v>8.9997811174879816E-2</c:v>
                </c:pt>
                <c:pt idx="34">
                  <c:v>8.2001974064871863E-2</c:v>
                </c:pt>
                <c:pt idx="35">
                  <c:v>5.7429467479073848E-2</c:v>
                </c:pt>
                <c:pt idx="36">
                  <c:v>8.2698714897667669E-2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5C-4C3D-B2AB-2E98DC766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744920"/>
        <c:axId val="1069747216"/>
      </c:lineChart>
      <c:catAx>
        <c:axId val="10697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08840"/>
        <c:crosses val="autoZero"/>
        <c:auto val="1"/>
        <c:lblAlgn val="ctr"/>
        <c:lblOffset val="100"/>
        <c:noMultiLvlLbl val="0"/>
      </c:catAx>
      <c:valAx>
        <c:axId val="106970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18680"/>
        <c:crosses val="autoZero"/>
        <c:crossBetween val="between"/>
      </c:valAx>
      <c:valAx>
        <c:axId val="106974721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44920"/>
        <c:crosses val="max"/>
        <c:crossBetween val="between"/>
      </c:valAx>
      <c:catAx>
        <c:axId val="1069744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974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2017</a:t>
            </a:r>
            <a:r>
              <a:rPr lang="zh-CN" altLang="en-US"/>
              <a:t>年全国居民人均可支配收入（五等分组）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中国经济基础数据'!$CO$4:$CS$4</c:f>
              <c:strCache>
                <c:ptCount val="5"/>
                <c:pt idx="0">
                  <c:v>低收入</c:v>
                </c:pt>
                <c:pt idx="1">
                  <c:v>中等偏下</c:v>
                </c:pt>
                <c:pt idx="2">
                  <c:v>中等收入</c:v>
                </c:pt>
                <c:pt idx="3">
                  <c:v>中等偏上</c:v>
                </c:pt>
                <c:pt idx="4">
                  <c:v>高收入</c:v>
                </c:pt>
              </c:strCache>
            </c:strRef>
          </c:cat>
          <c:val>
            <c:numRef>
              <c:f>'1. 中国经济基础数据'!$CO$73:$CS$73</c:f>
              <c:numCache>
                <c:formatCode>_ * #,##0_ ;_ * \-#,##0_ ;_ * "-"??_ ;_ @_ </c:formatCode>
                <c:ptCount val="5"/>
                <c:pt idx="0">
                  <c:v>5958</c:v>
                </c:pt>
                <c:pt idx="1">
                  <c:v>13843</c:v>
                </c:pt>
                <c:pt idx="2">
                  <c:v>22495</c:v>
                </c:pt>
                <c:pt idx="3">
                  <c:v>34547</c:v>
                </c:pt>
                <c:pt idx="4">
                  <c:v>64934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1-4571-8D04-BB73B6F16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960104"/>
        <c:axId val="680925008"/>
      </c:barChart>
      <c:catAx>
        <c:axId val="68096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925008"/>
        <c:crosses val="autoZero"/>
        <c:auto val="1"/>
        <c:lblAlgn val="ctr"/>
        <c:lblOffset val="100"/>
        <c:noMultiLvlLbl val="0"/>
      </c:catAx>
      <c:valAx>
        <c:axId val="68092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96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全国农民工月收入 </a:t>
            </a:r>
            <a:r>
              <a:rPr lang="en-US" altLang="zh-CN" sz="1400" b="0" i="0" u="none" strike="noStrike" baseline="0">
                <a:effectLst/>
              </a:rPr>
              <a:t>vs </a:t>
            </a:r>
            <a:r>
              <a:rPr lang="zh-CN" altLang="zh-CN" sz="1400" b="0" i="0" u="none" strike="noStrike" baseline="0">
                <a:effectLst/>
              </a:rPr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中国经济基础数据'!$CV$4:$CV$63</c:f>
              <c:strCache>
                <c:ptCount val="60"/>
                <c:pt idx="0">
                  <c:v>月均收入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中国经济基础数据'!$B$65:$B$73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'1. 中国经济基础数据'!$CV$65:$CV$73</c:f>
              <c:numCache>
                <c:formatCode>_ * #,##0_ ;_ * \-#,##0_ ;_ * "-"??_ ;_ @_ </c:formatCode>
                <c:ptCount val="9"/>
                <c:pt idx="0">
                  <c:v>1417</c:v>
                </c:pt>
                <c:pt idx="1">
                  <c:v>1690</c:v>
                </c:pt>
                <c:pt idx="2">
                  <c:v>2049</c:v>
                </c:pt>
                <c:pt idx="3">
                  <c:v>2290</c:v>
                </c:pt>
                <c:pt idx="4">
                  <c:v>2609</c:v>
                </c:pt>
                <c:pt idx="5">
                  <c:v>2864</c:v>
                </c:pt>
                <c:pt idx="6">
                  <c:v>3072</c:v>
                </c:pt>
                <c:pt idx="7">
                  <c:v>3275</c:v>
                </c:pt>
                <c:pt idx="8">
                  <c:v>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9-409A-B31E-1BFA9475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297000"/>
        <c:axId val="1082291752"/>
      </c:barChart>
      <c:lineChart>
        <c:grouping val="standard"/>
        <c:varyColors val="0"/>
        <c:ser>
          <c:idx val="1"/>
          <c:order val="1"/>
          <c:tx>
            <c:strRef>
              <c:f>'1. 中国经济基础数据'!$CW$4:$CW$63</c:f>
              <c:strCache>
                <c:ptCount val="60"/>
                <c:pt idx="0">
                  <c:v>增长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中国经济基础数据'!$B$65:$B$73</c:f>
              <c:strCache>
                <c:ptCount val="9"/>
                <c:pt idx="0">
                  <c:v>2009年</c:v>
                </c:pt>
                <c:pt idx="1">
                  <c:v>2010年</c:v>
                </c:pt>
                <c:pt idx="2">
                  <c:v>2011年</c:v>
                </c:pt>
                <c:pt idx="3">
                  <c:v>2012年</c:v>
                </c:pt>
                <c:pt idx="4">
                  <c:v>2013年</c:v>
                </c:pt>
                <c:pt idx="5">
                  <c:v>2014年</c:v>
                </c:pt>
                <c:pt idx="6">
                  <c:v>2015年</c:v>
                </c:pt>
                <c:pt idx="7">
                  <c:v>2016年</c:v>
                </c:pt>
                <c:pt idx="8">
                  <c:v>2017年</c:v>
                </c:pt>
              </c:strCache>
            </c:strRef>
          </c:cat>
          <c:val>
            <c:numRef>
              <c:f>'1. 中国经济基础数据'!$CW$65:$CW$73</c:f>
              <c:numCache>
                <c:formatCode>0.0%</c:formatCode>
                <c:ptCount val="9"/>
                <c:pt idx="0">
                  <c:v>5.7462686567164134E-2</c:v>
                </c:pt>
                <c:pt idx="1">
                  <c:v>0.19266055045871555</c:v>
                </c:pt>
                <c:pt idx="2">
                  <c:v>0.21242603550295858</c:v>
                </c:pt>
                <c:pt idx="3">
                  <c:v>0.11761835041483648</c:v>
                </c:pt>
                <c:pt idx="4">
                  <c:v>0.13930131004366819</c:v>
                </c:pt>
                <c:pt idx="5">
                  <c:v>9.7738597163664176E-2</c:v>
                </c:pt>
                <c:pt idx="6">
                  <c:v>7.2625698324022325E-2</c:v>
                </c:pt>
                <c:pt idx="7">
                  <c:v>6.6080729166666741E-2</c:v>
                </c:pt>
                <c:pt idx="8">
                  <c:v>6.4122137404580171E-2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99-409A-B31E-1BFA9475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288800"/>
        <c:axId val="1082286504"/>
      </c:lineChart>
      <c:catAx>
        <c:axId val="108229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91752"/>
        <c:crosses val="autoZero"/>
        <c:auto val="1"/>
        <c:lblAlgn val="ctr"/>
        <c:lblOffset val="100"/>
        <c:noMultiLvlLbl val="0"/>
      </c:catAx>
      <c:valAx>
        <c:axId val="108229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97000"/>
        <c:crosses val="autoZero"/>
        <c:crossBetween val="between"/>
      </c:valAx>
      <c:valAx>
        <c:axId val="108228650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288800"/>
        <c:crosses val="max"/>
        <c:crossBetween val="between"/>
      </c:valAx>
      <c:catAx>
        <c:axId val="1082288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82286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458431701683142"/>
          <c:y val="0.90473937673965443"/>
          <c:w val="0.27463612233187001"/>
          <c:h val="6.2060044600390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2017</a:t>
            </a:r>
            <a:r>
              <a:rPr lang="zh-CN" altLang="en-US" sz="1400" b="0" i="0" baseline="0">
                <a:effectLst/>
              </a:rPr>
              <a:t>年全国实际人均月收入</a:t>
            </a:r>
            <a:r>
              <a:rPr lang="zh-CN" altLang="zh-CN" sz="1400" b="0" i="0" baseline="0">
                <a:effectLst/>
              </a:rPr>
              <a:t>（五等分组）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中国经济基础数据'!$CO$4:$CS$4</c:f>
              <c:strCache>
                <c:ptCount val="5"/>
                <c:pt idx="0">
                  <c:v>低收入</c:v>
                </c:pt>
                <c:pt idx="1">
                  <c:v>中等偏下</c:v>
                </c:pt>
                <c:pt idx="2">
                  <c:v>中等收入</c:v>
                </c:pt>
                <c:pt idx="3">
                  <c:v>中等偏上</c:v>
                </c:pt>
                <c:pt idx="4">
                  <c:v>高收入</c:v>
                </c:pt>
              </c:strCache>
            </c:strRef>
          </c:cat>
          <c:val>
            <c:numRef>
              <c:f>'1. 中国经济基础数据'!$CL$88:$CP$88</c:f>
              <c:numCache>
                <c:formatCode>_ * #,##0_ ;_ * \-#,##0_ ;_ * "-"??_ ;_ @_ </c:formatCode>
                <c:ptCount val="5"/>
                <c:pt idx="0">
                  <c:v>1489.5</c:v>
                </c:pt>
                <c:pt idx="1">
                  <c:v>3460.75</c:v>
                </c:pt>
                <c:pt idx="2">
                  <c:v>5623.75</c:v>
                </c:pt>
                <c:pt idx="3">
                  <c:v>8636.75</c:v>
                </c:pt>
                <c:pt idx="4">
                  <c:v>16233.5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8-4DF1-B899-0DC178B4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286736"/>
        <c:axId val="1083301824"/>
      </c:barChart>
      <c:catAx>
        <c:axId val="10832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301824"/>
        <c:crosses val="autoZero"/>
        <c:auto val="1"/>
        <c:lblAlgn val="ctr"/>
        <c:lblOffset val="100"/>
        <c:noMultiLvlLbl val="0"/>
      </c:catAx>
      <c:valAx>
        <c:axId val="1083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328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全国农民工总数  </a:t>
            </a:r>
            <a:r>
              <a:rPr lang="en-US" altLang="zh-CN"/>
              <a:t>vs</a:t>
            </a:r>
            <a:r>
              <a:rPr lang="en-US" altLang="zh-CN" baseline="0"/>
              <a:t> </a:t>
            </a:r>
            <a:r>
              <a:rPr lang="zh-CN" altLang="en-US" baseline="0"/>
              <a:t>增长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中国经济基础数据'!$CT$4:$CT$63</c:f>
              <c:strCache>
                <c:ptCount val="60"/>
                <c:pt idx="0">
                  <c:v>总量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中国经济基础数据'!$CT$65:$CT$73</c:f>
              <c:numCache>
                <c:formatCode>_ * #,##0_ ;_ * \-#,##0_ ;_ * "-"??_ ;_ @_ </c:formatCode>
                <c:ptCount val="9"/>
                <c:pt idx="0">
                  <c:v>22978</c:v>
                </c:pt>
                <c:pt idx="1">
                  <c:v>24223</c:v>
                </c:pt>
                <c:pt idx="2">
                  <c:v>25278</c:v>
                </c:pt>
                <c:pt idx="3">
                  <c:v>26261</c:v>
                </c:pt>
                <c:pt idx="4">
                  <c:v>26894</c:v>
                </c:pt>
                <c:pt idx="5">
                  <c:v>27395</c:v>
                </c:pt>
                <c:pt idx="6">
                  <c:v>27747</c:v>
                </c:pt>
                <c:pt idx="7">
                  <c:v>28171</c:v>
                </c:pt>
                <c:pt idx="8">
                  <c:v>28652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7-47BB-B1E6-3680EFCD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735408"/>
        <c:axId val="1069731144"/>
      </c:barChart>
      <c:lineChart>
        <c:grouping val="standard"/>
        <c:varyColors val="0"/>
        <c:ser>
          <c:idx val="1"/>
          <c:order val="1"/>
          <c:tx>
            <c:strRef>
              <c:f>'1. 中国经济基础数据'!$CU$4:$CU$63</c:f>
              <c:strCache>
                <c:ptCount val="60"/>
                <c:pt idx="0">
                  <c:v>增长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中国经济基础数据'!$B$64:$B$73</c:f>
              <c:strCache>
                <c:ptCount val="10"/>
                <c:pt idx="0">
                  <c:v>2008年</c:v>
                </c:pt>
                <c:pt idx="1">
                  <c:v>2009年</c:v>
                </c:pt>
                <c:pt idx="2">
                  <c:v>2010年</c:v>
                </c:pt>
                <c:pt idx="3">
                  <c:v>2011年</c:v>
                </c:pt>
                <c:pt idx="4">
                  <c:v>2012年</c:v>
                </c:pt>
                <c:pt idx="5">
                  <c:v>2013年</c:v>
                </c:pt>
                <c:pt idx="6">
                  <c:v>2014年</c:v>
                </c:pt>
                <c:pt idx="7">
                  <c:v>2015年</c:v>
                </c:pt>
                <c:pt idx="8">
                  <c:v>2016年</c:v>
                </c:pt>
                <c:pt idx="9">
                  <c:v>2017年</c:v>
                </c:pt>
              </c:strCache>
            </c:strRef>
          </c:cat>
          <c:val>
            <c:numRef>
              <c:f>'1. 中国经济基础数据'!$CU$65:$CU$73</c:f>
              <c:numCache>
                <c:formatCode>0.0%</c:formatCode>
                <c:ptCount val="9"/>
                <c:pt idx="0">
                  <c:v>1.9341673320911967E-2</c:v>
                </c:pt>
                <c:pt idx="1">
                  <c:v>5.4182261293411083E-2</c:v>
                </c:pt>
                <c:pt idx="2">
                  <c:v>4.3553647359947156E-2</c:v>
                </c:pt>
                <c:pt idx="3">
                  <c:v>3.8887570219162892E-2</c:v>
                </c:pt>
                <c:pt idx="4">
                  <c:v>2.4104184912988824E-2</c:v>
                </c:pt>
                <c:pt idx="5">
                  <c:v>1.8628690414218774E-2</c:v>
                </c:pt>
                <c:pt idx="6">
                  <c:v>1.2849060047454008E-2</c:v>
                </c:pt>
                <c:pt idx="7">
                  <c:v>1.5280931271849152E-2</c:v>
                </c:pt>
                <c:pt idx="8">
                  <c:v>1.7074296262113542E-2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8D7-47BB-B1E6-3680EFCD3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749184"/>
        <c:axId val="1069740984"/>
      </c:lineChart>
      <c:catAx>
        <c:axId val="10697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31144"/>
        <c:crosses val="autoZero"/>
        <c:auto val="1"/>
        <c:lblAlgn val="ctr"/>
        <c:lblOffset val="100"/>
        <c:noMultiLvlLbl val="0"/>
      </c:catAx>
      <c:valAx>
        <c:axId val="10697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35408"/>
        <c:crosses val="autoZero"/>
        <c:crossBetween val="between"/>
      </c:valAx>
      <c:valAx>
        <c:axId val="106974098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749184"/>
        <c:crosses val="max"/>
        <c:crossBetween val="between"/>
      </c:valAx>
      <c:catAx>
        <c:axId val="1069749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9740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全国居民人均可支配收入（五等分组）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中国经济基础数据'!$CO$4:$CO$68</c:f>
              <c:strCache>
                <c:ptCount val="65"/>
                <c:pt idx="0">
                  <c:v>低收入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中国经济基础数据'!$CO$69:$CO$73</c:f>
              <c:numCache>
                <c:formatCode>_ * #,##0_ ;_ * \-#,##0_ ;_ * "-"??_ ;_ @_ </c:formatCode>
                <c:ptCount val="5"/>
                <c:pt idx="0">
                  <c:v>4402.3999999999996</c:v>
                </c:pt>
                <c:pt idx="1">
                  <c:v>4747</c:v>
                </c:pt>
                <c:pt idx="2">
                  <c:v>5221.2</c:v>
                </c:pt>
                <c:pt idx="3">
                  <c:v>5529</c:v>
                </c:pt>
                <c:pt idx="4">
                  <c:v>5958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0-4E31-8A5E-22F72919CDAF}"/>
            </c:ext>
          </c:extLst>
        </c:ser>
        <c:ser>
          <c:idx val="1"/>
          <c:order val="1"/>
          <c:tx>
            <c:strRef>
              <c:f>'1. 中国经济基础数据'!$CP$4:$CP$68</c:f>
              <c:strCache>
                <c:ptCount val="65"/>
                <c:pt idx="0">
                  <c:v>中等偏下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中国经济基础数据'!$CP$69:$CP$73</c:f>
              <c:numCache>
                <c:formatCode>_ * #,##0_ ;_ * \-#,##0_ ;_ * "-"??_ ;_ @_ </c:formatCode>
                <c:ptCount val="5"/>
                <c:pt idx="0">
                  <c:v>9653.7000000000007</c:v>
                </c:pt>
                <c:pt idx="1">
                  <c:v>10887</c:v>
                </c:pt>
                <c:pt idx="2">
                  <c:v>11894</c:v>
                </c:pt>
                <c:pt idx="3">
                  <c:v>12899</c:v>
                </c:pt>
                <c:pt idx="4">
                  <c:v>13843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0-4E31-8A5E-22F72919CDAF}"/>
            </c:ext>
          </c:extLst>
        </c:ser>
        <c:ser>
          <c:idx val="2"/>
          <c:order val="2"/>
          <c:tx>
            <c:strRef>
              <c:f>'1. 中国经济基础数据'!$CQ$4:$CQ$68</c:f>
              <c:strCache>
                <c:ptCount val="65"/>
                <c:pt idx="0">
                  <c:v>中等收入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中国经济基础数据'!$CQ$69:$CQ$73</c:f>
              <c:numCache>
                <c:formatCode>_ * #,##0_ ;_ * \-#,##0_ ;_ * "-"??_ ;_ @_ </c:formatCode>
                <c:ptCount val="5"/>
                <c:pt idx="0">
                  <c:v>15698</c:v>
                </c:pt>
                <c:pt idx="1">
                  <c:v>17631</c:v>
                </c:pt>
                <c:pt idx="2">
                  <c:v>19320</c:v>
                </c:pt>
                <c:pt idx="3">
                  <c:v>20924</c:v>
                </c:pt>
                <c:pt idx="4">
                  <c:v>22495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0-4E31-8A5E-22F72919CDAF}"/>
            </c:ext>
          </c:extLst>
        </c:ser>
        <c:ser>
          <c:idx val="3"/>
          <c:order val="3"/>
          <c:tx>
            <c:strRef>
              <c:f>'1. 中国经济基础数据'!$CR$4:$CR$68</c:f>
              <c:strCache>
                <c:ptCount val="65"/>
                <c:pt idx="0">
                  <c:v>中等偏上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中国经济基础数据'!$CR$69:$CR$73</c:f>
              <c:numCache>
                <c:formatCode>_ * #,##0_ ;_ * \-#,##0_ ;_ * "-"??_ ;_ @_ </c:formatCode>
                <c:ptCount val="5"/>
                <c:pt idx="0">
                  <c:v>24361.200000000001</c:v>
                </c:pt>
                <c:pt idx="1">
                  <c:v>26937</c:v>
                </c:pt>
                <c:pt idx="2">
                  <c:v>29437.599999999999</c:v>
                </c:pt>
                <c:pt idx="3">
                  <c:v>31990</c:v>
                </c:pt>
                <c:pt idx="4">
                  <c:v>34547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C0-4E31-8A5E-22F72919CDAF}"/>
            </c:ext>
          </c:extLst>
        </c:ser>
        <c:ser>
          <c:idx val="4"/>
          <c:order val="4"/>
          <c:tx>
            <c:strRef>
              <c:f>'1. 中国经济基础数据'!$CS$4:$CS$68</c:f>
              <c:strCache>
                <c:ptCount val="65"/>
                <c:pt idx="0">
                  <c:v>高收入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中国经济基础数据'!$B$69:$B$73</c:f>
              <c:strCache>
                <c:ptCount val="5"/>
                <c:pt idx="0">
                  <c:v>2013年</c:v>
                </c:pt>
                <c:pt idx="1">
                  <c:v>2014年</c:v>
                </c:pt>
                <c:pt idx="2">
                  <c:v>2015年</c:v>
                </c:pt>
                <c:pt idx="3">
                  <c:v>2016年</c:v>
                </c:pt>
                <c:pt idx="4">
                  <c:v>2017年</c:v>
                </c:pt>
              </c:strCache>
            </c:strRef>
          </c:cat>
          <c:val>
            <c:numRef>
              <c:f>'1. 中国经济基础数据'!$CS$69:$CS$73</c:f>
              <c:numCache>
                <c:formatCode>_ * #,##0_ ;_ * \-#,##0_ ;_ * "-"??_ ;_ @_ </c:formatCode>
                <c:ptCount val="5"/>
                <c:pt idx="0">
                  <c:v>47456.6</c:v>
                </c:pt>
                <c:pt idx="1">
                  <c:v>50968</c:v>
                </c:pt>
                <c:pt idx="2">
                  <c:v>54543.5</c:v>
                </c:pt>
                <c:pt idx="3">
                  <c:v>59259</c:v>
                </c:pt>
                <c:pt idx="4">
                  <c:v>64934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C0-4E31-8A5E-22F72919C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006752"/>
        <c:axId val="776016592"/>
      </c:barChart>
      <c:catAx>
        <c:axId val="7760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016592"/>
        <c:crosses val="autoZero"/>
        <c:auto val="1"/>
        <c:lblAlgn val="ctr"/>
        <c:lblOffset val="100"/>
        <c:noMultiLvlLbl val="0"/>
      </c:catAx>
      <c:valAx>
        <c:axId val="7760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00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600" b="0" i="0" baseline="0">
                <a:effectLst/>
              </a:rPr>
              <a:t>中国负债构成</a:t>
            </a:r>
            <a:endParaRPr lang="zh-CN" altLang="zh-CN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中国经济基础数据'!$AF$4:$AF$52</c:f>
              <c:strCache>
                <c:ptCount val="49"/>
                <c:pt idx="0">
                  <c:v>政府负债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中国经济基础数据'!$AF$62:$AF$72</c:f>
              <c:numCache>
                <c:formatCode>_ * #,##0_ ;_ * \-#,##0_ ;_ * "-"??_ ;_ @_ </c:formatCode>
                <c:ptCount val="11"/>
                <c:pt idx="0">
                  <c:v>56150</c:v>
                </c:pt>
                <c:pt idx="1">
                  <c:v>78890</c:v>
                </c:pt>
                <c:pt idx="2">
                  <c:v>86380</c:v>
                </c:pt>
                <c:pt idx="3">
                  <c:v>120170</c:v>
                </c:pt>
                <c:pt idx="4">
                  <c:v>138580</c:v>
                </c:pt>
                <c:pt idx="5">
                  <c:v>163490</c:v>
                </c:pt>
                <c:pt idx="6">
                  <c:v>185390</c:v>
                </c:pt>
                <c:pt idx="7">
                  <c:v>220860</c:v>
                </c:pt>
                <c:pt idx="8">
                  <c:v>258350</c:v>
                </c:pt>
                <c:pt idx="9">
                  <c:v>287100</c:v>
                </c:pt>
                <c:pt idx="10">
                  <c:v>329400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B-4770-AA79-38A6E11E9EDA}"/>
            </c:ext>
          </c:extLst>
        </c:ser>
        <c:ser>
          <c:idx val="1"/>
          <c:order val="1"/>
          <c:tx>
            <c:strRef>
              <c:f>'1. 中国经济基础数据'!$AG$4:$AG$52</c:f>
              <c:strCache>
                <c:ptCount val="49"/>
                <c:pt idx="0">
                  <c:v>居民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中国经济基础数据'!$AG$62:$AG$72</c:f>
              <c:numCache>
                <c:formatCode>_ * #,##0_ ;_ * \-#,##0_ ;_ * "-"??_ ;_ @_ </c:formatCode>
                <c:ptCount val="11"/>
                <c:pt idx="0">
                  <c:v>23730</c:v>
                </c:pt>
                <c:pt idx="1">
                  <c:v>50750</c:v>
                </c:pt>
                <c:pt idx="2">
                  <c:v>57140</c:v>
                </c:pt>
                <c:pt idx="3">
                  <c:v>81610</c:v>
                </c:pt>
                <c:pt idx="4">
                  <c:v>112090</c:v>
                </c:pt>
                <c:pt idx="5">
                  <c:v>135210</c:v>
                </c:pt>
                <c:pt idx="6">
                  <c:v>160190</c:v>
                </c:pt>
                <c:pt idx="7">
                  <c:v>196860</c:v>
                </c:pt>
                <c:pt idx="8">
                  <c:v>229220</c:v>
                </c:pt>
                <c:pt idx="9">
                  <c:v>267330</c:v>
                </c:pt>
                <c:pt idx="10">
                  <c:v>329540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B-4770-AA79-38A6E11E9EDA}"/>
            </c:ext>
          </c:extLst>
        </c:ser>
        <c:ser>
          <c:idx val="2"/>
          <c:order val="2"/>
          <c:tx>
            <c:strRef>
              <c:f>'1. 中国经济基础数据'!$AH$4:$AH$52</c:f>
              <c:strCache>
                <c:ptCount val="49"/>
                <c:pt idx="0">
                  <c:v>非金融企业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中国经济基础数据'!$B$62:$B$72</c:f>
              <c:strCache>
                <c:ptCount val="11"/>
                <c:pt idx="0">
                  <c:v>2006年</c:v>
                </c:pt>
                <c:pt idx="1">
                  <c:v>2007年</c:v>
                </c:pt>
                <c:pt idx="2">
                  <c:v>2008年</c:v>
                </c:pt>
                <c:pt idx="3">
                  <c:v>2009年</c:v>
                </c:pt>
                <c:pt idx="4">
                  <c:v>2010年</c:v>
                </c:pt>
                <c:pt idx="5">
                  <c:v>2011年</c:v>
                </c:pt>
                <c:pt idx="6">
                  <c:v>2012年</c:v>
                </c:pt>
                <c:pt idx="7">
                  <c:v>2013年</c:v>
                </c:pt>
                <c:pt idx="8">
                  <c:v>2014年</c:v>
                </c:pt>
                <c:pt idx="9">
                  <c:v>2015年</c:v>
                </c:pt>
                <c:pt idx="10">
                  <c:v>2016年</c:v>
                </c:pt>
              </c:strCache>
            </c:strRef>
          </c:cat>
          <c:val>
            <c:numRef>
              <c:f>'1. 中国经济基础数据'!$AH$62:$AH$72</c:f>
              <c:numCache>
                <c:formatCode>_ * #,##0_ ;_ * \-#,##0_ ;_ * "-"??_ ;_ @_ </c:formatCode>
                <c:ptCount val="11"/>
                <c:pt idx="0">
                  <c:v>232980</c:v>
                </c:pt>
                <c:pt idx="1">
                  <c:v>260630</c:v>
                </c:pt>
                <c:pt idx="2">
                  <c:v>307190</c:v>
                </c:pt>
                <c:pt idx="3">
                  <c:v>417000</c:v>
                </c:pt>
                <c:pt idx="4">
                  <c:v>496870</c:v>
                </c:pt>
                <c:pt idx="5">
                  <c:v>584970</c:v>
                </c:pt>
                <c:pt idx="6">
                  <c:v>704040</c:v>
                </c:pt>
                <c:pt idx="7">
                  <c:v>976930</c:v>
                </c:pt>
                <c:pt idx="8">
                  <c:v>1086870</c:v>
                </c:pt>
                <c:pt idx="9">
                  <c:v>1119970</c:v>
                </c:pt>
                <c:pt idx="10">
                  <c:v>1188090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0B-4770-AA79-38A6E11E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63008"/>
        <c:axId val="298763336"/>
      </c:barChart>
      <c:catAx>
        <c:axId val="2987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8763336"/>
        <c:crosses val="autoZero"/>
        <c:auto val="1"/>
        <c:lblAlgn val="ctr"/>
        <c:lblOffset val="100"/>
        <c:noMultiLvlLbl val="0"/>
      </c:catAx>
      <c:valAx>
        <c:axId val="29876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87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1</a:t>
            </a:r>
            <a:r>
              <a:rPr lang="zh-CN" altLang="zh-CN" sz="1800" b="0" i="0" baseline="0">
                <a:effectLst/>
              </a:rPr>
              <a:t>元购买力衰变（通胀</a:t>
            </a:r>
            <a:r>
              <a:rPr lang="en-US" altLang="zh-CN" sz="1800" b="0" i="0" baseline="0">
                <a:effectLst/>
              </a:rPr>
              <a:t>6% vs 9.5%</a:t>
            </a:r>
            <a:r>
              <a:rPr lang="zh-CN" altLang="en-US" sz="1800" b="0" i="0" baseline="0">
                <a:effectLst/>
              </a:rPr>
              <a:t>的情况</a:t>
            </a:r>
            <a:r>
              <a:rPr lang="zh-CN" altLang="zh-CN" sz="1800" b="0" i="0" baseline="0">
                <a:effectLst/>
              </a:rPr>
              <a:t>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 通胀影响'!$E$51:$E$96</c:f>
              <c:strCache>
                <c:ptCount val="46"/>
                <c:pt idx="0">
                  <c:v>2015年基数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'1.4 通胀影响'!$B$97:$B$132</c:f>
              <c:strCache>
                <c:ptCount val="36"/>
                <c:pt idx="0">
                  <c:v>2015年</c:v>
                </c:pt>
                <c:pt idx="1">
                  <c:v>2016年</c:v>
                </c:pt>
                <c:pt idx="2">
                  <c:v>2017年</c:v>
                </c:pt>
                <c:pt idx="3">
                  <c:v>2018年</c:v>
                </c:pt>
                <c:pt idx="4">
                  <c:v>2019年</c:v>
                </c:pt>
                <c:pt idx="5">
                  <c:v>2020年</c:v>
                </c:pt>
                <c:pt idx="6">
                  <c:v>2021年</c:v>
                </c:pt>
                <c:pt idx="7">
                  <c:v>2022年</c:v>
                </c:pt>
                <c:pt idx="8">
                  <c:v>2023年</c:v>
                </c:pt>
                <c:pt idx="9">
                  <c:v>2024年</c:v>
                </c:pt>
                <c:pt idx="10">
                  <c:v>2025年</c:v>
                </c:pt>
                <c:pt idx="11">
                  <c:v>2026年</c:v>
                </c:pt>
                <c:pt idx="12">
                  <c:v>2027年</c:v>
                </c:pt>
                <c:pt idx="13">
                  <c:v>2028年</c:v>
                </c:pt>
                <c:pt idx="14">
                  <c:v>2029年</c:v>
                </c:pt>
                <c:pt idx="15">
                  <c:v>2030年</c:v>
                </c:pt>
                <c:pt idx="16">
                  <c:v>2031年</c:v>
                </c:pt>
                <c:pt idx="17">
                  <c:v>2032年</c:v>
                </c:pt>
                <c:pt idx="18">
                  <c:v>2033年</c:v>
                </c:pt>
                <c:pt idx="19">
                  <c:v>2034年</c:v>
                </c:pt>
                <c:pt idx="20">
                  <c:v>2035年</c:v>
                </c:pt>
                <c:pt idx="21">
                  <c:v>2036年</c:v>
                </c:pt>
                <c:pt idx="22">
                  <c:v>2037年</c:v>
                </c:pt>
                <c:pt idx="23">
                  <c:v>2038年</c:v>
                </c:pt>
                <c:pt idx="24">
                  <c:v>2039年</c:v>
                </c:pt>
                <c:pt idx="25">
                  <c:v>2040年</c:v>
                </c:pt>
                <c:pt idx="26">
                  <c:v>2041年</c:v>
                </c:pt>
                <c:pt idx="27">
                  <c:v>2042年</c:v>
                </c:pt>
                <c:pt idx="28">
                  <c:v>2043年</c:v>
                </c:pt>
                <c:pt idx="29">
                  <c:v>2044年</c:v>
                </c:pt>
                <c:pt idx="30">
                  <c:v>2045年</c:v>
                </c:pt>
                <c:pt idx="31">
                  <c:v>2046年</c:v>
                </c:pt>
                <c:pt idx="32">
                  <c:v>2047年</c:v>
                </c:pt>
                <c:pt idx="33">
                  <c:v>2048年</c:v>
                </c:pt>
                <c:pt idx="34">
                  <c:v>2049年</c:v>
                </c:pt>
                <c:pt idx="35">
                  <c:v>2050年</c:v>
                </c:pt>
              </c:strCache>
            </c:strRef>
          </c:cat>
          <c:val>
            <c:numRef>
              <c:f>'1.4 通胀影响'!$E$97:$E$132</c:f>
              <c:numCache>
                <c:formatCode>0.00</c:formatCode>
                <c:ptCount val="36"/>
                <c:pt idx="0">
                  <c:v>1</c:v>
                </c:pt>
                <c:pt idx="1">
                  <c:v>0.91324200913242004</c:v>
                </c:pt>
                <c:pt idx="2">
                  <c:v>0.83401096724421919</c:v>
                </c:pt>
                <c:pt idx="3">
                  <c:v>0.76165385136458374</c:v>
                </c:pt>
                <c:pt idx="4">
                  <c:v>0.6955742934836382</c:v>
                </c:pt>
                <c:pt idx="5">
                  <c:v>0.63522766528186136</c:v>
                </c:pt>
                <c:pt idx="6">
                  <c:v>0.58011658929850352</c:v>
                </c:pt>
                <c:pt idx="7">
                  <c:v>0.52978683954201233</c:v>
                </c:pt>
                <c:pt idx="8">
                  <c:v>0.48382359775526246</c:v>
                </c:pt>
                <c:pt idx="9">
                  <c:v>0.44184803447969179</c:v>
                </c:pt>
                <c:pt idx="10">
                  <c:v>0.40351418673944456</c:v>
                </c:pt>
                <c:pt idx="11">
                  <c:v>0.3685061066113649</c:v>
                </c:pt>
                <c:pt idx="12">
                  <c:v>0.3365352571793287</c:v>
                </c:pt>
                <c:pt idx="13">
                  <c:v>0.30733813441034585</c:v>
                </c:pt>
                <c:pt idx="14">
                  <c:v>0.28067409535191407</c:v>
                </c:pt>
                <c:pt idx="15">
                  <c:v>0.25632337475060646</c:v>
                </c:pt>
                <c:pt idx="16">
                  <c:v>0.23408527374484608</c:v>
                </c:pt>
                <c:pt idx="17">
                  <c:v>0.21377650570305576</c:v>
                </c:pt>
                <c:pt idx="18">
                  <c:v>0.1952296855735669</c:v>
                </c:pt>
                <c:pt idx="19">
                  <c:v>0.17829195029549491</c:v>
                </c:pt>
                <c:pt idx="20">
                  <c:v>0.16282369889999534</c:v>
                </c:pt>
                <c:pt idx="21">
                  <c:v>0.14869744191780399</c:v>
                </c:pt>
                <c:pt idx="22">
                  <c:v>0.13579675060986665</c:v>
                </c:pt>
                <c:pt idx="23">
                  <c:v>0.12401529736060882</c:v>
                </c:pt>
                <c:pt idx="24">
                  <c:v>0.11325597932475692</c:v>
                </c:pt>
                <c:pt idx="25">
                  <c:v>0.10343011810480084</c:v>
                </c:pt>
                <c:pt idx="26">
                  <c:v>9.4456728862831824E-2</c:v>
                </c:pt>
                <c:pt idx="27">
                  <c:v>8.6261852842768785E-2</c:v>
                </c:pt>
                <c:pt idx="28">
                  <c:v>7.8777947801615331E-2</c:v>
                </c:pt>
                <c:pt idx="29">
                  <c:v>7.1943331325676096E-2</c:v>
                </c:pt>
                <c:pt idx="30">
                  <c:v>6.5701672443539819E-2</c:v>
                </c:pt>
                <c:pt idx="31">
                  <c:v>6.0001527345698469E-2</c:v>
                </c:pt>
                <c:pt idx="32">
                  <c:v>5.4795915384199513E-2</c:v>
                </c:pt>
                <c:pt idx="33">
                  <c:v>5.0041931857716458E-2</c:v>
                </c:pt>
                <c:pt idx="34">
                  <c:v>4.5700394390608641E-2</c:v>
                </c:pt>
                <c:pt idx="35">
                  <c:v>4.1735519991423421E-2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5-4909-AAE0-12469050C529}"/>
            </c:ext>
          </c:extLst>
        </c:ser>
        <c:ser>
          <c:idx val="1"/>
          <c:order val="1"/>
          <c:tx>
            <c:strRef>
              <c:f>'1.4 通胀影响'!$F$51:$F$96</c:f>
              <c:strCache>
                <c:ptCount val="46"/>
                <c:pt idx="0">
                  <c:v>2015年基数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'1.4 通胀影响'!$B$97:$B$132</c:f>
              <c:strCache>
                <c:ptCount val="36"/>
                <c:pt idx="0">
                  <c:v>2015年</c:v>
                </c:pt>
                <c:pt idx="1">
                  <c:v>2016年</c:v>
                </c:pt>
                <c:pt idx="2">
                  <c:v>2017年</c:v>
                </c:pt>
                <c:pt idx="3">
                  <c:v>2018年</c:v>
                </c:pt>
                <c:pt idx="4">
                  <c:v>2019年</c:v>
                </c:pt>
                <c:pt idx="5">
                  <c:v>2020年</c:v>
                </c:pt>
                <c:pt idx="6">
                  <c:v>2021年</c:v>
                </c:pt>
                <c:pt idx="7">
                  <c:v>2022年</c:v>
                </c:pt>
                <c:pt idx="8">
                  <c:v>2023年</c:v>
                </c:pt>
                <c:pt idx="9">
                  <c:v>2024年</c:v>
                </c:pt>
                <c:pt idx="10">
                  <c:v>2025年</c:v>
                </c:pt>
                <c:pt idx="11">
                  <c:v>2026年</c:v>
                </c:pt>
                <c:pt idx="12">
                  <c:v>2027年</c:v>
                </c:pt>
                <c:pt idx="13">
                  <c:v>2028年</c:v>
                </c:pt>
                <c:pt idx="14">
                  <c:v>2029年</c:v>
                </c:pt>
                <c:pt idx="15">
                  <c:v>2030年</c:v>
                </c:pt>
                <c:pt idx="16">
                  <c:v>2031年</c:v>
                </c:pt>
                <c:pt idx="17">
                  <c:v>2032年</c:v>
                </c:pt>
                <c:pt idx="18">
                  <c:v>2033年</c:v>
                </c:pt>
                <c:pt idx="19">
                  <c:v>2034年</c:v>
                </c:pt>
                <c:pt idx="20">
                  <c:v>2035年</c:v>
                </c:pt>
                <c:pt idx="21">
                  <c:v>2036年</c:v>
                </c:pt>
                <c:pt idx="22">
                  <c:v>2037年</c:v>
                </c:pt>
                <c:pt idx="23">
                  <c:v>2038年</c:v>
                </c:pt>
                <c:pt idx="24">
                  <c:v>2039年</c:v>
                </c:pt>
                <c:pt idx="25">
                  <c:v>2040年</c:v>
                </c:pt>
                <c:pt idx="26">
                  <c:v>2041年</c:v>
                </c:pt>
                <c:pt idx="27">
                  <c:v>2042年</c:v>
                </c:pt>
                <c:pt idx="28">
                  <c:v>2043年</c:v>
                </c:pt>
                <c:pt idx="29">
                  <c:v>2044年</c:v>
                </c:pt>
                <c:pt idx="30">
                  <c:v>2045年</c:v>
                </c:pt>
                <c:pt idx="31">
                  <c:v>2046年</c:v>
                </c:pt>
                <c:pt idx="32">
                  <c:v>2047年</c:v>
                </c:pt>
                <c:pt idx="33">
                  <c:v>2048年</c:v>
                </c:pt>
                <c:pt idx="34">
                  <c:v>2049年</c:v>
                </c:pt>
                <c:pt idx="35">
                  <c:v>2050年</c:v>
                </c:pt>
              </c:strCache>
            </c:strRef>
          </c:cat>
          <c:val>
            <c:numRef>
              <c:f>'1.4 通胀影响'!$F$97:$F$132</c:f>
              <c:numCache>
                <c:formatCode>0.00</c:formatCode>
                <c:ptCount val="36"/>
                <c:pt idx="0">
                  <c:v>1</c:v>
                </c:pt>
                <c:pt idx="1">
                  <c:v>0.94339622641509424</c:v>
                </c:pt>
                <c:pt idx="2">
                  <c:v>0.88999644001423983</c:v>
                </c:pt>
                <c:pt idx="3">
                  <c:v>0.83961928303230171</c:v>
                </c:pt>
                <c:pt idx="4">
                  <c:v>0.79209366323802033</c:v>
                </c:pt>
                <c:pt idx="5">
                  <c:v>0.74725817286605689</c:v>
                </c:pt>
                <c:pt idx="6">
                  <c:v>0.70496054043967615</c:v>
                </c:pt>
                <c:pt idx="7">
                  <c:v>0.66505711362233599</c:v>
                </c:pt>
                <c:pt idx="8">
                  <c:v>0.62741237134182637</c:v>
                </c:pt>
                <c:pt idx="9">
                  <c:v>0.59189846353002495</c:v>
                </c:pt>
                <c:pt idx="10">
                  <c:v>0.55839477691511774</c:v>
                </c:pt>
                <c:pt idx="11">
                  <c:v>0.52678752539162055</c:v>
                </c:pt>
                <c:pt idx="12">
                  <c:v>0.49696936357700044</c:v>
                </c:pt>
                <c:pt idx="13">
                  <c:v>0.46883902224245322</c:v>
                </c:pt>
                <c:pt idx="14">
                  <c:v>0.44230096437967281</c:v>
                </c:pt>
                <c:pt idx="15">
                  <c:v>0.41726506073554043</c:v>
                </c:pt>
                <c:pt idx="16">
                  <c:v>0.39364628371277399</c:v>
                </c:pt>
                <c:pt idx="17">
                  <c:v>0.37136441859695657</c:v>
                </c:pt>
                <c:pt idx="18">
                  <c:v>0.35034379112920427</c:v>
                </c:pt>
                <c:pt idx="19">
                  <c:v>0.33051301049924936</c:v>
                </c:pt>
                <c:pt idx="20">
                  <c:v>0.31180472688608429</c:v>
                </c:pt>
                <c:pt idx="21">
                  <c:v>0.294155402722721</c:v>
                </c:pt>
                <c:pt idx="22">
                  <c:v>0.27750509690822733</c:v>
                </c:pt>
                <c:pt idx="23">
                  <c:v>0.26179726123417674</c:v>
                </c:pt>
                <c:pt idx="24">
                  <c:v>0.24697854833412899</c:v>
                </c:pt>
                <c:pt idx="25">
                  <c:v>0.23299863050389527</c:v>
                </c:pt>
                <c:pt idx="26">
                  <c:v>0.21981002877725966</c:v>
                </c:pt>
                <c:pt idx="27">
                  <c:v>0.20736795167666006</c:v>
                </c:pt>
                <c:pt idx="28">
                  <c:v>0.1956301430911887</c:v>
                </c:pt>
                <c:pt idx="29">
                  <c:v>0.18455673876527234</c:v>
                </c:pt>
                <c:pt idx="30">
                  <c:v>0.17411013091063429</c:v>
                </c:pt>
                <c:pt idx="31">
                  <c:v>0.16425484048173047</c:v>
                </c:pt>
                <c:pt idx="32">
                  <c:v>0.1549573966808778</c:v>
                </c:pt>
                <c:pt idx="33">
                  <c:v>0.14618622328384698</c:v>
                </c:pt>
                <c:pt idx="34">
                  <c:v>0.13791153139985562</c:v>
                </c:pt>
                <c:pt idx="35">
                  <c:v>0.13010521830175059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5-4909-AAE0-12469050C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005480"/>
        <c:axId val="231005152"/>
      </c:lineChart>
      <c:catAx>
        <c:axId val="23100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005152"/>
        <c:crosses val="autoZero"/>
        <c:auto val="1"/>
        <c:lblAlgn val="ctr"/>
        <c:lblOffset val="100"/>
        <c:noMultiLvlLbl val="0"/>
      </c:catAx>
      <c:valAx>
        <c:axId val="2310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00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</a:t>
            </a:r>
            <a:r>
              <a:rPr lang="zh-CN" altLang="en-US"/>
              <a:t>元购买力衰减（</a:t>
            </a:r>
            <a:r>
              <a:rPr lang="en-US" altLang="zh-CN"/>
              <a:t>1985-2017</a:t>
            </a:r>
            <a:r>
              <a:rPr lang="zh-CN" altLang="en-US"/>
              <a:t>年）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 通胀影响'!$E$140</c:f>
              <c:strCache>
                <c:ptCount val="1"/>
                <c:pt idx="0">
                  <c:v>1元购买力衰减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'1.4 通胀影响'!$B$141:$B$173</c:f>
              <c:strCache>
                <c:ptCount val="33"/>
                <c:pt idx="0">
                  <c:v>1985年</c:v>
                </c:pt>
                <c:pt idx="1">
                  <c:v>1986年</c:v>
                </c:pt>
                <c:pt idx="2">
                  <c:v>1987年</c:v>
                </c:pt>
                <c:pt idx="3">
                  <c:v>1988年</c:v>
                </c:pt>
                <c:pt idx="4">
                  <c:v>1989年</c:v>
                </c:pt>
                <c:pt idx="5">
                  <c:v>1990年</c:v>
                </c:pt>
                <c:pt idx="6">
                  <c:v>1991年</c:v>
                </c:pt>
                <c:pt idx="7">
                  <c:v>1992年</c:v>
                </c:pt>
                <c:pt idx="8">
                  <c:v>1993年</c:v>
                </c:pt>
                <c:pt idx="9">
                  <c:v>1994年</c:v>
                </c:pt>
                <c:pt idx="10">
                  <c:v>1995年</c:v>
                </c:pt>
                <c:pt idx="11">
                  <c:v>1996年</c:v>
                </c:pt>
                <c:pt idx="12">
                  <c:v>1997年</c:v>
                </c:pt>
                <c:pt idx="13">
                  <c:v>1998年</c:v>
                </c:pt>
                <c:pt idx="14">
                  <c:v>1999年</c:v>
                </c:pt>
                <c:pt idx="15">
                  <c:v>2000年</c:v>
                </c:pt>
                <c:pt idx="16">
                  <c:v>2001年</c:v>
                </c:pt>
                <c:pt idx="17">
                  <c:v>2002年</c:v>
                </c:pt>
                <c:pt idx="18">
                  <c:v>2003年</c:v>
                </c:pt>
                <c:pt idx="19">
                  <c:v>2004年</c:v>
                </c:pt>
                <c:pt idx="20">
                  <c:v>2005年</c:v>
                </c:pt>
                <c:pt idx="21">
                  <c:v>2006年</c:v>
                </c:pt>
                <c:pt idx="22">
                  <c:v>2007年</c:v>
                </c:pt>
                <c:pt idx="23">
                  <c:v>2008年</c:v>
                </c:pt>
                <c:pt idx="24">
                  <c:v>2009年</c:v>
                </c:pt>
                <c:pt idx="25">
                  <c:v>2010年</c:v>
                </c:pt>
                <c:pt idx="26">
                  <c:v>2011年</c:v>
                </c:pt>
                <c:pt idx="27">
                  <c:v>2012年</c:v>
                </c:pt>
                <c:pt idx="28">
                  <c:v>2013年</c:v>
                </c:pt>
                <c:pt idx="29">
                  <c:v>2014年</c:v>
                </c:pt>
                <c:pt idx="30">
                  <c:v>2015年</c:v>
                </c:pt>
                <c:pt idx="31">
                  <c:v>2016年</c:v>
                </c:pt>
                <c:pt idx="32">
                  <c:v>2017年</c:v>
                </c:pt>
              </c:strCache>
            </c:strRef>
          </c:cat>
          <c:val>
            <c:numRef>
              <c:f>'1.4 通胀影响'!$E$141:$E$173</c:f>
              <c:numCache>
                <c:formatCode>0.00</c:formatCode>
                <c:ptCount val="33"/>
                <c:pt idx="0">
                  <c:v>1</c:v>
                </c:pt>
                <c:pt idx="1">
                  <c:v>0.94785250802450693</c:v>
                </c:pt>
                <c:pt idx="2">
                  <c:v>0.81184585575517221</c:v>
                </c:pt>
                <c:pt idx="3">
                  <c:v>0.73733006515225241</c:v>
                </c:pt>
                <c:pt idx="4">
                  <c:v>0.71832976343502575</c:v>
                </c:pt>
                <c:pt idx="5">
                  <c:v>0.50890138829361908</c:v>
                </c:pt>
                <c:pt idx="6">
                  <c:v>0.36880459270874277</c:v>
                </c:pt>
                <c:pt idx="7">
                  <c:v>0.3143457242052663</c:v>
                </c:pt>
                <c:pt idx="8">
                  <c:v>0.2684921104509706</c:v>
                </c:pt>
                <c:pt idx="9">
                  <c:v>0.2211100882278898</c:v>
                </c:pt>
                <c:pt idx="10">
                  <c:v>0.18648517762451602</c:v>
                </c:pt>
                <c:pt idx="11">
                  <c:v>0.16179794420122523</c:v>
                </c:pt>
                <c:pt idx="12">
                  <c:v>0.14671380154247887</c:v>
                </c:pt>
                <c:pt idx="13">
                  <c:v>0.13706517048071448</c:v>
                </c:pt>
                <c:pt idx="14">
                  <c:v>0.12793510777794342</c:v>
                </c:pt>
                <c:pt idx="15">
                  <c:v>0.1231675698565166</c:v>
                </c:pt>
                <c:pt idx="16">
                  <c:v>0.11268747771653356</c:v>
                </c:pt>
                <c:pt idx="17">
                  <c:v>0.10456320134976636</c:v>
                </c:pt>
                <c:pt idx="18">
                  <c:v>9.5425827732231613E-2</c:v>
                </c:pt>
                <c:pt idx="19">
                  <c:v>9.1440635054182068E-2</c:v>
                </c:pt>
                <c:pt idx="20">
                  <c:v>8.4912246553737414E-2</c:v>
                </c:pt>
                <c:pt idx="21">
                  <c:v>8.2454279330529789E-2</c:v>
                </c:pt>
                <c:pt idx="22">
                  <c:v>8.0415323323983226E-2</c:v>
                </c:pt>
                <c:pt idx="23">
                  <c:v>7.4336039864576653E-2</c:v>
                </c:pt>
                <c:pt idx="24">
                  <c:v>6.2303242014056563E-2</c:v>
                </c:pt>
                <c:pt idx="25">
                  <c:v>5.7423234152175179E-2</c:v>
                </c:pt>
                <c:pt idx="26">
                  <c:v>5.3158353754072823E-2</c:v>
                </c:pt>
                <c:pt idx="27">
                  <c:v>4.9847651963247364E-2</c:v>
                </c:pt>
                <c:pt idx="28">
                  <c:v>4.7070978453263808E-2</c:v>
                </c:pt>
                <c:pt idx="29">
                  <c:v>4.5386268896402564E-2</c:v>
                </c:pt>
                <c:pt idx="30">
                  <c:v>4.2638281250968905E-2</c:v>
                </c:pt>
                <c:pt idx="31">
                  <c:v>4.0750021320967188E-2</c:v>
                </c:pt>
                <c:pt idx="32">
                  <c:v>3.9896091564477036E-2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69-4E18-9BF6-3D1A965C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58296"/>
        <c:axId val="211359280"/>
      </c:lineChart>
      <c:catAx>
        <c:axId val="21135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59280"/>
        <c:crosses val="autoZero"/>
        <c:auto val="1"/>
        <c:lblAlgn val="ctr"/>
        <c:lblOffset val="100"/>
        <c:noMultiLvlLbl val="0"/>
      </c:catAx>
      <c:valAx>
        <c:axId val="2113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5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货币政策'!$C$5</c:f>
              <c:strCache>
                <c:ptCount val="1"/>
                <c:pt idx="0">
                  <c:v>存款准备金率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货币政策'!$B$6:$B$57</c:f>
              <c:numCache>
                <c:formatCode>yyyy\-mm\-dd;@</c:formatCode>
                <c:ptCount val="52"/>
                <c:pt idx="0">
                  <c:v>31048</c:v>
                </c:pt>
                <c:pt idx="1">
                  <c:v>31778</c:v>
                </c:pt>
                <c:pt idx="2">
                  <c:v>32143</c:v>
                </c:pt>
                <c:pt idx="3">
                  <c:v>35875</c:v>
                </c:pt>
                <c:pt idx="4">
                  <c:v>36485</c:v>
                </c:pt>
                <c:pt idx="5">
                  <c:v>37885</c:v>
                </c:pt>
                <c:pt idx="6">
                  <c:v>38102</c:v>
                </c:pt>
                <c:pt idx="7">
                  <c:v>38903</c:v>
                </c:pt>
                <c:pt idx="8">
                  <c:v>38944</c:v>
                </c:pt>
                <c:pt idx="9">
                  <c:v>39036</c:v>
                </c:pt>
                <c:pt idx="10">
                  <c:v>39097</c:v>
                </c:pt>
                <c:pt idx="11">
                  <c:v>39138</c:v>
                </c:pt>
                <c:pt idx="12">
                  <c:v>39188</c:v>
                </c:pt>
                <c:pt idx="13">
                  <c:v>39217</c:v>
                </c:pt>
                <c:pt idx="14">
                  <c:v>39238</c:v>
                </c:pt>
                <c:pt idx="15">
                  <c:v>39309</c:v>
                </c:pt>
                <c:pt idx="16">
                  <c:v>39350</c:v>
                </c:pt>
                <c:pt idx="17">
                  <c:v>39380</c:v>
                </c:pt>
                <c:pt idx="18">
                  <c:v>39412</c:v>
                </c:pt>
                <c:pt idx="19">
                  <c:v>39441</c:v>
                </c:pt>
                <c:pt idx="20">
                  <c:v>39472</c:v>
                </c:pt>
                <c:pt idx="21">
                  <c:v>39532</c:v>
                </c:pt>
                <c:pt idx="22">
                  <c:v>39563</c:v>
                </c:pt>
                <c:pt idx="23">
                  <c:v>39588</c:v>
                </c:pt>
                <c:pt idx="24">
                  <c:v>39614</c:v>
                </c:pt>
                <c:pt idx="25">
                  <c:v>39624</c:v>
                </c:pt>
                <c:pt idx="26">
                  <c:v>39716</c:v>
                </c:pt>
                <c:pt idx="27">
                  <c:v>39736</c:v>
                </c:pt>
                <c:pt idx="28">
                  <c:v>39787</c:v>
                </c:pt>
                <c:pt idx="29">
                  <c:v>39807</c:v>
                </c:pt>
                <c:pt idx="30">
                  <c:v>40196</c:v>
                </c:pt>
                <c:pt idx="31">
                  <c:v>40234</c:v>
                </c:pt>
                <c:pt idx="32">
                  <c:v>40308</c:v>
                </c:pt>
                <c:pt idx="33">
                  <c:v>40498</c:v>
                </c:pt>
                <c:pt idx="34">
                  <c:v>40511</c:v>
                </c:pt>
                <c:pt idx="35">
                  <c:v>40532</c:v>
                </c:pt>
                <c:pt idx="36">
                  <c:v>40563</c:v>
                </c:pt>
                <c:pt idx="37">
                  <c:v>40598</c:v>
                </c:pt>
                <c:pt idx="38">
                  <c:v>40627</c:v>
                </c:pt>
                <c:pt idx="39">
                  <c:v>40654</c:v>
                </c:pt>
                <c:pt idx="40">
                  <c:v>40681</c:v>
                </c:pt>
                <c:pt idx="41">
                  <c:v>40714</c:v>
                </c:pt>
                <c:pt idx="42">
                  <c:v>40882</c:v>
                </c:pt>
                <c:pt idx="43">
                  <c:v>40963</c:v>
                </c:pt>
                <c:pt idx="44">
                  <c:v>41047</c:v>
                </c:pt>
                <c:pt idx="45">
                  <c:v>42040</c:v>
                </c:pt>
                <c:pt idx="46">
                  <c:v>42114</c:v>
                </c:pt>
                <c:pt idx="47">
                  <c:v>42253</c:v>
                </c:pt>
                <c:pt idx="48">
                  <c:v>42301</c:v>
                </c:pt>
                <c:pt idx="49">
                  <c:v>42430</c:v>
                </c:pt>
                <c:pt idx="50">
                  <c:v>43215</c:v>
                </c:pt>
                <c:pt idx="51">
                  <c:v>43286</c:v>
                </c:pt>
              </c:numCache>
            </c:numRef>
          </c:cat>
          <c:val>
            <c:numRef>
              <c:f>'1.5 货币政策'!$C$6:$C$57</c:f>
              <c:numCache>
                <c:formatCode>0.00</c:formatCode>
                <c:ptCount val="52"/>
                <c:pt idx="0">
                  <c:v>10</c:v>
                </c:pt>
                <c:pt idx="1">
                  <c:v>12</c:v>
                </c:pt>
                <c:pt idx="2">
                  <c:v>13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7.5</c:v>
                </c:pt>
                <c:pt idx="7">
                  <c:v>8</c:v>
                </c:pt>
                <c:pt idx="8">
                  <c:v>8.5</c:v>
                </c:pt>
                <c:pt idx="9">
                  <c:v>9</c:v>
                </c:pt>
                <c:pt idx="10">
                  <c:v>9.5</c:v>
                </c:pt>
                <c:pt idx="11">
                  <c:v>10</c:v>
                </c:pt>
                <c:pt idx="12">
                  <c:v>10.5</c:v>
                </c:pt>
                <c:pt idx="13">
                  <c:v>11</c:v>
                </c:pt>
                <c:pt idx="14">
                  <c:v>11.5</c:v>
                </c:pt>
                <c:pt idx="15">
                  <c:v>12</c:v>
                </c:pt>
                <c:pt idx="16">
                  <c:v>12.5</c:v>
                </c:pt>
                <c:pt idx="17">
                  <c:v>13</c:v>
                </c:pt>
                <c:pt idx="18">
                  <c:v>13.5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17.5</c:v>
                </c:pt>
                <c:pt idx="27">
                  <c:v>17</c:v>
                </c:pt>
                <c:pt idx="28">
                  <c:v>16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21</c:v>
                </c:pt>
                <c:pt idx="43">
                  <c:v>20.5</c:v>
                </c:pt>
                <c:pt idx="44">
                  <c:v>20</c:v>
                </c:pt>
                <c:pt idx="45">
                  <c:v>19.5</c:v>
                </c:pt>
                <c:pt idx="46">
                  <c:v>18.5</c:v>
                </c:pt>
                <c:pt idx="47">
                  <c:v>18</c:v>
                </c:pt>
                <c:pt idx="48">
                  <c:v>17.5</c:v>
                </c:pt>
                <c:pt idx="49">
                  <c:v>17</c:v>
                </c:pt>
                <c:pt idx="50">
                  <c:v>16</c:v>
                </c:pt>
                <c:pt idx="51">
                  <c:v>15.5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F46-4E6B-99DF-9EA40241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957064"/>
        <c:axId val="835957392"/>
      </c:lineChart>
      <c:dateAx>
        <c:axId val="83595706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57392"/>
        <c:crosses val="autoZero"/>
        <c:auto val="1"/>
        <c:lblOffset val="100"/>
        <c:baseTimeUnit val="days"/>
      </c:dateAx>
      <c:valAx>
        <c:axId val="8359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95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一年定期存款基准利率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货币政策'!$F$5</c:f>
              <c:strCache>
                <c:ptCount val="1"/>
                <c:pt idx="0">
                  <c:v>一年定期存款基准利率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货币政策'!$E$6:$E$41</c:f>
              <c:numCache>
                <c:formatCode>yyyy\-mm\-dd;@</c:formatCode>
                <c:ptCount val="36"/>
                <c:pt idx="0">
                  <c:v>33349</c:v>
                </c:pt>
                <c:pt idx="1">
                  <c:v>34104</c:v>
                </c:pt>
                <c:pt idx="2">
                  <c:v>34161</c:v>
                </c:pt>
                <c:pt idx="3">
                  <c:v>35186</c:v>
                </c:pt>
                <c:pt idx="4">
                  <c:v>35300</c:v>
                </c:pt>
                <c:pt idx="5">
                  <c:v>35726</c:v>
                </c:pt>
                <c:pt idx="6">
                  <c:v>35879</c:v>
                </c:pt>
                <c:pt idx="7">
                  <c:v>35977</c:v>
                </c:pt>
                <c:pt idx="8">
                  <c:v>36136</c:v>
                </c:pt>
                <c:pt idx="9">
                  <c:v>36321</c:v>
                </c:pt>
                <c:pt idx="10">
                  <c:v>37308</c:v>
                </c:pt>
                <c:pt idx="11">
                  <c:v>38289</c:v>
                </c:pt>
                <c:pt idx="12">
                  <c:v>38948</c:v>
                </c:pt>
                <c:pt idx="13">
                  <c:v>39159</c:v>
                </c:pt>
                <c:pt idx="14">
                  <c:v>39221</c:v>
                </c:pt>
                <c:pt idx="15">
                  <c:v>39284</c:v>
                </c:pt>
                <c:pt idx="16">
                  <c:v>39316</c:v>
                </c:pt>
                <c:pt idx="17">
                  <c:v>39340</c:v>
                </c:pt>
                <c:pt idx="18">
                  <c:v>39437</c:v>
                </c:pt>
                <c:pt idx="19">
                  <c:v>39730</c:v>
                </c:pt>
                <c:pt idx="20">
                  <c:v>39751</c:v>
                </c:pt>
                <c:pt idx="21">
                  <c:v>39779</c:v>
                </c:pt>
                <c:pt idx="22">
                  <c:v>39805</c:v>
                </c:pt>
                <c:pt idx="23">
                  <c:v>40471</c:v>
                </c:pt>
                <c:pt idx="24">
                  <c:v>40538</c:v>
                </c:pt>
                <c:pt idx="25">
                  <c:v>40583</c:v>
                </c:pt>
                <c:pt idx="26">
                  <c:v>40639</c:v>
                </c:pt>
                <c:pt idx="27">
                  <c:v>40731</c:v>
                </c:pt>
                <c:pt idx="28">
                  <c:v>41068</c:v>
                </c:pt>
                <c:pt idx="29">
                  <c:v>41096</c:v>
                </c:pt>
                <c:pt idx="30">
                  <c:v>41965</c:v>
                </c:pt>
                <c:pt idx="31">
                  <c:v>42064</c:v>
                </c:pt>
                <c:pt idx="32">
                  <c:v>42135</c:v>
                </c:pt>
                <c:pt idx="33">
                  <c:v>42183</c:v>
                </c:pt>
                <c:pt idx="34">
                  <c:v>42242</c:v>
                </c:pt>
                <c:pt idx="35">
                  <c:v>42301</c:v>
                </c:pt>
              </c:numCache>
            </c:numRef>
          </c:cat>
          <c:val>
            <c:numRef>
              <c:f>'1.5 货币政策'!$F$6:$F$41</c:f>
              <c:numCache>
                <c:formatCode>General</c:formatCode>
                <c:ptCount val="36"/>
                <c:pt idx="0">
                  <c:v>7.56</c:v>
                </c:pt>
                <c:pt idx="1">
                  <c:v>9.18</c:v>
                </c:pt>
                <c:pt idx="2">
                  <c:v>10.98</c:v>
                </c:pt>
                <c:pt idx="3">
                  <c:v>9.18</c:v>
                </c:pt>
                <c:pt idx="4">
                  <c:v>7.47</c:v>
                </c:pt>
                <c:pt idx="5">
                  <c:v>5.67</c:v>
                </c:pt>
                <c:pt idx="6">
                  <c:v>5.22</c:v>
                </c:pt>
                <c:pt idx="7">
                  <c:v>4.7699999999999996</c:v>
                </c:pt>
                <c:pt idx="8">
                  <c:v>3.78</c:v>
                </c:pt>
                <c:pt idx="9">
                  <c:v>2.25</c:v>
                </c:pt>
                <c:pt idx="10">
                  <c:v>1.98</c:v>
                </c:pt>
                <c:pt idx="11">
                  <c:v>2.25</c:v>
                </c:pt>
                <c:pt idx="12">
                  <c:v>2.52</c:v>
                </c:pt>
                <c:pt idx="13">
                  <c:v>2.79</c:v>
                </c:pt>
                <c:pt idx="14">
                  <c:v>3.06</c:v>
                </c:pt>
                <c:pt idx="15">
                  <c:v>3.33</c:v>
                </c:pt>
                <c:pt idx="16">
                  <c:v>3.6</c:v>
                </c:pt>
                <c:pt idx="17">
                  <c:v>3.87</c:v>
                </c:pt>
                <c:pt idx="18">
                  <c:v>4.1399999999999997</c:v>
                </c:pt>
                <c:pt idx="19">
                  <c:v>3.87</c:v>
                </c:pt>
                <c:pt idx="20">
                  <c:v>3.6</c:v>
                </c:pt>
                <c:pt idx="21">
                  <c:v>2.52</c:v>
                </c:pt>
                <c:pt idx="22">
                  <c:v>2.25</c:v>
                </c:pt>
                <c:pt idx="23">
                  <c:v>2.5</c:v>
                </c:pt>
                <c:pt idx="24">
                  <c:v>2.75</c:v>
                </c:pt>
                <c:pt idx="25">
                  <c:v>3</c:v>
                </c:pt>
                <c:pt idx="26">
                  <c:v>3.25</c:v>
                </c:pt>
                <c:pt idx="27">
                  <c:v>3.5</c:v>
                </c:pt>
                <c:pt idx="28">
                  <c:v>3.25</c:v>
                </c:pt>
                <c:pt idx="29">
                  <c:v>3</c:v>
                </c:pt>
                <c:pt idx="30">
                  <c:v>2.75</c:v>
                </c:pt>
                <c:pt idx="31">
                  <c:v>2.5</c:v>
                </c:pt>
                <c:pt idx="32">
                  <c:v>2.25</c:v>
                </c:pt>
                <c:pt idx="33">
                  <c:v>2</c:v>
                </c:pt>
                <c:pt idx="34">
                  <c:v>1.75</c:v>
                </c:pt>
                <c:pt idx="35">
                  <c:v>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D9-43ED-A22B-DDF9BB1D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61696"/>
        <c:axId val="690962024"/>
      </c:lineChart>
      <c:dateAx>
        <c:axId val="69096169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962024"/>
        <c:crosses val="autoZero"/>
        <c:auto val="1"/>
        <c:lblOffset val="100"/>
        <c:baseTimeUnit val="days"/>
      </c:dateAx>
      <c:valAx>
        <c:axId val="6909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一年定期贷款基准利率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货币政策'!$I$5</c:f>
              <c:strCache>
                <c:ptCount val="1"/>
                <c:pt idx="0">
                  <c:v>一年定期贷款基准利率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货币政策'!$H$6:$H$45</c:f>
              <c:numCache>
                <c:formatCode>yyyy\-mm\-dd;@</c:formatCode>
                <c:ptCount val="40"/>
                <c:pt idx="0">
                  <c:v>33349</c:v>
                </c:pt>
                <c:pt idx="1">
                  <c:v>34104</c:v>
                </c:pt>
                <c:pt idx="2">
                  <c:v>34161</c:v>
                </c:pt>
                <c:pt idx="3">
                  <c:v>34700</c:v>
                </c:pt>
                <c:pt idx="4">
                  <c:v>34881</c:v>
                </c:pt>
                <c:pt idx="5">
                  <c:v>35186</c:v>
                </c:pt>
                <c:pt idx="6">
                  <c:v>35300</c:v>
                </c:pt>
                <c:pt idx="7">
                  <c:v>35726</c:v>
                </c:pt>
                <c:pt idx="8">
                  <c:v>35879</c:v>
                </c:pt>
                <c:pt idx="9">
                  <c:v>35977</c:v>
                </c:pt>
                <c:pt idx="10">
                  <c:v>36136</c:v>
                </c:pt>
                <c:pt idx="11">
                  <c:v>36321</c:v>
                </c:pt>
                <c:pt idx="12">
                  <c:v>37308</c:v>
                </c:pt>
                <c:pt idx="13">
                  <c:v>38289</c:v>
                </c:pt>
                <c:pt idx="14">
                  <c:v>38835</c:v>
                </c:pt>
                <c:pt idx="15">
                  <c:v>38948</c:v>
                </c:pt>
                <c:pt idx="16">
                  <c:v>39159</c:v>
                </c:pt>
                <c:pt idx="17">
                  <c:v>39221</c:v>
                </c:pt>
                <c:pt idx="18">
                  <c:v>39284</c:v>
                </c:pt>
                <c:pt idx="19">
                  <c:v>39316</c:v>
                </c:pt>
                <c:pt idx="20">
                  <c:v>39340</c:v>
                </c:pt>
                <c:pt idx="21">
                  <c:v>39437</c:v>
                </c:pt>
                <c:pt idx="22">
                  <c:v>39707</c:v>
                </c:pt>
                <c:pt idx="23">
                  <c:v>39730</c:v>
                </c:pt>
                <c:pt idx="24">
                  <c:v>39751</c:v>
                </c:pt>
                <c:pt idx="25">
                  <c:v>39779</c:v>
                </c:pt>
                <c:pt idx="26">
                  <c:v>39805</c:v>
                </c:pt>
                <c:pt idx="27">
                  <c:v>40471</c:v>
                </c:pt>
                <c:pt idx="28">
                  <c:v>40538</c:v>
                </c:pt>
                <c:pt idx="29">
                  <c:v>40583</c:v>
                </c:pt>
                <c:pt idx="30">
                  <c:v>40639</c:v>
                </c:pt>
                <c:pt idx="31">
                  <c:v>40731</c:v>
                </c:pt>
                <c:pt idx="32">
                  <c:v>41068</c:v>
                </c:pt>
                <c:pt idx="33">
                  <c:v>41096</c:v>
                </c:pt>
                <c:pt idx="34">
                  <c:v>41965</c:v>
                </c:pt>
                <c:pt idx="35">
                  <c:v>42064</c:v>
                </c:pt>
                <c:pt idx="36">
                  <c:v>42135</c:v>
                </c:pt>
                <c:pt idx="37">
                  <c:v>42183</c:v>
                </c:pt>
                <c:pt idx="38">
                  <c:v>42242</c:v>
                </c:pt>
                <c:pt idx="39">
                  <c:v>42301</c:v>
                </c:pt>
              </c:numCache>
            </c:numRef>
          </c:cat>
          <c:val>
            <c:numRef>
              <c:f>'1.5 货币政策'!$I$6:$I$45</c:f>
              <c:numCache>
                <c:formatCode>General</c:formatCode>
                <c:ptCount val="40"/>
                <c:pt idx="0">
                  <c:v>8.64</c:v>
                </c:pt>
                <c:pt idx="1">
                  <c:v>9.36</c:v>
                </c:pt>
                <c:pt idx="2">
                  <c:v>10.98</c:v>
                </c:pt>
                <c:pt idx="3">
                  <c:v>10.98</c:v>
                </c:pt>
                <c:pt idx="4">
                  <c:v>12.06</c:v>
                </c:pt>
                <c:pt idx="5">
                  <c:v>10.98</c:v>
                </c:pt>
                <c:pt idx="6">
                  <c:v>10.08</c:v>
                </c:pt>
                <c:pt idx="7">
                  <c:v>8.64</c:v>
                </c:pt>
                <c:pt idx="8">
                  <c:v>7.92</c:v>
                </c:pt>
                <c:pt idx="9">
                  <c:v>6.93</c:v>
                </c:pt>
                <c:pt idx="10">
                  <c:v>6.39</c:v>
                </c:pt>
                <c:pt idx="11">
                  <c:v>5.85</c:v>
                </c:pt>
                <c:pt idx="12">
                  <c:v>5.31</c:v>
                </c:pt>
                <c:pt idx="13">
                  <c:v>5.58</c:v>
                </c:pt>
                <c:pt idx="14">
                  <c:v>5.85</c:v>
                </c:pt>
                <c:pt idx="15">
                  <c:v>6.12</c:v>
                </c:pt>
                <c:pt idx="16">
                  <c:v>6.39</c:v>
                </c:pt>
                <c:pt idx="17">
                  <c:v>6.57</c:v>
                </c:pt>
                <c:pt idx="18">
                  <c:v>6.84</c:v>
                </c:pt>
                <c:pt idx="19">
                  <c:v>7.02</c:v>
                </c:pt>
                <c:pt idx="20">
                  <c:v>7.29</c:v>
                </c:pt>
                <c:pt idx="21">
                  <c:v>7.47</c:v>
                </c:pt>
                <c:pt idx="22">
                  <c:v>7.2</c:v>
                </c:pt>
                <c:pt idx="23">
                  <c:v>6.93</c:v>
                </c:pt>
                <c:pt idx="24">
                  <c:v>6.66</c:v>
                </c:pt>
                <c:pt idx="25">
                  <c:v>5.58</c:v>
                </c:pt>
                <c:pt idx="26">
                  <c:v>5.31</c:v>
                </c:pt>
                <c:pt idx="27">
                  <c:v>5.56</c:v>
                </c:pt>
                <c:pt idx="28">
                  <c:v>5.81</c:v>
                </c:pt>
                <c:pt idx="29">
                  <c:v>6.06</c:v>
                </c:pt>
                <c:pt idx="30">
                  <c:v>6.31</c:v>
                </c:pt>
                <c:pt idx="31">
                  <c:v>6.56</c:v>
                </c:pt>
                <c:pt idx="32">
                  <c:v>6.31</c:v>
                </c:pt>
                <c:pt idx="33">
                  <c:v>6</c:v>
                </c:pt>
                <c:pt idx="34">
                  <c:v>5.6</c:v>
                </c:pt>
                <c:pt idx="35">
                  <c:v>5.35</c:v>
                </c:pt>
                <c:pt idx="36">
                  <c:v>5.0999999999999996</c:v>
                </c:pt>
                <c:pt idx="37">
                  <c:v>4.8499999999999996</c:v>
                </c:pt>
                <c:pt idx="38">
                  <c:v>4.5999999999999996</c:v>
                </c:pt>
                <c:pt idx="39">
                  <c:v>4.3499999999999996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83-4947-8A9F-81F321EF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625232"/>
        <c:axId val="689625560"/>
      </c:lineChart>
      <c:dateAx>
        <c:axId val="6896252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9625560"/>
        <c:crosses val="autoZero"/>
        <c:auto val="1"/>
        <c:lblOffset val="100"/>
        <c:baseTimeUnit val="days"/>
      </c:dateAx>
      <c:valAx>
        <c:axId val="68962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962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PSL </a:t>
            </a:r>
            <a:r>
              <a:rPr lang="zh-CN" altLang="en-US"/>
              <a:t>抵押补充贷款（贷款余额）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货币政策'!$R$5</c:f>
              <c:strCache>
                <c:ptCount val="1"/>
                <c:pt idx="0">
                  <c:v>贷款余额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货币政策'!$P$6:$P$44</c:f>
              <c:numCache>
                <c:formatCode>yyyy\-mm\-dd;@</c:formatCode>
                <c:ptCount val="39"/>
                <c:pt idx="0">
                  <c:v>42004</c:v>
                </c:pt>
                <c:pt idx="1">
                  <c:v>42155</c:v>
                </c:pt>
                <c:pt idx="2">
                  <c:v>42185</c:v>
                </c:pt>
                <c:pt idx="3">
                  <c:v>42216</c:v>
                </c:pt>
                <c:pt idx="4">
                  <c:v>42247</c:v>
                </c:pt>
                <c:pt idx="5">
                  <c:v>42277</c:v>
                </c:pt>
                <c:pt idx="6">
                  <c:v>42308</c:v>
                </c:pt>
                <c:pt idx="7">
                  <c:v>42338</c:v>
                </c:pt>
                <c:pt idx="8">
                  <c:v>42369</c:v>
                </c:pt>
                <c:pt idx="9">
                  <c:v>42400</c:v>
                </c:pt>
                <c:pt idx="10">
                  <c:v>42429</c:v>
                </c:pt>
                <c:pt idx="11">
                  <c:v>42460</c:v>
                </c:pt>
                <c:pt idx="12">
                  <c:v>42490</c:v>
                </c:pt>
                <c:pt idx="13">
                  <c:v>42521</c:v>
                </c:pt>
                <c:pt idx="14">
                  <c:v>42551</c:v>
                </c:pt>
                <c:pt idx="15">
                  <c:v>42582</c:v>
                </c:pt>
                <c:pt idx="16">
                  <c:v>42613</c:v>
                </c:pt>
                <c:pt idx="17">
                  <c:v>42643</c:v>
                </c:pt>
                <c:pt idx="18">
                  <c:v>42674</c:v>
                </c:pt>
                <c:pt idx="19">
                  <c:v>42704</c:v>
                </c:pt>
                <c:pt idx="20">
                  <c:v>42735</c:v>
                </c:pt>
                <c:pt idx="21">
                  <c:v>42766</c:v>
                </c:pt>
                <c:pt idx="22">
                  <c:v>42794</c:v>
                </c:pt>
                <c:pt idx="23">
                  <c:v>42825</c:v>
                </c:pt>
                <c:pt idx="24">
                  <c:v>42855</c:v>
                </c:pt>
                <c:pt idx="25">
                  <c:v>42886</c:v>
                </c:pt>
                <c:pt idx="26">
                  <c:v>42916</c:v>
                </c:pt>
                <c:pt idx="27">
                  <c:v>42947</c:v>
                </c:pt>
                <c:pt idx="28">
                  <c:v>42978</c:v>
                </c:pt>
                <c:pt idx="29">
                  <c:v>43008</c:v>
                </c:pt>
                <c:pt idx="30">
                  <c:v>43039</c:v>
                </c:pt>
                <c:pt idx="31">
                  <c:v>43069</c:v>
                </c:pt>
                <c:pt idx="32">
                  <c:v>43100</c:v>
                </c:pt>
                <c:pt idx="33">
                  <c:v>43131</c:v>
                </c:pt>
                <c:pt idx="34">
                  <c:v>43159</c:v>
                </c:pt>
                <c:pt idx="35">
                  <c:v>43190</c:v>
                </c:pt>
                <c:pt idx="36">
                  <c:v>43220</c:v>
                </c:pt>
                <c:pt idx="37">
                  <c:v>43251</c:v>
                </c:pt>
                <c:pt idx="38">
                  <c:v>43281</c:v>
                </c:pt>
              </c:numCache>
            </c:numRef>
          </c:cat>
          <c:val>
            <c:numRef>
              <c:f>'1.5 货币政策'!$R$6:$R$44</c:f>
              <c:numCache>
                <c:formatCode>0</c:formatCode>
                <c:ptCount val="39"/>
                <c:pt idx="0">
                  <c:v>3831</c:v>
                </c:pt>
                <c:pt idx="1">
                  <c:v>6459</c:v>
                </c:pt>
                <c:pt idx="2">
                  <c:v>8035</c:v>
                </c:pt>
                <c:pt idx="3">
                  <c:v>8464</c:v>
                </c:pt>
                <c:pt idx="4">
                  <c:v>9068</c:v>
                </c:pt>
                <c:pt idx="5">
                  <c:v>9589</c:v>
                </c:pt>
                <c:pt idx="6">
                  <c:v>10294.370000000001</c:v>
                </c:pt>
                <c:pt idx="7">
                  <c:v>10811.89</c:v>
                </c:pt>
                <c:pt idx="8">
                  <c:v>10811.89</c:v>
                </c:pt>
                <c:pt idx="9">
                  <c:v>12246.89</c:v>
                </c:pt>
                <c:pt idx="10">
                  <c:v>12602.89</c:v>
                </c:pt>
                <c:pt idx="11">
                  <c:v>13947.89</c:v>
                </c:pt>
                <c:pt idx="12">
                  <c:v>13911.89</c:v>
                </c:pt>
                <c:pt idx="13">
                  <c:v>14999.89</c:v>
                </c:pt>
                <c:pt idx="14">
                  <c:v>16718.89</c:v>
                </c:pt>
                <c:pt idx="15">
                  <c:v>18117</c:v>
                </c:pt>
                <c:pt idx="16">
                  <c:v>18800</c:v>
                </c:pt>
                <c:pt idx="17">
                  <c:v>19245</c:v>
                </c:pt>
                <c:pt idx="18">
                  <c:v>19756</c:v>
                </c:pt>
                <c:pt idx="19">
                  <c:v>20111</c:v>
                </c:pt>
                <c:pt idx="20">
                  <c:v>20526</c:v>
                </c:pt>
                <c:pt idx="21">
                  <c:v>21069</c:v>
                </c:pt>
                <c:pt idx="22">
                  <c:v>21069</c:v>
                </c:pt>
                <c:pt idx="23">
                  <c:v>22158</c:v>
                </c:pt>
                <c:pt idx="24">
                  <c:v>22997</c:v>
                </c:pt>
                <c:pt idx="25">
                  <c:v>23473</c:v>
                </c:pt>
                <c:pt idx="26">
                  <c:v>24111</c:v>
                </c:pt>
                <c:pt idx="27">
                  <c:v>24694</c:v>
                </c:pt>
                <c:pt idx="28">
                  <c:v>25041</c:v>
                </c:pt>
                <c:pt idx="29">
                  <c:v>25365</c:v>
                </c:pt>
                <c:pt idx="30">
                  <c:v>25749</c:v>
                </c:pt>
                <c:pt idx="31">
                  <c:v>26217</c:v>
                </c:pt>
                <c:pt idx="32">
                  <c:v>26876</c:v>
                </c:pt>
                <c:pt idx="33">
                  <c:v>27596</c:v>
                </c:pt>
                <c:pt idx="34">
                  <c:v>29106</c:v>
                </c:pt>
                <c:pt idx="35">
                  <c:v>29914</c:v>
                </c:pt>
                <c:pt idx="36">
                  <c:v>30446</c:v>
                </c:pt>
                <c:pt idx="37">
                  <c:v>31247</c:v>
                </c:pt>
                <c:pt idx="38">
                  <c:v>31852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7-4F3A-BDA9-311D3734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448856"/>
        <c:axId val="690450168"/>
      </c:lineChart>
      <c:dateAx>
        <c:axId val="6904488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450168"/>
        <c:crosses val="autoZero"/>
        <c:auto val="1"/>
        <c:lblOffset val="100"/>
        <c:baseTimeUnit val="months"/>
      </c:dateAx>
      <c:valAx>
        <c:axId val="69045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44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PSL </a:t>
            </a:r>
            <a:r>
              <a:rPr lang="zh-CN" altLang="zh-CN" sz="1400" b="0" i="0" baseline="0">
                <a:effectLst/>
              </a:rPr>
              <a:t>抵押补充贷款</a:t>
            </a:r>
            <a:r>
              <a:rPr lang="zh-CN" altLang="en-US" sz="1400" b="0" i="0" baseline="0">
                <a:effectLst/>
              </a:rPr>
              <a:t>（净增加贷款）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货币政策'!$Q$5</c:f>
              <c:strCache>
                <c:ptCount val="1"/>
                <c:pt idx="0">
                  <c:v>净增加贷款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货币政策'!$P$8:$P$44</c:f>
              <c:numCache>
                <c:formatCode>yyyy\-mm\-dd;@</c:formatCode>
                <c:ptCount val="37"/>
                <c:pt idx="0">
                  <c:v>42185</c:v>
                </c:pt>
                <c:pt idx="1">
                  <c:v>42216</c:v>
                </c:pt>
                <c:pt idx="2">
                  <c:v>42247</c:v>
                </c:pt>
                <c:pt idx="3">
                  <c:v>42277</c:v>
                </c:pt>
                <c:pt idx="4">
                  <c:v>42308</c:v>
                </c:pt>
                <c:pt idx="5">
                  <c:v>42338</c:v>
                </c:pt>
                <c:pt idx="6">
                  <c:v>42369</c:v>
                </c:pt>
                <c:pt idx="7">
                  <c:v>42400</c:v>
                </c:pt>
                <c:pt idx="8">
                  <c:v>42429</c:v>
                </c:pt>
                <c:pt idx="9">
                  <c:v>42460</c:v>
                </c:pt>
                <c:pt idx="10">
                  <c:v>42490</c:v>
                </c:pt>
                <c:pt idx="11">
                  <c:v>42521</c:v>
                </c:pt>
                <c:pt idx="12">
                  <c:v>42551</c:v>
                </c:pt>
                <c:pt idx="13">
                  <c:v>42582</c:v>
                </c:pt>
                <c:pt idx="14">
                  <c:v>42613</c:v>
                </c:pt>
                <c:pt idx="15">
                  <c:v>42643</c:v>
                </c:pt>
                <c:pt idx="16">
                  <c:v>42674</c:v>
                </c:pt>
                <c:pt idx="17">
                  <c:v>42704</c:v>
                </c:pt>
                <c:pt idx="18">
                  <c:v>42735</c:v>
                </c:pt>
                <c:pt idx="19">
                  <c:v>42766</c:v>
                </c:pt>
                <c:pt idx="20">
                  <c:v>42794</c:v>
                </c:pt>
                <c:pt idx="21">
                  <c:v>42825</c:v>
                </c:pt>
                <c:pt idx="22">
                  <c:v>42855</c:v>
                </c:pt>
                <c:pt idx="23">
                  <c:v>42886</c:v>
                </c:pt>
                <c:pt idx="24">
                  <c:v>42916</c:v>
                </c:pt>
                <c:pt idx="25">
                  <c:v>42947</c:v>
                </c:pt>
                <c:pt idx="26">
                  <c:v>42978</c:v>
                </c:pt>
                <c:pt idx="27">
                  <c:v>43008</c:v>
                </c:pt>
                <c:pt idx="28">
                  <c:v>43039</c:v>
                </c:pt>
                <c:pt idx="29">
                  <c:v>43069</c:v>
                </c:pt>
                <c:pt idx="30">
                  <c:v>43100</c:v>
                </c:pt>
                <c:pt idx="31">
                  <c:v>43131</c:v>
                </c:pt>
                <c:pt idx="32">
                  <c:v>43159</c:v>
                </c:pt>
                <c:pt idx="33">
                  <c:v>43190</c:v>
                </c:pt>
                <c:pt idx="34">
                  <c:v>43220</c:v>
                </c:pt>
                <c:pt idx="35">
                  <c:v>43251</c:v>
                </c:pt>
                <c:pt idx="36">
                  <c:v>43281</c:v>
                </c:pt>
              </c:numCache>
            </c:numRef>
          </c:cat>
          <c:val>
            <c:numRef>
              <c:f>'1.5 货币政策'!$Q$8:$Q$44</c:f>
              <c:numCache>
                <c:formatCode>0</c:formatCode>
                <c:ptCount val="37"/>
                <c:pt idx="0">
                  <c:v>1576</c:v>
                </c:pt>
                <c:pt idx="1">
                  <c:v>429</c:v>
                </c:pt>
                <c:pt idx="2">
                  <c:v>604</c:v>
                </c:pt>
                <c:pt idx="3">
                  <c:v>521</c:v>
                </c:pt>
                <c:pt idx="4">
                  <c:v>705.37</c:v>
                </c:pt>
                <c:pt idx="5">
                  <c:v>517.52</c:v>
                </c:pt>
                <c:pt idx="7">
                  <c:v>1435</c:v>
                </c:pt>
                <c:pt idx="8">
                  <c:v>356</c:v>
                </c:pt>
                <c:pt idx="9">
                  <c:v>1345</c:v>
                </c:pt>
                <c:pt idx="11">
                  <c:v>1088</c:v>
                </c:pt>
                <c:pt idx="12">
                  <c:v>1719</c:v>
                </c:pt>
                <c:pt idx="13">
                  <c:v>1398.11</c:v>
                </c:pt>
                <c:pt idx="14">
                  <c:v>683</c:v>
                </c:pt>
                <c:pt idx="15">
                  <c:v>445</c:v>
                </c:pt>
                <c:pt idx="16">
                  <c:v>511</c:v>
                </c:pt>
                <c:pt idx="17">
                  <c:v>355</c:v>
                </c:pt>
                <c:pt idx="18">
                  <c:v>415</c:v>
                </c:pt>
                <c:pt idx="19">
                  <c:v>543</c:v>
                </c:pt>
                <c:pt idx="21">
                  <c:v>1089</c:v>
                </c:pt>
                <c:pt idx="22">
                  <c:v>839</c:v>
                </c:pt>
                <c:pt idx="23">
                  <c:v>476</c:v>
                </c:pt>
                <c:pt idx="24">
                  <c:v>638</c:v>
                </c:pt>
                <c:pt idx="25">
                  <c:v>583</c:v>
                </c:pt>
                <c:pt idx="26">
                  <c:v>347</c:v>
                </c:pt>
                <c:pt idx="27">
                  <c:v>324</c:v>
                </c:pt>
                <c:pt idx="28">
                  <c:v>384</c:v>
                </c:pt>
                <c:pt idx="29">
                  <c:v>468</c:v>
                </c:pt>
                <c:pt idx="30">
                  <c:v>659</c:v>
                </c:pt>
                <c:pt idx="31">
                  <c:v>720</c:v>
                </c:pt>
                <c:pt idx="32">
                  <c:v>1510</c:v>
                </c:pt>
                <c:pt idx="33">
                  <c:v>808</c:v>
                </c:pt>
                <c:pt idx="34">
                  <c:v>532</c:v>
                </c:pt>
                <c:pt idx="35">
                  <c:v>801</c:v>
                </c:pt>
                <c:pt idx="36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4-4B2E-B6CF-A0F4C40C0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71648"/>
        <c:axId val="694973944"/>
      </c:lineChart>
      <c:dateAx>
        <c:axId val="69497164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3944"/>
        <c:crosses val="autoZero"/>
        <c:auto val="1"/>
        <c:lblOffset val="100"/>
        <c:baseTimeUnit val="months"/>
      </c:dateAx>
      <c:valAx>
        <c:axId val="69497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MLF </a:t>
            </a:r>
            <a:r>
              <a:rPr lang="zh-CN" altLang="zh-CN" sz="1400" b="0" i="0" baseline="0">
                <a:effectLst/>
              </a:rPr>
              <a:t>中期借贷便利</a:t>
            </a:r>
            <a:r>
              <a:rPr lang="zh-CN" altLang="en-US" sz="1400" b="0" i="0" baseline="0">
                <a:effectLst/>
              </a:rPr>
              <a:t>（余额）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货币政策'!$N$5</c:f>
              <c:strCache>
                <c:ptCount val="1"/>
                <c:pt idx="0">
                  <c:v>余额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货币政策'!$N$6:$N$51</c:f>
              <c:numCache>
                <c:formatCode>_ * #,##0_ ;_ * \-#,##0_ ;_ * "-"??_ ;_ @_ </c:formatCode>
                <c:ptCount val="46"/>
                <c:pt idx="0">
                  <c:v>5000</c:v>
                </c:pt>
                <c:pt idx="1">
                  <c:v>7695</c:v>
                </c:pt>
                <c:pt idx="2">
                  <c:v>7945</c:v>
                </c:pt>
                <c:pt idx="3">
                  <c:v>6445</c:v>
                </c:pt>
                <c:pt idx="4">
                  <c:v>6945</c:v>
                </c:pt>
                <c:pt idx="5">
                  <c:v>6945</c:v>
                </c:pt>
                <c:pt idx="6">
                  <c:v>10145</c:v>
                </c:pt>
                <c:pt idx="7">
                  <c:v>10795</c:v>
                </c:pt>
                <c:pt idx="8">
                  <c:v>10545</c:v>
                </c:pt>
                <c:pt idx="9">
                  <c:v>5145</c:v>
                </c:pt>
                <c:pt idx="10">
                  <c:v>3800</c:v>
                </c:pt>
                <c:pt idx="11">
                  <c:v>4900</c:v>
                </c:pt>
                <c:pt idx="12">
                  <c:v>4900</c:v>
                </c:pt>
                <c:pt idx="13">
                  <c:v>5955</c:v>
                </c:pt>
                <c:pt idx="14">
                  <c:v>6958</c:v>
                </c:pt>
                <c:pt idx="15">
                  <c:v>6658</c:v>
                </c:pt>
                <c:pt idx="16">
                  <c:v>12783</c:v>
                </c:pt>
                <c:pt idx="17">
                  <c:v>13313</c:v>
                </c:pt>
                <c:pt idx="18">
                  <c:v>13313</c:v>
                </c:pt>
                <c:pt idx="19">
                  <c:v>14953</c:v>
                </c:pt>
                <c:pt idx="20">
                  <c:v>16375</c:v>
                </c:pt>
                <c:pt idx="21">
                  <c:v>17455</c:v>
                </c:pt>
                <c:pt idx="22">
                  <c:v>17025</c:v>
                </c:pt>
                <c:pt idx="23">
                  <c:v>17545</c:v>
                </c:pt>
                <c:pt idx="24">
                  <c:v>19063</c:v>
                </c:pt>
                <c:pt idx="25">
                  <c:v>21118</c:v>
                </c:pt>
                <c:pt idx="26">
                  <c:v>27358</c:v>
                </c:pt>
                <c:pt idx="27">
                  <c:v>34573</c:v>
                </c:pt>
                <c:pt idx="28">
                  <c:v>35728</c:v>
                </c:pt>
                <c:pt idx="29">
                  <c:v>37613</c:v>
                </c:pt>
                <c:pt idx="30">
                  <c:v>40643</c:v>
                </c:pt>
                <c:pt idx="31">
                  <c:v>41083</c:v>
                </c:pt>
                <c:pt idx="32">
                  <c:v>41578</c:v>
                </c:pt>
                <c:pt idx="33">
                  <c:v>42245</c:v>
                </c:pt>
                <c:pt idx="34">
                  <c:v>42270</c:v>
                </c:pt>
                <c:pt idx="35">
                  <c:v>43390</c:v>
                </c:pt>
                <c:pt idx="36">
                  <c:v>43540</c:v>
                </c:pt>
                <c:pt idx="37">
                  <c:v>44125</c:v>
                </c:pt>
                <c:pt idx="38">
                  <c:v>44205</c:v>
                </c:pt>
                <c:pt idx="39">
                  <c:v>45215</c:v>
                </c:pt>
                <c:pt idx="40">
                  <c:v>46300</c:v>
                </c:pt>
                <c:pt idx="41">
                  <c:v>47795</c:v>
                </c:pt>
                <c:pt idx="42">
                  <c:v>49170</c:v>
                </c:pt>
                <c:pt idx="43">
                  <c:v>40170</c:v>
                </c:pt>
                <c:pt idx="44">
                  <c:v>40170</c:v>
                </c:pt>
                <c:pt idx="45">
                  <c:v>44205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E-44DB-A350-069784368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242288"/>
        <c:axId val="701238352"/>
      </c:lineChart>
      <c:dateAx>
        <c:axId val="70124228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238352"/>
        <c:crosses val="autoZero"/>
        <c:auto val="1"/>
        <c:lblOffset val="100"/>
        <c:baseTimeUnit val="months"/>
      </c:dateAx>
      <c:valAx>
        <c:axId val="7012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24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MLF </a:t>
            </a:r>
            <a:r>
              <a:rPr lang="zh-CN" altLang="en-US"/>
              <a:t>中期借贷便利（投放 </a:t>
            </a:r>
            <a:r>
              <a:rPr lang="en-US" altLang="zh-CN"/>
              <a:t>vs </a:t>
            </a:r>
            <a:r>
              <a:rPr lang="zh-CN" altLang="en-US"/>
              <a:t>回收）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货币政策'!$L$5</c:f>
              <c:strCache>
                <c:ptCount val="1"/>
                <c:pt idx="0">
                  <c:v>投放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货币政策'!$L$6:$L$51</c:f>
              <c:numCache>
                <c:formatCode>_ * #,##0_ ;_ * \-#,##0_ ;_ * "-"??_ ;_ @_ </c:formatCode>
                <c:ptCount val="46"/>
                <c:pt idx="0">
                  <c:v>5000</c:v>
                </c:pt>
                <c:pt idx="1">
                  <c:v>2695</c:v>
                </c:pt>
                <c:pt idx="3">
                  <c:v>3750</c:v>
                </c:pt>
                <c:pt idx="6">
                  <c:v>3700</c:v>
                </c:pt>
                <c:pt idx="7">
                  <c:v>650</c:v>
                </c:pt>
                <c:pt idx="8">
                  <c:v>0</c:v>
                </c:pt>
                <c:pt idx="9">
                  <c:v>1300</c:v>
                </c:pt>
                <c:pt idx="10">
                  <c:v>2500</c:v>
                </c:pt>
                <c:pt idx="11">
                  <c:v>1100</c:v>
                </c:pt>
                <c:pt idx="13">
                  <c:v>1055</c:v>
                </c:pt>
                <c:pt idx="14">
                  <c:v>1003</c:v>
                </c:pt>
                <c:pt idx="15">
                  <c:v>1000</c:v>
                </c:pt>
                <c:pt idx="16">
                  <c:v>8625</c:v>
                </c:pt>
                <c:pt idx="17">
                  <c:v>1630</c:v>
                </c:pt>
                <c:pt idx="19">
                  <c:v>7150</c:v>
                </c:pt>
                <c:pt idx="20">
                  <c:v>2900</c:v>
                </c:pt>
                <c:pt idx="21">
                  <c:v>2080</c:v>
                </c:pt>
                <c:pt idx="22">
                  <c:v>4860</c:v>
                </c:pt>
                <c:pt idx="23">
                  <c:v>2890</c:v>
                </c:pt>
                <c:pt idx="24">
                  <c:v>2750</c:v>
                </c:pt>
                <c:pt idx="25">
                  <c:v>7630</c:v>
                </c:pt>
                <c:pt idx="26">
                  <c:v>7390</c:v>
                </c:pt>
                <c:pt idx="27">
                  <c:v>7330</c:v>
                </c:pt>
                <c:pt idx="28">
                  <c:v>5510</c:v>
                </c:pt>
                <c:pt idx="29">
                  <c:v>3935</c:v>
                </c:pt>
                <c:pt idx="30">
                  <c:v>4970</c:v>
                </c:pt>
                <c:pt idx="31">
                  <c:v>4955</c:v>
                </c:pt>
                <c:pt idx="32">
                  <c:v>4590</c:v>
                </c:pt>
                <c:pt idx="33">
                  <c:v>4980</c:v>
                </c:pt>
                <c:pt idx="34">
                  <c:v>3600</c:v>
                </c:pt>
                <c:pt idx="35">
                  <c:v>3995</c:v>
                </c:pt>
                <c:pt idx="36">
                  <c:v>2980</c:v>
                </c:pt>
                <c:pt idx="37">
                  <c:v>4980</c:v>
                </c:pt>
                <c:pt idx="38">
                  <c:v>4040</c:v>
                </c:pt>
                <c:pt idx="39">
                  <c:v>4760</c:v>
                </c:pt>
                <c:pt idx="40">
                  <c:v>3980</c:v>
                </c:pt>
                <c:pt idx="41">
                  <c:v>3930</c:v>
                </c:pt>
                <c:pt idx="42">
                  <c:v>4325</c:v>
                </c:pt>
                <c:pt idx="43">
                  <c:v>3675</c:v>
                </c:pt>
                <c:pt idx="44">
                  <c:v>1560</c:v>
                </c:pt>
                <c:pt idx="45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F-4B52-99F6-FA51331C2A8D}"/>
            </c:ext>
          </c:extLst>
        </c:ser>
        <c:ser>
          <c:idx val="1"/>
          <c:order val="1"/>
          <c:tx>
            <c:strRef>
              <c:f>'1.5 货币政策'!$M$5</c:f>
              <c:strCache>
                <c:ptCount val="1"/>
                <c:pt idx="0">
                  <c:v>收回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货币政策'!$K$6:$K$51</c:f>
              <c:numCache>
                <c:formatCode>yyyy\-mm\-dd;@</c:formatCode>
                <c:ptCount val="46"/>
                <c:pt idx="0">
                  <c:v>41912</c:v>
                </c:pt>
                <c:pt idx="1">
                  <c:v>41943</c:v>
                </c:pt>
                <c:pt idx="2">
                  <c:v>41973</c:v>
                </c:pt>
                <c:pt idx="3">
                  <c:v>42004</c:v>
                </c:pt>
                <c:pt idx="4">
                  <c:v>42035</c:v>
                </c:pt>
                <c:pt idx="5">
                  <c:v>42063</c:v>
                </c:pt>
                <c:pt idx="6">
                  <c:v>42094</c:v>
                </c:pt>
                <c:pt idx="7">
                  <c:v>42124</c:v>
                </c:pt>
                <c:pt idx="8">
                  <c:v>42155</c:v>
                </c:pt>
                <c:pt idx="9">
                  <c:v>42185</c:v>
                </c:pt>
                <c:pt idx="10">
                  <c:v>42216</c:v>
                </c:pt>
                <c:pt idx="11">
                  <c:v>42247</c:v>
                </c:pt>
                <c:pt idx="12">
                  <c:v>42277</c:v>
                </c:pt>
                <c:pt idx="13">
                  <c:v>42308</c:v>
                </c:pt>
                <c:pt idx="14">
                  <c:v>42338</c:v>
                </c:pt>
                <c:pt idx="15">
                  <c:v>42369</c:v>
                </c:pt>
                <c:pt idx="16">
                  <c:v>42400</c:v>
                </c:pt>
                <c:pt idx="17">
                  <c:v>42429</c:v>
                </c:pt>
                <c:pt idx="18">
                  <c:v>42460</c:v>
                </c:pt>
                <c:pt idx="19">
                  <c:v>42490</c:v>
                </c:pt>
                <c:pt idx="20">
                  <c:v>42521</c:v>
                </c:pt>
                <c:pt idx="21">
                  <c:v>42551</c:v>
                </c:pt>
                <c:pt idx="22">
                  <c:v>42582</c:v>
                </c:pt>
                <c:pt idx="23">
                  <c:v>42613</c:v>
                </c:pt>
                <c:pt idx="24">
                  <c:v>42643</c:v>
                </c:pt>
                <c:pt idx="25">
                  <c:v>42674</c:v>
                </c:pt>
                <c:pt idx="26">
                  <c:v>42704</c:v>
                </c:pt>
                <c:pt idx="27">
                  <c:v>42735</c:v>
                </c:pt>
                <c:pt idx="28">
                  <c:v>42766</c:v>
                </c:pt>
                <c:pt idx="29">
                  <c:v>42794</c:v>
                </c:pt>
                <c:pt idx="30">
                  <c:v>42825</c:v>
                </c:pt>
                <c:pt idx="31">
                  <c:v>42855</c:v>
                </c:pt>
                <c:pt idx="32">
                  <c:v>42886</c:v>
                </c:pt>
                <c:pt idx="33">
                  <c:v>42916</c:v>
                </c:pt>
                <c:pt idx="34">
                  <c:v>42947</c:v>
                </c:pt>
                <c:pt idx="35">
                  <c:v>42978</c:v>
                </c:pt>
                <c:pt idx="36">
                  <c:v>43008</c:v>
                </c:pt>
                <c:pt idx="37">
                  <c:v>43039</c:v>
                </c:pt>
                <c:pt idx="38">
                  <c:v>43069</c:v>
                </c:pt>
                <c:pt idx="39">
                  <c:v>43100</c:v>
                </c:pt>
                <c:pt idx="40">
                  <c:v>43131</c:v>
                </c:pt>
                <c:pt idx="41">
                  <c:v>43159</c:v>
                </c:pt>
                <c:pt idx="42">
                  <c:v>43190</c:v>
                </c:pt>
                <c:pt idx="43">
                  <c:v>43220</c:v>
                </c:pt>
                <c:pt idx="44">
                  <c:v>43251</c:v>
                </c:pt>
                <c:pt idx="45">
                  <c:v>43281</c:v>
                </c:pt>
              </c:numCache>
            </c:numRef>
          </c:cat>
          <c:val>
            <c:numRef>
              <c:f>'1.5 货币政策'!$M$6:$M$51</c:f>
              <c:numCache>
                <c:formatCode>_ * #,##0_ ;_ * \-#,##0_ ;_ * "-"??_ ;_ @_ </c:formatCode>
                <c:ptCount val="46"/>
                <c:pt idx="1">
                  <c:v>0</c:v>
                </c:pt>
                <c:pt idx="3">
                  <c:v>5250</c:v>
                </c:pt>
                <c:pt idx="6">
                  <c:v>500</c:v>
                </c:pt>
                <c:pt idx="7">
                  <c:v>0</c:v>
                </c:pt>
                <c:pt idx="8">
                  <c:v>250</c:v>
                </c:pt>
                <c:pt idx="9">
                  <c:v>6700</c:v>
                </c:pt>
                <c:pt idx="10">
                  <c:v>3845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1300</c:v>
                </c:pt>
                <c:pt idx="16">
                  <c:v>2500</c:v>
                </c:pt>
                <c:pt idx="17">
                  <c:v>1100</c:v>
                </c:pt>
                <c:pt idx="19">
                  <c:v>5510</c:v>
                </c:pt>
                <c:pt idx="20">
                  <c:v>1478</c:v>
                </c:pt>
                <c:pt idx="21">
                  <c:v>1000</c:v>
                </c:pt>
                <c:pt idx="22">
                  <c:v>5290</c:v>
                </c:pt>
                <c:pt idx="23">
                  <c:v>2370</c:v>
                </c:pt>
                <c:pt idx="24">
                  <c:v>1232</c:v>
                </c:pt>
                <c:pt idx="25">
                  <c:v>5575</c:v>
                </c:pt>
                <c:pt idx="26">
                  <c:v>1150</c:v>
                </c:pt>
                <c:pt idx="27">
                  <c:v>115</c:v>
                </c:pt>
                <c:pt idx="28">
                  <c:v>4355</c:v>
                </c:pt>
                <c:pt idx="29">
                  <c:v>2050</c:v>
                </c:pt>
                <c:pt idx="30">
                  <c:v>1940</c:v>
                </c:pt>
                <c:pt idx="31">
                  <c:v>4515</c:v>
                </c:pt>
                <c:pt idx="32">
                  <c:v>4095</c:v>
                </c:pt>
                <c:pt idx="33">
                  <c:v>4313</c:v>
                </c:pt>
                <c:pt idx="34">
                  <c:v>3575</c:v>
                </c:pt>
                <c:pt idx="35">
                  <c:v>2875</c:v>
                </c:pt>
                <c:pt idx="36">
                  <c:v>2830</c:v>
                </c:pt>
                <c:pt idx="37">
                  <c:v>4395</c:v>
                </c:pt>
                <c:pt idx="38">
                  <c:v>3960</c:v>
                </c:pt>
                <c:pt idx="39">
                  <c:v>3750</c:v>
                </c:pt>
                <c:pt idx="40">
                  <c:v>2895</c:v>
                </c:pt>
                <c:pt idx="41">
                  <c:v>2435</c:v>
                </c:pt>
                <c:pt idx="42">
                  <c:v>2950</c:v>
                </c:pt>
                <c:pt idx="43">
                  <c:v>12675</c:v>
                </c:pt>
                <c:pt idx="44">
                  <c:v>1560</c:v>
                </c:pt>
                <c:pt idx="45">
                  <c:v>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F-4B52-99F6-FA51331C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025120"/>
        <c:axId val="817017576"/>
      </c:lineChart>
      <c:dateAx>
        <c:axId val="81702512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017576"/>
        <c:crosses val="autoZero"/>
        <c:auto val="1"/>
        <c:lblOffset val="100"/>
        <c:baseTimeUnit val="months"/>
      </c:dateAx>
      <c:valAx>
        <c:axId val="81701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0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M2</a:t>
            </a:r>
            <a:r>
              <a:rPr lang="en-US" altLang="zh-CN" baseline="0"/>
              <a:t> vs M2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中国经济基础数据'!$K$4</c:f>
              <c:strCache>
                <c:ptCount val="1"/>
                <c:pt idx="0">
                  <c:v>M2(亿)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中国经济基础数据'!$B$27:$B$74</c:f>
              <c:strCache>
                <c:ptCount val="48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</c:strCache>
            </c:strRef>
          </c:cat>
          <c:val>
            <c:numRef>
              <c:f>'1. 中国经济基础数据'!$K$27:$K$74</c:f>
              <c:numCache>
                <c:formatCode>_ * #,##0_ ;_ * \-#,##0_ ;_ * "-"??_ ;_ @_ </c:formatCode>
                <c:ptCount val="48"/>
                <c:pt idx="0">
                  <c:v>714.9</c:v>
                </c:pt>
                <c:pt idx="1">
                  <c:v>754.9</c:v>
                </c:pt>
                <c:pt idx="2">
                  <c:v>870.3</c:v>
                </c:pt>
                <c:pt idx="3">
                  <c:v>936.8</c:v>
                </c:pt>
                <c:pt idx="4">
                  <c:v>1017.5</c:v>
                </c:pt>
                <c:pt idx="5">
                  <c:v>1084.5999999999999</c:v>
                </c:pt>
                <c:pt idx="6">
                  <c:v>1107.3</c:v>
                </c:pt>
                <c:pt idx="7">
                  <c:v>1159.0999999999999</c:v>
                </c:pt>
                <c:pt idx="8">
                  <c:v>1458.1</c:v>
                </c:pt>
                <c:pt idx="9">
                  <c:v>1661.2</c:v>
                </c:pt>
                <c:pt idx="10">
                  <c:v>2027.4</c:v>
                </c:pt>
                <c:pt idx="11">
                  <c:v>2369.9</c:v>
                </c:pt>
                <c:pt idx="12">
                  <c:v>2788.6</c:v>
                </c:pt>
                <c:pt idx="13">
                  <c:v>3583.9</c:v>
                </c:pt>
                <c:pt idx="14">
                  <c:v>4264.8999999999996</c:v>
                </c:pt>
                <c:pt idx="15">
                  <c:v>5354.7</c:v>
                </c:pt>
                <c:pt idx="16">
                  <c:v>6517</c:v>
                </c:pt>
                <c:pt idx="17">
                  <c:v>7425.8</c:v>
                </c:pt>
                <c:pt idx="18">
                  <c:v>10786.2</c:v>
                </c:pt>
                <c:pt idx="19">
                  <c:v>15293.4</c:v>
                </c:pt>
                <c:pt idx="20">
                  <c:v>19349.900000000001</c:v>
                </c:pt>
                <c:pt idx="21">
                  <c:v>25402.2</c:v>
                </c:pt>
                <c:pt idx="22">
                  <c:v>34879.800000000003</c:v>
                </c:pt>
                <c:pt idx="23">
                  <c:v>46923.5</c:v>
                </c:pt>
                <c:pt idx="24">
                  <c:v>60750.5</c:v>
                </c:pt>
                <c:pt idx="25">
                  <c:v>76094.899999999994</c:v>
                </c:pt>
                <c:pt idx="26">
                  <c:v>90995.3</c:v>
                </c:pt>
                <c:pt idx="27">
                  <c:v>104498.5</c:v>
                </c:pt>
                <c:pt idx="28">
                  <c:v>119897.9</c:v>
                </c:pt>
                <c:pt idx="29">
                  <c:v>134610.29999999999</c:v>
                </c:pt>
                <c:pt idx="30">
                  <c:v>158301.9</c:v>
                </c:pt>
                <c:pt idx="31">
                  <c:v>185007</c:v>
                </c:pt>
                <c:pt idx="32">
                  <c:v>221222.8</c:v>
                </c:pt>
                <c:pt idx="33">
                  <c:v>253207.7</c:v>
                </c:pt>
                <c:pt idx="34">
                  <c:v>298755.7</c:v>
                </c:pt>
                <c:pt idx="35">
                  <c:v>345603.6</c:v>
                </c:pt>
                <c:pt idx="36">
                  <c:v>403442.2</c:v>
                </c:pt>
                <c:pt idx="37">
                  <c:v>475166.6</c:v>
                </c:pt>
                <c:pt idx="38">
                  <c:v>610224.52</c:v>
                </c:pt>
                <c:pt idx="39">
                  <c:v>725851.79</c:v>
                </c:pt>
                <c:pt idx="40">
                  <c:v>851590.9</c:v>
                </c:pt>
                <c:pt idx="41">
                  <c:v>974148.8</c:v>
                </c:pt>
                <c:pt idx="42">
                  <c:v>1106524.98</c:v>
                </c:pt>
                <c:pt idx="43">
                  <c:v>1228374.81</c:v>
                </c:pt>
                <c:pt idx="44">
                  <c:v>1392300</c:v>
                </c:pt>
                <c:pt idx="45">
                  <c:v>1550100</c:v>
                </c:pt>
                <c:pt idx="46">
                  <c:v>1690235</c:v>
                </c:pt>
                <c:pt idx="47">
                  <c:v>1826700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6-4807-B7B9-84FAFF6C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889816"/>
        <c:axId val="945943608"/>
      </c:barChart>
      <c:lineChart>
        <c:grouping val="standard"/>
        <c:varyColors val="0"/>
        <c:ser>
          <c:idx val="1"/>
          <c:order val="1"/>
          <c:tx>
            <c:strRef>
              <c:f>'1. 中国经济基础数据'!$L$4</c:f>
              <c:strCache>
                <c:ptCount val="1"/>
                <c:pt idx="0">
                  <c:v>M2增速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中国经济基础数据'!$B$27:$B$74</c:f>
              <c:strCache>
                <c:ptCount val="48"/>
                <c:pt idx="0">
                  <c:v>1971年</c:v>
                </c:pt>
                <c:pt idx="1">
                  <c:v>1972年</c:v>
                </c:pt>
                <c:pt idx="2">
                  <c:v>1973年</c:v>
                </c:pt>
                <c:pt idx="3">
                  <c:v>1974年</c:v>
                </c:pt>
                <c:pt idx="4">
                  <c:v>1975年</c:v>
                </c:pt>
                <c:pt idx="5">
                  <c:v>1976年</c:v>
                </c:pt>
                <c:pt idx="6">
                  <c:v>1977年</c:v>
                </c:pt>
                <c:pt idx="7">
                  <c:v>1978年</c:v>
                </c:pt>
                <c:pt idx="8">
                  <c:v>1979年</c:v>
                </c:pt>
                <c:pt idx="9">
                  <c:v>1980年</c:v>
                </c:pt>
                <c:pt idx="10">
                  <c:v>1981年</c:v>
                </c:pt>
                <c:pt idx="11">
                  <c:v>1982年</c:v>
                </c:pt>
                <c:pt idx="12">
                  <c:v>1983年</c:v>
                </c:pt>
                <c:pt idx="13">
                  <c:v>1984年</c:v>
                </c:pt>
                <c:pt idx="14">
                  <c:v>1985年</c:v>
                </c:pt>
                <c:pt idx="15">
                  <c:v>1986年</c:v>
                </c:pt>
                <c:pt idx="16">
                  <c:v>1987年</c:v>
                </c:pt>
                <c:pt idx="17">
                  <c:v>1988年</c:v>
                </c:pt>
                <c:pt idx="18">
                  <c:v>1989年</c:v>
                </c:pt>
                <c:pt idx="19">
                  <c:v>1990年</c:v>
                </c:pt>
                <c:pt idx="20">
                  <c:v>1991年</c:v>
                </c:pt>
                <c:pt idx="21">
                  <c:v>1992年</c:v>
                </c:pt>
                <c:pt idx="22">
                  <c:v>1993年</c:v>
                </c:pt>
                <c:pt idx="23">
                  <c:v>1994年</c:v>
                </c:pt>
                <c:pt idx="24">
                  <c:v>1995年</c:v>
                </c:pt>
                <c:pt idx="25">
                  <c:v>1996年</c:v>
                </c:pt>
                <c:pt idx="26">
                  <c:v>1997年</c:v>
                </c:pt>
                <c:pt idx="27">
                  <c:v>1998年</c:v>
                </c:pt>
                <c:pt idx="28">
                  <c:v>1999年</c:v>
                </c:pt>
                <c:pt idx="29">
                  <c:v>2000年</c:v>
                </c:pt>
                <c:pt idx="30">
                  <c:v>2001年</c:v>
                </c:pt>
                <c:pt idx="31">
                  <c:v>2002年</c:v>
                </c:pt>
                <c:pt idx="32">
                  <c:v>2003年</c:v>
                </c:pt>
                <c:pt idx="33">
                  <c:v>2004年</c:v>
                </c:pt>
                <c:pt idx="34">
                  <c:v>2005年</c:v>
                </c:pt>
                <c:pt idx="35">
                  <c:v>2006年</c:v>
                </c:pt>
                <c:pt idx="36">
                  <c:v>2007年</c:v>
                </c:pt>
                <c:pt idx="37">
                  <c:v>2008年</c:v>
                </c:pt>
                <c:pt idx="38">
                  <c:v>2009年</c:v>
                </c:pt>
                <c:pt idx="39">
                  <c:v>2010年</c:v>
                </c:pt>
                <c:pt idx="40">
                  <c:v>2011年</c:v>
                </c:pt>
                <c:pt idx="41">
                  <c:v>2012年</c:v>
                </c:pt>
                <c:pt idx="42">
                  <c:v>2013年</c:v>
                </c:pt>
                <c:pt idx="43">
                  <c:v>2014年</c:v>
                </c:pt>
                <c:pt idx="44">
                  <c:v>2015年</c:v>
                </c:pt>
                <c:pt idx="45">
                  <c:v>2016年</c:v>
                </c:pt>
                <c:pt idx="46">
                  <c:v>2017年</c:v>
                </c:pt>
                <c:pt idx="47">
                  <c:v>2018年</c:v>
                </c:pt>
              </c:strCache>
            </c:strRef>
          </c:cat>
          <c:val>
            <c:numRef>
              <c:f>'1. 中国经济基础数据'!$L$27:$L$74</c:f>
              <c:numCache>
                <c:formatCode>0.0%</c:formatCode>
                <c:ptCount val="48"/>
                <c:pt idx="0">
                  <c:v>9.798802027338338E-2</c:v>
                </c:pt>
                <c:pt idx="1">
                  <c:v>5.5951881382011459E-2</c:v>
                </c:pt>
                <c:pt idx="2">
                  <c:v>0.15286792952708961</c:v>
                </c:pt>
                <c:pt idx="3">
                  <c:v>7.6410433183959459E-2</c:v>
                </c:pt>
                <c:pt idx="4">
                  <c:v>8.6144321093082787E-2</c:v>
                </c:pt>
                <c:pt idx="5">
                  <c:v>6.5945945945945939E-2</c:v>
                </c:pt>
                <c:pt idx="6">
                  <c:v>2.0929374884750107E-2</c:v>
                </c:pt>
                <c:pt idx="7">
                  <c:v>4.6780456967398187E-2</c:v>
                </c:pt>
                <c:pt idx="8">
                  <c:v>0.25795876110775606</c:v>
                </c:pt>
                <c:pt idx="9">
                  <c:v>0.13929085796584606</c:v>
                </c:pt>
                <c:pt idx="10">
                  <c:v>0.22044305321454383</c:v>
                </c:pt>
                <c:pt idx="11">
                  <c:v>0.16893558251948315</c:v>
                </c:pt>
                <c:pt idx="12">
                  <c:v>0.17667412127093951</c:v>
                </c:pt>
                <c:pt idx="13">
                  <c:v>0.2851968729828589</c:v>
                </c:pt>
                <c:pt idx="14">
                  <c:v>0.19001646251290483</c:v>
                </c:pt>
                <c:pt idx="15">
                  <c:v>0.25552767942976384</c:v>
                </c:pt>
                <c:pt idx="16">
                  <c:v>0.21706164677759721</c:v>
                </c:pt>
                <c:pt idx="17">
                  <c:v>0.13945066748503909</c:v>
                </c:pt>
                <c:pt idx="18">
                  <c:v>0.45253036709849459</c:v>
                </c:pt>
                <c:pt idx="19">
                  <c:v>0.41786727485119868</c:v>
                </c:pt>
                <c:pt idx="20">
                  <c:v>0.26524513842572617</c:v>
                </c:pt>
                <c:pt idx="21">
                  <c:v>0.3127819782014376</c:v>
                </c:pt>
                <c:pt idx="22">
                  <c:v>0.37310154238609261</c:v>
                </c:pt>
                <c:pt idx="23">
                  <c:v>0.34529154410289031</c:v>
                </c:pt>
                <c:pt idx="24">
                  <c:v>0.29467111362110665</c:v>
                </c:pt>
                <c:pt idx="25">
                  <c:v>0.25258063719640167</c:v>
                </c:pt>
                <c:pt idx="26">
                  <c:v>0.19581338565396633</c:v>
                </c:pt>
                <c:pt idx="27">
                  <c:v>0.14839447751697055</c:v>
                </c:pt>
                <c:pt idx="28">
                  <c:v>0.14736479470997188</c:v>
                </c:pt>
                <c:pt idx="29">
                  <c:v>0.12270773716637229</c:v>
                </c:pt>
                <c:pt idx="30">
                  <c:v>0.17600139068109955</c:v>
                </c:pt>
                <c:pt idx="31">
                  <c:v>0.1686972803232305</c:v>
                </c:pt>
                <c:pt idx="32">
                  <c:v>0.19575367418530099</c:v>
                </c:pt>
                <c:pt idx="33">
                  <c:v>0.14458229441088366</c:v>
                </c:pt>
                <c:pt idx="34">
                  <c:v>0.17988394507749961</c:v>
                </c:pt>
                <c:pt idx="35">
                  <c:v>0.15681006253604513</c:v>
                </c:pt>
                <c:pt idx="36">
                  <c:v>0.16735531690063432</c:v>
                </c:pt>
                <c:pt idx="37">
                  <c:v>0.17778110470347408</c:v>
                </c:pt>
                <c:pt idx="38">
                  <c:v>0.28423277225293209</c:v>
                </c:pt>
                <c:pt idx="39">
                  <c:v>0.18948315941155558</c:v>
                </c:pt>
                <c:pt idx="40">
                  <c:v>0.1732297305487116</c:v>
                </c:pt>
                <c:pt idx="41">
                  <c:v>0.14391640399163497</c:v>
                </c:pt>
                <c:pt idx="42">
                  <c:v>0.13588907567303887</c:v>
                </c:pt>
                <c:pt idx="43">
                  <c:v>0.11011936666807109</c:v>
                </c:pt>
                <c:pt idx="44">
                  <c:v>0.13344883716721601</c:v>
                </c:pt>
                <c:pt idx="45">
                  <c:v>0.1133376427494075</c:v>
                </c:pt>
                <c:pt idx="46">
                  <c:v>9.040384491323139E-2</c:v>
                </c:pt>
                <c:pt idx="47">
                  <c:v>8.0737293926584242E-2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36-4807-B7B9-84FAFF6C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883912"/>
        <c:axId val="945920976"/>
      </c:lineChart>
      <c:catAx>
        <c:axId val="94588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943608"/>
        <c:crosses val="autoZero"/>
        <c:auto val="1"/>
        <c:lblAlgn val="ctr"/>
        <c:lblOffset val="100"/>
        <c:noMultiLvlLbl val="0"/>
      </c:catAx>
      <c:valAx>
        <c:axId val="9459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9816"/>
        <c:crosses val="autoZero"/>
        <c:crossBetween val="between"/>
      </c:valAx>
      <c:valAx>
        <c:axId val="94592097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883912"/>
        <c:crosses val="max"/>
        <c:crossBetween val="between"/>
      </c:valAx>
      <c:catAx>
        <c:axId val="945883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592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 社会融资规模（净增长）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'1.5 货币政策'!$V$5</c:f>
              <c:strCache>
                <c:ptCount val="1"/>
                <c:pt idx="0">
                  <c:v>增量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'1.5 货币政策'!$U$6:$U$203</c:f>
              <c:numCache>
                <c:formatCode>yyyy\-mm\-dd;@</c:formatCode>
                <c:ptCount val="198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  <c:pt idx="181">
                  <c:v>42794</c:v>
                </c:pt>
                <c:pt idx="182">
                  <c:v>42825</c:v>
                </c:pt>
                <c:pt idx="183">
                  <c:v>42855</c:v>
                </c:pt>
                <c:pt idx="184">
                  <c:v>42886</c:v>
                </c:pt>
                <c:pt idx="185">
                  <c:v>42916</c:v>
                </c:pt>
                <c:pt idx="186">
                  <c:v>42947</c:v>
                </c:pt>
                <c:pt idx="187">
                  <c:v>42978</c:v>
                </c:pt>
                <c:pt idx="188">
                  <c:v>43008</c:v>
                </c:pt>
                <c:pt idx="189">
                  <c:v>43039</c:v>
                </c:pt>
                <c:pt idx="190">
                  <c:v>43069</c:v>
                </c:pt>
                <c:pt idx="191">
                  <c:v>43100</c:v>
                </c:pt>
                <c:pt idx="192">
                  <c:v>43131</c:v>
                </c:pt>
                <c:pt idx="193">
                  <c:v>43159</c:v>
                </c:pt>
                <c:pt idx="194">
                  <c:v>43190</c:v>
                </c:pt>
                <c:pt idx="195">
                  <c:v>43220</c:v>
                </c:pt>
                <c:pt idx="196">
                  <c:v>43251</c:v>
                </c:pt>
                <c:pt idx="197">
                  <c:v>43281</c:v>
                </c:pt>
              </c:numCache>
            </c:numRef>
          </c:cat>
          <c:val>
            <c:numRef>
              <c:f>'1.5 货币政策'!$V$6:$V$203</c:f>
              <c:numCache>
                <c:formatCode>_ * #,##0_ ;_ * \-#,##0_ ;_ * "-"??_ ;_ @_ </c:formatCode>
                <c:ptCount val="198"/>
                <c:pt idx="0">
                  <c:v>-472</c:v>
                </c:pt>
                <c:pt idx="1">
                  <c:v>289</c:v>
                </c:pt>
                <c:pt idx="2">
                  <c:v>3136</c:v>
                </c:pt>
                <c:pt idx="3">
                  <c:v>1151</c:v>
                </c:pt>
                <c:pt idx="4">
                  <c:v>1774</c:v>
                </c:pt>
                <c:pt idx="5">
                  <c:v>2621</c:v>
                </c:pt>
                <c:pt idx="6">
                  <c:v>813</c:v>
                </c:pt>
                <c:pt idx="7">
                  <c:v>1585</c:v>
                </c:pt>
                <c:pt idx="8">
                  <c:v>3507</c:v>
                </c:pt>
                <c:pt idx="9">
                  <c:v>795</c:v>
                </c:pt>
                <c:pt idx="10">
                  <c:v>1805</c:v>
                </c:pt>
                <c:pt idx="11">
                  <c:v>3109</c:v>
                </c:pt>
                <c:pt idx="12">
                  <c:v>3386</c:v>
                </c:pt>
                <c:pt idx="13">
                  <c:v>998</c:v>
                </c:pt>
                <c:pt idx="14">
                  <c:v>4041</c:v>
                </c:pt>
                <c:pt idx="15">
                  <c:v>2622</c:v>
                </c:pt>
                <c:pt idx="16">
                  <c:v>2971</c:v>
                </c:pt>
                <c:pt idx="17">
                  <c:v>5842</c:v>
                </c:pt>
                <c:pt idx="18">
                  <c:v>1344</c:v>
                </c:pt>
                <c:pt idx="19">
                  <c:v>3321</c:v>
                </c:pt>
                <c:pt idx="20">
                  <c:v>4040</c:v>
                </c:pt>
                <c:pt idx="21">
                  <c:v>1218</c:v>
                </c:pt>
                <c:pt idx="22">
                  <c:v>1832</c:v>
                </c:pt>
                <c:pt idx="23">
                  <c:v>2498</c:v>
                </c:pt>
                <c:pt idx="24">
                  <c:v>2114</c:v>
                </c:pt>
                <c:pt idx="25">
                  <c:v>438</c:v>
                </c:pt>
                <c:pt idx="26">
                  <c:v>6557</c:v>
                </c:pt>
                <c:pt idx="27">
                  <c:v>2731</c:v>
                </c:pt>
                <c:pt idx="28">
                  <c:v>2443</c:v>
                </c:pt>
                <c:pt idx="29">
                  <c:v>3229</c:v>
                </c:pt>
                <c:pt idx="30">
                  <c:v>590</c:v>
                </c:pt>
                <c:pt idx="31">
                  <c:v>1501</c:v>
                </c:pt>
                <c:pt idx="32">
                  <c:v>2981</c:v>
                </c:pt>
                <c:pt idx="33">
                  <c:v>483</c:v>
                </c:pt>
                <c:pt idx="34">
                  <c:v>1977</c:v>
                </c:pt>
                <c:pt idx="35">
                  <c:v>3586</c:v>
                </c:pt>
                <c:pt idx="36">
                  <c:v>3620</c:v>
                </c:pt>
                <c:pt idx="37">
                  <c:v>824</c:v>
                </c:pt>
                <c:pt idx="38">
                  <c:v>4189</c:v>
                </c:pt>
                <c:pt idx="39">
                  <c:v>1999</c:v>
                </c:pt>
                <c:pt idx="40">
                  <c:v>1968</c:v>
                </c:pt>
                <c:pt idx="41">
                  <c:v>4723</c:v>
                </c:pt>
                <c:pt idx="42">
                  <c:v>629</c:v>
                </c:pt>
                <c:pt idx="43">
                  <c:v>2097</c:v>
                </c:pt>
                <c:pt idx="44">
                  <c:v>6041</c:v>
                </c:pt>
                <c:pt idx="45">
                  <c:v>-974</c:v>
                </c:pt>
                <c:pt idx="46">
                  <c:v>2368</c:v>
                </c:pt>
                <c:pt idx="47">
                  <c:v>2524</c:v>
                </c:pt>
                <c:pt idx="48">
                  <c:v>6323</c:v>
                </c:pt>
                <c:pt idx="49">
                  <c:v>1737</c:v>
                </c:pt>
                <c:pt idx="50">
                  <c:v>7472</c:v>
                </c:pt>
                <c:pt idx="51">
                  <c:v>3325</c:v>
                </c:pt>
                <c:pt idx="52">
                  <c:v>3785</c:v>
                </c:pt>
                <c:pt idx="53">
                  <c:v>3843</c:v>
                </c:pt>
                <c:pt idx="54">
                  <c:v>2254</c:v>
                </c:pt>
                <c:pt idx="55">
                  <c:v>3362</c:v>
                </c:pt>
                <c:pt idx="56">
                  <c:v>3077</c:v>
                </c:pt>
                <c:pt idx="57">
                  <c:v>894</c:v>
                </c:pt>
                <c:pt idx="58">
                  <c:v>2788</c:v>
                </c:pt>
                <c:pt idx="59">
                  <c:v>3837</c:v>
                </c:pt>
                <c:pt idx="60">
                  <c:v>6908</c:v>
                </c:pt>
                <c:pt idx="61">
                  <c:v>3083</c:v>
                </c:pt>
                <c:pt idx="62">
                  <c:v>6311</c:v>
                </c:pt>
                <c:pt idx="63">
                  <c:v>6103</c:v>
                </c:pt>
                <c:pt idx="64">
                  <c:v>3824</c:v>
                </c:pt>
                <c:pt idx="65">
                  <c:v>7042</c:v>
                </c:pt>
                <c:pt idx="66">
                  <c:v>3100</c:v>
                </c:pt>
                <c:pt idx="67">
                  <c:v>6961</c:v>
                </c:pt>
                <c:pt idx="68">
                  <c:v>5290</c:v>
                </c:pt>
                <c:pt idx="69">
                  <c:v>3688</c:v>
                </c:pt>
                <c:pt idx="70">
                  <c:v>3073</c:v>
                </c:pt>
                <c:pt idx="71">
                  <c:v>4281</c:v>
                </c:pt>
                <c:pt idx="72">
                  <c:v>10859</c:v>
                </c:pt>
                <c:pt idx="73">
                  <c:v>4731</c:v>
                </c:pt>
                <c:pt idx="74">
                  <c:v>6391</c:v>
                </c:pt>
                <c:pt idx="75">
                  <c:v>7076</c:v>
                </c:pt>
                <c:pt idx="76">
                  <c:v>5678</c:v>
                </c:pt>
                <c:pt idx="77">
                  <c:v>5976</c:v>
                </c:pt>
                <c:pt idx="78">
                  <c:v>4890</c:v>
                </c:pt>
                <c:pt idx="79">
                  <c:v>4575</c:v>
                </c:pt>
                <c:pt idx="80">
                  <c:v>5659</c:v>
                </c:pt>
                <c:pt idx="81">
                  <c:v>1288</c:v>
                </c:pt>
                <c:pt idx="82">
                  <c:v>4517</c:v>
                </c:pt>
                <c:pt idx="83">
                  <c:v>8164</c:v>
                </c:pt>
                <c:pt idx="84">
                  <c:v>13990</c:v>
                </c:pt>
                <c:pt idx="85">
                  <c:v>11131</c:v>
                </c:pt>
                <c:pt idx="86">
                  <c:v>22011</c:v>
                </c:pt>
                <c:pt idx="87">
                  <c:v>5452</c:v>
                </c:pt>
                <c:pt idx="88">
                  <c:v>14959</c:v>
                </c:pt>
                <c:pt idx="89">
                  <c:v>21067</c:v>
                </c:pt>
                <c:pt idx="90">
                  <c:v>7388</c:v>
                </c:pt>
                <c:pt idx="91">
                  <c:v>7650</c:v>
                </c:pt>
                <c:pt idx="92">
                  <c:v>11871</c:v>
                </c:pt>
                <c:pt idx="93">
                  <c:v>5985</c:v>
                </c:pt>
                <c:pt idx="94">
                  <c:v>9501</c:v>
                </c:pt>
                <c:pt idx="95">
                  <c:v>8100</c:v>
                </c:pt>
                <c:pt idx="96">
                  <c:v>20550</c:v>
                </c:pt>
                <c:pt idx="97">
                  <c:v>10877</c:v>
                </c:pt>
                <c:pt idx="98">
                  <c:v>13830</c:v>
                </c:pt>
                <c:pt idx="99">
                  <c:v>14919</c:v>
                </c:pt>
                <c:pt idx="100">
                  <c:v>10805</c:v>
                </c:pt>
                <c:pt idx="101">
                  <c:v>10196</c:v>
                </c:pt>
                <c:pt idx="102">
                  <c:v>7202</c:v>
                </c:pt>
                <c:pt idx="103">
                  <c:v>10646</c:v>
                </c:pt>
                <c:pt idx="104">
                  <c:v>11224</c:v>
                </c:pt>
                <c:pt idx="105">
                  <c:v>8608</c:v>
                </c:pt>
                <c:pt idx="106">
                  <c:v>10554</c:v>
                </c:pt>
                <c:pt idx="107">
                  <c:v>10780</c:v>
                </c:pt>
                <c:pt idx="108">
                  <c:v>17560</c:v>
                </c:pt>
                <c:pt idx="109">
                  <c:v>6468</c:v>
                </c:pt>
                <c:pt idx="110">
                  <c:v>18212</c:v>
                </c:pt>
                <c:pt idx="111">
                  <c:v>13673</c:v>
                </c:pt>
                <c:pt idx="112">
                  <c:v>10854</c:v>
                </c:pt>
                <c:pt idx="113">
                  <c:v>10873</c:v>
                </c:pt>
                <c:pt idx="114">
                  <c:v>5393</c:v>
                </c:pt>
                <c:pt idx="115">
                  <c:v>10741</c:v>
                </c:pt>
                <c:pt idx="116">
                  <c:v>4279</c:v>
                </c:pt>
                <c:pt idx="117">
                  <c:v>7908</c:v>
                </c:pt>
                <c:pt idx="118">
                  <c:v>9581</c:v>
                </c:pt>
                <c:pt idx="119">
                  <c:v>12744</c:v>
                </c:pt>
                <c:pt idx="120">
                  <c:v>9754</c:v>
                </c:pt>
                <c:pt idx="121">
                  <c:v>10431</c:v>
                </c:pt>
                <c:pt idx="122">
                  <c:v>18704</c:v>
                </c:pt>
                <c:pt idx="123">
                  <c:v>9637</c:v>
                </c:pt>
                <c:pt idx="124">
                  <c:v>11432</c:v>
                </c:pt>
                <c:pt idx="125">
                  <c:v>17802</c:v>
                </c:pt>
                <c:pt idx="126">
                  <c:v>10522</c:v>
                </c:pt>
                <c:pt idx="127">
                  <c:v>12475</c:v>
                </c:pt>
                <c:pt idx="128">
                  <c:v>16462</c:v>
                </c:pt>
                <c:pt idx="129">
                  <c:v>12906</c:v>
                </c:pt>
                <c:pt idx="130">
                  <c:v>11225</c:v>
                </c:pt>
                <c:pt idx="131">
                  <c:v>16282</c:v>
                </c:pt>
                <c:pt idx="132">
                  <c:v>25446</c:v>
                </c:pt>
                <c:pt idx="133">
                  <c:v>10705</c:v>
                </c:pt>
                <c:pt idx="134">
                  <c:v>25503</c:v>
                </c:pt>
                <c:pt idx="135">
                  <c:v>17629</c:v>
                </c:pt>
                <c:pt idx="136">
                  <c:v>11871</c:v>
                </c:pt>
                <c:pt idx="137">
                  <c:v>10375</c:v>
                </c:pt>
                <c:pt idx="138">
                  <c:v>8191</c:v>
                </c:pt>
                <c:pt idx="139">
                  <c:v>15841</c:v>
                </c:pt>
                <c:pt idx="140">
                  <c:v>14120</c:v>
                </c:pt>
                <c:pt idx="141">
                  <c:v>8645</c:v>
                </c:pt>
                <c:pt idx="142">
                  <c:v>12310</c:v>
                </c:pt>
                <c:pt idx="143">
                  <c:v>12532</c:v>
                </c:pt>
                <c:pt idx="144">
                  <c:v>26004</c:v>
                </c:pt>
                <c:pt idx="145">
                  <c:v>9370</c:v>
                </c:pt>
                <c:pt idx="146">
                  <c:v>20934</c:v>
                </c:pt>
                <c:pt idx="147">
                  <c:v>15259</c:v>
                </c:pt>
                <c:pt idx="148">
                  <c:v>14013</c:v>
                </c:pt>
                <c:pt idx="149">
                  <c:v>19673</c:v>
                </c:pt>
                <c:pt idx="150">
                  <c:v>2737</c:v>
                </c:pt>
                <c:pt idx="151">
                  <c:v>9577</c:v>
                </c:pt>
                <c:pt idx="152">
                  <c:v>11355</c:v>
                </c:pt>
                <c:pt idx="153">
                  <c:v>6807</c:v>
                </c:pt>
                <c:pt idx="154">
                  <c:v>11459</c:v>
                </c:pt>
                <c:pt idx="155">
                  <c:v>16945</c:v>
                </c:pt>
                <c:pt idx="156">
                  <c:v>20516</c:v>
                </c:pt>
                <c:pt idx="157">
                  <c:v>13609</c:v>
                </c:pt>
                <c:pt idx="158">
                  <c:v>12433</c:v>
                </c:pt>
                <c:pt idx="159">
                  <c:v>10582</c:v>
                </c:pt>
                <c:pt idx="160">
                  <c:v>12397</c:v>
                </c:pt>
                <c:pt idx="161">
                  <c:v>18384</c:v>
                </c:pt>
                <c:pt idx="162">
                  <c:v>7511</c:v>
                </c:pt>
                <c:pt idx="163">
                  <c:v>11097</c:v>
                </c:pt>
                <c:pt idx="164">
                  <c:v>13571</c:v>
                </c:pt>
                <c:pt idx="165">
                  <c:v>5593</c:v>
                </c:pt>
                <c:pt idx="166">
                  <c:v>10255</c:v>
                </c:pt>
                <c:pt idx="167">
                  <c:v>18114</c:v>
                </c:pt>
                <c:pt idx="168">
                  <c:v>34758</c:v>
                </c:pt>
                <c:pt idx="169">
                  <c:v>8312</c:v>
                </c:pt>
                <c:pt idx="170">
                  <c:v>23931</c:v>
                </c:pt>
                <c:pt idx="171">
                  <c:v>7809</c:v>
                </c:pt>
                <c:pt idx="172">
                  <c:v>6770</c:v>
                </c:pt>
                <c:pt idx="173">
                  <c:v>16479</c:v>
                </c:pt>
                <c:pt idx="174">
                  <c:v>4791</c:v>
                </c:pt>
                <c:pt idx="175">
                  <c:v>14605</c:v>
                </c:pt>
                <c:pt idx="176">
                  <c:v>17115</c:v>
                </c:pt>
                <c:pt idx="177">
                  <c:v>8865</c:v>
                </c:pt>
                <c:pt idx="178">
                  <c:v>18328</c:v>
                </c:pt>
                <c:pt idx="179">
                  <c:v>16260</c:v>
                </c:pt>
                <c:pt idx="180">
                  <c:v>36970.493674999998</c:v>
                </c:pt>
                <c:pt idx="181">
                  <c:v>10907.723454000001</c:v>
                </c:pt>
                <c:pt idx="182">
                  <c:v>21185.901706000001</c:v>
                </c:pt>
                <c:pt idx="183">
                  <c:v>13879.975564</c:v>
                </c:pt>
                <c:pt idx="184">
                  <c:v>10630.886183000001</c:v>
                </c:pt>
                <c:pt idx="185">
                  <c:v>17717.641716999999</c:v>
                </c:pt>
                <c:pt idx="186">
                  <c:v>11956.408113</c:v>
                </c:pt>
                <c:pt idx="187">
                  <c:v>14894.565112</c:v>
                </c:pt>
                <c:pt idx="188">
                  <c:v>18335.207005</c:v>
                </c:pt>
                <c:pt idx="189">
                  <c:v>10356.948178000001</c:v>
                </c:pt>
                <c:pt idx="190">
                  <c:v>16195.847136</c:v>
                </c:pt>
                <c:pt idx="191">
                  <c:v>11398.124125</c:v>
                </c:pt>
                <c:pt idx="192">
                  <c:v>30550.391370000001</c:v>
                </c:pt>
                <c:pt idx="193">
                  <c:v>11651.43636</c:v>
                </c:pt>
                <c:pt idx="194">
                  <c:v>13494.47113</c:v>
                </c:pt>
                <c:pt idx="195">
                  <c:v>15823.59139</c:v>
                </c:pt>
                <c:pt idx="196">
                  <c:v>7635.8413220000002</c:v>
                </c:pt>
                <c:pt idx="197">
                  <c:v>11816.181500000001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0CF-8B3C-E3DCDC67D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461624"/>
        <c:axId val="717077224"/>
      </c:lineChart>
      <c:dateAx>
        <c:axId val="7174616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077224"/>
        <c:crosses val="autoZero"/>
        <c:auto val="1"/>
        <c:lblOffset val="100"/>
        <c:baseTimeUnit val="months"/>
      </c:dateAx>
      <c:valAx>
        <c:axId val="71707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46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社会融资规模存量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中国经济基础数据'!$AN$4:$AN$57</c:f>
              <c:strCache>
                <c:ptCount val="54"/>
                <c:pt idx="0">
                  <c:v>社会融资规模存量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中国经济基础数据'!$B$58:$B$73</c:f>
              <c:strCache>
                <c:ptCount val="16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  <c:pt idx="3">
                  <c:v>2005年</c:v>
                </c:pt>
                <c:pt idx="4">
                  <c:v>2006年</c:v>
                </c:pt>
                <c:pt idx="5">
                  <c:v>2007年</c:v>
                </c:pt>
                <c:pt idx="6">
                  <c:v>2008年</c:v>
                </c:pt>
                <c:pt idx="7">
                  <c:v>2009年</c:v>
                </c:pt>
                <c:pt idx="8">
                  <c:v>2010年</c:v>
                </c:pt>
                <c:pt idx="9">
                  <c:v>2011年</c:v>
                </c:pt>
                <c:pt idx="10">
                  <c:v>2012年</c:v>
                </c:pt>
                <c:pt idx="11">
                  <c:v>2013年</c:v>
                </c:pt>
                <c:pt idx="12">
                  <c:v>2014年</c:v>
                </c:pt>
                <c:pt idx="13">
                  <c:v>2015年</c:v>
                </c:pt>
                <c:pt idx="14">
                  <c:v>2016年</c:v>
                </c:pt>
                <c:pt idx="15">
                  <c:v>2017年</c:v>
                </c:pt>
              </c:strCache>
            </c:strRef>
          </c:cat>
          <c:val>
            <c:numRef>
              <c:f>'1. 中国经济基础数据'!$AN$58:$AN$73</c:f>
              <c:numCache>
                <c:formatCode>_ * #,##0_ ;_ * \-#,##0_ ;_ * "-"??_ ;_ @_ </c:formatCode>
                <c:ptCount val="16"/>
                <c:pt idx="0">
                  <c:v>14.853199999999999</c:v>
                </c:pt>
                <c:pt idx="1">
                  <c:v>18.165500000000002</c:v>
                </c:pt>
                <c:pt idx="2">
                  <c:v>20.414300000000001</c:v>
                </c:pt>
                <c:pt idx="3">
                  <c:v>22.426500000000001</c:v>
                </c:pt>
                <c:pt idx="4">
                  <c:v>26.45</c:v>
                </c:pt>
                <c:pt idx="5">
                  <c:v>32.132599999999996</c:v>
                </c:pt>
                <c:pt idx="6">
                  <c:v>37.976500000000001</c:v>
                </c:pt>
                <c:pt idx="7">
                  <c:v>51.183500000000002</c:v>
                </c:pt>
                <c:pt idx="8">
                  <c:v>64.986900000000006</c:v>
                </c:pt>
                <c:pt idx="9">
                  <c:v>76.747799999999998</c:v>
                </c:pt>
                <c:pt idx="10">
                  <c:v>91.418599999999998</c:v>
                </c:pt>
                <c:pt idx="11">
                  <c:v>107.4575</c:v>
                </c:pt>
                <c:pt idx="12">
                  <c:v>122.8591</c:v>
                </c:pt>
                <c:pt idx="13">
                  <c:v>138.28</c:v>
                </c:pt>
                <c:pt idx="14">
                  <c:v>156</c:v>
                </c:pt>
                <c:pt idx="15">
                  <c:v>174.71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7-4308-ACD7-E8D5C2A9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298096"/>
        <c:axId val="960298424"/>
      </c:barChart>
      <c:lineChart>
        <c:grouping val="standard"/>
        <c:varyColors val="0"/>
        <c:ser>
          <c:idx val="1"/>
          <c:order val="1"/>
          <c:tx>
            <c:strRef>
              <c:f>'1. 中国经济基础数据'!$AO$4:$AO$57</c:f>
              <c:strCache>
                <c:ptCount val="54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 中国经济基础数据'!$B$58:$B$73</c:f>
              <c:strCache>
                <c:ptCount val="16"/>
                <c:pt idx="0">
                  <c:v>2002年</c:v>
                </c:pt>
                <c:pt idx="1">
                  <c:v>2003年</c:v>
                </c:pt>
                <c:pt idx="2">
                  <c:v>2004年</c:v>
                </c:pt>
                <c:pt idx="3">
                  <c:v>2005年</c:v>
                </c:pt>
                <c:pt idx="4">
                  <c:v>2006年</c:v>
                </c:pt>
                <c:pt idx="5">
                  <c:v>2007年</c:v>
                </c:pt>
                <c:pt idx="6">
                  <c:v>2008年</c:v>
                </c:pt>
                <c:pt idx="7">
                  <c:v>2009年</c:v>
                </c:pt>
                <c:pt idx="8">
                  <c:v>2010年</c:v>
                </c:pt>
                <c:pt idx="9">
                  <c:v>2011年</c:v>
                </c:pt>
                <c:pt idx="10">
                  <c:v>2012年</c:v>
                </c:pt>
                <c:pt idx="11">
                  <c:v>2013年</c:v>
                </c:pt>
                <c:pt idx="12">
                  <c:v>2014年</c:v>
                </c:pt>
                <c:pt idx="13">
                  <c:v>2015年</c:v>
                </c:pt>
                <c:pt idx="14">
                  <c:v>2016年</c:v>
                </c:pt>
                <c:pt idx="15">
                  <c:v>2017年</c:v>
                </c:pt>
              </c:strCache>
            </c:strRef>
          </c:cat>
          <c:val>
            <c:numRef>
              <c:f>'1. 中国经济基础数据'!$AO$58:$AO$73</c:f>
              <c:numCache>
                <c:formatCode>0.0%</c:formatCode>
                <c:ptCount val="16"/>
                <c:pt idx="1">
                  <c:v>0.22300245065036517</c:v>
                </c:pt>
                <c:pt idx="2">
                  <c:v>0.12379510610773159</c:v>
                </c:pt>
                <c:pt idx="3">
                  <c:v>9.856816055412132E-2</c:v>
                </c:pt>
                <c:pt idx="4">
                  <c:v>0.17940828930060415</c:v>
                </c:pt>
                <c:pt idx="5">
                  <c:v>0.21484310018903585</c:v>
                </c:pt>
                <c:pt idx="6">
                  <c:v>0.1818682584042377</c:v>
                </c:pt>
                <c:pt idx="7">
                  <c:v>0.34776769844509103</c:v>
                </c:pt>
                <c:pt idx="8">
                  <c:v>0.26968456631531645</c:v>
                </c:pt>
                <c:pt idx="9">
                  <c:v>0.18097339617676789</c:v>
                </c:pt>
                <c:pt idx="10">
                  <c:v>0.19115596798865897</c:v>
                </c:pt>
                <c:pt idx="11">
                  <c:v>0.17544460317703403</c:v>
                </c:pt>
                <c:pt idx="12">
                  <c:v>0.14332736198031792</c:v>
                </c:pt>
                <c:pt idx="13">
                  <c:v>0.12551695397410523</c:v>
                </c:pt>
                <c:pt idx="14">
                  <c:v>0.12814579114839453</c:v>
                </c:pt>
                <c:pt idx="15">
                  <c:v>0.1199358974358975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7-4308-ACD7-E8D5C2A9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798816"/>
        <c:axId val="932707224"/>
      </c:lineChart>
      <c:catAx>
        <c:axId val="9602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298424"/>
        <c:crosses val="autoZero"/>
        <c:auto val="1"/>
        <c:lblAlgn val="ctr"/>
        <c:lblOffset val="100"/>
        <c:noMultiLvlLbl val="0"/>
      </c:catAx>
      <c:valAx>
        <c:axId val="9602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0298096"/>
        <c:crosses val="autoZero"/>
        <c:crossBetween val="between"/>
      </c:valAx>
      <c:valAx>
        <c:axId val="93270722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2798816"/>
        <c:crosses val="max"/>
        <c:crossBetween val="between"/>
      </c:valAx>
      <c:catAx>
        <c:axId val="942798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2707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中国对外贸易出口国（万美元）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进出口贸易'!$A$485</c:f>
              <c:strCache>
                <c:ptCount val="1"/>
                <c:pt idx="0">
                  <c:v>亚洲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进出口贸易'!$B$485:$T$485</c:f>
              <c:numCache>
                <c:formatCode>_ * #,##0_ ;_ * \-#,##0_ ;_ * "-"??_ ;_ @_ </c:formatCode>
                <c:ptCount val="19"/>
                <c:pt idx="0">
                  <c:v>9824701</c:v>
                </c:pt>
                <c:pt idx="1">
                  <c:v>10256255</c:v>
                </c:pt>
                <c:pt idx="2">
                  <c:v>13230823</c:v>
                </c:pt>
                <c:pt idx="3">
                  <c:v>14095658</c:v>
                </c:pt>
                <c:pt idx="4">
                  <c:v>17130288</c:v>
                </c:pt>
                <c:pt idx="5">
                  <c:v>22257956</c:v>
                </c:pt>
                <c:pt idx="6">
                  <c:v>29548698</c:v>
                </c:pt>
                <c:pt idx="7">
                  <c:v>36640758</c:v>
                </c:pt>
                <c:pt idx="8">
                  <c:v>45572692</c:v>
                </c:pt>
                <c:pt idx="9">
                  <c:v>56787403</c:v>
                </c:pt>
                <c:pt idx="10">
                  <c:v>66411850</c:v>
                </c:pt>
                <c:pt idx="11">
                  <c:v>56865091</c:v>
                </c:pt>
                <c:pt idx="12">
                  <c:v>73195484</c:v>
                </c:pt>
                <c:pt idx="13">
                  <c:v>89903809</c:v>
                </c:pt>
                <c:pt idx="14">
                  <c:v>100681186</c:v>
                </c:pt>
                <c:pt idx="15">
                  <c:v>113406962</c:v>
                </c:pt>
                <c:pt idx="16">
                  <c:v>118838071</c:v>
                </c:pt>
                <c:pt idx="17">
                  <c:v>114009975</c:v>
                </c:pt>
                <c:pt idx="18">
                  <c:v>104111685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4-4D53-B44A-A1017CB6D420}"/>
            </c:ext>
          </c:extLst>
        </c:ser>
        <c:ser>
          <c:idx val="1"/>
          <c:order val="1"/>
          <c:tx>
            <c:strRef>
              <c:f>'1.6 进出口贸易'!$A$486</c:f>
              <c:strCache>
                <c:ptCount val="1"/>
                <c:pt idx="0">
                  <c:v>北美洲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进出口贸易'!$B$486:$T$486</c:f>
              <c:numCache>
                <c:formatCode>_ * #,##0_ ;_ * \-#,##0_ ;_ * "-"??_ ;_ @_ </c:formatCode>
                <c:ptCount val="19"/>
                <c:pt idx="0">
                  <c:v>4007540</c:v>
                </c:pt>
                <c:pt idx="1">
                  <c:v>4438907</c:v>
                </c:pt>
                <c:pt idx="2">
                  <c:v>5527351</c:v>
                </c:pt>
                <c:pt idx="3">
                  <c:v>5764093</c:v>
                </c:pt>
                <c:pt idx="4">
                  <c:v>7426926</c:v>
                </c:pt>
                <c:pt idx="5">
                  <c:v>9813121</c:v>
                </c:pt>
                <c:pt idx="6">
                  <c:v>13323048</c:v>
                </c:pt>
                <c:pt idx="7">
                  <c:v>17466840</c:v>
                </c:pt>
                <c:pt idx="8">
                  <c:v>21911386</c:v>
                </c:pt>
                <c:pt idx="9">
                  <c:v>25211509</c:v>
                </c:pt>
                <c:pt idx="10">
                  <c:v>27427243</c:v>
                </c:pt>
                <c:pt idx="11">
                  <c:v>23855383</c:v>
                </c:pt>
                <c:pt idx="12">
                  <c:v>30584271</c:v>
                </c:pt>
                <c:pt idx="13">
                  <c:v>35007506</c:v>
                </c:pt>
                <c:pt idx="14">
                  <c:v>38011010</c:v>
                </c:pt>
                <c:pt idx="15">
                  <c:v>39781518</c:v>
                </c:pt>
                <c:pt idx="16">
                  <c:v>42625673</c:v>
                </c:pt>
                <c:pt idx="17">
                  <c:v>43900170</c:v>
                </c:pt>
                <c:pt idx="18">
                  <c:v>41284094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4-4D53-B44A-A1017CB6D420}"/>
            </c:ext>
          </c:extLst>
        </c:ser>
        <c:ser>
          <c:idx val="2"/>
          <c:order val="2"/>
          <c:tx>
            <c:strRef>
              <c:f>'1.6 进出口贸易'!$A$487</c:f>
              <c:strCache>
                <c:ptCount val="1"/>
                <c:pt idx="0">
                  <c:v>欧洲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进出口贸易'!$B$487:$T$487</c:f>
              <c:numCache>
                <c:formatCode>_ * #,##0_ ;_ * \-#,##0_ ;_ * "-"??_ ;_ @_ </c:formatCode>
                <c:ptCount val="19"/>
                <c:pt idx="0">
                  <c:v>3342525</c:v>
                </c:pt>
                <c:pt idx="1">
                  <c:v>3548172</c:v>
                </c:pt>
                <c:pt idx="2">
                  <c:v>4548156</c:v>
                </c:pt>
                <c:pt idx="3">
                  <c:v>4923942</c:v>
                </c:pt>
                <c:pt idx="4">
                  <c:v>5827785</c:v>
                </c:pt>
                <c:pt idx="5">
                  <c:v>8816772</c:v>
                </c:pt>
                <c:pt idx="6">
                  <c:v>12238620</c:v>
                </c:pt>
                <c:pt idx="7">
                  <c:v>16562821</c:v>
                </c:pt>
                <c:pt idx="8">
                  <c:v>21536973</c:v>
                </c:pt>
                <c:pt idx="9">
                  <c:v>28784856</c:v>
                </c:pt>
                <c:pt idx="10">
                  <c:v>34342205</c:v>
                </c:pt>
                <c:pt idx="11">
                  <c:v>26465129</c:v>
                </c:pt>
                <c:pt idx="12">
                  <c:v>35518797</c:v>
                </c:pt>
                <c:pt idx="13">
                  <c:v>41357108</c:v>
                </c:pt>
                <c:pt idx="14">
                  <c:v>39639909</c:v>
                </c:pt>
                <c:pt idx="15">
                  <c:v>40574398</c:v>
                </c:pt>
                <c:pt idx="16">
                  <c:v>43882482</c:v>
                </c:pt>
                <c:pt idx="17">
                  <c:v>40324061</c:v>
                </c:pt>
                <c:pt idx="18">
                  <c:v>38991655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4-4D53-B44A-A1017CB6D420}"/>
            </c:ext>
          </c:extLst>
        </c:ser>
        <c:ser>
          <c:idx val="3"/>
          <c:order val="3"/>
          <c:tx>
            <c:strRef>
              <c:f>'1.6 进出口贸易'!$A$488</c:f>
              <c:strCache>
                <c:ptCount val="1"/>
                <c:pt idx="0">
                  <c:v>拉丁美洲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进出口贸易'!$B$488:$T$488</c:f>
              <c:numCache>
                <c:formatCode>_ * #,##0_ ;_ * \-#,##0_ ;_ * "-"??_ ;_ @_ </c:formatCode>
                <c:ptCount val="19"/>
                <c:pt idx="0">
                  <c:v>532118</c:v>
                </c:pt>
                <c:pt idx="1">
                  <c:v>526952</c:v>
                </c:pt>
                <c:pt idx="2">
                  <c:v>718521</c:v>
                </c:pt>
                <c:pt idx="3">
                  <c:v>823674</c:v>
                </c:pt>
                <c:pt idx="4">
                  <c:v>948824</c:v>
                </c:pt>
                <c:pt idx="5">
                  <c:v>1187743</c:v>
                </c:pt>
                <c:pt idx="6">
                  <c:v>1823809</c:v>
                </c:pt>
                <c:pt idx="7">
                  <c:v>2368050</c:v>
                </c:pt>
                <c:pt idx="8">
                  <c:v>3602795</c:v>
                </c:pt>
                <c:pt idx="9">
                  <c:v>5153940</c:v>
                </c:pt>
                <c:pt idx="10">
                  <c:v>7176204</c:v>
                </c:pt>
                <c:pt idx="11">
                  <c:v>5709426</c:v>
                </c:pt>
                <c:pt idx="12">
                  <c:v>9179803</c:v>
                </c:pt>
                <c:pt idx="13">
                  <c:v>12171930</c:v>
                </c:pt>
                <c:pt idx="14">
                  <c:v>13521521</c:v>
                </c:pt>
                <c:pt idx="15">
                  <c:v>13396130</c:v>
                </c:pt>
                <c:pt idx="16">
                  <c:v>13622356</c:v>
                </c:pt>
                <c:pt idx="17">
                  <c:v>13209660</c:v>
                </c:pt>
                <c:pt idx="18">
                  <c:v>11393614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E4-4D53-B44A-A1017CB6D420}"/>
            </c:ext>
          </c:extLst>
        </c:ser>
        <c:ser>
          <c:idx val="4"/>
          <c:order val="4"/>
          <c:tx>
            <c:strRef>
              <c:f>'1.6 进出口贸易'!$A$489</c:f>
              <c:strCache>
                <c:ptCount val="1"/>
                <c:pt idx="0">
                  <c:v>非洲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进出口贸易'!$B$489:$T$489</c:f>
              <c:numCache>
                <c:formatCode>_ * #,##0_ ;_ * \-#,##0_ ;_ * "-"??_ ;_ @_ </c:formatCode>
                <c:ptCount val="19"/>
                <c:pt idx="0">
                  <c:v>405571</c:v>
                </c:pt>
                <c:pt idx="1">
                  <c:v>411501</c:v>
                </c:pt>
                <c:pt idx="2">
                  <c:v>504201</c:v>
                </c:pt>
                <c:pt idx="3">
                  <c:v>600657</c:v>
                </c:pt>
                <c:pt idx="4">
                  <c:v>696121</c:v>
                </c:pt>
                <c:pt idx="5">
                  <c:v>1018185</c:v>
                </c:pt>
                <c:pt idx="6">
                  <c:v>1381322</c:v>
                </c:pt>
                <c:pt idx="7">
                  <c:v>1868160</c:v>
                </c:pt>
                <c:pt idx="8">
                  <c:v>2668788</c:v>
                </c:pt>
                <c:pt idx="9">
                  <c:v>3729773</c:v>
                </c:pt>
                <c:pt idx="10">
                  <c:v>5123992</c:v>
                </c:pt>
                <c:pt idx="11">
                  <c:v>4773456</c:v>
                </c:pt>
                <c:pt idx="12">
                  <c:v>5995405</c:v>
                </c:pt>
                <c:pt idx="13">
                  <c:v>7308303</c:v>
                </c:pt>
                <c:pt idx="14">
                  <c:v>8531061</c:v>
                </c:pt>
                <c:pt idx="15">
                  <c:v>9279937</c:v>
                </c:pt>
                <c:pt idx="16">
                  <c:v>10603475</c:v>
                </c:pt>
                <c:pt idx="17">
                  <c:v>10854050</c:v>
                </c:pt>
                <c:pt idx="18">
                  <c:v>9227200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E4-4D53-B44A-A1017CB6D420}"/>
            </c:ext>
          </c:extLst>
        </c:ser>
        <c:ser>
          <c:idx val="5"/>
          <c:order val="5"/>
          <c:tx>
            <c:strRef>
              <c:f>'1.6 进出口贸易'!$A$490</c:f>
              <c:strCache>
                <c:ptCount val="1"/>
                <c:pt idx="0">
                  <c:v>大洋洲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进出口贸易'!$B$484:$T$484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进出口贸易'!$B$490:$T$490</c:f>
              <c:numCache>
                <c:formatCode>_ * #,##0_ ;_ * \-#,##0_ ;_ * "-"??_ ;_ @_ </c:formatCode>
                <c:ptCount val="19"/>
                <c:pt idx="0">
                  <c:v>268452</c:v>
                </c:pt>
                <c:pt idx="1">
                  <c:v>311300</c:v>
                </c:pt>
                <c:pt idx="2">
                  <c:v>391022</c:v>
                </c:pt>
                <c:pt idx="3">
                  <c:v>407440</c:v>
                </c:pt>
                <c:pt idx="4">
                  <c:v>528920</c:v>
                </c:pt>
                <c:pt idx="5">
                  <c:v>729001</c:v>
                </c:pt>
                <c:pt idx="6">
                  <c:v>1017062</c:v>
                </c:pt>
                <c:pt idx="7">
                  <c:v>1288713</c:v>
                </c:pt>
                <c:pt idx="8">
                  <c:v>1600926</c:v>
                </c:pt>
                <c:pt idx="9">
                  <c:v>2110096</c:v>
                </c:pt>
                <c:pt idx="10">
                  <c:v>2587812</c:v>
                </c:pt>
                <c:pt idx="11">
                  <c:v>2492696</c:v>
                </c:pt>
                <c:pt idx="12">
                  <c:v>3301671</c:v>
                </c:pt>
                <c:pt idx="13">
                  <c:v>4089432</c:v>
                </c:pt>
                <c:pt idx="14">
                  <c:v>4486757</c:v>
                </c:pt>
                <c:pt idx="15">
                  <c:v>4461456</c:v>
                </c:pt>
                <c:pt idx="16">
                  <c:v>4657213</c:v>
                </c:pt>
                <c:pt idx="17">
                  <c:v>5048906</c:v>
                </c:pt>
                <c:pt idx="18">
                  <c:v>4754871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E4-4D53-B44A-A1017CB6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14008"/>
        <c:axId val="558313680"/>
      </c:lineChart>
      <c:catAx>
        <c:axId val="55831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8313680"/>
        <c:crosses val="autoZero"/>
        <c:auto val="1"/>
        <c:lblAlgn val="ctr"/>
        <c:lblOffset val="100"/>
        <c:noMultiLvlLbl val="0"/>
      </c:catAx>
      <c:valAx>
        <c:axId val="55831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831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中国对外</a:t>
            </a:r>
            <a:r>
              <a:rPr lang="zh-CN" altLang="en-US" sz="1400" b="0" i="0" baseline="0">
                <a:effectLst/>
              </a:rPr>
              <a:t>进</a:t>
            </a:r>
            <a:r>
              <a:rPr lang="zh-CN" altLang="zh-CN" sz="1400" b="0" i="0" baseline="0">
                <a:effectLst/>
              </a:rPr>
              <a:t>口国家（万美元）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进出口贸易'!$A$1021</c:f>
              <c:strCache>
                <c:ptCount val="1"/>
                <c:pt idx="0">
                  <c:v>亚洲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进出口贸易'!$B$1021:$T$1021</c:f>
              <c:numCache>
                <c:formatCode>_(* #,##0_);_(* \(#,##0\);_(* "-"??_);_(@_)</c:formatCode>
                <c:ptCount val="19"/>
                <c:pt idx="0">
                  <c:v>8717238</c:v>
                </c:pt>
                <c:pt idx="1">
                  <c:v>10168079</c:v>
                </c:pt>
                <c:pt idx="2">
                  <c:v>14134188</c:v>
                </c:pt>
                <c:pt idx="3">
                  <c:v>14718251</c:v>
                </c:pt>
                <c:pt idx="4">
                  <c:v>19172745</c:v>
                </c:pt>
                <c:pt idx="5">
                  <c:v>27289879</c:v>
                </c:pt>
                <c:pt idx="6">
                  <c:v>36941949</c:v>
                </c:pt>
                <c:pt idx="7">
                  <c:v>44147945</c:v>
                </c:pt>
                <c:pt idx="8">
                  <c:v>52536718</c:v>
                </c:pt>
                <c:pt idx="9">
                  <c:v>61992655</c:v>
                </c:pt>
                <c:pt idx="10">
                  <c:v>70258614</c:v>
                </c:pt>
                <c:pt idx="11">
                  <c:v>60352046</c:v>
                </c:pt>
                <c:pt idx="12">
                  <c:v>83495623</c:v>
                </c:pt>
                <c:pt idx="13">
                  <c:v>100408463</c:v>
                </c:pt>
                <c:pt idx="14">
                  <c:v>103829337</c:v>
                </c:pt>
                <c:pt idx="15">
                  <c:v>108993821</c:v>
                </c:pt>
                <c:pt idx="16">
                  <c:v>108509736</c:v>
                </c:pt>
                <c:pt idx="17">
                  <c:v>95430936</c:v>
                </c:pt>
                <c:pt idx="18">
                  <c:v>90579344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4-4C99-8084-213D4158A235}"/>
            </c:ext>
          </c:extLst>
        </c:ser>
        <c:ser>
          <c:idx val="1"/>
          <c:order val="1"/>
          <c:tx>
            <c:strRef>
              <c:f>'1.6 进出口贸易'!$A$1022</c:f>
              <c:strCache>
                <c:ptCount val="1"/>
                <c:pt idx="0">
                  <c:v>欧洲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进出口贸易'!$B$1022:$T$1022</c:f>
              <c:numCache>
                <c:formatCode>_(* #,##0_);_(* \(#,##0\);_(* "-"??_);_(@_)</c:formatCode>
                <c:ptCount val="19"/>
                <c:pt idx="0">
                  <c:v>2634254</c:v>
                </c:pt>
                <c:pt idx="1">
                  <c:v>3264492</c:v>
                </c:pt>
                <c:pt idx="2">
                  <c:v>4078408</c:v>
                </c:pt>
                <c:pt idx="3">
                  <c:v>4840160</c:v>
                </c:pt>
                <c:pt idx="4">
                  <c:v>5196786</c:v>
                </c:pt>
                <c:pt idx="5">
                  <c:v>6969691</c:v>
                </c:pt>
                <c:pt idx="6">
                  <c:v>8899933</c:v>
                </c:pt>
                <c:pt idx="7">
                  <c:v>9643090</c:v>
                </c:pt>
                <c:pt idx="8">
                  <c:v>11485682</c:v>
                </c:pt>
                <c:pt idx="9">
                  <c:v>13967283</c:v>
                </c:pt>
                <c:pt idx="10">
                  <c:v>16805904</c:v>
                </c:pt>
                <c:pt idx="11">
                  <c:v>16204372</c:v>
                </c:pt>
                <c:pt idx="12">
                  <c:v>21787012</c:v>
                </c:pt>
                <c:pt idx="13">
                  <c:v>28717489</c:v>
                </c:pt>
                <c:pt idx="14">
                  <c:v>28668986</c:v>
                </c:pt>
                <c:pt idx="15">
                  <c:v>32417156</c:v>
                </c:pt>
                <c:pt idx="16">
                  <c:v>33613073</c:v>
                </c:pt>
                <c:pt idx="17">
                  <c:v>29306508</c:v>
                </c:pt>
                <c:pt idx="18">
                  <c:v>28784681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4-4C99-8084-213D4158A235}"/>
            </c:ext>
          </c:extLst>
        </c:ser>
        <c:ser>
          <c:idx val="2"/>
          <c:order val="2"/>
          <c:tx>
            <c:strRef>
              <c:f>'1.6 进出口贸易'!$A$1023</c:f>
              <c:strCache>
                <c:ptCount val="1"/>
                <c:pt idx="0">
                  <c:v>北美洲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进出口贸易'!$B$1023:$T$1023</c:f>
              <c:numCache>
                <c:formatCode>_(* #,##0_);_(* \(#,##0\);_(* "-"??_);_(@_)</c:formatCode>
                <c:ptCount val="19"/>
                <c:pt idx="0">
                  <c:v>1912052</c:v>
                </c:pt>
                <c:pt idx="1">
                  <c:v>2181469</c:v>
                </c:pt>
                <c:pt idx="2">
                  <c:v>2611959</c:v>
                </c:pt>
                <c:pt idx="3">
                  <c:v>3024125</c:v>
                </c:pt>
                <c:pt idx="4">
                  <c:v>3087693</c:v>
                </c:pt>
                <c:pt idx="5">
                  <c:v>3826276</c:v>
                </c:pt>
                <c:pt idx="6">
                  <c:v>5203014</c:v>
                </c:pt>
                <c:pt idx="7">
                  <c:v>5616226</c:v>
                </c:pt>
                <c:pt idx="8">
                  <c:v>6692229</c:v>
                </c:pt>
                <c:pt idx="9">
                  <c:v>8040776</c:v>
                </c:pt>
                <c:pt idx="10">
                  <c:v>9406982</c:v>
                </c:pt>
                <c:pt idx="11">
                  <c:v>8955790</c:v>
                </c:pt>
                <c:pt idx="12">
                  <c:v>11707703</c:v>
                </c:pt>
                <c:pt idx="13">
                  <c:v>14434694</c:v>
                </c:pt>
                <c:pt idx="14">
                  <c:v>15616567</c:v>
                </c:pt>
                <c:pt idx="15">
                  <c:v>17765141</c:v>
                </c:pt>
                <c:pt idx="16">
                  <c:v>18430760</c:v>
                </c:pt>
                <c:pt idx="17">
                  <c:v>17411304</c:v>
                </c:pt>
                <c:pt idx="18">
                  <c:v>15288329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4-4C99-8084-213D4158A235}"/>
            </c:ext>
          </c:extLst>
        </c:ser>
        <c:ser>
          <c:idx val="3"/>
          <c:order val="3"/>
          <c:tx>
            <c:strRef>
              <c:f>'1.6 进出口贸易'!$A$1024</c:f>
              <c:strCache>
                <c:ptCount val="1"/>
                <c:pt idx="0">
                  <c:v>拉丁美洲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进出口贸易'!$B$1024:$T$1024</c:f>
              <c:numCache>
                <c:formatCode>_(* #,##0_);_(* \(#,##0\);_(* "-"??_);_(@_)</c:formatCode>
                <c:ptCount val="19"/>
                <c:pt idx="0">
                  <c:v>298920</c:v>
                </c:pt>
                <c:pt idx="1">
                  <c:v>299234</c:v>
                </c:pt>
                <c:pt idx="2">
                  <c:v>541028</c:v>
                </c:pt>
                <c:pt idx="3">
                  <c:v>670215</c:v>
                </c:pt>
                <c:pt idx="4">
                  <c:v>833616</c:v>
                </c:pt>
                <c:pt idx="5">
                  <c:v>1492938</c:v>
                </c:pt>
                <c:pt idx="6">
                  <c:v>2176254</c:v>
                </c:pt>
                <c:pt idx="7">
                  <c:v>2678527</c:v>
                </c:pt>
                <c:pt idx="8">
                  <c:v>3417519</c:v>
                </c:pt>
                <c:pt idx="9">
                  <c:v>5111090</c:v>
                </c:pt>
                <c:pt idx="10">
                  <c:v>7164395</c:v>
                </c:pt>
                <c:pt idx="11">
                  <c:v>6476879</c:v>
                </c:pt>
                <c:pt idx="12">
                  <c:v>9184164</c:v>
                </c:pt>
                <c:pt idx="13">
                  <c:v>11966820</c:v>
                </c:pt>
                <c:pt idx="14">
                  <c:v>12607265</c:v>
                </c:pt>
                <c:pt idx="15">
                  <c:v>12742895</c:v>
                </c:pt>
                <c:pt idx="16">
                  <c:v>12705397</c:v>
                </c:pt>
                <c:pt idx="17">
                  <c:v>10379664</c:v>
                </c:pt>
                <c:pt idx="18">
                  <c:v>10307123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D4-4C99-8084-213D4158A235}"/>
            </c:ext>
          </c:extLst>
        </c:ser>
        <c:ser>
          <c:idx val="4"/>
          <c:order val="4"/>
          <c:tx>
            <c:strRef>
              <c:f>'1.6 进出口贸易'!$A$1025</c:f>
              <c:strCache>
                <c:ptCount val="1"/>
                <c:pt idx="0">
                  <c:v>大洋洲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进出口贸易'!$B$1025:$T$1025</c:f>
              <c:numCache>
                <c:formatCode>_(* #,##0_);_(* \(#,##0\);_(* "-"??_);_(@_)</c:formatCode>
                <c:ptCount val="19"/>
                <c:pt idx="0">
                  <c:v>313469</c:v>
                </c:pt>
                <c:pt idx="1">
                  <c:v>419087</c:v>
                </c:pt>
                <c:pt idx="2">
                  <c:v>587735</c:v>
                </c:pt>
                <c:pt idx="3">
                  <c:v>629288</c:v>
                </c:pt>
                <c:pt idx="4">
                  <c:v>683368</c:v>
                </c:pt>
                <c:pt idx="5">
                  <c:v>859997</c:v>
                </c:pt>
                <c:pt idx="6">
                  <c:v>1333369</c:v>
                </c:pt>
                <c:pt idx="7">
                  <c:v>1801360</c:v>
                </c:pt>
                <c:pt idx="8">
                  <c:v>2132370</c:v>
                </c:pt>
                <c:pt idx="9">
                  <c:v>2841359</c:v>
                </c:pt>
                <c:pt idx="10">
                  <c:v>4023627</c:v>
                </c:pt>
                <c:pt idx="11">
                  <c:v>4266389</c:v>
                </c:pt>
                <c:pt idx="12">
                  <c:v>6601798</c:v>
                </c:pt>
                <c:pt idx="13">
                  <c:v>8892733</c:v>
                </c:pt>
                <c:pt idx="14">
                  <c:v>9166611</c:v>
                </c:pt>
                <c:pt idx="15">
                  <c:v>10869418</c:v>
                </c:pt>
                <c:pt idx="16">
                  <c:v>10946708</c:v>
                </c:pt>
                <c:pt idx="17">
                  <c:v>8286474</c:v>
                </c:pt>
                <c:pt idx="18">
                  <c:v>8061357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4-4C99-8084-213D4158A235}"/>
            </c:ext>
          </c:extLst>
        </c:ser>
        <c:ser>
          <c:idx val="5"/>
          <c:order val="5"/>
          <c:tx>
            <c:strRef>
              <c:f>'1.6 进出口贸易'!$A$1026</c:f>
              <c:strCache>
                <c:ptCount val="1"/>
                <c:pt idx="0">
                  <c:v>非洲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进出口贸易'!$B$1020:$T$1020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进出口贸易'!$B$1026:$T$1026</c:f>
              <c:numCache>
                <c:formatCode>_(* #,##0_);_(* \(#,##0\);_(* "-"??_);_(@_)</c:formatCode>
                <c:ptCount val="19"/>
                <c:pt idx="0">
                  <c:v>147657</c:v>
                </c:pt>
                <c:pt idx="1">
                  <c:v>237512</c:v>
                </c:pt>
                <c:pt idx="2">
                  <c:v>555507</c:v>
                </c:pt>
                <c:pt idx="3">
                  <c:v>479295</c:v>
                </c:pt>
                <c:pt idx="4">
                  <c:v>542715</c:v>
                </c:pt>
                <c:pt idx="5">
                  <c:v>835999</c:v>
                </c:pt>
                <c:pt idx="6">
                  <c:v>1564606</c:v>
                </c:pt>
                <c:pt idx="7">
                  <c:v>2106213</c:v>
                </c:pt>
                <c:pt idx="8">
                  <c:v>2877174</c:v>
                </c:pt>
                <c:pt idx="9">
                  <c:v>3635920</c:v>
                </c:pt>
                <c:pt idx="10">
                  <c:v>5596694</c:v>
                </c:pt>
                <c:pt idx="11">
                  <c:v>4333124</c:v>
                </c:pt>
                <c:pt idx="12">
                  <c:v>6709196</c:v>
                </c:pt>
                <c:pt idx="13">
                  <c:v>9323987</c:v>
                </c:pt>
                <c:pt idx="14">
                  <c:v>11325064</c:v>
                </c:pt>
                <c:pt idx="15">
                  <c:v>11745472</c:v>
                </c:pt>
                <c:pt idx="16">
                  <c:v>11563138</c:v>
                </c:pt>
                <c:pt idx="17">
                  <c:v>7025827</c:v>
                </c:pt>
                <c:pt idx="18">
                  <c:v>5668990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D4-4C99-8084-213D4158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213184"/>
        <c:axId val="879210888"/>
      </c:lineChart>
      <c:catAx>
        <c:axId val="8792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210888"/>
        <c:crosses val="autoZero"/>
        <c:auto val="1"/>
        <c:lblAlgn val="ctr"/>
        <c:lblOffset val="100"/>
        <c:noMultiLvlLbl val="0"/>
      </c:catAx>
      <c:valAx>
        <c:axId val="87921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2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中国前五大出口国（万美元）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进出口贸易'!$A$248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进出口贸易'!$B$248:$T$248</c:f>
              <c:numCache>
                <c:formatCode>_ * #,##0_ ;_ * \-#,##0_ ;_ * "-"??_ ;_ @_ </c:formatCode>
                <c:ptCount val="19"/>
                <c:pt idx="0">
                  <c:v>3794767</c:v>
                </c:pt>
                <c:pt idx="1">
                  <c:v>4194691</c:v>
                </c:pt>
                <c:pt idx="2">
                  <c:v>5209922</c:v>
                </c:pt>
                <c:pt idx="3">
                  <c:v>5428269</c:v>
                </c:pt>
                <c:pt idx="4">
                  <c:v>6994579</c:v>
                </c:pt>
                <c:pt idx="5">
                  <c:v>9246677</c:v>
                </c:pt>
                <c:pt idx="6">
                  <c:v>12494203</c:v>
                </c:pt>
                <c:pt idx="7">
                  <c:v>16289075</c:v>
                </c:pt>
                <c:pt idx="8">
                  <c:v>20344842</c:v>
                </c:pt>
                <c:pt idx="9">
                  <c:v>23267655</c:v>
                </c:pt>
                <c:pt idx="10">
                  <c:v>25238355</c:v>
                </c:pt>
                <c:pt idx="11">
                  <c:v>22080222</c:v>
                </c:pt>
                <c:pt idx="12">
                  <c:v>28328655</c:v>
                </c:pt>
                <c:pt idx="13">
                  <c:v>32445336</c:v>
                </c:pt>
                <c:pt idx="14">
                  <c:v>35177679</c:v>
                </c:pt>
                <c:pt idx="15">
                  <c:v>36840640</c:v>
                </c:pt>
                <c:pt idx="16">
                  <c:v>39606255</c:v>
                </c:pt>
                <c:pt idx="17">
                  <c:v>40921390</c:v>
                </c:pt>
                <c:pt idx="18">
                  <c:v>38527101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6-4E42-AF49-A562910FFA33}"/>
            </c:ext>
          </c:extLst>
        </c:ser>
        <c:ser>
          <c:idx val="1"/>
          <c:order val="1"/>
          <c:tx>
            <c:strRef>
              <c:f>'1.6 进出口贸易'!$A$249</c:f>
              <c:strCache>
                <c:ptCount val="1"/>
                <c:pt idx="0">
                  <c:v>中国香港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进出口贸易'!$B$249:$T$249</c:f>
              <c:numCache>
                <c:formatCode>_ * #,##0_ ;_ * \-#,##0_ ;_ * "-"??_ ;_ @_ </c:formatCode>
                <c:ptCount val="19"/>
                <c:pt idx="0">
                  <c:v>3874179</c:v>
                </c:pt>
                <c:pt idx="1">
                  <c:v>3686275</c:v>
                </c:pt>
                <c:pt idx="2">
                  <c:v>4451829</c:v>
                </c:pt>
                <c:pt idx="3">
                  <c:v>4654664</c:v>
                </c:pt>
                <c:pt idx="4">
                  <c:v>5846315</c:v>
                </c:pt>
                <c:pt idx="5">
                  <c:v>7627437</c:v>
                </c:pt>
                <c:pt idx="6">
                  <c:v>10086857</c:v>
                </c:pt>
                <c:pt idx="7">
                  <c:v>12447325</c:v>
                </c:pt>
                <c:pt idx="8">
                  <c:v>15530907</c:v>
                </c:pt>
                <c:pt idx="9">
                  <c:v>18443625</c:v>
                </c:pt>
                <c:pt idx="10">
                  <c:v>19072903</c:v>
                </c:pt>
                <c:pt idx="11">
                  <c:v>16622857</c:v>
                </c:pt>
                <c:pt idx="12">
                  <c:v>21830205</c:v>
                </c:pt>
                <c:pt idx="13">
                  <c:v>26798308</c:v>
                </c:pt>
                <c:pt idx="14">
                  <c:v>32343062</c:v>
                </c:pt>
                <c:pt idx="15">
                  <c:v>38449489</c:v>
                </c:pt>
                <c:pt idx="16">
                  <c:v>36307714</c:v>
                </c:pt>
                <c:pt idx="17">
                  <c:v>33046279</c:v>
                </c:pt>
                <c:pt idx="18">
                  <c:v>28725302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6-4E42-AF49-A562910FFA33}"/>
            </c:ext>
          </c:extLst>
        </c:ser>
        <c:ser>
          <c:idx val="2"/>
          <c:order val="2"/>
          <c:tx>
            <c:strRef>
              <c:f>'1.6 进出口贸易'!$A$250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进出口贸易'!$B$250:$T$250</c:f>
              <c:numCache>
                <c:formatCode>_ * #,##0_ ;_ * \-#,##0_ ;_ * "-"??_ ;_ @_ </c:formatCode>
                <c:ptCount val="19"/>
                <c:pt idx="0">
                  <c:v>2966011</c:v>
                </c:pt>
                <c:pt idx="1">
                  <c:v>3241060</c:v>
                </c:pt>
                <c:pt idx="2">
                  <c:v>4165431</c:v>
                </c:pt>
                <c:pt idx="3">
                  <c:v>4495757</c:v>
                </c:pt>
                <c:pt idx="4">
                  <c:v>4843384</c:v>
                </c:pt>
                <c:pt idx="5">
                  <c:v>5940870</c:v>
                </c:pt>
                <c:pt idx="6">
                  <c:v>7350904</c:v>
                </c:pt>
                <c:pt idx="7">
                  <c:v>8398628</c:v>
                </c:pt>
                <c:pt idx="8">
                  <c:v>9162267</c:v>
                </c:pt>
                <c:pt idx="9">
                  <c:v>10200859</c:v>
                </c:pt>
                <c:pt idx="10">
                  <c:v>11613245</c:v>
                </c:pt>
                <c:pt idx="11">
                  <c:v>9786766</c:v>
                </c:pt>
                <c:pt idx="12">
                  <c:v>12104349</c:v>
                </c:pt>
                <c:pt idx="13">
                  <c:v>14827049</c:v>
                </c:pt>
                <c:pt idx="14">
                  <c:v>15162183</c:v>
                </c:pt>
                <c:pt idx="15">
                  <c:v>15013245</c:v>
                </c:pt>
                <c:pt idx="16">
                  <c:v>14939134</c:v>
                </c:pt>
                <c:pt idx="17">
                  <c:v>13561644</c:v>
                </c:pt>
                <c:pt idx="18">
                  <c:v>12941000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6-4E42-AF49-A562910FFA33}"/>
            </c:ext>
          </c:extLst>
        </c:ser>
        <c:ser>
          <c:idx val="3"/>
          <c:order val="3"/>
          <c:tx>
            <c:strRef>
              <c:f>'1.6 进出口贸易'!$A$251</c:f>
              <c:strCache>
                <c:ptCount val="1"/>
                <c:pt idx="0">
                  <c:v>韩国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进出口贸易'!$B$251:$T$251</c:f>
              <c:numCache>
                <c:formatCode>_ * #,##0_ ;_ * \-#,##0_ ;_ * "-"??_ ;_ @_ </c:formatCode>
                <c:ptCount val="19"/>
                <c:pt idx="0">
                  <c:v>625152</c:v>
                </c:pt>
                <c:pt idx="1">
                  <c:v>780762</c:v>
                </c:pt>
                <c:pt idx="2">
                  <c:v>1129236</c:v>
                </c:pt>
                <c:pt idx="3">
                  <c:v>1252069</c:v>
                </c:pt>
                <c:pt idx="4">
                  <c:v>1553456</c:v>
                </c:pt>
                <c:pt idx="5">
                  <c:v>2009477</c:v>
                </c:pt>
                <c:pt idx="6">
                  <c:v>2781156</c:v>
                </c:pt>
                <c:pt idx="7">
                  <c:v>3510778</c:v>
                </c:pt>
                <c:pt idx="8">
                  <c:v>4452221</c:v>
                </c:pt>
                <c:pt idx="9">
                  <c:v>5609886</c:v>
                </c:pt>
                <c:pt idx="10">
                  <c:v>7393199</c:v>
                </c:pt>
                <c:pt idx="11">
                  <c:v>5366972</c:v>
                </c:pt>
                <c:pt idx="12">
                  <c:v>6876626</c:v>
                </c:pt>
                <c:pt idx="13">
                  <c:v>8292006</c:v>
                </c:pt>
                <c:pt idx="14">
                  <c:v>8767768</c:v>
                </c:pt>
                <c:pt idx="15">
                  <c:v>9116495</c:v>
                </c:pt>
                <c:pt idx="16">
                  <c:v>10033345</c:v>
                </c:pt>
                <c:pt idx="17">
                  <c:v>10128638</c:v>
                </c:pt>
                <c:pt idx="18">
                  <c:v>9372895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6-4E42-AF49-A562910FFA33}"/>
            </c:ext>
          </c:extLst>
        </c:ser>
        <c:ser>
          <c:idx val="4"/>
          <c:order val="4"/>
          <c:tx>
            <c:strRef>
              <c:f>'1.6 进出口贸易'!$A$252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进出口贸易'!$B$247:$T$247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进出口贸易'!$B$252:$T$252</c:f>
              <c:numCache>
                <c:formatCode>_ * #,##0_ ;_ * \-#,##0_ ;_ * "-"??_ ;_ @_ </c:formatCode>
                <c:ptCount val="19"/>
                <c:pt idx="0">
                  <c:v>735431</c:v>
                </c:pt>
                <c:pt idx="1">
                  <c:v>777964</c:v>
                </c:pt>
                <c:pt idx="2">
                  <c:v>927779</c:v>
                </c:pt>
                <c:pt idx="3">
                  <c:v>975406</c:v>
                </c:pt>
                <c:pt idx="4">
                  <c:v>1137185</c:v>
                </c:pt>
                <c:pt idx="5">
                  <c:v>1744211</c:v>
                </c:pt>
                <c:pt idx="6">
                  <c:v>2375573</c:v>
                </c:pt>
                <c:pt idx="7">
                  <c:v>3252713</c:v>
                </c:pt>
                <c:pt idx="8">
                  <c:v>4031460</c:v>
                </c:pt>
                <c:pt idx="9">
                  <c:v>4871429</c:v>
                </c:pt>
                <c:pt idx="10">
                  <c:v>5920895</c:v>
                </c:pt>
                <c:pt idx="11">
                  <c:v>4991638</c:v>
                </c:pt>
                <c:pt idx="12">
                  <c:v>6804718</c:v>
                </c:pt>
                <c:pt idx="13">
                  <c:v>7640005</c:v>
                </c:pt>
                <c:pt idx="14">
                  <c:v>6921033</c:v>
                </c:pt>
                <c:pt idx="15">
                  <c:v>6734250</c:v>
                </c:pt>
                <c:pt idx="16">
                  <c:v>7270305</c:v>
                </c:pt>
                <c:pt idx="17">
                  <c:v>6915483</c:v>
                </c:pt>
                <c:pt idx="18">
                  <c:v>6525905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86-4E42-AF49-A562910F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66008"/>
        <c:axId val="817367320"/>
      </c:lineChart>
      <c:catAx>
        <c:axId val="81736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367320"/>
        <c:crosses val="autoZero"/>
        <c:auto val="1"/>
        <c:lblAlgn val="ctr"/>
        <c:lblOffset val="100"/>
        <c:noMultiLvlLbl val="0"/>
      </c:catAx>
      <c:valAx>
        <c:axId val="81736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736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中国前五大</a:t>
            </a:r>
            <a:r>
              <a:rPr lang="zh-CN" altLang="en-US" sz="1400" b="0" i="0" baseline="0">
                <a:effectLst/>
              </a:rPr>
              <a:t>进</a:t>
            </a:r>
            <a:r>
              <a:rPr lang="zh-CN" altLang="zh-CN" sz="1400" b="0" i="0" baseline="0">
                <a:effectLst/>
              </a:rPr>
              <a:t>口国（万美元）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'1.6 进出口贸易'!$A$783</c:f>
              <c:strCache>
                <c:ptCount val="1"/>
                <c:pt idx="0">
                  <c:v>韩国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进出口贸易'!$B$783:$T$783</c:f>
              <c:numCache>
                <c:formatCode>_(* #,##0_);_(* \(#,##0\);_(* "-"??_);_(@_)</c:formatCode>
                <c:ptCount val="19"/>
                <c:pt idx="0">
                  <c:v>1501435</c:v>
                </c:pt>
                <c:pt idx="1">
                  <c:v>1722618</c:v>
                </c:pt>
                <c:pt idx="2">
                  <c:v>2320741</c:v>
                </c:pt>
                <c:pt idx="3">
                  <c:v>2338921</c:v>
                </c:pt>
                <c:pt idx="4">
                  <c:v>2856801</c:v>
                </c:pt>
                <c:pt idx="5">
                  <c:v>4312805</c:v>
                </c:pt>
                <c:pt idx="6">
                  <c:v>6223410</c:v>
                </c:pt>
                <c:pt idx="7">
                  <c:v>7682040</c:v>
                </c:pt>
                <c:pt idx="8">
                  <c:v>8972414</c:v>
                </c:pt>
                <c:pt idx="9">
                  <c:v>10375195</c:v>
                </c:pt>
                <c:pt idx="10">
                  <c:v>11213792</c:v>
                </c:pt>
                <c:pt idx="11">
                  <c:v>10254507</c:v>
                </c:pt>
                <c:pt idx="12">
                  <c:v>13834885</c:v>
                </c:pt>
                <c:pt idx="13">
                  <c:v>16270629</c:v>
                </c:pt>
                <c:pt idx="14">
                  <c:v>16873762</c:v>
                </c:pt>
                <c:pt idx="15">
                  <c:v>18307276</c:v>
                </c:pt>
                <c:pt idx="16">
                  <c:v>19010877</c:v>
                </c:pt>
                <c:pt idx="17">
                  <c:v>17450608</c:v>
                </c:pt>
                <c:pt idx="18">
                  <c:v>15897453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3-4163-AC9A-D567CC4DEFA0}"/>
            </c:ext>
          </c:extLst>
        </c:ser>
        <c:ser>
          <c:idx val="1"/>
          <c:order val="1"/>
          <c:tx>
            <c:strRef>
              <c:f>'1.6 进出口贸易'!$A$784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进出口贸易'!$B$784:$T$784</c:f>
              <c:numCache>
                <c:formatCode>_(* #,##0_);_(* \(#,##0\);_(* "-"??_);_(@_)</c:formatCode>
                <c:ptCount val="19"/>
                <c:pt idx="0">
                  <c:v>2827507</c:v>
                </c:pt>
                <c:pt idx="1">
                  <c:v>3376338</c:v>
                </c:pt>
                <c:pt idx="2">
                  <c:v>4150968</c:v>
                </c:pt>
                <c:pt idx="3">
                  <c:v>4279691</c:v>
                </c:pt>
                <c:pt idx="4">
                  <c:v>5346600</c:v>
                </c:pt>
                <c:pt idx="5">
                  <c:v>7414813</c:v>
                </c:pt>
                <c:pt idx="6">
                  <c:v>9432673</c:v>
                </c:pt>
                <c:pt idx="7">
                  <c:v>10040768</c:v>
                </c:pt>
                <c:pt idx="8">
                  <c:v>11567258</c:v>
                </c:pt>
                <c:pt idx="9">
                  <c:v>13394237</c:v>
                </c:pt>
                <c:pt idx="10">
                  <c:v>15060004</c:v>
                </c:pt>
                <c:pt idx="11">
                  <c:v>13091490</c:v>
                </c:pt>
                <c:pt idx="12">
                  <c:v>17673610</c:v>
                </c:pt>
                <c:pt idx="13">
                  <c:v>19456352</c:v>
                </c:pt>
                <c:pt idx="14">
                  <c:v>17783395</c:v>
                </c:pt>
                <c:pt idx="15">
                  <c:v>16224540</c:v>
                </c:pt>
                <c:pt idx="16">
                  <c:v>16292051</c:v>
                </c:pt>
                <c:pt idx="17">
                  <c:v>14290257</c:v>
                </c:pt>
                <c:pt idx="18">
                  <c:v>14567069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3-4163-AC9A-D567CC4DEFA0}"/>
            </c:ext>
          </c:extLst>
        </c:ser>
        <c:ser>
          <c:idx val="2"/>
          <c:order val="2"/>
          <c:tx>
            <c:strRef>
              <c:f>'1.6 进出口贸易'!$A$785</c:f>
              <c:strCache>
                <c:ptCount val="1"/>
                <c:pt idx="0">
                  <c:v>中国台湾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进出口贸易'!$B$785:$T$785</c:f>
              <c:numCache>
                <c:formatCode>_(* #,##0_);_(* \(#,##0\);_(* "-"??_);_(@_)</c:formatCode>
                <c:ptCount val="19"/>
                <c:pt idx="0">
                  <c:v>1663105</c:v>
                </c:pt>
                <c:pt idx="1">
                  <c:v>1952682</c:v>
                </c:pt>
                <c:pt idx="2">
                  <c:v>2549356</c:v>
                </c:pt>
                <c:pt idx="3">
                  <c:v>2733945</c:v>
                </c:pt>
                <c:pt idx="4">
                  <c:v>3806139</c:v>
                </c:pt>
                <c:pt idx="5">
                  <c:v>4936038</c:v>
                </c:pt>
                <c:pt idx="6">
                  <c:v>6475932</c:v>
                </c:pt>
                <c:pt idx="7">
                  <c:v>7468033</c:v>
                </c:pt>
                <c:pt idx="8">
                  <c:v>8709863</c:v>
                </c:pt>
                <c:pt idx="9">
                  <c:v>10102707</c:v>
                </c:pt>
                <c:pt idx="10">
                  <c:v>10333793</c:v>
                </c:pt>
                <c:pt idx="11">
                  <c:v>8572025</c:v>
                </c:pt>
                <c:pt idx="12">
                  <c:v>11573865</c:v>
                </c:pt>
                <c:pt idx="13">
                  <c:v>12490866</c:v>
                </c:pt>
                <c:pt idx="14">
                  <c:v>13220364</c:v>
                </c:pt>
                <c:pt idx="15">
                  <c:v>15640491</c:v>
                </c:pt>
                <c:pt idx="16">
                  <c:v>15200713</c:v>
                </c:pt>
                <c:pt idx="17">
                  <c:v>14320422</c:v>
                </c:pt>
                <c:pt idx="18">
                  <c:v>13884723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3-4163-AC9A-D567CC4DEFA0}"/>
            </c:ext>
          </c:extLst>
        </c:ser>
        <c:ser>
          <c:idx val="3"/>
          <c:order val="3"/>
          <c:tx>
            <c:strRef>
              <c:f>'1.6 进出口贸易'!$A$786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进出口贸易'!$B$786:$T$786</c:f>
              <c:numCache>
                <c:formatCode>_(* #,##0_);_(* \(#,##0\);_(* "-"??_);_(@_)</c:formatCode>
                <c:ptCount val="19"/>
                <c:pt idx="0">
                  <c:v>1688317</c:v>
                </c:pt>
                <c:pt idx="1">
                  <c:v>1947828</c:v>
                </c:pt>
                <c:pt idx="2">
                  <c:v>2236315</c:v>
                </c:pt>
                <c:pt idx="3">
                  <c:v>2620223</c:v>
                </c:pt>
                <c:pt idx="4">
                  <c:v>2723764</c:v>
                </c:pt>
                <c:pt idx="5">
                  <c:v>3386609</c:v>
                </c:pt>
                <c:pt idx="6">
                  <c:v>4465655</c:v>
                </c:pt>
                <c:pt idx="7">
                  <c:v>4862177</c:v>
                </c:pt>
                <c:pt idx="8">
                  <c:v>5921105</c:v>
                </c:pt>
                <c:pt idx="9">
                  <c:v>6939061</c:v>
                </c:pt>
                <c:pt idx="10">
                  <c:v>8135993</c:v>
                </c:pt>
                <c:pt idx="11">
                  <c:v>7746038</c:v>
                </c:pt>
                <c:pt idx="12">
                  <c:v>10209873</c:v>
                </c:pt>
                <c:pt idx="13">
                  <c:v>12212891</c:v>
                </c:pt>
                <c:pt idx="14">
                  <c:v>13289746</c:v>
                </c:pt>
                <c:pt idx="15">
                  <c:v>15234230</c:v>
                </c:pt>
                <c:pt idx="16">
                  <c:v>15906100</c:v>
                </c:pt>
                <c:pt idx="17">
                  <c:v>14780907</c:v>
                </c:pt>
                <c:pt idx="18">
                  <c:v>13444514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3-4163-AC9A-D567CC4DEFA0}"/>
            </c:ext>
          </c:extLst>
        </c:ser>
        <c:ser>
          <c:idx val="4"/>
          <c:order val="4"/>
          <c:tx>
            <c:strRef>
              <c:f>'1.6 进出口贸易'!$A$787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'1.6 进出口贸易'!$B$782:$T$782</c:f>
              <c:strCache>
                <c:ptCount val="19"/>
                <c:pt idx="0">
                  <c:v>1998年</c:v>
                </c:pt>
                <c:pt idx="1">
                  <c:v>1999年</c:v>
                </c:pt>
                <c:pt idx="2">
                  <c:v>2000年</c:v>
                </c:pt>
                <c:pt idx="3">
                  <c:v>2001年</c:v>
                </c:pt>
                <c:pt idx="4">
                  <c:v>2002年</c:v>
                </c:pt>
                <c:pt idx="5">
                  <c:v>2003年</c:v>
                </c:pt>
                <c:pt idx="6">
                  <c:v>2004年</c:v>
                </c:pt>
                <c:pt idx="7">
                  <c:v>2005年</c:v>
                </c:pt>
                <c:pt idx="8">
                  <c:v>2006年</c:v>
                </c:pt>
                <c:pt idx="9">
                  <c:v>2007年</c:v>
                </c:pt>
                <c:pt idx="10">
                  <c:v>2008年</c:v>
                </c:pt>
                <c:pt idx="11">
                  <c:v>2009年</c:v>
                </c:pt>
                <c:pt idx="12">
                  <c:v>2010年</c:v>
                </c:pt>
                <c:pt idx="13">
                  <c:v>2011年</c:v>
                </c:pt>
                <c:pt idx="14">
                  <c:v>2012年</c:v>
                </c:pt>
                <c:pt idx="15">
                  <c:v>2013年</c:v>
                </c:pt>
                <c:pt idx="16">
                  <c:v>2014年</c:v>
                </c:pt>
                <c:pt idx="17">
                  <c:v>2015年</c:v>
                </c:pt>
                <c:pt idx="18">
                  <c:v>2016年</c:v>
                </c:pt>
              </c:strCache>
            </c:strRef>
          </c:cat>
          <c:val>
            <c:numRef>
              <c:f>'1.6 进出口贸易'!$B$787:$T$787</c:f>
              <c:numCache>
                <c:formatCode>_(* #,##0_);_(* \(#,##0\);_(* "-"??_);_(@_)</c:formatCode>
                <c:ptCount val="19"/>
                <c:pt idx="0">
                  <c:v>702066</c:v>
                </c:pt>
                <c:pt idx="1">
                  <c:v>833541</c:v>
                </c:pt>
                <c:pt idx="2">
                  <c:v>1040871</c:v>
                </c:pt>
                <c:pt idx="3">
                  <c:v>1377210</c:v>
                </c:pt>
                <c:pt idx="4">
                  <c:v>1641642</c:v>
                </c:pt>
                <c:pt idx="5">
                  <c:v>2429189</c:v>
                </c:pt>
                <c:pt idx="6">
                  <c:v>3035602</c:v>
                </c:pt>
                <c:pt idx="7">
                  <c:v>3072293</c:v>
                </c:pt>
                <c:pt idx="8">
                  <c:v>3787937</c:v>
                </c:pt>
                <c:pt idx="9">
                  <c:v>4538293</c:v>
                </c:pt>
                <c:pt idx="10">
                  <c:v>5578993</c:v>
                </c:pt>
                <c:pt idx="11">
                  <c:v>5571943</c:v>
                </c:pt>
                <c:pt idx="12">
                  <c:v>7426122</c:v>
                </c:pt>
                <c:pt idx="13">
                  <c:v>9274397</c:v>
                </c:pt>
                <c:pt idx="14">
                  <c:v>9192106</c:v>
                </c:pt>
                <c:pt idx="15">
                  <c:v>9415569</c:v>
                </c:pt>
                <c:pt idx="16">
                  <c:v>10501277</c:v>
                </c:pt>
                <c:pt idx="17">
                  <c:v>8762336</c:v>
                </c:pt>
                <c:pt idx="18">
                  <c:v>8610903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3-4163-AC9A-D567CC4D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48704"/>
        <c:axId val="850347392"/>
      </c:lineChart>
      <c:catAx>
        <c:axId val="8503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47392"/>
        <c:crosses val="autoZero"/>
        <c:auto val="1"/>
        <c:lblAlgn val="ctr"/>
        <c:lblOffset val="100"/>
        <c:noMultiLvlLbl val="0"/>
      </c:catAx>
      <c:valAx>
        <c:axId val="8503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1" i="0" baseline="0">
                <a:effectLst/>
              </a:rPr>
              <a:t>中国对美出口金额（</a:t>
            </a:r>
            <a:r>
              <a:rPr lang="zh-CN" altLang="en-US" sz="1400" b="1" i="0" baseline="0">
                <a:effectLst/>
              </a:rPr>
              <a:t>亿人民币</a:t>
            </a:r>
            <a:r>
              <a:rPr lang="zh-CN" altLang="zh-CN" sz="1400" b="1" i="0" baseline="0">
                <a:effectLst/>
              </a:rPr>
              <a:t>）</a:t>
            </a:r>
            <a:endParaRPr lang="zh-CN" altLang="zh-CN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'1.7 中美贸易  '!$B$26</c:f>
              <c:strCache>
                <c:ptCount val="1"/>
                <c:pt idx="0">
                  <c:v>合计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'1.7 中美贸易  '!$D$3:$AA$3</c:f>
              <c:numCache>
                <c:formatCode>yyyy;@</c:formatCode>
                <c:ptCount val="24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  <c:pt idx="22">
                  <c:v>43465</c:v>
                </c:pt>
                <c:pt idx="23">
                  <c:v>43830</c:v>
                </c:pt>
              </c:numCache>
            </c:numRef>
          </c:cat>
          <c:val>
            <c:numRef>
              <c:f>'1.7 中美贸易  '!$D$26:$AA$26</c:f>
              <c:numCache>
                <c:formatCode>_ * #,##0_ ;_ * \-#,##0_ ;_ * "-"??_ ;_ @_ </c:formatCode>
                <c:ptCount val="24"/>
                <c:pt idx="0">
                  <c:v>1541.1979099999999</c:v>
                </c:pt>
                <c:pt idx="1">
                  <c:v>1947.2580600000003</c:v>
                </c:pt>
                <c:pt idx="2">
                  <c:v>2274.7428399999999</c:v>
                </c:pt>
                <c:pt idx="3">
                  <c:v>2511.1229400000002</c:v>
                </c:pt>
                <c:pt idx="4">
                  <c:v>3209.6677399999999</c:v>
                </c:pt>
                <c:pt idx="5">
                  <c:v>3382.3220000000006</c:v>
                </c:pt>
                <c:pt idx="6">
                  <c:v>4179.6121000000003</c:v>
                </c:pt>
                <c:pt idx="7">
                  <c:v>5541.0853100000004</c:v>
                </c:pt>
                <c:pt idx="8">
                  <c:v>7445.7843399999992</c:v>
                </c:pt>
                <c:pt idx="9">
                  <c:v>9893.6841199999999</c:v>
                </c:pt>
                <c:pt idx="10">
                  <c:v>12409.318809999999</c:v>
                </c:pt>
                <c:pt idx="11">
                  <c:v>14504.114300000001</c:v>
                </c:pt>
                <c:pt idx="12">
                  <c:v>15859.974330000001</c:v>
                </c:pt>
                <c:pt idx="13">
                  <c:v>13398.716679999996</c:v>
                </c:pt>
                <c:pt idx="14">
                  <c:v>17137.56825</c:v>
                </c:pt>
                <c:pt idx="15">
                  <c:v>19876.194</c:v>
                </c:pt>
                <c:pt idx="16">
                  <c:v>21901.775749999997</c:v>
                </c:pt>
                <c:pt idx="17">
                  <c:v>22797.413039999999</c:v>
                </c:pt>
                <c:pt idx="18">
                  <c:v>24282.590759660001</c:v>
                </c:pt>
                <c:pt idx="19">
                  <c:v>25811.885052580001</c:v>
                </c:pt>
                <c:pt idx="20">
                  <c:v>23708.044782339999</c:v>
                </c:pt>
                <c:pt idx="21">
                  <c:v>26206.919082769993</c:v>
                </c:pt>
                <c:pt idx="22">
                  <c:v>29555.285456289999</c:v>
                </c:pt>
                <c:pt idx="23">
                  <c:v>23693.118580000002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C-4A87-A1EA-B3592C4DD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7715408"/>
        <c:axId val="791824904"/>
      </c:barChart>
      <c:lineChart>
        <c:grouping val="standard"/>
        <c:varyColors val="0"/>
        <c:ser>
          <c:idx val="1"/>
          <c:order val="1"/>
          <c:tx>
            <c:strRef>
              <c:f>'1.7 中美贸易  '!$B$27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'1.7 中美贸易  '!$D$3:$AA$3</c:f>
              <c:numCache>
                <c:formatCode>yyyy;@</c:formatCode>
                <c:ptCount val="24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  <c:pt idx="22">
                  <c:v>43465</c:v>
                </c:pt>
                <c:pt idx="23">
                  <c:v>43830</c:v>
                </c:pt>
              </c:numCache>
            </c:numRef>
          </c:cat>
          <c:val>
            <c:numRef>
              <c:f>'1.7 中美贸易  '!$D$27:$AA$27</c:f>
              <c:numCache>
                <c:formatCode>0%</c:formatCode>
                <c:ptCount val="24"/>
                <c:pt idx="0">
                  <c:v>2.1777643446998951E-2</c:v>
                </c:pt>
                <c:pt idx="1">
                  <c:v>0.26347047797385126</c:v>
                </c:pt>
                <c:pt idx="2">
                  <c:v>0.16817739093091721</c:v>
                </c:pt>
                <c:pt idx="3">
                  <c:v>0.10391508694670759</c:v>
                </c:pt>
                <c:pt idx="4">
                  <c:v>0.27818024712083567</c:v>
                </c:pt>
                <c:pt idx="5">
                  <c:v>5.3791941716683889E-2</c:v>
                </c:pt>
                <c:pt idx="6">
                  <c:v>0.23572270765468217</c:v>
                </c:pt>
                <c:pt idx="7">
                  <c:v>0.32574152275997093</c:v>
                </c:pt>
                <c:pt idx="8">
                  <c:v>0.34374114878949569</c:v>
                </c:pt>
                <c:pt idx="9">
                  <c:v>0.32876318574652696</c:v>
                </c:pt>
                <c:pt idx="10">
                  <c:v>0.25426672809521622</c:v>
                </c:pt>
                <c:pt idx="11">
                  <c:v>0.16880825789663167</c:v>
                </c:pt>
                <c:pt idx="12">
                  <c:v>9.3481063507614426E-2</c:v>
                </c:pt>
                <c:pt idx="13">
                  <c:v>-0.15518673604309707</c:v>
                </c:pt>
                <c:pt idx="14">
                  <c:v>0.2790454981096</c:v>
                </c:pt>
                <c:pt idx="15">
                  <c:v>0.15980247080854082</c:v>
                </c:pt>
                <c:pt idx="16">
                  <c:v>0.10190994060532899</c:v>
                </c:pt>
                <c:pt idx="17">
                  <c:v>4.0893364091722173E-2</c:v>
                </c:pt>
                <c:pt idx="18">
                  <c:v>6.5146765427030351E-2</c:v>
                </c:pt>
                <c:pt idx="19">
                  <c:v>6.2979041571650241E-2</c:v>
                </c:pt>
                <c:pt idx="20">
                  <c:v>-8.1506649590077695E-2</c:v>
                </c:pt>
                <c:pt idx="21">
                  <c:v>0.1054019563136388</c:v>
                </c:pt>
                <c:pt idx="22">
                  <c:v>0.12776650177553384</c:v>
                </c:pt>
                <c:pt idx="23">
                  <c:v>-0.19834580467712593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78C-4A87-A1EA-B3592C4DD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78344"/>
        <c:axId val="652278016"/>
      </c:lineChart>
      <c:dateAx>
        <c:axId val="797715408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1824904"/>
        <c:crosses val="autoZero"/>
        <c:auto val="1"/>
        <c:lblOffset val="100"/>
        <c:baseTimeUnit val="years"/>
      </c:dateAx>
      <c:valAx>
        <c:axId val="79182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7715408"/>
        <c:crosses val="autoZero"/>
        <c:crossBetween val="between"/>
      </c:valAx>
      <c:valAx>
        <c:axId val="652278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278344"/>
        <c:crosses val="max"/>
        <c:crossBetween val="between"/>
      </c:valAx>
      <c:dateAx>
        <c:axId val="652278344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652278016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中国对美</a:t>
            </a:r>
            <a:r>
              <a:rPr lang="zh-CN" altLang="en-US" sz="1800" b="1" i="0" baseline="0">
                <a:effectLst/>
              </a:rPr>
              <a:t>进</a:t>
            </a:r>
            <a:r>
              <a:rPr lang="zh-CN" altLang="zh-CN" sz="1800" b="1" i="0" baseline="0">
                <a:effectLst/>
              </a:rPr>
              <a:t>口金额（亿人民币）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'1.7 中美贸易  '!$B$55</c:f>
              <c:strCache>
                <c:ptCount val="1"/>
                <c:pt idx="0">
                  <c:v>合计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'1.7 中美贸易  '!$D$32:$AA$32</c:f>
              <c:numCache>
                <c:formatCode>yyyy;@</c:formatCode>
                <c:ptCount val="24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  <c:pt idx="22">
                  <c:v>43465</c:v>
                </c:pt>
                <c:pt idx="23">
                  <c:v>43830</c:v>
                </c:pt>
              </c:numCache>
            </c:numRef>
          </c:cat>
          <c:val>
            <c:numRef>
              <c:f>'1.7 中美贸易  '!$D$55:$AA$55</c:f>
              <c:numCache>
                <c:formatCode>_ * #,##0_ ;_ * \-#,##0_ ;_ * "-"??_ ;_ @_ </c:formatCode>
                <c:ptCount val="24"/>
                <c:pt idx="0">
                  <c:v>966.20639999999992</c:v>
                </c:pt>
                <c:pt idx="1">
                  <c:v>992.16098000000011</c:v>
                </c:pt>
                <c:pt idx="2">
                  <c:v>1023.69022</c:v>
                </c:pt>
                <c:pt idx="3">
                  <c:v>1186.3097200000002</c:v>
                </c:pt>
                <c:pt idx="4">
                  <c:v>1382.0047399999999</c:v>
                </c:pt>
                <c:pt idx="5">
                  <c:v>1650.0626200000002</c:v>
                </c:pt>
                <c:pt idx="6">
                  <c:v>1668.7421300000001</c:v>
                </c:pt>
                <c:pt idx="7">
                  <c:v>2153.5267899999999</c:v>
                </c:pt>
                <c:pt idx="8">
                  <c:v>2922.2666799999997</c:v>
                </c:pt>
                <c:pt idx="9">
                  <c:v>3076.3061499999999</c:v>
                </c:pt>
                <c:pt idx="10">
                  <c:v>3767.9180999999994</c:v>
                </c:pt>
                <c:pt idx="11">
                  <c:v>4397.5315799999998</c:v>
                </c:pt>
                <c:pt idx="12">
                  <c:v>5359.6298799999995</c:v>
                </c:pt>
                <c:pt idx="13">
                  <c:v>4685.5065100000011</c:v>
                </c:pt>
                <c:pt idx="14">
                  <c:v>6293.3467700000019</c:v>
                </c:pt>
                <c:pt idx="15">
                  <c:v>7892.6531400000003</c:v>
                </c:pt>
                <c:pt idx="16">
                  <c:v>8444.8834599999973</c:v>
                </c:pt>
                <c:pt idx="17">
                  <c:v>9824.241079999998</c:v>
                </c:pt>
                <c:pt idx="18">
                  <c:v>10371.499174939998</c:v>
                </c:pt>
                <c:pt idx="19">
                  <c:v>9541.3724496500017</c:v>
                </c:pt>
                <c:pt idx="20">
                  <c:v>8274.1648303900001</c:v>
                </c:pt>
                <c:pt idx="21">
                  <c:v>9797.0228434300025</c:v>
                </c:pt>
                <c:pt idx="22">
                  <c:v>10587.801472919999</c:v>
                </c:pt>
                <c:pt idx="23">
                  <c:v>7757.8857800000023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1-47A4-8F8B-3AFE79CDF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5375056"/>
        <c:axId val="795375384"/>
      </c:barChart>
      <c:lineChart>
        <c:grouping val="standard"/>
        <c:varyColors val="0"/>
        <c:ser>
          <c:idx val="1"/>
          <c:order val="1"/>
          <c:tx>
            <c:strRef>
              <c:f>'1.7 中美贸易  '!$B$56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'1.7 中美贸易  '!$D$32:$AA$32</c:f>
              <c:numCache>
                <c:formatCode>yyyy;@</c:formatCode>
                <c:ptCount val="24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  <c:pt idx="21">
                  <c:v>43100</c:v>
                </c:pt>
                <c:pt idx="22">
                  <c:v>43465</c:v>
                </c:pt>
                <c:pt idx="23">
                  <c:v>43830</c:v>
                </c:pt>
              </c:numCache>
            </c:numRef>
          </c:cat>
          <c:val>
            <c:numRef>
              <c:f>'1.7 中美贸易  '!$D$56:$AA$56</c:f>
              <c:numCache>
                <c:formatCode>0%</c:formatCode>
                <c:ptCount val="24"/>
                <c:pt idx="0">
                  <c:v>3.358276651753167E-2</c:v>
                </c:pt>
                <c:pt idx="1">
                  <c:v>2.6862355703709095E-2</c:v>
                </c:pt>
                <c:pt idx="2">
                  <c:v>3.1778351130075544E-2</c:v>
                </c:pt>
                <c:pt idx="3">
                  <c:v>0.15885616256058421</c:v>
                </c:pt>
                <c:pt idx="4">
                  <c:v>0.16496115365218422</c:v>
                </c:pt>
                <c:pt idx="5">
                  <c:v>0.19396306846241385</c:v>
                </c:pt>
                <c:pt idx="6">
                  <c:v>1.1320485521937318E-2</c:v>
                </c:pt>
                <c:pt idx="7">
                  <c:v>0.29050903149427865</c:v>
                </c:pt>
                <c:pt idx="8">
                  <c:v>0.35696787872325464</c:v>
                </c:pt>
                <c:pt idx="9">
                  <c:v>5.2712324667097077E-2</c:v>
                </c:pt>
                <c:pt idx="10">
                  <c:v>0.2248189602325501</c:v>
                </c:pt>
                <c:pt idx="11">
                  <c:v>0.1670985046092166</c:v>
                </c:pt>
                <c:pt idx="12">
                  <c:v>0.21878144192883764</c:v>
                </c:pt>
                <c:pt idx="13">
                  <c:v>-0.12577797069823005</c:v>
                </c:pt>
                <c:pt idx="14">
                  <c:v>0.34315185702303097</c:v>
                </c:pt>
                <c:pt idx="15">
                  <c:v>0.25412652892794552</c:v>
                </c:pt>
                <c:pt idx="16">
                  <c:v>6.9967640817926169E-2</c:v>
                </c:pt>
                <c:pt idx="17">
                  <c:v>0.1633364896666083</c:v>
                </c:pt>
                <c:pt idx="18">
                  <c:v>5.5704872313658615E-2</c:v>
                </c:pt>
                <c:pt idx="19">
                  <c:v>-8.0039222034147151E-2</c:v>
                </c:pt>
                <c:pt idx="20">
                  <c:v>-0.13281188067514182</c:v>
                </c:pt>
                <c:pt idx="21">
                  <c:v>0.18404975538397905</c:v>
                </c:pt>
                <c:pt idx="22">
                  <c:v>8.0716217786539257E-2</c:v>
                </c:pt>
                <c:pt idx="23">
                  <c:v>-0.26728076647054255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51-47A4-8F8B-3AFE79CDF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287368"/>
        <c:axId val="518406984"/>
      </c:lineChart>
      <c:dateAx>
        <c:axId val="79537505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375384"/>
        <c:crosses val="autoZero"/>
        <c:auto val="1"/>
        <c:lblOffset val="100"/>
        <c:baseTimeUnit val="years"/>
      </c:dateAx>
      <c:valAx>
        <c:axId val="7953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375056"/>
        <c:crosses val="autoZero"/>
        <c:crossBetween val="between"/>
      </c:valAx>
      <c:valAx>
        <c:axId val="518406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0287368"/>
        <c:crosses val="max"/>
        <c:crossBetween val="between"/>
      </c:valAx>
      <c:dateAx>
        <c:axId val="660287368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51840698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中国对美出口金额（亿人民币）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'1.7 中美贸易  '!$B$4</c:f>
              <c:strCache>
                <c:ptCount val="1"/>
                <c:pt idx="0">
                  <c:v>机电、音像设备及其零件、附件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'!$C$4:$AA$4</c:f>
              <c:numCache>
                <c:formatCode>_ * #,##0_ ;_ * \-#,##0_ ;_ * "-"??_ ;_ @_ </c:formatCode>
                <c:ptCount val="25"/>
                <c:pt idx="0">
                  <c:v>324.41109999999998</c:v>
                </c:pt>
                <c:pt idx="1">
                  <c:v>377.85190999999998</c:v>
                </c:pt>
                <c:pt idx="2">
                  <c:v>487.28514000000001</c:v>
                </c:pt>
                <c:pt idx="3">
                  <c:v>616.69745</c:v>
                </c:pt>
                <c:pt idx="4">
                  <c:v>725.20871</c:v>
                </c:pt>
                <c:pt idx="5">
                  <c:v>998.15290000000005</c:v>
                </c:pt>
                <c:pt idx="6">
                  <c:v>1087.66428</c:v>
                </c:pt>
                <c:pt idx="7">
                  <c:v>1522.8313000000001</c:v>
                </c:pt>
                <c:pt idx="8">
                  <c:v>2275.2022900000002</c:v>
                </c:pt>
                <c:pt idx="9">
                  <c:v>3339.72264</c:v>
                </c:pt>
                <c:pt idx="10">
                  <c:v>4343.5933299999997</c:v>
                </c:pt>
                <c:pt idx="11">
                  <c:v>5684.1451399999996</c:v>
                </c:pt>
                <c:pt idx="12">
                  <c:v>6685.4782500000001</c:v>
                </c:pt>
                <c:pt idx="13">
                  <c:v>7169.6057899999996</c:v>
                </c:pt>
                <c:pt idx="14">
                  <c:v>6246.7923899999996</c:v>
                </c:pt>
                <c:pt idx="15">
                  <c:v>8007.3038800000004</c:v>
                </c:pt>
                <c:pt idx="16">
                  <c:v>9155.6757500000003</c:v>
                </c:pt>
                <c:pt idx="17">
                  <c:v>10149.98177</c:v>
                </c:pt>
                <c:pt idx="18">
                  <c:v>10491.5926</c:v>
                </c:pt>
                <c:pt idx="19">
                  <c:v>11101.38385591</c:v>
                </c:pt>
                <c:pt idx="20">
                  <c:v>11280.001547620001</c:v>
                </c:pt>
                <c:pt idx="21">
                  <c:v>10450.955781590001</c:v>
                </c:pt>
                <c:pt idx="22">
                  <c:v>11801.486898039999</c:v>
                </c:pt>
                <c:pt idx="23">
                  <c:v>13597.960849949999</c:v>
                </c:pt>
                <c:pt idx="24">
                  <c:v>10254.8611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9-42DB-915C-B827E8688C2A}"/>
            </c:ext>
          </c:extLst>
        </c:ser>
        <c:ser>
          <c:idx val="1"/>
          <c:order val="1"/>
          <c:tx>
            <c:strRef>
              <c:f>'1.7 中美贸易  '!$B$5</c:f>
              <c:strCache>
                <c:ptCount val="1"/>
                <c:pt idx="0">
                  <c:v>纺织原料及纺织制品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'!$C$5:$AA$5</c:f>
              <c:numCache>
                <c:formatCode>_ * #,##0_ ;_ * \-#,##0_ ;_ * "-"??_ ;_ @_ </c:formatCode>
                <c:ptCount val="25"/>
                <c:pt idx="0">
                  <c:v>207.14563000000001</c:v>
                </c:pt>
                <c:pt idx="1">
                  <c:v>179.3545</c:v>
                </c:pt>
                <c:pt idx="2">
                  <c:v>214.32587000000001</c:v>
                </c:pt>
                <c:pt idx="3">
                  <c:v>230.70561000000001</c:v>
                </c:pt>
                <c:pt idx="4">
                  <c:v>241.63573</c:v>
                </c:pt>
                <c:pt idx="5">
                  <c:v>286.64062999999999</c:v>
                </c:pt>
                <c:pt idx="6">
                  <c:v>291.80032999999997</c:v>
                </c:pt>
                <c:pt idx="7">
                  <c:v>327.83080999999999</c:v>
                </c:pt>
                <c:pt idx="8">
                  <c:v>443.89634999999998</c:v>
                </c:pt>
                <c:pt idx="9">
                  <c:v>557.98172</c:v>
                </c:pt>
                <c:pt idx="10">
                  <c:v>1023.3471500000001</c:v>
                </c:pt>
                <c:pt idx="11">
                  <c:v>1115.8359800000001</c:v>
                </c:pt>
                <c:pt idx="12">
                  <c:v>1418.0997</c:v>
                </c:pt>
                <c:pt idx="13">
                  <c:v>1437.95613</c:v>
                </c:pt>
                <c:pt idx="14">
                  <c:v>1482.4639999999999</c:v>
                </c:pt>
                <c:pt idx="15">
                  <c:v>1901.97649</c:v>
                </c:pt>
                <c:pt idx="16">
                  <c:v>2147.0244299999999</c:v>
                </c:pt>
                <c:pt idx="17">
                  <c:v>2232.3403800000001</c:v>
                </c:pt>
                <c:pt idx="18">
                  <c:v>2402.5173199999999</c:v>
                </c:pt>
                <c:pt idx="19">
                  <c:v>2575.3110205899998</c:v>
                </c:pt>
                <c:pt idx="20">
                  <c:v>2780.9129772199999</c:v>
                </c:pt>
                <c:pt idx="21">
                  <c:v>2635.4209519599999</c:v>
                </c:pt>
                <c:pt idx="22">
                  <c:v>2634.1234610900001</c:v>
                </c:pt>
                <c:pt idx="23">
                  <c:v>2836.43236437</c:v>
                </c:pt>
                <c:pt idx="24">
                  <c:v>2730.2232600000002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9-42DB-915C-B827E8688C2A}"/>
            </c:ext>
          </c:extLst>
        </c:ser>
        <c:ser>
          <c:idx val="2"/>
          <c:order val="2"/>
          <c:tx>
            <c:strRef>
              <c:f>'1.7 中美贸易  '!$B$6</c:f>
              <c:strCache>
                <c:ptCount val="1"/>
                <c:pt idx="0">
                  <c:v>杂项制品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'!$C$6:$AA$6</c:f>
              <c:numCache>
                <c:formatCode>_ * #,##0_ ;_ * \-#,##0_ ;_ * "-"??_ ;_ @_ </c:formatCode>
                <c:ptCount val="25"/>
                <c:pt idx="0">
                  <c:v>208.08967999999999</c:v>
                </c:pt>
                <c:pt idx="1">
                  <c:v>224.04909000000001</c:v>
                </c:pt>
                <c:pt idx="2">
                  <c:v>295.56067999999999</c:v>
                </c:pt>
                <c:pt idx="3">
                  <c:v>362.39039000000002</c:v>
                </c:pt>
                <c:pt idx="4">
                  <c:v>403.56196999999997</c:v>
                </c:pt>
                <c:pt idx="5">
                  <c:v>490.01810999999998</c:v>
                </c:pt>
                <c:pt idx="6">
                  <c:v>484.04915</c:v>
                </c:pt>
                <c:pt idx="7">
                  <c:v>625.87258999999995</c:v>
                </c:pt>
                <c:pt idx="8">
                  <c:v>721.40081999999995</c:v>
                </c:pt>
                <c:pt idx="9">
                  <c:v>874.09004000000004</c:v>
                </c:pt>
                <c:pt idx="10">
                  <c:v>1081.3635899999999</c:v>
                </c:pt>
                <c:pt idx="11">
                  <c:v>1293.4497899999999</c:v>
                </c:pt>
                <c:pt idx="12">
                  <c:v>1531.7957899999999</c:v>
                </c:pt>
                <c:pt idx="13">
                  <c:v>1762.0271700000001</c:v>
                </c:pt>
                <c:pt idx="14">
                  <c:v>1438.7114200000001</c:v>
                </c:pt>
                <c:pt idx="15">
                  <c:v>1741.70019</c:v>
                </c:pt>
                <c:pt idx="16">
                  <c:v>1918.39688</c:v>
                </c:pt>
                <c:pt idx="17">
                  <c:v>2157.6277300000002</c:v>
                </c:pt>
                <c:pt idx="18">
                  <c:v>2250.3937799999999</c:v>
                </c:pt>
                <c:pt idx="19">
                  <c:v>2407.1504277499998</c:v>
                </c:pt>
                <c:pt idx="20">
                  <c:v>2856.4943030299996</c:v>
                </c:pt>
                <c:pt idx="21">
                  <c:v>2751.1406841000003</c:v>
                </c:pt>
                <c:pt idx="22">
                  <c:v>3108.9941397100001</c:v>
                </c:pt>
                <c:pt idx="23">
                  <c:v>3412.1920690699999</c:v>
                </c:pt>
                <c:pt idx="24">
                  <c:v>2670.8964099999998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9-42DB-915C-B827E8688C2A}"/>
            </c:ext>
          </c:extLst>
        </c:ser>
        <c:ser>
          <c:idx val="3"/>
          <c:order val="3"/>
          <c:tx>
            <c:strRef>
              <c:f>'1.7 中美贸易  '!$B$7</c:f>
              <c:strCache>
                <c:ptCount val="1"/>
                <c:pt idx="0">
                  <c:v>塑料及其制品;橡胶及其制品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'!$C$7:$AA$7</c:f>
              <c:numCache>
                <c:formatCode>_ * #,##0_ ;_ * \-#,##0_ ;_ * "-"??_ ;_ @_ </c:formatCode>
                <c:ptCount val="25"/>
                <c:pt idx="0">
                  <c:v>70.221500000000006</c:v>
                </c:pt>
                <c:pt idx="1">
                  <c:v>72.206410000000005</c:v>
                </c:pt>
                <c:pt idx="2">
                  <c:v>84.227819999999994</c:v>
                </c:pt>
                <c:pt idx="3">
                  <c:v>102.62792</c:v>
                </c:pt>
                <c:pt idx="4">
                  <c:v>124.65304</c:v>
                </c:pt>
                <c:pt idx="5">
                  <c:v>159.30860999999999</c:v>
                </c:pt>
                <c:pt idx="6">
                  <c:v>163.57972000000001</c:v>
                </c:pt>
                <c:pt idx="7">
                  <c:v>200.33368999999999</c:v>
                </c:pt>
                <c:pt idx="8">
                  <c:v>238.76456999999999</c:v>
                </c:pt>
                <c:pt idx="9">
                  <c:v>293.47054000000003</c:v>
                </c:pt>
                <c:pt idx="10">
                  <c:v>399.21514000000002</c:v>
                </c:pt>
                <c:pt idx="11">
                  <c:v>508.32623000000001</c:v>
                </c:pt>
                <c:pt idx="12">
                  <c:v>577.17507999999998</c:v>
                </c:pt>
                <c:pt idx="13">
                  <c:v>594.71893999999998</c:v>
                </c:pt>
                <c:pt idx="14">
                  <c:v>526.93575999999996</c:v>
                </c:pt>
                <c:pt idx="15">
                  <c:v>641.62932999999998</c:v>
                </c:pt>
                <c:pt idx="16">
                  <c:v>814.52511000000004</c:v>
                </c:pt>
                <c:pt idx="17">
                  <c:v>1002.04468</c:v>
                </c:pt>
                <c:pt idx="18">
                  <c:v>1064.65237</c:v>
                </c:pt>
                <c:pt idx="19">
                  <c:v>1129.5939270599999</c:v>
                </c:pt>
                <c:pt idx="20">
                  <c:v>1151.23357517</c:v>
                </c:pt>
                <c:pt idx="21">
                  <c:v>1038.4302874500002</c:v>
                </c:pt>
                <c:pt idx="22">
                  <c:v>1150.1678429999999</c:v>
                </c:pt>
                <c:pt idx="23">
                  <c:v>1375.19187098</c:v>
                </c:pt>
                <c:pt idx="24">
                  <c:v>1233.38726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9-42DB-915C-B827E8688C2A}"/>
            </c:ext>
          </c:extLst>
        </c:ser>
        <c:ser>
          <c:idx val="4"/>
          <c:order val="4"/>
          <c:tx>
            <c:strRef>
              <c:f>'1.7 中美贸易  '!$B$8</c:f>
              <c:strCache>
                <c:ptCount val="1"/>
                <c:pt idx="0">
                  <c:v>贱金属及其制品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'!$C$8:$AA$8</c:f>
              <c:numCache>
                <c:formatCode>_ * #,##0_ ;_ * \-#,##0_ ;_ * "-"??_ ;_ @_ </c:formatCode>
                <c:ptCount val="25"/>
                <c:pt idx="0">
                  <c:v>74.606790000000004</c:v>
                </c:pt>
                <c:pt idx="1">
                  <c:v>80.887029999999996</c:v>
                </c:pt>
                <c:pt idx="2">
                  <c:v>102.85795</c:v>
                </c:pt>
                <c:pt idx="3">
                  <c:v>140.81915000000001</c:v>
                </c:pt>
                <c:pt idx="4">
                  <c:v>155.94075000000001</c:v>
                </c:pt>
                <c:pt idx="5">
                  <c:v>209.94225</c:v>
                </c:pt>
                <c:pt idx="6">
                  <c:v>218.88425000000001</c:v>
                </c:pt>
                <c:pt idx="7">
                  <c:v>270.98973999999998</c:v>
                </c:pt>
                <c:pt idx="8">
                  <c:v>341.16921000000002</c:v>
                </c:pt>
                <c:pt idx="9">
                  <c:v>508.19240000000002</c:v>
                </c:pt>
                <c:pt idx="10">
                  <c:v>709.81583999999998</c:v>
                </c:pt>
                <c:pt idx="11">
                  <c:v>998.36769000000004</c:v>
                </c:pt>
                <c:pt idx="12">
                  <c:v>1186.4219499999999</c:v>
                </c:pt>
                <c:pt idx="13">
                  <c:v>1250.3254999999999</c:v>
                </c:pt>
                <c:pt idx="14">
                  <c:v>766.16728000000001</c:v>
                </c:pt>
                <c:pt idx="15">
                  <c:v>954.25580000000002</c:v>
                </c:pt>
                <c:pt idx="16">
                  <c:v>1100.2908299999999</c:v>
                </c:pt>
                <c:pt idx="17">
                  <c:v>1226.0250900000001</c:v>
                </c:pt>
                <c:pt idx="18">
                  <c:v>1249.89104</c:v>
                </c:pt>
                <c:pt idx="19">
                  <c:v>1381.8067496399999</c:v>
                </c:pt>
                <c:pt idx="20">
                  <c:v>1532.6897220699998</c:v>
                </c:pt>
                <c:pt idx="21">
                  <c:v>1261.6455088299999</c:v>
                </c:pt>
                <c:pt idx="22">
                  <c:v>1425.2741449399998</c:v>
                </c:pt>
                <c:pt idx="23">
                  <c:v>1566.68145551</c:v>
                </c:pt>
                <c:pt idx="24">
                  <c:v>1159.3416199999999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29-42DB-915C-B827E8688C2A}"/>
            </c:ext>
          </c:extLst>
        </c:ser>
        <c:ser>
          <c:idx val="5"/>
          <c:order val="5"/>
          <c:tx>
            <c:strRef>
              <c:f>'1.7 中美贸易  '!$B$9</c:f>
              <c:strCache>
                <c:ptCount val="1"/>
                <c:pt idx="0">
                  <c:v>车辆、航空器、船舶及运输设备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'!$C$9:$AA$9</c:f>
              <c:numCache>
                <c:formatCode>_ * #,##0_ ;_ * \-#,##0_ ;_ * "-"??_ ;_ @_ </c:formatCode>
                <c:ptCount val="25"/>
                <c:pt idx="0">
                  <c:v>48.935580000000002</c:v>
                </c:pt>
                <c:pt idx="1">
                  <c:v>42.85201</c:v>
                </c:pt>
                <c:pt idx="2">
                  <c:v>46.416089999999997</c:v>
                </c:pt>
                <c:pt idx="3">
                  <c:v>70.570599999999999</c:v>
                </c:pt>
                <c:pt idx="4">
                  <c:v>87.287109999999998</c:v>
                </c:pt>
                <c:pt idx="5">
                  <c:v>112.88849999999999</c:v>
                </c:pt>
                <c:pt idx="6">
                  <c:v>117.77172</c:v>
                </c:pt>
                <c:pt idx="7">
                  <c:v>139.69579999999999</c:v>
                </c:pt>
                <c:pt idx="8">
                  <c:v>218.91025999999999</c:v>
                </c:pt>
                <c:pt idx="9">
                  <c:v>314.84375</c:v>
                </c:pt>
                <c:pt idx="10">
                  <c:v>422.94218000000001</c:v>
                </c:pt>
                <c:pt idx="11">
                  <c:v>481.12768</c:v>
                </c:pt>
                <c:pt idx="12">
                  <c:v>570.33051</c:v>
                </c:pt>
                <c:pt idx="13">
                  <c:v>634.04211999999995</c:v>
                </c:pt>
                <c:pt idx="14">
                  <c:v>396.51137</c:v>
                </c:pt>
                <c:pt idx="15">
                  <c:v>615.85509999999999</c:v>
                </c:pt>
                <c:pt idx="16">
                  <c:v>829.09520999999995</c:v>
                </c:pt>
                <c:pt idx="17">
                  <c:v>852.53732000000002</c:v>
                </c:pt>
                <c:pt idx="18">
                  <c:v>894.83547999999996</c:v>
                </c:pt>
                <c:pt idx="19">
                  <c:v>1057.7559181399999</c:v>
                </c:pt>
                <c:pt idx="20">
                  <c:v>1119.6485160899999</c:v>
                </c:pt>
                <c:pt idx="21">
                  <c:v>1047.4757309399999</c:v>
                </c:pt>
                <c:pt idx="22">
                  <c:v>1235.1219193899999</c:v>
                </c:pt>
                <c:pt idx="23">
                  <c:v>1458.5115435299999</c:v>
                </c:pt>
                <c:pt idx="24">
                  <c:v>983.38325999999995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29-42DB-915C-B827E8688C2A}"/>
            </c:ext>
          </c:extLst>
        </c:ser>
        <c:ser>
          <c:idx val="6"/>
          <c:order val="6"/>
          <c:tx>
            <c:strRef>
              <c:f>'1.7 中美贸易  '!$B$10</c:f>
              <c:strCache>
                <c:ptCount val="1"/>
                <c:pt idx="0">
                  <c:v>化学工业及其相关工业的产品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'!$C$10:$AA$10</c:f>
              <c:numCache>
                <c:formatCode>_ * #,##0_ ;_ * \-#,##0_ ;_ * "-"??_ ;_ @_ </c:formatCode>
                <c:ptCount val="25"/>
                <c:pt idx="0">
                  <c:v>52.617449999999998</c:v>
                </c:pt>
                <c:pt idx="1">
                  <c:v>55.786920000000002</c:v>
                </c:pt>
                <c:pt idx="2">
                  <c:v>71.887169999999998</c:v>
                </c:pt>
                <c:pt idx="3">
                  <c:v>82.446299999999994</c:v>
                </c:pt>
                <c:pt idx="4">
                  <c:v>89.657070000000004</c:v>
                </c:pt>
                <c:pt idx="5">
                  <c:v>104.15561</c:v>
                </c:pt>
                <c:pt idx="6">
                  <c:v>118.4866</c:v>
                </c:pt>
                <c:pt idx="7">
                  <c:v>138.14277000000001</c:v>
                </c:pt>
                <c:pt idx="8">
                  <c:v>171.55691999999999</c:v>
                </c:pt>
                <c:pt idx="9">
                  <c:v>218.99925999999999</c:v>
                </c:pt>
                <c:pt idx="10">
                  <c:v>284.93331000000001</c:v>
                </c:pt>
                <c:pt idx="11">
                  <c:v>322.77370999999999</c:v>
                </c:pt>
                <c:pt idx="12">
                  <c:v>369.26483999999999</c:v>
                </c:pt>
                <c:pt idx="13">
                  <c:v>561.16438000000005</c:v>
                </c:pt>
                <c:pt idx="14">
                  <c:v>437.10061999999999</c:v>
                </c:pt>
                <c:pt idx="15">
                  <c:v>566.97452999999996</c:v>
                </c:pt>
                <c:pt idx="16">
                  <c:v>730.11842999999999</c:v>
                </c:pt>
                <c:pt idx="17">
                  <c:v>749.92888000000005</c:v>
                </c:pt>
                <c:pt idx="18">
                  <c:v>766.44987000000003</c:v>
                </c:pt>
                <c:pt idx="19">
                  <c:v>814.48072058000002</c:v>
                </c:pt>
                <c:pt idx="20">
                  <c:v>836.79495631999998</c:v>
                </c:pt>
                <c:pt idx="21">
                  <c:v>751.09920905000001</c:v>
                </c:pt>
                <c:pt idx="22">
                  <c:v>878.31406643999992</c:v>
                </c:pt>
                <c:pt idx="23">
                  <c:v>1071.11530393</c:v>
                </c:pt>
                <c:pt idx="24">
                  <c:v>924.76306999999997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29-42DB-915C-B827E8688C2A}"/>
            </c:ext>
          </c:extLst>
        </c:ser>
        <c:ser>
          <c:idx val="7"/>
          <c:order val="7"/>
          <c:tx>
            <c:strRef>
              <c:f>'1.7 中美贸易  '!$B$11</c:f>
              <c:strCache>
                <c:ptCount val="1"/>
                <c:pt idx="0">
                  <c:v>鞋帽伞等;已加工的羽毛及其制品;人造花;人发制品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'!$C$11:$AA$11</c:f>
              <c:numCache>
                <c:formatCode>_ * #,##0_ ;_ * \-#,##0_ ;_ * "-"??_ ;_ @_ </c:formatCode>
                <c:ptCount val="25"/>
                <c:pt idx="0">
                  <c:v>240.60937000000001</c:v>
                </c:pt>
                <c:pt idx="1">
                  <c:v>231.28079</c:v>
                </c:pt>
                <c:pt idx="2">
                  <c:v>302.81434999999999</c:v>
                </c:pt>
                <c:pt idx="3">
                  <c:v>312.81853000000001</c:v>
                </c:pt>
                <c:pt idx="4">
                  <c:v>314.20424000000003</c:v>
                </c:pt>
                <c:pt idx="5">
                  <c:v>365.81157000000002</c:v>
                </c:pt>
                <c:pt idx="6">
                  <c:v>384.74468000000002</c:v>
                </c:pt>
                <c:pt idx="7">
                  <c:v>375.05606</c:v>
                </c:pt>
                <c:pt idx="8">
                  <c:v>410.38297</c:v>
                </c:pt>
                <c:pt idx="9">
                  <c:v>452.02883000000003</c:v>
                </c:pt>
                <c:pt idx="10">
                  <c:v>512.87161000000003</c:v>
                </c:pt>
                <c:pt idx="11">
                  <c:v>577.56268999999998</c:v>
                </c:pt>
                <c:pt idx="12">
                  <c:v>643.56145000000004</c:v>
                </c:pt>
                <c:pt idx="13">
                  <c:v>709.75833999999998</c:v>
                </c:pt>
                <c:pt idx="14">
                  <c:v>668.96373000000006</c:v>
                </c:pt>
                <c:pt idx="15">
                  <c:v>821.55201</c:v>
                </c:pt>
                <c:pt idx="16">
                  <c:v>938.98013000000003</c:v>
                </c:pt>
                <c:pt idx="17">
                  <c:v>1034.9136900000001</c:v>
                </c:pt>
                <c:pt idx="18">
                  <c:v>1059.51135</c:v>
                </c:pt>
                <c:pt idx="19">
                  <c:v>1103.24408552</c:v>
                </c:pt>
                <c:pt idx="20">
                  <c:v>1194.91979698</c:v>
                </c:pt>
                <c:pt idx="21">
                  <c:v>1000.49986924</c:v>
                </c:pt>
                <c:pt idx="22">
                  <c:v>1018.80902234</c:v>
                </c:pt>
                <c:pt idx="23">
                  <c:v>1055.2829354400001</c:v>
                </c:pt>
                <c:pt idx="24">
                  <c:v>911.18021999999996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29-42DB-915C-B827E8688C2A}"/>
            </c:ext>
          </c:extLst>
        </c:ser>
        <c:ser>
          <c:idx val="8"/>
          <c:order val="8"/>
          <c:tx>
            <c:strRef>
              <c:f>'1.7 中美贸易  '!$B$12</c:f>
              <c:strCache>
                <c:ptCount val="1"/>
                <c:pt idx="0">
                  <c:v>光学、医疗等仪器;钟表;乐器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'!$C$12:$AA$12</c:f>
              <c:numCache>
                <c:formatCode>_ * #,##0_ ;_ * \-#,##0_ ;_ * "-"??_ ;_ @_ </c:formatCode>
                <c:ptCount val="25"/>
                <c:pt idx="0">
                  <c:v>54.614069999999998</c:v>
                </c:pt>
                <c:pt idx="1">
                  <c:v>62.084940000000003</c:v>
                </c:pt>
                <c:pt idx="2">
                  <c:v>83.711160000000007</c:v>
                </c:pt>
                <c:pt idx="3">
                  <c:v>93.117769999999993</c:v>
                </c:pt>
                <c:pt idx="4">
                  <c:v>105.74638</c:v>
                </c:pt>
                <c:pt idx="5">
                  <c:v>127.39599</c:v>
                </c:pt>
                <c:pt idx="6">
                  <c:v>132.68597</c:v>
                </c:pt>
                <c:pt idx="7">
                  <c:v>126.01560000000001</c:v>
                </c:pt>
                <c:pt idx="8">
                  <c:v>141.68386000000001</c:v>
                </c:pt>
                <c:pt idx="9">
                  <c:v>172.19589999999999</c:v>
                </c:pt>
                <c:pt idx="10">
                  <c:v>245.69601</c:v>
                </c:pt>
                <c:pt idx="11">
                  <c:v>346.65401000000003</c:v>
                </c:pt>
                <c:pt idx="12">
                  <c:v>324.79557</c:v>
                </c:pt>
                <c:pt idx="13">
                  <c:v>396.71598999999998</c:v>
                </c:pt>
                <c:pt idx="14">
                  <c:v>342.58379000000002</c:v>
                </c:pt>
                <c:pt idx="15">
                  <c:v>473.64402000000001</c:v>
                </c:pt>
                <c:pt idx="16">
                  <c:v>502.38794999999999</c:v>
                </c:pt>
                <c:pt idx="17">
                  <c:v>600.39684</c:v>
                </c:pt>
                <c:pt idx="18">
                  <c:v>603.60699</c:v>
                </c:pt>
                <c:pt idx="19">
                  <c:v>635.52305565999995</c:v>
                </c:pt>
                <c:pt idx="20">
                  <c:v>696.39433421000001</c:v>
                </c:pt>
                <c:pt idx="21">
                  <c:v>673.6412497</c:v>
                </c:pt>
                <c:pt idx="22">
                  <c:v>662.43068616999994</c:v>
                </c:pt>
                <c:pt idx="23">
                  <c:v>723.88049379999995</c:v>
                </c:pt>
                <c:pt idx="24">
                  <c:v>772.22554000000002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29-42DB-915C-B827E8688C2A}"/>
            </c:ext>
          </c:extLst>
        </c:ser>
        <c:ser>
          <c:idx val="9"/>
          <c:order val="9"/>
          <c:tx>
            <c:strRef>
              <c:f>'1.7 中美贸易  '!$B$13</c:f>
              <c:strCache>
                <c:ptCount val="1"/>
                <c:pt idx="0">
                  <c:v>矿物材料制品;陶瓷品;玻璃及制品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'!$C$13:$AA$13</c:f>
              <c:numCache>
                <c:formatCode>_ * #,##0_ ;_ * \-#,##0_ ;_ * "-"??_ ;_ @_ </c:formatCode>
                <c:ptCount val="25"/>
                <c:pt idx="0">
                  <c:v>32.48122</c:v>
                </c:pt>
                <c:pt idx="1">
                  <c:v>30.522629999999999</c:v>
                </c:pt>
                <c:pt idx="2">
                  <c:v>38.345120000000001</c:v>
                </c:pt>
                <c:pt idx="3">
                  <c:v>42.668700000000001</c:v>
                </c:pt>
                <c:pt idx="4">
                  <c:v>44.835239999999999</c:v>
                </c:pt>
                <c:pt idx="5">
                  <c:v>52.05715</c:v>
                </c:pt>
                <c:pt idx="6">
                  <c:v>55.900680000000001</c:v>
                </c:pt>
                <c:pt idx="7">
                  <c:v>67.906189999999995</c:v>
                </c:pt>
                <c:pt idx="8">
                  <c:v>82.948830000000001</c:v>
                </c:pt>
                <c:pt idx="9">
                  <c:v>102.17091000000001</c:v>
                </c:pt>
                <c:pt idx="10">
                  <c:v>128.97128000000001</c:v>
                </c:pt>
                <c:pt idx="11">
                  <c:v>166.35390000000001</c:v>
                </c:pt>
                <c:pt idx="12">
                  <c:v>181.38348999999999</c:v>
                </c:pt>
                <c:pt idx="13">
                  <c:v>177.96562</c:v>
                </c:pt>
                <c:pt idx="14">
                  <c:v>156.10739000000001</c:v>
                </c:pt>
                <c:pt idx="15">
                  <c:v>222.96529000000001</c:v>
                </c:pt>
                <c:pt idx="16">
                  <c:v>302.78942000000001</c:v>
                </c:pt>
                <c:pt idx="17">
                  <c:v>329.72928000000002</c:v>
                </c:pt>
                <c:pt idx="18">
                  <c:v>344.40109000000001</c:v>
                </c:pt>
                <c:pt idx="19">
                  <c:v>360.43052299000004</c:v>
                </c:pt>
                <c:pt idx="20">
                  <c:v>514.17504492</c:v>
                </c:pt>
                <c:pt idx="21">
                  <c:v>410.29504997000004</c:v>
                </c:pt>
                <c:pt idx="22">
                  <c:v>474.37568178000004</c:v>
                </c:pt>
                <c:pt idx="23">
                  <c:v>542.27239325999994</c:v>
                </c:pt>
                <c:pt idx="24">
                  <c:v>469.30403000000001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29-42DB-915C-B827E8688C2A}"/>
            </c:ext>
          </c:extLst>
        </c:ser>
        <c:ser>
          <c:idx val="10"/>
          <c:order val="10"/>
          <c:tx>
            <c:strRef>
              <c:f>'1.7 中美贸易  '!$B$14</c:f>
              <c:strCache>
                <c:ptCount val="1"/>
                <c:pt idx="0">
                  <c:v>革、毛皮及制品;箱包;肠线制品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'!$C$14:$AA$14</c:f>
              <c:numCache>
                <c:formatCode>_ * #,##0_ ;_ * \-#,##0_ ;_ * "-"??_ ;_ @_ </c:formatCode>
                <c:ptCount val="25"/>
                <c:pt idx="0">
                  <c:v>80.785600000000002</c:v>
                </c:pt>
                <c:pt idx="1">
                  <c:v>74.778350000000003</c:v>
                </c:pt>
                <c:pt idx="2">
                  <c:v>84.280259999999998</c:v>
                </c:pt>
                <c:pt idx="3">
                  <c:v>78.084379999999996</c:v>
                </c:pt>
                <c:pt idx="4">
                  <c:v>78.275999999999996</c:v>
                </c:pt>
                <c:pt idx="5">
                  <c:v>110.58638999999999</c:v>
                </c:pt>
                <c:pt idx="6">
                  <c:v>123.75097</c:v>
                </c:pt>
                <c:pt idx="7">
                  <c:v>139.98072999999999</c:v>
                </c:pt>
                <c:pt idx="8">
                  <c:v>176.58103</c:v>
                </c:pt>
                <c:pt idx="9">
                  <c:v>196.10561000000001</c:v>
                </c:pt>
                <c:pt idx="10">
                  <c:v>208.46785</c:v>
                </c:pt>
                <c:pt idx="11">
                  <c:v>226.01679999999999</c:v>
                </c:pt>
                <c:pt idx="12">
                  <c:v>253.93928</c:v>
                </c:pt>
                <c:pt idx="13">
                  <c:v>264.60514000000001</c:v>
                </c:pt>
                <c:pt idx="14">
                  <c:v>227.84790000000001</c:v>
                </c:pt>
                <c:pt idx="15">
                  <c:v>324.72037999999998</c:v>
                </c:pt>
                <c:pt idx="16">
                  <c:v>425.24160000000001</c:v>
                </c:pt>
                <c:pt idx="17">
                  <c:v>447.30797999999999</c:v>
                </c:pt>
                <c:pt idx="18">
                  <c:v>449.66782000000001</c:v>
                </c:pt>
                <c:pt idx="19">
                  <c:v>431.52826217</c:v>
                </c:pt>
                <c:pt idx="20">
                  <c:v>501.38122955</c:v>
                </c:pt>
                <c:pt idx="21">
                  <c:v>411.19401020999999</c:v>
                </c:pt>
                <c:pt idx="22">
                  <c:v>435.74782551999999</c:v>
                </c:pt>
                <c:pt idx="23">
                  <c:v>444.09201605999999</c:v>
                </c:pt>
                <c:pt idx="24">
                  <c:v>343.20549999999997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29-42DB-915C-B827E8688C2A}"/>
            </c:ext>
          </c:extLst>
        </c:ser>
        <c:ser>
          <c:idx val="11"/>
          <c:order val="11"/>
          <c:tx>
            <c:strRef>
              <c:f>'1.7 中美贸易  '!$B$15</c:f>
              <c:strCache>
                <c:ptCount val="1"/>
                <c:pt idx="0">
                  <c:v>木浆等;废纸;纸、纸板及其制品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'!$C$15:$AA$15</c:f>
              <c:numCache>
                <c:formatCode>_ * #,##0_ ;_ * \-#,##0_ ;_ * "-"??_ ;_ @_ </c:formatCode>
                <c:ptCount val="25"/>
                <c:pt idx="0">
                  <c:v>7.4331500000000004</c:v>
                </c:pt>
                <c:pt idx="1">
                  <c:v>8.2659000000000002</c:v>
                </c:pt>
                <c:pt idx="2">
                  <c:v>10.570690000000001</c:v>
                </c:pt>
                <c:pt idx="3">
                  <c:v>13.048120000000001</c:v>
                </c:pt>
                <c:pt idx="4">
                  <c:v>13.836600000000001</c:v>
                </c:pt>
                <c:pt idx="5">
                  <c:v>16.71828</c:v>
                </c:pt>
                <c:pt idx="6">
                  <c:v>22.120259999999998</c:v>
                </c:pt>
                <c:pt idx="7">
                  <c:v>28.617570000000001</c:v>
                </c:pt>
                <c:pt idx="8">
                  <c:v>40.1633</c:v>
                </c:pt>
                <c:pt idx="9">
                  <c:v>52.539850000000001</c:v>
                </c:pt>
                <c:pt idx="10">
                  <c:v>69.673770000000005</c:v>
                </c:pt>
                <c:pt idx="11">
                  <c:v>90.589070000000007</c:v>
                </c:pt>
                <c:pt idx="12">
                  <c:v>116.64915999999999</c:v>
                </c:pt>
                <c:pt idx="13">
                  <c:v>135.43975</c:v>
                </c:pt>
                <c:pt idx="14">
                  <c:v>127.64833</c:v>
                </c:pt>
                <c:pt idx="15">
                  <c:v>145.52978999999999</c:v>
                </c:pt>
                <c:pt idx="16">
                  <c:v>174.32942</c:v>
                </c:pt>
                <c:pt idx="17">
                  <c:v>194.20231000000001</c:v>
                </c:pt>
                <c:pt idx="18">
                  <c:v>206.04025999999999</c:v>
                </c:pt>
                <c:pt idx="19">
                  <c:v>213.42978198</c:v>
                </c:pt>
                <c:pt idx="20">
                  <c:v>272.21326618000001</c:v>
                </c:pt>
                <c:pt idx="21">
                  <c:v>225.33035396000002</c:v>
                </c:pt>
                <c:pt idx="22">
                  <c:v>258.08162328000003</c:v>
                </c:pt>
                <c:pt idx="23">
                  <c:v>291.52704108</c:v>
                </c:pt>
                <c:pt idx="24">
                  <c:v>287.03780999999998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29-42DB-915C-B827E8688C2A}"/>
            </c:ext>
          </c:extLst>
        </c:ser>
        <c:ser>
          <c:idx val="12"/>
          <c:order val="12"/>
          <c:tx>
            <c:strRef>
              <c:f>'1.7 中美贸易  '!$B$16</c:f>
              <c:strCache>
                <c:ptCount val="1"/>
                <c:pt idx="0">
                  <c:v>木及制品;木炭;软木;编结品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'!$C$16:$AA$16</c:f>
              <c:numCache>
                <c:formatCode>_ * #,##0_ ;_ * \-#,##0_ ;_ * "-"??_ ;_ @_ </c:formatCode>
                <c:ptCount val="25"/>
                <c:pt idx="0">
                  <c:v>17.66384</c:v>
                </c:pt>
                <c:pt idx="1">
                  <c:v>13.38969</c:v>
                </c:pt>
                <c:pt idx="2">
                  <c:v>16.1219</c:v>
                </c:pt>
                <c:pt idx="3">
                  <c:v>18.12011</c:v>
                </c:pt>
                <c:pt idx="4">
                  <c:v>24.11261</c:v>
                </c:pt>
                <c:pt idx="5">
                  <c:v>32.330449999999999</c:v>
                </c:pt>
                <c:pt idx="6">
                  <c:v>37.836460000000002</c:v>
                </c:pt>
                <c:pt idx="7">
                  <c:v>53.30265</c:v>
                </c:pt>
                <c:pt idx="8">
                  <c:v>67.872240000000005</c:v>
                </c:pt>
                <c:pt idx="9">
                  <c:v>102.19864</c:v>
                </c:pt>
                <c:pt idx="10">
                  <c:v>133.28165999999999</c:v>
                </c:pt>
                <c:pt idx="11">
                  <c:v>176.51889</c:v>
                </c:pt>
                <c:pt idx="12">
                  <c:v>183.01505</c:v>
                </c:pt>
                <c:pt idx="13">
                  <c:v>173.30909</c:v>
                </c:pt>
                <c:pt idx="14">
                  <c:v>138.00572</c:v>
                </c:pt>
                <c:pt idx="15">
                  <c:v>174.18550999999999</c:v>
                </c:pt>
                <c:pt idx="16">
                  <c:v>180.84384</c:v>
                </c:pt>
                <c:pt idx="17">
                  <c:v>203.28532000000001</c:v>
                </c:pt>
                <c:pt idx="18">
                  <c:v>215.85066</c:v>
                </c:pt>
                <c:pt idx="19">
                  <c:v>239.14565745000002</c:v>
                </c:pt>
                <c:pt idx="20">
                  <c:v>262.65725356000002</c:v>
                </c:pt>
                <c:pt idx="21">
                  <c:v>253.24767708000002</c:v>
                </c:pt>
                <c:pt idx="22">
                  <c:v>254.62901183</c:v>
                </c:pt>
                <c:pt idx="23">
                  <c:v>273.62330871</c:v>
                </c:pt>
                <c:pt idx="24">
                  <c:v>210.53220999999999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29-42DB-915C-B827E8688C2A}"/>
            </c:ext>
          </c:extLst>
        </c:ser>
        <c:ser>
          <c:idx val="13"/>
          <c:order val="13"/>
          <c:tx>
            <c:strRef>
              <c:f>'1.7 中美贸易  '!$B$17</c:f>
              <c:strCache>
                <c:ptCount val="1"/>
                <c:pt idx="0">
                  <c:v>食品;饮料、酒及醋;烟草及制品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'!$C$17:$AA$17</c:f>
              <c:numCache>
                <c:formatCode>_ * #,##0_ ;_ * \-#,##0_ ;_ * "-"??_ ;_ @_ </c:formatCode>
                <c:ptCount val="25"/>
                <c:pt idx="0">
                  <c:v>11.82409</c:v>
                </c:pt>
                <c:pt idx="1">
                  <c:v>14.42276</c:v>
                </c:pt>
                <c:pt idx="2">
                  <c:v>18.801410000000001</c:v>
                </c:pt>
                <c:pt idx="3">
                  <c:v>17.708100000000002</c:v>
                </c:pt>
                <c:pt idx="4">
                  <c:v>18.59693</c:v>
                </c:pt>
                <c:pt idx="5">
                  <c:v>25.900849999999998</c:v>
                </c:pt>
                <c:pt idx="6">
                  <c:v>29.486899999999999</c:v>
                </c:pt>
                <c:pt idx="7">
                  <c:v>40.900399999999998</c:v>
                </c:pt>
                <c:pt idx="8">
                  <c:v>52.363480000000003</c:v>
                </c:pt>
                <c:pt idx="9">
                  <c:v>56.622750000000003</c:v>
                </c:pt>
                <c:pt idx="10">
                  <c:v>72.657899999999998</c:v>
                </c:pt>
                <c:pt idx="11">
                  <c:v>109.24526</c:v>
                </c:pt>
                <c:pt idx="12">
                  <c:v>152.16914</c:v>
                </c:pt>
                <c:pt idx="13">
                  <c:v>197.42766</c:v>
                </c:pt>
                <c:pt idx="14">
                  <c:v>152.10513</c:v>
                </c:pt>
                <c:pt idx="15">
                  <c:v>162.15114</c:v>
                </c:pt>
                <c:pt idx="16">
                  <c:v>202.59929</c:v>
                </c:pt>
                <c:pt idx="17">
                  <c:v>234.80362</c:v>
                </c:pt>
                <c:pt idx="18">
                  <c:v>227.39829</c:v>
                </c:pt>
                <c:pt idx="19">
                  <c:v>225.61535913</c:v>
                </c:pt>
                <c:pt idx="20">
                  <c:v>224.47105910999997</c:v>
                </c:pt>
                <c:pt idx="21">
                  <c:v>221.68172182000001</c:v>
                </c:pt>
                <c:pt idx="22">
                  <c:v>231.61239241999999</c:v>
                </c:pt>
                <c:pt idx="23">
                  <c:v>274.31918693</c:v>
                </c:pt>
                <c:pt idx="24">
                  <c:v>196.88691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29-42DB-915C-B827E8688C2A}"/>
            </c:ext>
          </c:extLst>
        </c:ser>
        <c:ser>
          <c:idx val="14"/>
          <c:order val="14"/>
          <c:tx>
            <c:strRef>
              <c:f>'1.7 中美贸易  '!$B$18</c:f>
              <c:strCache>
                <c:ptCount val="1"/>
                <c:pt idx="0">
                  <c:v>珠宝、贵金属及制品;仿首饰;硬币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'!$C$18:$AA$18</c:f>
              <c:numCache>
                <c:formatCode>_ * #,##0_ ;_ * \-#,##0_ ;_ * "-"??_ ;_ @_ </c:formatCode>
                <c:ptCount val="25"/>
                <c:pt idx="0">
                  <c:v>10.787800000000001</c:v>
                </c:pt>
                <c:pt idx="1">
                  <c:v>9.5072600000000005</c:v>
                </c:pt>
                <c:pt idx="2">
                  <c:v>14.90635</c:v>
                </c:pt>
                <c:pt idx="3">
                  <c:v>17.802019999999999</c:v>
                </c:pt>
                <c:pt idx="4">
                  <c:v>19.617529999999999</c:v>
                </c:pt>
                <c:pt idx="5">
                  <c:v>24.888850000000001</c:v>
                </c:pt>
                <c:pt idx="6">
                  <c:v>25.411239999999999</c:v>
                </c:pt>
                <c:pt idx="7">
                  <c:v>32.914070000000002</c:v>
                </c:pt>
                <c:pt idx="8">
                  <c:v>39.873280000000001</c:v>
                </c:pt>
                <c:pt idx="9">
                  <c:v>46.567050000000002</c:v>
                </c:pt>
                <c:pt idx="10">
                  <c:v>57.135060000000003</c:v>
                </c:pt>
                <c:pt idx="11">
                  <c:v>64.666079999999994</c:v>
                </c:pt>
                <c:pt idx="12">
                  <c:v>77.969089999999994</c:v>
                </c:pt>
                <c:pt idx="13">
                  <c:v>82.148430000000005</c:v>
                </c:pt>
                <c:pt idx="14">
                  <c:v>82.139650000000003</c:v>
                </c:pt>
                <c:pt idx="15">
                  <c:v>122.41791000000001</c:v>
                </c:pt>
                <c:pt idx="16">
                  <c:v>137.94322</c:v>
                </c:pt>
                <c:pt idx="17">
                  <c:v>149.30843999999999</c:v>
                </c:pt>
                <c:pt idx="18">
                  <c:v>240.59551999999999</c:v>
                </c:pt>
                <c:pt idx="19">
                  <c:v>265.59882313999998</c:v>
                </c:pt>
                <c:pt idx="20">
                  <c:v>262.13850802000002</c:v>
                </c:pt>
                <c:pt idx="21">
                  <c:v>225.32068157</c:v>
                </c:pt>
                <c:pt idx="22">
                  <c:v>222.77606563000001</c:v>
                </c:pt>
                <c:pt idx="23">
                  <c:v>203.33994778000002</c:v>
                </c:pt>
                <c:pt idx="24">
                  <c:v>120.73178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29-42DB-915C-B827E8688C2A}"/>
            </c:ext>
          </c:extLst>
        </c:ser>
        <c:ser>
          <c:idx val="15"/>
          <c:order val="15"/>
          <c:tx>
            <c:strRef>
              <c:f>'1.7 中美贸易  '!$B$19</c:f>
              <c:strCache>
                <c:ptCount val="1"/>
                <c:pt idx="0">
                  <c:v>特殊交易品及未分类商品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'!$C$19:$AA$19</c:f>
              <c:numCache>
                <c:formatCode>_ * #,##0_ ;_ * \-#,##0_ ;_ * "-"??_ ;_ @_ 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2.9E-4</c:v>
                </c:pt>
                <c:pt idx="5">
                  <c:v>0.64146999999999998</c:v>
                </c:pt>
                <c:pt idx="6">
                  <c:v>0.50758999999999999</c:v>
                </c:pt>
                <c:pt idx="7">
                  <c:v>0.21781</c:v>
                </c:pt>
                <c:pt idx="8">
                  <c:v>0.48149999999999998</c:v>
                </c:pt>
                <c:pt idx="9">
                  <c:v>1.09802</c:v>
                </c:pt>
                <c:pt idx="10">
                  <c:v>4.22905</c:v>
                </c:pt>
                <c:pt idx="11">
                  <c:v>5.3864999999999998</c:v>
                </c:pt>
                <c:pt idx="12">
                  <c:v>7.7401200000000001</c:v>
                </c:pt>
                <c:pt idx="13">
                  <c:v>9.3974600000000006</c:v>
                </c:pt>
                <c:pt idx="14">
                  <c:v>10.26102</c:v>
                </c:pt>
                <c:pt idx="15">
                  <c:v>7.9022699999999997</c:v>
                </c:pt>
                <c:pt idx="16">
                  <c:v>9.9668700000000001</c:v>
                </c:pt>
                <c:pt idx="17">
                  <c:v>0.79240999999999995</c:v>
                </c:pt>
                <c:pt idx="18">
                  <c:v>0.91766999999999999</c:v>
                </c:pt>
                <c:pt idx="19">
                  <c:v>0.85867207999999995</c:v>
                </c:pt>
                <c:pt idx="20">
                  <c:v>0.35410016999999999</c:v>
                </c:pt>
                <c:pt idx="21">
                  <c:v>24.341008259999999</c:v>
                </c:pt>
                <c:pt idx="22">
                  <c:v>78.02109145</c:v>
                </c:pt>
                <c:pt idx="23">
                  <c:v>74.973222750000005</c:v>
                </c:pt>
                <c:pt idx="24">
                  <c:v>119.91473999999999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29-42DB-915C-B827E8688C2A}"/>
            </c:ext>
          </c:extLst>
        </c:ser>
        <c:ser>
          <c:idx val="16"/>
          <c:order val="16"/>
          <c:tx>
            <c:strRef>
              <c:f>'1.7 中美贸易  '!$B$20</c:f>
              <c:strCache>
                <c:ptCount val="1"/>
                <c:pt idx="0">
                  <c:v>活动物;动物产品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'!$C$20:$AA$20</c:f>
              <c:numCache>
                <c:formatCode>_ * #,##0_ ;_ * \-#,##0_ ;_ * "-"??_ ;_ @_ </c:formatCode>
                <c:ptCount val="25"/>
                <c:pt idx="0">
                  <c:v>23.549620000000001</c:v>
                </c:pt>
                <c:pt idx="1">
                  <c:v>19.331289999999999</c:v>
                </c:pt>
                <c:pt idx="2">
                  <c:v>19.170000000000002</c:v>
                </c:pt>
                <c:pt idx="3">
                  <c:v>20.477029999999999</c:v>
                </c:pt>
                <c:pt idx="4">
                  <c:v>24.483910000000002</c:v>
                </c:pt>
                <c:pt idx="5">
                  <c:v>34.090409999999999</c:v>
                </c:pt>
                <c:pt idx="6">
                  <c:v>31.02328</c:v>
                </c:pt>
                <c:pt idx="7">
                  <c:v>39.392499999999998</c:v>
                </c:pt>
                <c:pt idx="8">
                  <c:v>48.746540000000003</c:v>
                </c:pt>
                <c:pt idx="9">
                  <c:v>58.701790000000003</c:v>
                </c:pt>
                <c:pt idx="10">
                  <c:v>67.153319999999994</c:v>
                </c:pt>
                <c:pt idx="11">
                  <c:v>73.265360000000001</c:v>
                </c:pt>
                <c:pt idx="12">
                  <c:v>72.177520000000001</c:v>
                </c:pt>
                <c:pt idx="13">
                  <c:v>67.512820000000005</c:v>
                </c:pt>
                <c:pt idx="14">
                  <c:v>87.437340000000006</c:v>
                </c:pt>
                <c:pt idx="15">
                  <c:v>114.15365</c:v>
                </c:pt>
                <c:pt idx="16">
                  <c:v>123.93288</c:v>
                </c:pt>
                <c:pt idx="17">
                  <c:v>125.07874</c:v>
                </c:pt>
                <c:pt idx="18">
                  <c:v>124.31958</c:v>
                </c:pt>
                <c:pt idx="19">
                  <c:v>135.90168777</c:v>
                </c:pt>
                <c:pt idx="20">
                  <c:v>128.19837189999998</c:v>
                </c:pt>
                <c:pt idx="21">
                  <c:v>125.00089211999999</c:v>
                </c:pt>
                <c:pt idx="22">
                  <c:v>125.43040365</c:v>
                </c:pt>
                <c:pt idx="23">
                  <c:v>127.4807557</c:v>
                </c:pt>
                <c:pt idx="24">
                  <c:v>101.97033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29-42DB-915C-B827E8688C2A}"/>
            </c:ext>
          </c:extLst>
        </c:ser>
        <c:ser>
          <c:idx val="17"/>
          <c:order val="17"/>
          <c:tx>
            <c:strRef>
              <c:f>'1.7 中美贸易  '!$B$21</c:f>
              <c:strCache>
                <c:ptCount val="1"/>
                <c:pt idx="0">
                  <c:v>植物产品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'!$C$21:$AA$21</c:f>
              <c:numCache>
                <c:formatCode>_ * #,##0_ ;_ * \-#,##0_ ;_ * "-"??_ ;_ @_ </c:formatCode>
                <c:ptCount val="25"/>
                <c:pt idx="0">
                  <c:v>8.3423099999999994</c:v>
                </c:pt>
                <c:pt idx="1">
                  <c:v>8.94252</c:v>
                </c:pt>
                <c:pt idx="2">
                  <c:v>9.5710300000000004</c:v>
                </c:pt>
                <c:pt idx="3">
                  <c:v>11.17403</c:v>
                </c:pt>
                <c:pt idx="4">
                  <c:v>10.989549999999999</c:v>
                </c:pt>
                <c:pt idx="5">
                  <c:v>10.132479999999999</c:v>
                </c:pt>
                <c:pt idx="6">
                  <c:v>11.05015</c:v>
                </c:pt>
                <c:pt idx="7">
                  <c:v>14.08203</c:v>
                </c:pt>
                <c:pt idx="8">
                  <c:v>18.643889999999999</c:v>
                </c:pt>
                <c:pt idx="9">
                  <c:v>23.825369999999999</c:v>
                </c:pt>
                <c:pt idx="10">
                  <c:v>27.55414</c:v>
                </c:pt>
                <c:pt idx="11">
                  <c:v>37.940750000000001</c:v>
                </c:pt>
                <c:pt idx="12">
                  <c:v>44.675199999999997</c:v>
                </c:pt>
                <c:pt idx="13">
                  <c:v>46.916679999999999</c:v>
                </c:pt>
                <c:pt idx="14">
                  <c:v>46.792439999999999</c:v>
                </c:pt>
                <c:pt idx="15">
                  <c:v>60.548439999999999</c:v>
                </c:pt>
                <c:pt idx="16">
                  <c:v>75.506469999999993</c:v>
                </c:pt>
                <c:pt idx="17">
                  <c:v>78.266750000000002</c:v>
                </c:pt>
                <c:pt idx="18">
                  <c:v>79.935010000000005</c:v>
                </c:pt>
                <c:pt idx="19">
                  <c:v>84.771613180000003</c:v>
                </c:pt>
                <c:pt idx="20">
                  <c:v>92.121982660000015</c:v>
                </c:pt>
                <c:pt idx="21">
                  <c:v>94.472978110000014</c:v>
                </c:pt>
                <c:pt idx="22">
                  <c:v>103.76638535000001</c:v>
                </c:pt>
                <c:pt idx="23">
                  <c:v>97.017496999999992</c:v>
                </c:pt>
                <c:pt idx="24">
                  <c:v>83.143900000000002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29-42DB-915C-B827E8688C2A}"/>
            </c:ext>
          </c:extLst>
        </c:ser>
        <c:ser>
          <c:idx val="18"/>
          <c:order val="18"/>
          <c:tx>
            <c:strRef>
              <c:f>'1.7 中美贸易  '!$B$22</c:f>
              <c:strCache>
                <c:ptCount val="1"/>
                <c:pt idx="0">
                  <c:v>矿产品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'!$C$22:$AA$22</c:f>
              <c:numCache>
                <c:formatCode>_ * #,##0_ ;_ * \-#,##0_ ;_ * "-"??_ ;_ @_ </c:formatCode>
                <c:ptCount val="25"/>
                <c:pt idx="0">
                  <c:v>32.576259999999998</c:v>
                </c:pt>
                <c:pt idx="1">
                  <c:v>34.175550000000001</c:v>
                </c:pt>
                <c:pt idx="2">
                  <c:v>44.095649999999999</c:v>
                </c:pt>
                <c:pt idx="3">
                  <c:v>41.117640000000002</c:v>
                </c:pt>
                <c:pt idx="4">
                  <c:v>26.71322</c:v>
                </c:pt>
                <c:pt idx="5">
                  <c:v>46.996850000000002</c:v>
                </c:pt>
                <c:pt idx="6">
                  <c:v>44.593200000000003</c:v>
                </c:pt>
                <c:pt idx="7">
                  <c:v>34.280450000000002</c:v>
                </c:pt>
                <c:pt idx="8">
                  <c:v>49.069670000000002</c:v>
                </c:pt>
                <c:pt idx="9">
                  <c:v>72.481369999999998</c:v>
                </c:pt>
                <c:pt idx="10">
                  <c:v>98.174180000000007</c:v>
                </c:pt>
                <c:pt idx="11">
                  <c:v>127.1853</c:v>
                </c:pt>
                <c:pt idx="12">
                  <c:v>102.43993</c:v>
                </c:pt>
                <c:pt idx="13">
                  <c:v>183.02778000000001</c:v>
                </c:pt>
                <c:pt idx="14">
                  <c:v>58.868949999999998</c:v>
                </c:pt>
                <c:pt idx="15">
                  <c:v>68.711960000000005</c:v>
                </c:pt>
                <c:pt idx="16">
                  <c:v>93.275679999999994</c:v>
                </c:pt>
                <c:pt idx="17">
                  <c:v>116.41808</c:v>
                </c:pt>
                <c:pt idx="18">
                  <c:v>105.67643</c:v>
                </c:pt>
                <c:pt idx="19">
                  <c:v>103.5839589</c:v>
                </c:pt>
                <c:pt idx="20">
                  <c:v>86.495117679999993</c:v>
                </c:pt>
                <c:pt idx="21">
                  <c:v>88.86952488</c:v>
                </c:pt>
                <c:pt idx="22">
                  <c:v>94.543151399999999</c:v>
                </c:pt>
                <c:pt idx="23">
                  <c:v>113.63134165</c:v>
                </c:pt>
                <c:pt idx="24">
                  <c:v>76.647869999999998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29-42DB-915C-B827E8688C2A}"/>
            </c:ext>
          </c:extLst>
        </c:ser>
        <c:ser>
          <c:idx val="19"/>
          <c:order val="19"/>
          <c:tx>
            <c:strRef>
              <c:f>'1.7 中美贸易  '!$B$23</c:f>
              <c:strCache>
                <c:ptCount val="1"/>
                <c:pt idx="0">
                  <c:v>武器、弹药及其零件、附件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'!$C$23:$AA$23</c:f>
              <c:numCache>
                <c:formatCode>_ * #,##0_ ;_ * \-#,##0_ ;_ * "-"??_ ;_ @_ </c:formatCode>
                <c:ptCount val="25"/>
                <c:pt idx="0">
                  <c:v>0.70013999999999998</c:v>
                </c:pt>
                <c:pt idx="1">
                  <c:v>0.24732999999999999</c:v>
                </c:pt>
                <c:pt idx="2">
                  <c:v>0.16178999999999999</c:v>
                </c:pt>
                <c:pt idx="3">
                  <c:v>0.21854000000000001</c:v>
                </c:pt>
                <c:pt idx="4">
                  <c:v>0.30532999999999999</c:v>
                </c:pt>
                <c:pt idx="5">
                  <c:v>0.22692000000000001</c:v>
                </c:pt>
                <c:pt idx="6">
                  <c:v>0.31324999999999997</c:v>
                </c:pt>
                <c:pt idx="7">
                  <c:v>0.34906999999999999</c:v>
                </c:pt>
                <c:pt idx="8">
                  <c:v>0.3377</c:v>
                </c:pt>
                <c:pt idx="9">
                  <c:v>0.56971000000000005</c:v>
                </c:pt>
                <c:pt idx="10">
                  <c:v>0.76217999999999997</c:v>
                </c:pt>
                <c:pt idx="11">
                  <c:v>1.5347900000000001</c:v>
                </c:pt>
                <c:pt idx="12">
                  <c:v>2.1788599999999998</c:v>
                </c:pt>
                <c:pt idx="13">
                  <c:v>2.8866200000000002</c:v>
                </c:pt>
                <c:pt idx="14">
                  <c:v>2.4551599999999998</c:v>
                </c:pt>
                <c:pt idx="15">
                  <c:v>3.56745</c:v>
                </c:pt>
                <c:pt idx="16">
                  <c:v>4.3764399999999997</c:v>
                </c:pt>
                <c:pt idx="17">
                  <c:v>4.9415300000000002</c:v>
                </c:pt>
                <c:pt idx="18">
                  <c:v>6.2742599999999999</c:v>
                </c:pt>
                <c:pt idx="19">
                  <c:v>5.367442070000001</c:v>
                </c:pt>
                <c:pt idx="20">
                  <c:v>6.60535009</c:v>
                </c:pt>
                <c:pt idx="21">
                  <c:v>5.4145445200000006</c:v>
                </c:pt>
                <c:pt idx="22">
                  <c:v>4.9119940500000006</c:v>
                </c:pt>
                <c:pt idx="23">
                  <c:v>6.0338195299999997</c:v>
                </c:pt>
                <c:pt idx="24">
                  <c:v>29.074760000000001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29-42DB-915C-B827E8688C2A}"/>
            </c:ext>
          </c:extLst>
        </c:ser>
        <c:ser>
          <c:idx val="20"/>
          <c:order val="20"/>
          <c:tx>
            <c:strRef>
              <c:f>'1.7 中美贸易  '!$B$24</c:f>
              <c:strCache>
                <c:ptCount val="1"/>
                <c:pt idx="0">
                  <c:v>艺术品、收藏品及古物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'!$C$24:$AA$24</c:f>
              <c:numCache>
                <c:formatCode>_ * #,##0_ ;_ * \-#,##0_ ;_ * "-"??_ ;_ @_ </c:formatCode>
                <c:ptCount val="25"/>
                <c:pt idx="0">
                  <c:v>0.77790999999999999</c:v>
                </c:pt>
                <c:pt idx="1">
                  <c:v>1.02739</c:v>
                </c:pt>
                <c:pt idx="2">
                  <c:v>1.6775</c:v>
                </c:pt>
                <c:pt idx="3">
                  <c:v>1.6082700000000001</c:v>
                </c:pt>
                <c:pt idx="4">
                  <c:v>1.0468200000000001</c:v>
                </c:pt>
                <c:pt idx="5">
                  <c:v>0.37341000000000002</c:v>
                </c:pt>
                <c:pt idx="6">
                  <c:v>0.31701000000000001</c:v>
                </c:pt>
                <c:pt idx="7">
                  <c:v>0.50948000000000004</c:v>
                </c:pt>
                <c:pt idx="8">
                  <c:v>0.54718999999999995</c:v>
                </c:pt>
                <c:pt idx="9">
                  <c:v>0.71040000000000003</c:v>
                </c:pt>
                <c:pt idx="10">
                  <c:v>0.84016999999999997</c:v>
                </c:pt>
                <c:pt idx="11">
                  <c:v>1.28922</c:v>
                </c:pt>
                <c:pt idx="12">
                  <c:v>1.20645</c:v>
                </c:pt>
                <c:pt idx="13">
                  <c:v>0.97404999999999997</c:v>
                </c:pt>
                <c:pt idx="14">
                  <c:v>0.56603999999999999</c:v>
                </c:pt>
                <c:pt idx="15">
                  <c:v>2.19658</c:v>
                </c:pt>
                <c:pt idx="16">
                  <c:v>3.8640500000000002</c:v>
                </c:pt>
                <c:pt idx="17">
                  <c:v>6.3870100000000001</c:v>
                </c:pt>
                <c:pt idx="18">
                  <c:v>6.2363</c:v>
                </c:pt>
                <c:pt idx="19">
                  <c:v>3.7498033500000001</c:v>
                </c:pt>
                <c:pt idx="20">
                  <c:v>6.5533428099999993</c:v>
                </c:pt>
                <c:pt idx="21">
                  <c:v>7.8271789800000002</c:v>
                </c:pt>
                <c:pt idx="22">
                  <c:v>2.7531307699999998</c:v>
                </c:pt>
                <c:pt idx="23">
                  <c:v>3.9049388299999999</c:v>
                </c:pt>
                <c:pt idx="24">
                  <c:v>8.8079800000000006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29-42DB-915C-B827E8688C2A}"/>
            </c:ext>
          </c:extLst>
        </c:ser>
        <c:ser>
          <c:idx val="21"/>
          <c:order val="21"/>
          <c:tx>
            <c:strRef>
              <c:f>'1.7 中美贸易  '!$B$25</c:f>
              <c:strCache>
                <c:ptCount val="1"/>
                <c:pt idx="0">
                  <c:v>动、植物油、脂、蜡;精制食用油脂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'!$C$3:$AA$3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'!$C$25:$AA$25</c:f>
              <c:numCache>
                <c:formatCode>_ * #,##0_ ;_ * \-#,##0_ ;_ * "-"??_ ;_ @_ </c:formatCode>
                <c:ptCount val="25"/>
                <c:pt idx="0">
                  <c:v>0.17649999999999999</c:v>
                </c:pt>
                <c:pt idx="1">
                  <c:v>0.23363999999999999</c:v>
                </c:pt>
                <c:pt idx="2">
                  <c:v>0.47012999999999999</c:v>
                </c:pt>
                <c:pt idx="3">
                  <c:v>0.52217999999999998</c:v>
                </c:pt>
                <c:pt idx="4">
                  <c:v>0.41391</c:v>
                </c:pt>
                <c:pt idx="5">
                  <c:v>0.41005999999999998</c:v>
                </c:pt>
                <c:pt idx="6">
                  <c:v>0.34431</c:v>
                </c:pt>
                <c:pt idx="7">
                  <c:v>0.39079000000000003</c:v>
                </c:pt>
                <c:pt idx="8">
                  <c:v>0.48941000000000001</c:v>
                </c:pt>
                <c:pt idx="9">
                  <c:v>0.66778999999999999</c:v>
                </c:pt>
                <c:pt idx="10">
                  <c:v>1.0054000000000001</c:v>
                </c:pt>
                <c:pt idx="11">
                  <c:v>1.0839700000000001</c:v>
                </c:pt>
                <c:pt idx="12">
                  <c:v>1.6478699999999999</c:v>
                </c:pt>
                <c:pt idx="13">
                  <c:v>2.04887</c:v>
                </c:pt>
                <c:pt idx="14">
                  <c:v>2.2512500000000002</c:v>
                </c:pt>
                <c:pt idx="15">
                  <c:v>3.6265299999999998</c:v>
                </c:pt>
                <c:pt idx="16">
                  <c:v>5.0301</c:v>
                </c:pt>
                <c:pt idx="17">
                  <c:v>5.4579000000000004</c:v>
                </c:pt>
                <c:pt idx="18">
                  <c:v>6.6493500000000001</c:v>
                </c:pt>
                <c:pt idx="19">
                  <c:v>6.3594146</c:v>
                </c:pt>
                <c:pt idx="20">
                  <c:v>5.4306972199999999</c:v>
                </c:pt>
                <c:pt idx="21">
                  <c:v>4.7398879999999997</c:v>
                </c:pt>
                <c:pt idx="22">
                  <c:v>5.5481445200000001</c:v>
                </c:pt>
                <c:pt idx="23">
                  <c:v>5.8211004299999995</c:v>
                </c:pt>
                <c:pt idx="24">
                  <c:v>5.5990200000000003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29-42DB-915C-B827E8688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21656"/>
        <c:axId val="793121328"/>
      </c:areaChart>
      <c:dateAx>
        <c:axId val="79312165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3121328"/>
        <c:crosses val="autoZero"/>
        <c:auto val="1"/>
        <c:lblOffset val="100"/>
        <c:baseTimeUnit val="years"/>
      </c:dateAx>
      <c:valAx>
        <c:axId val="7931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3121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中国对美</a:t>
            </a:r>
            <a:r>
              <a:rPr lang="zh-CN" altLang="en-US" sz="1800" b="1" i="0" baseline="0">
                <a:effectLst/>
              </a:rPr>
              <a:t>进</a:t>
            </a:r>
            <a:r>
              <a:rPr lang="zh-CN" altLang="zh-CN" sz="1800" b="1" i="0" baseline="0">
                <a:effectLst/>
              </a:rPr>
              <a:t>口金额（亿人民币）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'1.7 中美贸易  '!$B$33</c:f>
              <c:strCache>
                <c:ptCount val="1"/>
                <c:pt idx="0">
                  <c:v>机电、音像设备及其零件、附件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'!$C$33:$AA$33</c:f>
              <c:numCache>
                <c:formatCode>_ * #,##0_ ;_ * \-#,##0_ ;_ * "-"??_ ;_ @_ </c:formatCode>
                <c:ptCount val="25"/>
                <c:pt idx="0">
                  <c:v>283.96906999999999</c:v>
                </c:pt>
                <c:pt idx="1">
                  <c:v>325.35320000000002</c:v>
                </c:pt>
                <c:pt idx="2">
                  <c:v>311.77800000000002</c:v>
                </c:pt>
                <c:pt idx="3">
                  <c:v>366.15703000000002</c:v>
                </c:pt>
                <c:pt idx="4">
                  <c:v>497.88542000000001</c:v>
                </c:pt>
                <c:pt idx="5">
                  <c:v>561.10715000000005</c:v>
                </c:pt>
                <c:pt idx="6">
                  <c:v>711.50881000000004</c:v>
                </c:pt>
                <c:pt idx="7">
                  <c:v>707.13912000000005</c:v>
                </c:pt>
                <c:pt idx="8">
                  <c:v>717.12787000000003</c:v>
                </c:pt>
                <c:pt idx="9">
                  <c:v>968.25878999999998</c:v>
                </c:pt>
                <c:pt idx="10">
                  <c:v>1033.58152</c:v>
                </c:pt>
                <c:pt idx="11">
                  <c:v>1339.61193</c:v>
                </c:pt>
                <c:pt idx="12">
                  <c:v>1487.72342</c:v>
                </c:pt>
                <c:pt idx="13">
                  <c:v>1682.84265</c:v>
                </c:pt>
                <c:pt idx="14">
                  <c:v>1395.41219</c:v>
                </c:pt>
                <c:pt idx="15">
                  <c:v>1772.2869700000001</c:v>
                </c:pt>
                <c:pt idx="16">
                  <c:v>1918.5341599999999</c:v>
                </c:pt>
                <c:pt idx="17">
                  <c:v>1783.04423</c:v>
                </c:pt>
                <c:pt idx="18">
                  <c:v>2638.9335299999998</c:v>
                </c:pt>
                <c:pt idx="19">
                  <c:v>2449.3027359799999</c:v>
                </c:pt>
                <c:pt idx="20">
                  <c:v>2258.1803614599999</c:v>
                </c:pt>
                <c:pt idx="21">
                  <c:v>1939.2452897799999</c:v>
                </c:pt>
                <c:pt idx="22">
                  <c:v>2138.8620292999999</c:v>
                </c:pt>
                <c:pt idx="23">
                  <c:v>2431.12332315</c:v>
                </c:pt>
                <c:pt idx="24">
                  <c:v>2412.1188200000001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F-40A3-971C-58EF4EDB7810}"/>
            </c:ext>
          </c:extLst>
        </c:ser>
        <c:ser>
          <c:idx val="1"/>
          <c:order val="1"/>
          <c:tx>
            <c:strRef>
              <c:f>'1.7 中美贸易  '!$B$34</c:f>
              <c:strCache>
                <c:ptCount val="1"/>
                <c:pt idx="0">
                  <c:v>车辆、航空器、船舶及运输设备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'!$C$34:$AA$34</c:f>
              <c:numCache>
                <c:formatCode>_ * #,##0_ ;_ * \-#,##0_ ;_ * "-"??_ ;_ @_ </c:formatCode>
                <c:ptCount val="25"/>
                <c:pt idx="0">
                  <c:v>69.505219999999994</c:v>
                </c:pt>
                <c:pt idx="1">
                  <c:v>66.978020000000001</c:v>
                </c:pt>
                <c:pt idx="2">
                  <c:v>103.63367</c:v>
                </c:pt>
                <c:pt idx="3">
                  <c:v>104.14854</c:v>
                </c:pt>
                <c:pt idx="4">
                  <c:v>89.177800000000005</c:v>
                </c:pt>
                <c:pt idx="5">
                  <c:v>105.55575</c:v>
                </c:pt>
                <c:pt idx="6">
                  <c:v>129.18360999999999</c:v>
                </c:pt>
                <c:pt idx="7">
                  <c:v>127.65013</c:v>
                </c:pt>
                <c:pt idx="8">
                  <c:v>177.56589</c:v>
                </c:pt>
                <c:pt idx="9">
                  <c:v>211.48006000000001</c:v>
                </c:pt>
                <c:pt idx="10">
                  <c:v>268.57015999999999</c:v>
                </c:pt>
                <c:pt idx="11">
                  <c:v>448.62873999999999</c:v>
                </c:pt>
                <c:pt idx="12">
                  <c:v>481.86529000000002</c:v>
                </c:pt>
                <c:pt idx="13">
                  <c:v>458.73962</c:v>
                </c:pt>
                <c:pt idx="14">
                  <c:v>499.38060000000002</c:v>
                </c:pt>
                <c:pt idx="15">
                  <c:v>633.42674</c:v>
                </c:pt>
                <c:pt idx="16">
                  <c:v>746.48176999999998</c:v>
                </c:pt>
                <c:pt idx="17">
                  <c:v>977.49686999999994</c:v>
                </c:pt>
                <c:pt idx="18">
                  <c:v>1405.34707</c:v>
                </c:pt>
                <c:pt idx="19">
                  <c:v>1871.590721</c:v>
                </c:pt>
                <c:pt idx="20">
                  <c:v>1889.79700058</c:v>
                </c:pt>
                <c:pt idx="21">
                  <c:v>1587.07442352</c:v>
                </c:pt>
                <c:pt idx="22">
                  <c:v>1766.46030658</c:v>
                </c:pt>
                <c:pt idx="23">
                  <c:v>1812.8630811399998</c:v>
                </c:pt>
                <c:pt idx="24">
                  <c:v>1182.96949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0A3-971C-58EF4EDB7810}"/>
            </c:ext>
          </c:extLst>
        </c:ser>
        <c:ser>
          <c:idx val="2"/>
          <c:order val="2"/>
          <c:tx>
            <c:strRef>
              <c:f>'1.7 中美贸易  '!$B$35</c:f>
              <c:strCache>
                <c:ptCount val="1"/>
                <c:pt idx="0">
                  <c:v>化学工业及其相关工业的产品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'!$C$35:$AA$35</c:f>
              <c:numCache>
                <c:formatCode>_ * #,##0_ ;_ * \-#,##0_ ;_ * "-"??_ ;_ @_ </c:formatCode>
                <c:ptCount val="25"/>
                <c:pt idx="0">
                  <c:v>125.36248000000001</c:v>
                </c:pt>
                <c:pt idx="1">
                  <c:v>134.58811</c:v>
                </c:pt>
                <c:pt idx="2">
                  <c:v>127.43862</c:v>
                </c:pt>
                <c:pt idx="3">
                  <c:v>152.82150999999999</c:v>
                </c:pt>
                <c:pt idx="4">
                  <c:v>175.89449999999999</c:v>
                </c:pt>
                <c:pt idx="5">
                  <c:v>158.55804000000001</c:v>
                </c:pt>
                <c:pt idx="6">
                  <c:v>149.91297</c:v>
                </c:pt>
                <c:pt idx="7">
                  <c:v>198.53313</c:v>
                </c:pt>
                <c:pt idx="8">
                  <c:v>284.59568000000002</c:v>
                </c:pt>
                <c:pt idx="9">
                  <c:v>350.02453000000003</c:v>
                </c:pt>
                <c:pt idx="10">
                  <c:v>367.62594999999999</c:v>
                </c:pt>
                <c:pt idx="11">
                  <c:v>379.91840000000002</c:v>
                </c:pt>
                <c:pt idx="12">
                  <c:v>460.71080000000001</c:v>
                </c:pt>
                <c:pt idx="13">
                  <c:v>578.93537000000003</c:v>
                </c:pt>
                <c:pt idx="14">
                  <c:v>461.84854999999999</c:v>
                </c:pt>
                <c:pt idx="15">
                  <c:v>673.30017999999995</c:v>
                </c:pt>
                <c:pt idx="16">
                  <c:v>812.49937</c:v>
                </c:pt>
                <c:pt idx="17">
                  <c:v>820.68025</c:v>
                </c:pt>
                <c:pt idx="18">
                  <c:v>821.91247999999996</c:v>
                </c:pt>
                <c:pt idx="19">
                  <c:v>844.36404541999991</c:v>
                </c:pt>
                <c:pt idx="20">
                  <c:v>800.54266674999997</c:v>
                </c:pt>
                <c:pt idx="21">
                  <c:v>776.87293480000005</c:v>
                </c:pt>
                <c:pt idx="22">
                  <c:v>934.04596578999997</c:v>
                </c:pt>
                <c:pt idx="23">
                  <c:v>1065.8245265400001</c:v>
                </c:pt>
                <c:pt idx="24">
                  <c:v>983.89368999999999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0A3-971C-58EF4EDB7810}"/>
            </c:ext>
          </c:extLst>
        </c:ser>
        <c:ser>
          <c:idx val="3"/>
          <c:order val="3"/>
          <c:tx>
            <c:strRef>
              <c:f>'1.7 中美贸易  '!$B$36</c:f>
              <c:strCache>
                <c:ptCount val="1"/>
                <c:pt idx="0">
                  <c:v>光学、医疗等仪器;钟表;乐器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'!$C$36:$AA$36</c:f>
              <c:numCache>
                <c:formatCode>_ * #,##0_ ;_ * \-#,##0_ ;_ * "-"??_ ;_ @_ </c:formatCode>
                <c:ptCount val="25"/>
                <c:pt idx="0">
                  <c:v>43.229019999999998</c:v>
                </c:pt>
                <c:pt idx="1">
                  <c:v>49.79345</c:v>
                </c:pt>
                <c:pt idx="2">
                  <c:v>43.772570000000002</c:v>
                </c:pt>
                <c:pt idx="3">
                  <c:v>54.475659999999998</c:v>
                </c:pt>
                <c:pt idx="4">
                  <c:v>73.861999999999995</c:v>
                </c:pt>
                <c:pt idx="5">
                  <c:v>95.742130000000003</c:v>
                </c:pt>
                <c:pt idx="6">
                  <c:v>155.20004</c:v>
                </c:pt>
                <c:pt idx="7">
                  <c:v>128.03303</c:v>
                </c:pt>
                <c:pt idx="8">
                  <c:v>178.33493999999999</c:v>
                </c:pt>
                <c:pt idx="9">
                  <c:v>221.22345000000001</c:v>
                </c:pt>
                <c:pt idx="10">
                  <c:v>233.48143999999999</c:v>
                </c:pt>
                <c:pt idx="11">
                  <c:v>280.4314</c:v>
                </c:pt>
                <c:pt idx="12">
                  <c:v>304.68331000000001</c:v>
                </c:pt>
                <c:pt idx="13">
                  <c:v>359.19655</c:v>
                </c:pt>
                <c:pt idx="14">
                  <c:v>353.21204999999998</c:v>
                </c:pt>
                <c:pt idx="15">
                  <c:v>420.19114000000002</c:v>
                </c:pt>
                <c:pt idx="16">
                  <c:v>523.43534999999997</c:v>
                </c:pt>
                <c:pt idx="17">
                  <c:v>629.37512000000004</c:v>
                </c:pt>
                <c:pt idx="18">
                  <c:v>701.58564999999999</c:v>
                </c:pt>
                <c:pt idx="19">
                  <c:v>716.82545915000003</c:v>
                </c:pt>
                <c:pt idx="20">
                  <c:v>713.62000821999993</c:v>
                </c:pt>
                <c:pt idx="21">
                  <c:v>707.23321025000007</c:v>
                </c:pt>
                <c:pt idx="22">
                  <c:v>732.55682751000006</c:v>
                </c:pt>
                <c:pt idx="23">
                  <c:v>850.12430597000002</c:v>
                </c:pt>
                <c:pt idx="24">
                  <c:v>786.65326000000005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0A3-971C-58EF4EDB7810}"/>
            </c:ext>
          </c:extLst>
        </c:ser>
        <c:ser>
          <c:idx val="4"/>
          <c:order val="4"/>
          <c:tx>
            <c:strRef>
              <c:f>'1.7 中美贸易  '!$B$37</c:f>
              <c:strCache>
                <c:ptCount val="1"/>
                <c:pt idx="0">
                  <c:v>塑料及其制品;橡胶及其制品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'!$C$37:$AA$37</c:f>
              <c:numCache>
                <c:formatCode>_ * #,##0_ ;_ * \-#,##0_ ;_ * "-"??_ ;_ @_ </c:formatCode>
                <c:ptCount val="25"/>
                <c:pt idx="0">
                  <c:v>45.752630000000003</c:v>
                </c:pt>
                <c:pt idx="1">
                  <c:v>60.970970000000001</c:v>
                </c:pt>
                <c:pt idx="2">
                  <c:v>57.657499999999999</c:v>
                </c:pt>
                <c:pt idx="3">
                  <c:v>52.423900000000003</c:v>
                </c:pt>
                <c:pt idx="4">
                  <c:v>64.736450000000005</c:v>
                </c:pt>
                <c:pt idx="5">
                  <c:v>74.488650000000007</c:v>
                </c:pt>
                <c:pt idx="6">
                  <c:v>85.465810000000005</c:v>
                </c:pt>
                <c:pt idx="7">
                  <c:v>88.17877</c:v>
                </c:pt>
                <c:pt idx="8">
                  <c:v>116.52589999999999</c:v>
                </c:pt>
                <c:pt idx="9">
                  <c:v>164.9795</c:v>
                </c:pt>
                <c:pt idx="10">
                  <c:v>203.26383999999999</c:v>
                </c:pt>
                <c:pt idx="11">
                  <c:v>226.77359999999999</c:v>
                </c:pt>
                <c:pt idx="12">
                  <c:v>336.72701999999998</c:v>
                </c:pt>
                <c:pt idx="13">
                  <c:v>380.25085999999999</c:v>
                </c:pt>
                <c:pt idx="14">
                  <c:v>331.82112999999998</c:v>
                </c:pt>
                <c:pt idx="15">
                  <c:v>480.88193000000001</c:v>
                </c:pt>
                <c:pt idx="16">
                  <c:v>521.10464999999999</c:v>
                </c:pt>
                <c:pt idx="17">
                  <c:v>496.29651000000001</c:v>
                </c:pt>
                <c:pt idx="18">
                  <c:v>485.11079000000001</c:v>
                </c:pt>
                <c:pt idx="19">
                  <c:v>527.15012854999998</c:v>
                </c:pt>
                <c:pt idx="20">
                  <c:v>479.96605879000003</c:v>
                </c:pt>
                <c:pt idx="21">
                  <c:v>454.9711886</c:v>
                </c:pt>
                <c:pt idx="22">
                  <c:v>538.98726665000004</c:v>
                </c:pt>
                <c:pt idx="23">
                  <c:v>545.56960550999997</c:v>
                </c:pt>
                <c:pt idx="24">
                  <c:v>453.92581999999999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4F-40A3-971C-58EF4EDB7810}"/>
            </c:ext>
          </c:extLst>
        </c:ser>
        <c:ser>
          <c:idx val="5"/>
          <c:order val="5"/>
          <c:tx>
            <c:strRef>
              <c:f>'1.7 中美贸易  '!$B$38</c:f>
              <c:strCache>
                <c:ptCount val="1"/>
                <c:pt idx="0">
                  <c:v>植物产品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'!$C$38:$AA$38</c:f>
              <c:numCache>
                <c:formatCode>_ * #,##0_ ;_ * \-#,##0_ ;_ * "-"??_ ;_ @_ </c:formatCode>
                <c:ptCount val="25"/>
                <c:pt idx="0">
                  <c:v>76.634510000000006</c:v>
                </c:pt>
                <c:pt idx="1">
                  <c:v>48.363309999999998</c:v>
                </c:pt>
                <c:pt idx="2">
                  <c:v>51.848950000000002</c:v>
                </c:pt>
                <c:pt idx="3">
                  <c:v>40.57826</c:v>
                </c:pt>
                <c:pt idx="4">
                  <c:v>35.18685</c:v>
                </c:pt>
                <c:pt idx="5">
                  <c:v>80.869950000000003</c:v>
                </c:pt>
                <c:pt idx="6">
                  <c:v>104.87805</c:v>
                </c:pt>
                <c:pt idx="7">
                  <c:v>75.670330000000007</c:v>
                </c:pt>
                <c:pt idx="8">
                  <c:v>176.43952999999999</c:v>
                </c:pt>
                <c:pt idx="9">
                  <c:v>302.02614999999997</c:v>
                </c:pt>
                <c:pt idx="10">
                  <c:v>259.03746000000001</c:v>
                </c:pt>
                <c:pt idx="11">
                  <c:v>204.05</c:v>
                </c:pt>
                <c:pt idx="12">
                  <c:v>301.77116999999998</c:v>
                </c:pt>
                <c:pt idx="13">
                  <c:v>626.56284000000005</c:v>
                </c:pt>
                <c:pt idx="14">
                  <c:v>613.58308</c:v>
                </c:pt>
                <c:pt idx="15">
                  <c:v>797.56984999999997</c:v>
                </c:pt>
                <c:pt idx="16">
                  <c:v>1048.9208100000001</c:v>
                </c:pt>
                <c:pt idx="17">
                  <c:v>1140.8949600000001</c:v>
                </c:pt>
                <c:pt idx="18">
                  <c:v>1080.67391</c:v>
                </c:pt>
                <c:pt idx="19">
                  <c:v>1352.0681712799999</c:v>
                </c:pt>
                <c:pt idx="20">
                  <c:v>1184.2563714200001</c:v>
                </c:pt>
                <c:pt idx="21">
                  <c:v>983.93064876000005</c:v>
                </c:pt>
                <c:pt idx="22">
                  <c:v>1186.3130794599999</c:v>
                </c:pt>
                <c:pt idx="23">
                  <c:v>912.16927272999999</c:v>
                </c:pt>
                <c:pt idx="24">
                  <c:v>443.40285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4F-40A3-971C-58EF4EDB7810}"/>
            </c:ext>
          </c:extLst>
        </c:ser>
        <c:ser>
          <c:idx val="6"/>
          <c:order val="6"/>
          <c:tx>
            <c:strRef>
              <c:f>'1.7 中美贸易  '!$B$39</c:f>
              <c:strCache>
                <c:ptCount val="1"/>
                <c:pt idx="0">
                  <c:v>贱金属及其制品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'!$C$39:$AA$39</c:f>
              <c:numCache>
                <c:formatCode>_ * #,##0_ ;_ * \-#,##0_ ;_ * "-"??_ ;_ @_ </c:formatCode>
                <c:ptCount val="25"/>
                <c:pt idx="0">
                  <c:v>45.838610000000003</c:v>
                </c:pt>
                <c:pt idx="1">
                  <c:v>49.512189999999997</c:v>
                </c:pt>
                <c:pt idx="2">
                  <c:v>45.078960000000002</c:v>
                </c:pt>
                <c:pt idx="3">
                  <c:v>44.131410000000002</c:v>
                </c:pt>
                <c:pt idx="4">
                  <c:v>46.182279999999999</c:v>
                </c:pt>
                <c:pt idx="5">
                  <c:v>71.585970000000003</c:v>
                </c:pt>
                <c:pt idx="6">
                  <c:v>78.483559999999997</c:v>
                </c:pt>
                <c:pt idx="7">
                  <c:v>78.912059999999997</c:v>
                </c:pt>
                <c:pt idx="8">
                  <c:v>132.18759</c:v>
                </c:pt>
                <c:pt idx="9">
                  <c:v>167.55274</c:v>
                </c:pt>
                <c:pt idx="10">
                  <c:v>205.47549000000001</c:v>
                </c:pt>
                <c:pt idx="11">
                  <c:v>214.26321999999999</c:v>
                </c:pt>
                <c:pt idx="12">
                  <c:v>273.04761000000002</c:v>
                </c:pt>
                <c:pt idx="13">
                  <c:v>326.68266</c:v>
                </c:pt>
                <c:pt idx="14">
                  <c:v>330.16771</c:v>
                </c:pt>
                <c:pt idx="15">
                  <c:v>413.67813999999998</c:v>
                </c:pt>
                <c:pt idx="16">
                  <c:v>507.92047000000002</c:v>
                </c:pt>
                <c:pt idx="17">
                  <c:v>564.75361999999996</c:v>
                </c:pt>
                <c:pt idx="18">
                  <c:v>505.60644000000002</c:v>
                </c:pt>
                <c:pt idx="19">
                  <c:v>467.06740799999994</c:v>
                </c:pt>
                <c:pt idx="20">
                  <c:v>376.92101112000006</c:v>
                </c:pt>
                <c:pt idx="21">
                  <c:v>290.42521650999998</c:v>
                </c:pt>
                <c:pt idx="22">
                  <c:v>339.54854990999996</c:v>
                </c:pt>
                <c:pt idx="23">
                  <c:v>397.03304295000004</c:v>
                </c:pt>
                <c:pt idx="24">
                  <c:v>286.16023999999999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4F-40A3-971C-58EF4EDB7810}"/>
            </c:ext>
          </c:extLst>
        </c:ser>
        <c:ser>
          <c:idx val="7"/>
          <c:order val="7"/>
          <c:tx>
            <c:strRef>
              <c:f>'1.7 中美贸易  '!$B$40</c:f>
              <c:strCache>
                <c:ptCount val="1"/>
                <c:pt idx="0">
                  <c:v>矿产品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'!$C$40:$AA$40</c:f>
              <c:numCache>
                <c:formatCode>_ * #,##0_ ;_ * \-#,##0_ ;_ * "-"??_ ;_ @_ </c:formatCode>
                <c:ptCount val="25"/>
                <c:pt idx="0">
                  <c:v>8.6939799999999998</c:v>
                </c:pt>
                <c:pt idx="1">
                  <c:v>11.626910000000001</c:v>
                </c:pt>
                <c:pt idx="2">
                  <c:v>17.40624</c:v>
                </c:pt>
                <c:pt idx="3">
                  <c:v>15.309480000000001</c:v>
                </c:pt>
                <c:pt idx="4">
                  <c:v>14.473929999999999</c:v>
                </c:pt>
                <c:pt idx="5">
                  <c:v>11.82572</c:v>
                </c:pt>
                <c:pt idx="6">
                  <c:v>11.334110000000001</c:v>
                </c:pt>
                <c:pt idx="7">
                  <c:v>13.40523</c:v>
                </c:pt>
                <c:pt idx="8">
                  <c:v>19.150130000000001</c:v>
                </c:pt>
                <c:pt idx="9">
                  <c:v>41.470219999999998</c:v>
                </c:pt>
                <c:pt idx="10">
                  <c:v>56.29956</c:v>
                </c:pt>
                <c:pt idx="11">
                  <c:v>61.915430000000001</c:v>
                </c:pt>
                <c:pt idx="12">
                  <c:v>93.352890000000002</c:v>
                </c:pt>
                <c:pt idx="13">
                  <c:v>132.94096999999999</c:v>
                </c:pt>
                <c:pt idx="14">
                  <c:v>103.89894</c:v>
                </c:pt>
                <c:pt idx="15">
                  <c:v>195.59281999999999</c:v>
                </c:pt>
                <c:pt idx="16">
                  <c:v>264.15195999999997</c:v>
                </c:pt>
                <c:pt idx="17">
                  <c:v>323.19315999999998</c:v>
                </c:pt>
                <c:pt idx="18">
                  <c:v>323.38438000000002</c:v>
                </c:pt>
                <c:pt idx="19">
                  <c:v>315.67358317000003</c:v>
                </c:pt>
                <c:pt idx="20">
                  <c:v>298.34604997999998</c:v>
                </c:pt>
                <c:pt idx="21">
                  <c:v>239.32663477000003</c:v>
                </c:pt>
                <c:pt idx="22">
                  <c:v>509.72039448999999</c:v>
                </c:pt>
                <c:pt idx="23">
                  <c:v>954.54420987000003</c:v>
                </c:pt>
                <c:pt idx="24">
                  <c:v>281.30185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4F-40A3-971C-58EF4EDB7810}"/>
            </c:ext>
          </c:extLst>
        </c:ser>
        <c:ser>
          <c:idx val="8"/>
          <c:order val="8"/>
          <c:tx>
            <c:strRef>
              <c:f>'1.7 中美贸易  '!$B$41</c:f>
              <c:strCache>
                <c:ptCount val="1"/>
                <c:pt idx="0">
                  <c:v>木浆等;废纸;纸、纸板及其制品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'!$C$41:$AA$41</c:f>
              <c:numCache>
                <c:formatCode>_ * #,##0_ ;_ * \-#,##0_ ;_ * "-"??_ ;_ @_ </c:formatCode>
                <c:ptCount val="25"/>
                <c:pt idx="0">
                  <c:v>40.080770000000001</c:v>
                </c:pt>
                <c:pt idx="1">
                  <c:v>51.87621</c:v>
                </c:pt>
                <c:pt idx="2">
                  <c:v>58.430059999999997</c:v>
                </c:pt>
                <c:pt idx="3">
                  <c:v>55.620829999999998</c:v>
                </c:pt>
                <c:pt idx="4">
                  <c:v>58.930140000000002</c:v>
                </c:pt>
                <c:pt idx="5">
                  <c:v>81.025440000000003</c:v>
                </c:pt>
                <c:pt idx="6">
                  <c:v>72.173029999999997</c:v>
                </c:pt>
                <c:pt idx="7">
                  <c:v>80.305959999999999</c:v>
                </c:pt>
                <c:pt idx="8">
                  <c:v>104.59862</c:v>
                </c:pt>
                <c:pt idx="9">
                  <c:v>129.09501</c:v>
                </c:pt>
                <c:pt idx="10">
                  <c:v>140.80135999999999</c:v>
                </c:pt>
                <c:pt idx="11">
                  <c:v>151.70081999999999</c:v>
                </c:pt>
                <c:pt idx="12">
                  <c:v>205.52175</c:v>
                </c:pt>
                <c:pt idx="13">
                  <c:v>274.28438999999997</c:v>
                </c:pt>
                <c:pt idx="14">
                  <c:v>189.62583000000001</c:v>
                </c:pt>
                <c:pt idx="15">
                  <c:v>281.74959999999999</c:v>
                </c:pt>
                <c:pt idx="16">
                  <c:v>369.61475999999999</c:v>
                </c:pt>
                <c:pt idx="17">
                  <c:v>361.34208999999998</c:v>
                </c:pt>
                <c:pt idx="18">
                  <c:v>359.31693000000001</c:v>
                </c:pt>
                <c:pt idx="19">
                  <c:v>354.04237610000001</c:v>
                </c:pt>
                <c:pt idx="20">
                  <c:v>333.26958282999999</c:v>
                </c:pt>
                <c:pt idx="21">
                  <c:v>312.06263430000001</c:v>
                </c:pt>
                <c:pt idx="22">
                  <c:v>372.02204347000003</c:v>
                </c:pt>
                <c:pt idx="23">
                  <c:v>331.76529035999999</c:v>
                </c:pt>
                <c:pt idx="24">
                  <c:v>241.12889999999999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4F-40A3-971C-58EF4EDB7810}"/>
            </c:ext>
          </c:extLst>
        </c:ser>
        <c:ser>
          <c:idx val="9"/>
          <c:order val="9"/>
          <c:tx>
            <c:strRef>
              <c:f>'1.7 中美贸易  '!$B$42</c:f>
              <c:strCache>
                <c:ptCount val="1"/>
                <c:pt idx="0">
                  <c:v>活动物;动物产品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'!$C$42:$AA$42</c:f>
              <c:numCache>
                <c:formatCode>_ * #,##0_ ;_ * \-#,##0_ ;_ * "-"??_ ;_ @_ </c:formatCode>
                <c:ptCount val="25"/>
                <c:pt idx="0">
                  <c:v>11.143409999999999</c:v>
                </c:pt>
                <c:pt idx="1">
                  <c:v>14.72573</c:v>
                </c:pt>
                <c:pt idx="2">
                  <c:v>12.5626</c:v>
                </c:pt>
                <c:pt idx="3">
                  <c:v>10.93572</c:v>
                </c:pt>
                <c:pt idx="4">
                  <c:v>23.55039</c:v>
                </c:pt>
                <c:pt idx="5">
                  <c:v>37.106929999999998</c:v>
                </c:pt>
                <c:pt idx="6">
                  <c:v>37.346769999999999</c:v>
                </c:pt>
                <c:pt idx="7">
                  <c:v>47.404989999999998</c:v>
                </c:pt>
                <c:pt idx="8">
                  <c:v>53.803330000000003</c:v>
                </c:pt>
                <c:pt idx="9">
                  <c:v>36.798490000000001</c:v>
                </c:pt>
                <c:pt idx="10">
                  <c:v>45.35145</c:v>
                </c:pt>
                <c:pt idx="11">
                  <c:v>57.801600000000001</c:v>
                </c:pt>
                <c:pt idx="12">
                  <c:v>82.934790000000007</c:v>
                </c:pt>
                <c:pt idx="13">
                  <c:v>132.76732999999999</c:v>
                </c:pt>
                <c:pt idx="14">
                  <c:v>104.57025</c:v>
                </c:pt>
                <c:pt idx="15">
                  <c:v>79.115849999999995</c:v>
                </c:pt>
                <c:pt idx="16">
                  <c:v>158.62325000000001</c:v>
                </c:pt>
                <c:pt idx="17">
                  <c:v>191.67832999999999</c:v>
                </c:pt>
                <c:pt idx="18">
                  <c:v>181.95445000000001</c:v>
                </c:pt>
                <c:pt idx="19">
                  <c:v>186.86607910999999</c:v>
                </c:pt>
                <c:pt idx="20">
                  <c:v>130.95402897</c:v>
                </c:pt>
                <c:pt idx="21">
                  <c:v>167.85168383000001</c:v>
                </c:pt>
                <c:pt idx="22">
                  <c:v>176.3946445</c:v>
                </c:pt>
                <c:pt idx="23">
                  <c:v>163.24045005000002</c:v>
                </c:pt>
                <c:pt idx="24">
                  <c:v>119.32462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4F-40A3-971C-58EF4EDB7810}"/>
            </c:ext>
          </c:extLst>
        </c:ser>
        <c:ser>
          <c:idx val="10"/>
          <c:order val="10"/>
          <c:tx>
            <c:strRef>
              <c:f>'1.7 中美贸易  '!$B$43</c:f>
              <c:strCache>
                <c:ptCount val="1"/>
                <c:pt idx="0">
                  <c:v>食品;饮料、酒及醋;烟草及制品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'!$C$43:$AA$43</c:f>
              <c:numCache>
                <c:formatCode>_ * #,##0_ ;_ * \-#,##0_ ;_ * "-"??_ ;_ @_ </c:formatCode>
                <c:ptCount val="25"/>
                <c:pt idx="0">
                  <c:v>8.5126200000000001</c:v>
                </c:pt>
                <c:pt idx="1">
                  <c:v>12.28581</c:v>
                </c:pt>
                <c:pt idx="2">
                  <c:v>23.199680000000001</c:v>
                </c:pt>
                <c:pt idx="3">
                  <c:v>24.32009</c:v>
                </c:pt>
                <c:pt idx="4">
                  <c:v>12.8367</c:v>
                </c:pt>
                <c:pt idx="5">
                  <c:v>14.171390000000001</c:v>
                </c:pt>
                <c:pt idx="6">
                  <c:v>15.87002</c:v>
                </c:pt>
                <c:pt idx="7">
                  <c:v>16.70365</c:v>
                </c:pt>
                <c:pt idx="8">
                  <c:v>24.1952</c:v>
                </c:pt>
                <c:pt idx="9">
                  <c:v>29.743310000000001</c:v>
                </c:pt>
                <c:pt idx="10">
                  <c:v>19.366160000000001</c:v>
                </c:pt>
                <c:pt idx="11">
                  <c:v>26.956990000000001</c:v>
                </c:pt>
                <c:pt idx="12">
                  <c:v>33.022579999999998</c:v>
                </c:pt>
                <c:pt idx="13">
                  <c:v>42.603180000000002</c:v>
                </c:pt>
                <c:pt idx="14">
                  <c:v>44.073009999999996</c:v>
                </c:pt>
                <c:pt idx="15">
                  <c:v>92.067430000000002</c:v>
                </c:pt>
                <c:pt idx="16">
                  <c:v>92.942710000000005</c:v>
                </c:pt>
                <c:pt idx="17">
                  <c:v>128.0787</c:v>
                </c:pt>
                <c:pt idx="18">
                  <c:v>157.27995999999999</c:v>
                </c:pt>
                <c:pt idx="19">
                  <c:v>224.51981819</c:v>
                </c:pt>
                <c:pt idx="20">
                  <c:v>203.77200126</c:v>
                </c:pt>
                <c:pt idx="21">
                  <c:v>170.18881883999998</c:v>
                </c:pt>
                <c:pt idx="22">
                  <c:v>110.67709170000001</c:v>
                </c:pt>
                <c:pt idx="23">
                  <c:v>155.19613966</c:v>
                </c:pt>
                <c:pt idx="24">
                  <c:v>119.31282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4F-40A3-971C-58EF4EDB7810}"/>
            </c:ext>
          </c:extLst>
        </c:ser>
        <c:ser>
          <c:idx val="11"/>
          <c:order val="11"/>
          <c:tx>
            <c:strRef>
              <c:f>'1.7 中美贸易  '!$B$44</c:f>
              <c:strCache>
                <c:ptCount val="1"/>
                <c:pt idx="0">
                  <c:v>木及制品;木炭;软木;编结品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'!$C$44:$AA$44</c:f>
              <c:numCache>
                <c:formatCode>_ * #,##0_ ;_ * \-#,##0_ ;_ * "-"??_ ;_ @_ </c:formatCode>
                <c:ptCount val="25"/>
                <c:pt idx="0">
                  <c:v>3.54671</c:v>
                </c:pt>
                <c:pt idx="1">
                  <c:v>4.8822700000000001</c:v>
                </c:pt>
                <c:pt idx="2">
                  <c:v>8.1293199999999999</c:v>
                </c:pt>
                <c:pt idx="3">
                  <c:v>8.4068400000000008</c:v>
                </c:pt>
                <c:pt idx="4">
                  <c:v>8.9739299999999993</c:v>
                </c:pt>
                <c:pt idx="5">
                  <c:v>9.3060899999999993</c:v>
                </c:pt>
                <c:pt idx="6">
                  <c:v>10.262510000000001</c:v>
                </c:pt>
                <c:pt idx="7">
                  <c:v>16.54458</c:v>
                </c:pt>
                <c:pt idx="8">
                  <c:v>18.909400000000002</c:v>
                </c:pt>
                <c:pt idx="9">
                  <c:v>23.707339999999999</c:v>
                </c:pt>
                <c:pt idx="10">
                  <c:v>28.400690000000001</c:v>
                </c:pt>
                <c:pt idx="11">
                  <c:v>34.266289999999998</c:v>
                </c:pt>
                <c:pt idx="12">
                  <c:v>38.23039</c:v>
                </c:pt>
                <c:pt idx="13">
                  <c:v>36.467750000000002</c:v>
                </c:pt>
                <c:pt idx="14">
                  <c:v>29.206</c:v>
                </c:pt>
                <c:pt idx="15">
                  <c:v>66.155240000000006</c:v>
                </c:pt>
                <c:pt idx="16">
                  <c:v>125.91339000000001</c:v>
                </c:pt>
                <c:pt idx="17">
                  <c:v>104.00085</c:v>
                </c:pt>
                <c:pt idx="18">
                  <c:v>143.30355</c:v>
                </c:pt>
                <c:pt idx="19">
                  <c:v>190.37009241999999</c:v>
                </c:pt>
                <c:pt idx="20">
                  <c:v>143.86221957000001</c:v>
                </c:pt>
                <c:pt idx="21">
                  <c:v>150.32373762</c:v>
                </c:pt>
                <c:pt idx="22">
                  <c:v>187.63496065000001</c:v>
                </c:pt>
                <c:pt idx="23">
                  <c:v>207.74027114999998</c:v>
                </c:pt>
                <c:pt idx="24">
                  <c:v>107.10827999999999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4F-40A3-971C-58EF4EDB7810}"/>
            </c:ext>
          </c:extLst>
        </c:ser>
        <c:ser>
          <c:idx val="12"/>
          <c:order val="12"/>
          <c:tx>
            <c:strRef>
              <c:f>'1.7 中美贸易  '!$B$45</c:f>
              <c:strCache>
                <c:ptCount val="1"/>
                <c:pt idx="0">
                  <c:v>纺织原料及纺织制品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'!$C$45:$AA$45</c:f>
              <c:numCache>
                <c:formatCode>_ * #,##0_ ;_ * \-#,##0_ ;_ * "-"??_ ;_ @_ </c:formatCode>
                <c:ptCount val="25"/>
                <c:pt idx="0">
                  <c:v>99.038169999999994</c:v>
                </c:pt>
                <c:pt idx="1">
                  <c:v>89.092650000000006</c:v>
                </c:pt>
                <c:pt idx="2">
                  <c:v>73.186109999999999</c:v>
                </c:pt>
                <c:pt idx="3">
                  <c:v>32.455680000000001</c:v>
                </c:pt>
                <c:pt idx="4">
                  <c:v>16.24212</c:v>
                </c:pt>
                <c:pt idx="5">
                  <c:v>19.86966</c:v>
                </c:pt>
                <c:pt idx="6">
                  <c:v>21.492519999999999</c:v>
                </c:pt>
                <c:pt idx="7">
                  <c:v>25.006830000000001</c:v>
                </c:pt>
                <c:pt idx="8">
                  <c:v>67.478489999999994</c:v>
                </c:pt>
                <c:pt idx="9">
                  <c:v>188.03941</c:v>
                </c:pt>
                <c:pt idx="10">
                  <c:v>123.94935</c:v>
                </c:pt>
                <c:pt idx="11">
                  <c:v>221.40267</c:v>
                </c:pt>
                <c:pt idx="12">
                  <c:v>144.49675999999999</c:v>
                </c:pt>
                <c:pt idx="13">
                  <c:v>158.01781</c:v>
                </c:pt>
                <c:pt idx="14">
                  <c:v>114.09654999999999</c:v>
                </c:pt>
                <c:pt idx="15">
                  <c:v>190.40170000000001</c:v>
                </c:pt>
                <c:pt idx="16">
                  <c:v>316.94403</c:v>
                </c:pt>
                <c:pt idx="17">
                  <c:v>362.58911000000001</c:v>
                </c:pt>
                <c:pt idx="18">
                  <c:v>276.35133000000002</c:v>
                </c:pt>
                <c:pt idx="19">
                  <c:v>183.07413392000001</c:v>
                </c:pt>
                <c:pt idx="20">
                  <c:v>148.86886844</c:v>
                </c:pt>
                <c:pt idx="21">
                  <c:v>77.171872249999993</c:v>
                </c:pt>
                <c:pt idx="22">
                  <c:v>131.06027408</c:v>
                </c:pt>
                <c:pt idx="23">
                  <c:v>141.85277653999998</c:v>
                </c:pt>
                <c:pt idx="24">
                  <c:v>96.744910000000004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4F-40A3-971C-58EF4EDB7810}"/>
            </c:ext>
          </c:extLst>
        </c:ser>
        <c:ser>
          <c:idx val="13"/>
          <c:order val="13"/>
          <c:tx>
            <c:strRef>
              <c:f>'1.7 中美贸易  '!$B$46</c:f>
              <c:strCache>
                <c:ptCount val="1"/>
                <c:pt idx="0">
                  <c:v>矿物材料制品;陶瓷品;玻璃及制品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'!$C$46:$AA$46</c:f>
              <c:numCache>
                <c:formatCode>_ * #,##0_ ;_ * \-#,##0_ ;_ * "-"??_ ;_ @_ </c:formatCode>
                <c:ptCount val="25"/>
                <c:pt idx="0">
                  <c:v>7.9361699999999997</c:v>
                </c:pt>
                <c:pt idx="1">
                  <c:v>7.1380999999999997</c:v>
                </c:pt>
                <c:pt idx="2">
                  <c:v>6.7577800000000003</c:v>
                </c:pt>
                <c:pt idx="3">
                  <c:v>7.0331000000000001</c:v>
                </c:pt>
                <c:pt idx="4">
                  <c:v>5.6719799999999996</c:v>
                </c:pt>
                <c:pt idx="5">
                  <c:v>7.0682400000000003</c:v>
                </c:pt>
                <c:pt idx="6">
                  <c:v>9.8356300000000001</c:v>
                </c:pt>
                <c:pt idx="7">
                  <c:v>6.5861900000000002</c:v>
                </c:pt>
                <c:pt idx="8">
                  <c:v>11.2761</c:v>
                </c:pt>
                <c:pt idx="9">
                  <c:v>16.760470000000002</c:v>
                </c:pt>
                <c:pt idx="10">
                  <c:v>17.737089999999998</c:v>
                </c:pt>
                <c:pt idx="11">
                  <c:v>21.815670000000001</c:v>
                </c:pt>
                <c:pt idx="12">
                  <c:v>26.725619999999999</c:v>
                </c:pt>
                <c:pt idx="13">
                  <c:v>35.938510000000001</c:v>
                </c:pt>
                <c:pt idx="14">
                  <c:v>31.589289999999998</c:v>
                </c:pt>
                <c:pt idx="15">
                  <c:v>50.070999999999998</c:v>
                </c:pt>
                <c:pt idx="16">
                  <c:v>82.740610000000004</c:v>
                </c:pt>
                <c:pt idx="17">
                  <c:v>59.929679999999998</c:v>
                </c:pt>
                <c:pt idx="18">
                  <c:v>70.505579999999995</c:v>
                </c:pt>
                <c:pt idx="19">
                  <c:v>98.053422119999993</c:v>
                </c:pt>
                <c:pt idx="20">
                  <c:v>77.089875609999993</c:v>
                </c:pt>
                <c:pt idx="21">
                  <c:v>80.375136299999994</c:v>
                </c:pt>
                <c:pt idx="22">
                  <c:v>78.746718210000012</c:v>
                </c:pt>
                <c:pt idx="23">
                  <c:v>90.974043379999998</c:v>
                </c:pt>
                <c:pt idx="24">
                  <c:v>91.378429999999994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D4F-40A3-971C-58EF4EDB7810}"/>
            </c:ext>
          </c:extLst>
        </c:ser>
        <c:ser>
          <c:idx val="14"/>
          <c:order val="14"/>
          <c:tx>
            <c:strRef>
              <c:f>'1.7 中美贸易  '!$B$47</c:f>
              <c:strCache>
                <c:ptCount val="1"/>
                <c:pt idx="0">
                  <c:v>革、毛皮及制品;箱包;肠线制品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'!$C$47:$AA$47</c:f>
              <c:numCache>
                <c:formatCode>_ * #,##0_ ;_ * \-#,##0_ ;_ * "-"??_ ;_ @_ </c:formatCode>
                <c:ptCount val="25"/>
                <c:pt idx="0">
                  <c:v>14.70454</c:v>
                </c:pt>
                <c:pt idx="1">
                  <c:v>16.810939999999999</c:v>
                </c:pt>
                <c:pt idx="2">
                  <c:v>18.9984</c:v>
                </c:pt>
                <c:pt idx="3">
                  <c:v>23.793050000000001</c:v>
                </c:pt>
                <c:pt idx="4">
                  <c:v>24.45262</c:v>
                </c:pt>
                <c:pt idx="5">
                  <c:v>21.898510000000002</c:v>
                </c:pt>
                <c:pt idx="6">
                  <c:v>32.054319999999997</c:v>
                </c:pt>
                <c:pt idx="7">
                  <c:v>30.887409999999999</c:v>
                </c:pt>
                <c:pt idx="8">
                  <c:v>39.86721</c:v>
                </c:pt>
                <c:pt idx="9">
                  <c:v>50.90157</c:v>
                </c:pt>
                <c:pt idx="10">
                  <c:v>52.860329999999998</c:v>
                </c:pt>
                <c:pt idx="11">
                  <c:v>67.202179999999998</c:v>
                </c:pt>
                <c:pt idx="12">
                  <c:v>75.833060000000003</c:v>
                </c:pt>
                <c:pt idx="13">
                  <c:v>74.804699999999997</c:v>
                </c:pt>
                <c:pt idx="14">
                  <c:v>51.861280000000001</c:v>
                </c:pt>
                <c:pt idx="15">
                  <c:v>69.642169999999993</c:v>
                </c:pt>
                <c:pt idx="16">
                  <c:v>88.61336</c:v>
                </c:pt>
                <c:pt idx="17">
                  <c:v>100.89615000000001</c:v>
                </c:pt>
                <c:pt idx="18">
                  <c:v>120.63606</c:v>
                </c:pt>
                <c:pt idx="19">
                  <c:v>118.47601094000001</c:v>
                </c:pt>
                <c:pt idx="20">
                  <c:v>113.77788573999999</c:v>
                </c:pt>
                <c:pt idx="21">
                  <c:v>80.868302</c:v>
                </c:pt>
                <c:pt idx="22">
                  <c:v>83.611594629999999</c:v>
                </c:pt>
                <c:pt idx="23">
                  <c:v>67.3525609</c:v>
                </c:pt>
                <c:pt idx="24">
                  <c:v>45.848059999999997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D4F-40A3-971C-58EF4EDB7810}"/>
            </c:ext>
          </c:extLst>
        </c:ser>
        <c:ser>
          <c:idx val="15"/>
          <c:order val="15"/>
          <c:tx>
            <c:strRef>
              <c:f>'1.7 中美贸易  '!$B$48</c:f>
              <c:strCache>
                <c:ptCount val="1"/>
                <c:pt idx="0">
                  <c:v>珠宝、贵金属及制品;仿首饰;硬币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'!$C$48:$AA$48</c:f>
              <c:numCache>
                <c:formatCode>_ * #,##0_ ;_ * \-#,##0_ ;_ * "-"??_ ;_ @_ </c:formatCode>
                <c:ptCount val="25"/>
                <c:pt idx="0">
                  <c:v>6.6415300000000004</c:v>
                </c:pt>
                <c:pt idx="1">
                  <c:v>5.5356100000000001</c:v>
                </c:pt>
                <c:pt idx="2">
                  <c:v>7.2847799999999996</c:v>
                </c:pt>
                <c:pt idx="3">
                  <c:v>9.3085299999999993</c:v>
                </c:pt>
                <c:pt idx="4">
                  <c:v>9.4076199999999996</c:v>
                </c:pt>
                <c:pt idx="5">
                  <c:v>16.984539999999999</c:v>
                </c:pt>
                <c:pt idx="6">
                  <c:v>8.4140200000000007</c:v>
                </c:pt>
                <c:pt idx="7">
                  <c:v>15.07619</c:v>
                </c:pt>
                <c:pt idx="8">
                  <c:v>4.7473999999999998</c:v>
                </c:pt>
                <c:pt idx="9">
                  <c:v>2.9558499999999999</c:v>
                </c:pt>
                <c:pt idx="10">
                  <c:v>2.9312</c:v>
                </c:pt>
                <c:pt idx="11">
                  <c:v>11.824170000000001</c:v>
                </c:pt>
                <c:pt idx="12">
                  <c:v>12.513120000000001</c:v>
                </c:pt>
                <c:pt idx="13">
                  <c:v>12.77012</c:v>
                </c:pt>
                <c:pt idx="14">
                  <c:v>9.1319499999999998</c:v>
                </c:pt>
                <c:pt idx="15">
                  <c:v>15.062749999999999</c:v>
                </c:pt>
                <c:pt idx="16">
                  <c:v>28.10426</c:v>
                </c:pt>
                <c:pt idx="17">
                  <c:v>26.264209999999999</c:v>
                </c:pt>
                <c:pt idx="18">
                  <c:v>27.690100000000001</c:v>
                </c:pt>
                <c:pt idx="19">
                  <c:v>23.184174959999996</c:v>
                </c:pt>
                <c:pt idx="20">
                  <c:v>335.89687745999998</c:v>
                </c:pt>
                <c:pt idx="21">
                  <c:v>181.25248981999999</c:v>
                </c:pt>
                <c:pt idx="22">
                  <c:v>417.25163694999998</c:v>
                </c:pt>
                <c:pt idx="23">
                  <c:v>369.97994715000004</c:v>
                </c:pt>
                <c:pt idx="24">
                  <c:v>38.673870000000001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D4F-40A3-971C-58EF4EDB7810}"/>
            </c:ext>
          </c:extLst>
        </c:ser>
        <c:ser>
          <c:idx val="16"/>
          <c:order val="16"/>
          <c:tx>
            <c:strRef>
              <c:f>'1.7 中美贸易  '!$B$49</c:f>
              <c:strCache>
                <c:ptCount val="1"/>
                <c:pt idx="0">
                  <c:v>杂项制品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'!$C$49:$AA$49</c:f>
              <c:numCache>
                <c:formatCode>_ * #,##0_ ;_ * \-#,##0_ ;_ * "-"??_ ;_ @_ </c:formatCode>
                <c:ptCount val="25"/>
                <c:pt idx="0">
                  <c:v>6.7145599999999996</c:v>
                </c:pt>
                <c:pt idx="1">
                  <c:v>11.14451</c:v>
                </c:pt>
                <c:pt idx="2">
                  <c:v>6.8104300000000002</c:v>
                </c:pt>
                <c:pt idx="3">
                  <c:v>3.6133600000000001</c:v>
                </c:pt>
                <c:pt idx="4">
                  <c:v>3.4719199999999999</c:v>
                </c:pt>
                <c:pt idx="5">
                  <c:v>4.4818499999999997</c:v>
                </c:pt>
                <c:pt idx="6">
                  <c:v>4.4296499999999996</c:v>
                </c:pt>
                <c:pt idx="7">
                  <c:v>4.6224999999999996</c:v>
                </c:pt>
                <c:pt idx="8">
                  <c:v>5.7677100000000001</c:v>
                </c:pt>
                <c:pt idx="9">
                  <c:v>7.5805100000000003</c:v>
                </c:pt>
                <c:pt idx="10">
                  <c:v>8.7924199999999999</c:v>
                </c:pt>
                <c:pt idx="11">
                  <c:v>9.2191700000000001</c:v>
                </c:pt>
                <c:pt idx="12">
                  <c:v>13.25733</c:v>
                </c:pt>
                <c:pt idx="13">
                  <c:v>15.070169999999999</c:v>
                </c:pt>
                <c:pt idx="14">
                  <c:v>11.541919999999999</c:v>
                </c:pt>
                <c:pt idx="15">
                  <c:v>18.42229</c:v>
                </c:pt>
                <c:pt idx="16">
                  <c:v>21.1737</c:v>
                </c:pt>
                <c:pt idx="17">
                  <c:v>23.89293</c:v>
                </c:pt>
                <c:pt idx="18">
                  <c:v>27.413180000000001</c:v>
                </c:pt>
                <c:pt idx="19">
                  <c:v>30.795590539999999</c:v>
                </c:pt>
                <c:pt idx="20">
                  <c:v>39.284412039999999</c:v>
                </c:pt>
                <c:pt idx="21">
                  <c:v>34.878834089999998</c:v>
                </c:pt>
                <c:pt idx="22">
                  <c:v>33.501567599999994</c:v>
                </c:pt>
                <c:pt idx="23">
                  <c:v>38.690508600000001</c:v>
                </c:pt>
                <c:pt idx="24">
                  <c:v>35.060769999999998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D4F-40A3-971C-58EF4EDB7810}"/>
            </c:ext>
          </c:extLst>
        </c:ser>
        <c:ser>
          <c:idx val="17"/>
          <c:order val="17"/>
          <c:tx>
            <c:strRef>
              <c:f>'1.7 中美贸易  '!$B$50</c:f>
              <c:strCache>
                <c:ptCount val="1"/>
                <c:pt idx="0">
                  <c:v>鞋帽伞等;已加工的羽毛及其制品;人造花;人发制品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'!$C$50:$AA$50</c:f>
              <c:numCache>
                <c:formatCode>_ * #,##0_ ;_ * \-#,##0_ ;_ * "-"??_ ;_ @_ </c:formatCode>
                <c:ptCount val="25"/>
                <c:pt idx="0">
                  <c:v>1.0108200000000001</c:v>
                </c:pt>
                <c:pt idx="1">
                  <c:v>1.7532000000000001</c:v>
                </c:pt>
                <c:pt idx="2">
                  <c:v>3.5621499999999999</c:v>
                </c:pt>
                <c:pt idx="3">
                  <c:v>3.3959800000000002</c:v>
                </c:pt>
                <c:pt idx="4">
                  <c:v>4.5075099999999999</c:v>
                </c:pt>
                <c:pt idx="5">
                  <c:v>4.7132800000000001</c:v>
                </c:pt>
                <c:pt idx="6">
                  <c:v>4.0807700000000002</c:v>
                </c:pt>
                <c:pt idx="7">
                  <c:v>3.0419700000000001</c:v>
                </c:pt>
                <c:pt idx="8">
                  <c:v>4.0669300000000002</c:v>
                </c:pt>
                <c:pt idx="9">
                  <c:v>4.5143300000000002</c:v>
                </c:pt>
                <c:pt idx="10">
                  <c:v>4.8105900000000004</c:v>
                </c:pt>
                <c:pt idx="11">
                  <c:v>6.30457</c:v>
                </c:pt>
                <c:pt idx="12">
                  <c:v>5.0695899999999998</c:v>
                </c:pt>
                <c:pt idx="13">
                  <c:v>4.8110299999999997</c:v>
                </c:pt>
                <c:pt idx="14">
                  <c:v>4.7285500000000003</c:v>
                </c:pt>
                <c:pt idx="15">
                  <c:v>5.8370899999999999</c:v>
                </c:pt>
                <c:pt idx="16">
                  <c:v>5.8336800000000002</c:v>
                </c:pt>
                <c:pt idx="17">
                  <c:v>5.7468700000000004</c:v>
                </c:pt>
                <c:pt idx="18">
                  <c:v>6.2756100000000004</c:v>
                </c:pt>
                <c:pt idx="19">
                  <c:v>5.7638357600000001</c:v>
                </c:pt>
                <c:pt idx="20">
                  <c:v>7.2378938100000001</c:v>
                </c:pt>
                <c:pt idx="21">
                  <c:v>6.5560919200000001</c:v>
                </c:pt>
                <c:pt idx="22">
                  <c:v>7.1304772100000005</c:v>
                </c:pt>
                <c:pt idx="23">
                  <c:v>9.9606319499999998</c:v>
                </c:pt>
                <c:pt idx="24">
                  <c:v>16.978059999999999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D4F-40A3-971C-58EF4EDB7810}"/>
            </c:ext>
          </c:extLst>
        </c:ser>
        <c:ser>
          <c:idx val="18"/>
          <c:order val="18"/>
          <c:tx>
            <c:strRef>
              <c:f>'1.7 中美贸易  '!$B$51</c:f>
              <c:strCache>
                <c:ptCount val="1"/>
                <c:pt idx="0">
                  <c:v>特殊交易品及未分类商品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'!$C$51:$AA$51</c:f>
              <c:numCache>
                <c:formatCode>_ * #,##0_ ;_ * \-#,##0_ ;_ * "-"??_ ;_ @_ </c:formatCode>
                <c:ptCount val="25"/>
                <c:pt idx="0">
                  <c:v>1.1199999999999999E-3</c:v>
                </c:pt>
                <c:pt idx="1">
                  <c:v>6.0000000000000002E-5</c:v>
                </c:pt>
                <c:pt idx="2">
                  <c:v>1.6000000000000001E-4</c:v>
                </c:pt>
                <c:pt idx="3">
                  <c:v>0</c:v>
                </c:pt>
                <c:pt idx="4">
                  <c:v>3.6088499999999999</c:v>
                </c:pt>
                <c:pt idx="5">
                  <c:v>1.1809999999999999E-2</c:v>
                </c:pt>
                <c:pt idx="6">
                  <c:v>6.2798100000000003</c:v>
                </c:pt>
                <c:pt idx="7">
                  <c:v>2.7157499999999999</c:v>
                </c:pt>
                <c:pt idx="8">
                  <c:v>10.895849999999999</c:v>
                </c:pt>
                <c:pt idx="9">
                  <c:v>4.10954</c:v>
                </c:pt>
                <c:pt idx="10">
                  <c:v>3.04101</c:v>
                </c:pt>
                <c:pt idx="11">
                  <c:v>2.8819699999999999</c:v>
                </c:pt>
                <c:pt idx="12">
                  <c:v>9.6098300000000005</c:v>
                </c:pt>
                <c:pt idx="13">
                  <c:v>2.3062299999999998</c:v>
                </c:pt>
                <c:pt idx="14">
                  <c:v>1.48333</c:v>
                </c:pt>
                <c:pt idx="15">
                  <c:v>29.39986</c:v>
                </c:pt>
                <c:pt idx="16">
                  <c:v>232.94091</c:v>
                </c:pt>
                <c:pt idx="17">
                  <c:v>332.95021000000003</c:v>
                </c:pt>
                <c:pt idx="18">
                  <c:v>473.98217</c:v>
                </c:pt>
                <c:pt idx="19">
                  <c:v>390.65669071999997</c:v>
                </c:pt>
                <c:pt idx="20">
                  <c:v>0.64854034000000005</c:v>
                </c:pt>
                <c:pt idx="21">
                  <c:v>24.448119890000001</c:v>
                </c:pt>
                <c:pt idx="22">
                  <c:v>40.08560095</c:v>
                </c:pt>
                <c:pt idx="23">
                  <c:v>33.68902585</c:v>
                </c:pt>
                <c:pt idx="24">
                  <c:v>7.3536099999999998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D4F-40A3-971C-58EF4EDB7810}"/>
            </c:ext>
          </c:extLst>
        </c:ser>
        <c:ser>
          <c:idx val="19"/>
          <c:order val="19"/>
          <c:tx>
            <c:strRef>
              <c:f>'1.7 中美贸易  '!$B$52</c:f>
              <c:strCache>
                <c:ptCount val="1"/>
                <c:pt idx="0">
                  <c:v>动、植物油、脂、蜡;精制食用油脂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'!$C$52:$AA$52</c:f>
              <c:numCache>
                <c:formatCode>_ * #,##0_ ;_ * \-#,##0_ ;_ * "-"??_ ;_ @_ </c:formatCode>
                <c:ptCount val="25"/>
                <c:pt idx="0">
                  <c:v>36.450800000000001</c:v>
                </c:pt>
                <c:pt idx="1">
                  <c:v>3.5739200000000002</c:v>
                </c:pt>
                <c:pt idx="2">
                  <c:v>14.53763</c:v>
                </c:pt>
                <c:pt idx="3">
                  <c:v>14.59976</c:v>
                </c:pt>
                <c:pt idx="4">
                  <c:v>17.13748</c:v>
                </c:pt>
                <c:pt idx="5">
                  <c:v>5.4010300000000004</c:v>
                </c:pt>
                <c:pt idx="6">
                  <c:v>1.7803199999999999</c:v>
                </c:pt>
                <c:pt idx="7">
                  <c:v>2.2999399999999999</c:v>
                </c:pt>
                <c:pt idx="8">
                  <c:v>5.9420000000000002</c:v>
                </c:pt>
                <c:pt idx="9">
                  <c:v>0.97858000000000001</c:v>
                </c:pt>
                <c:pt idx="10">
                  <c:v>0.87865000000000004</c:v>
                </c:pt>
                <c:pt idx="11">
                  <c:v>0.89415999999999995</c:v>
                </c:pt>
                <c:pt idx="12">
                  <c:v>10.36548</c:v>
                </c:pt>
                <c:pt idx="13">
                  <c:v>23.463570000000001</c:v>
                </c:pt>
                <c:pt idx="14">
                  <c:v>4.1429200000000002</c:v>
                </c:pt>
                <c:pt idx="15">
                  <c:v>8.2379099999999994</c:v>
                </c:pt>
                <c:pt idx="16">
                  <c:v>25.85951</c:v>
                </c:pt>
                <c:pt idx="17">
                  <c:v>11.46547</c:v>
                </c:pt>
                <c:pt idx="18">
                  <c:v>14.252050000000001</c:v>
                </c:pt>
                <c:pt idx="19">
                  <c:v>19.685823249999999</c:v>
                </c:pt>
                <c:pt idx="20">
                  <c:v>4.2641562799999999</c:v>
                </c:pt>
                <c:pt idx="21">
                  <c:v>6.6914027800000007</c:v>
                </c:pt>
                <c:pt idx="22">
                  <c:v>11.74995487</c:v>
                </c:pt>
                <c:pt idx="23">
                  <c:v>6.6507399999999999</c:v>
                </c:pt>
                <c:pt idx="24">
                  <c:v>5.9687700000000001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D4F-40A3-971C-58EF4EDB7810}"/>
            </c:ext>
          </c:extLst>
        </c:ser>
        <c:ser>
          <c:idx val="20"/>
          <c:order val="20"/>
          <c:tx>
            <c:strRef>
              <c:f>'1.7 中美贸易  '!$B$53</c:f>
              <c:strCache>
                <c:ptCount val="1"/>
                <c:pt idx="0">
                  <c:v>艺术品、收藏品及古物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'!$C$53:$AA$53</c:f>
              <c:numCache>
                <c:formatCode>_ * #,##0_ ;_ * \-#,##0_ ;_ * "-"??_ ;_ @_ </c:formatCode>
                <c:ptCount val="25"/>
                <c:pt idx="0">
                  <c:v>2.9850000000000002E-2</c:v>
                </c:pt>
                <c:pt idx="1">
                  <c:v>0.14887</c:v>
                </c:pt>
                <c:pt idx="2">
                  <c:v>1.567E-2</c:v>
                </c:pt>
                <c:pt idx="3">
                  <c:v>3.4070000000000003E-2</c:v>
                </c:pt>
                <c:pt idx="4">
                  <c:v>1.3350000000000001E-2</c:v>
                </c:pt>
                <c:pt idx="5">
                  <c:v>3.1489999999999997E-2</c:v>
                </c:pt>
                <c:pt idx="6">
                  <c:v>1.7899999999999999E-2</c:v>
                </c:pt>
                <c:pt idx="7">
                  <c:v>2.3879999999999998E-2</c:v>
                </c:pt>
                <c:pt idx="8">
                  <c:v>3.0890000000000001E-2</c:v>
                </c:pt>
                <c:pt idx="9">
                  <c:v>4.2259999999999999E-2</c:v>
                </c:pt>
                <c:pt idx="10">
                  <c:v>4.5670000000000002E-2</c:v>
                </c:pt>
                <c:pt idx="11">
                  <c:v>3.5000000000000003E-2</c:v>
                </c:pt>
                <c:pt idx="12">
                  <c:v>5.7180000000000002E-2</c:v>
                </c:pt>
                <c:pt idx="13">
                  <c:v>0.16089000000000001</c:v>
                </c:pt>
                <c:pt idx="14">
                  <c:v>0.12182</c:v>
                </c:pt>
                <c:pt idx="15">
                  <c:v>0.23221</c:v>
                </c:pt>
                <c:pt idx="16">
                  <c:v>0.29737000000000002</c:v>
                </c:pt>
                <c:pt idx="17">
                  <c:v>0.29920000000000002</c:v>
                </c:pt>
                <c:pt idx="18">
                  <c:v>2.7245499999999998</c:v>
                </c:pt>
                <c:pt idx="19">
                  <c:v>1.9517424299999999</c:v>
                </c:pt>
                <c:pt idx="20">
                  <c:v>0.80645844</c:v>
                </c:pt>
                <c:pt idx="21">
                  <c:v>2.3329871</c:v>
                </c:pt>
                <c:pt idx="22">
                  <c:v>0.54120122999999998</c:v>
                </c:pt>
                <c:pt idx="23">
                  <c:v>1.4315182</c:v>
                </c:pt>
                <c:pt idx="24">
                  <c:v>2.5522499999999999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4F-40A3-971C-58EF4EDB7810}"/>
            </c:ext>
          </c:extLst>
        </c:ser>
        <c:ser>
          <c:idx val="21"/>
          <c:order val="21"/>
          <c:tx>
            <c:strRef>
              <c:f>'1.7 中美贸易  '!$B$54</c:f>
              <c:strCache>
                <c:ptCount val="1"/>
                <c:pt idx="0">
                  <c:v>武器、弹药及其零件、附件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'1.7 中美贸易  '!$C$32:$AA$32</c:f>
              <c:numCache>
                <c:formatCode>yyyy;@</c:formatCode>
                <c:ptCount val="25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  <c:pt idx="22">
                  <c:v>43100</c:v>
                </c:pt>
                <c:pt idx="23">
                  <c:v>43465</c:v>
                </c:pt>
                <c:pt idx="24">
                  <c:v>43830</c:v>
                </c:pt>
              </c:numCache>
            </c:numRef>
          </c:cat>
          <c:val>
            <c:numRef>
              <c:f>'1.7 中美贸易  '!$C$54:$AA$54</c:f>
              <c:numCache>
                <c:formatCode>_ * #,##0_ ;_ * \-#,##0_ ;_ * "-"??_ ;_ @_ </c:formatCode>
                <c:ptCount val="25"/>
                <c:pt idx="0">
                  <c:v>1.6209999999999999E-2</c:v>
                </c:pt>
                <c:pt idx="1">
                  <c:v>5.2359999999999997E-2</c:v>
                </c:pt>
                <c:pt idx="2">
                  <c:v>7.17E-2</c:v>
                </c:pt>
                <c:pt idx="3">
                  <c:v>0.12742000000000001</c:v>
                </c:pt>
                <c:pt idx="4">
                  <c:v>0.10588</c:v>
                </c:pt>
                <c:pt idx="5">
                  <c:v>0.20111999999999999</c:v>
                </c:pt>
                <c:pt idx="6">
                  <c:v>5.8389999999999997E-2</c:v>
                </c:pt>
                <c:pt idx="7">
                  <c:v>4.8999999999999998E-4</c:v>
                </c:pt>
                <c:pt idx="8">
                  <c:v>2.0129999999999999E-2</c:v>
                </c:pt>
                <c:pt idx="9">
                  <c:v>2.4570000000000002E-2</c:v>
                </c:pt>
                <c:pt idx="10">
                  <c:v>4.7600000000000003E-3</c:v>
                </c:pt>
                <c:pt idx="11">
                  <c:v>2.0119999999999999E-2</c:v>
                </c:pt>
                <c:pt idx="12">
                  <c:v>1.259E-2</c:v>
                </c:pt>
                <c:pt idx="13">
                  <c:v>1.268E-2</c:v>
                </c:pt>
                <c:pt idx="14">
                  <c:v>9.5600000000000008E-3</c:v>
                </c:pt>
                <c:pt idx="15">
                  <c:v>2.3900000000000001E-2</c:v>
                </c:pt>
                <c:pt idx="16">
                  <c:v>3.0599999999999998E-3</c:v>
                </c:pt>
                <c:pt idx="17">
                  <c:v>1.494E-2</c:v>
                </c:pt>
                <c:pt idx="18">
                  <c:v>1.31E-3</c:v>
                </c:pt>
                <c:pt idx="19">
                  <c:v>1.713193E-2</c:v>
                </c:pt>
                <c:pt idx="20">
                  <c:v>1.0120539999999999E-2</c:v>
                </c:pt>
                <c:pt idx="21">
                  <c:v>8.3172659999999995E-2</c:v>
                </c:pt>
                <c:pt idx="22">
                  <c:v>0.12065769</c:v>
                </c:pt>
                <c:pt idx="23">
                  <c:v>2.6201269999999999E-2</c:v>
                </c:pt>
                <c:pt idx="24">
                  <c:v>2.6409999999999999E-2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D4F-40A3-971C-58EF4EDB7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137832"/>
        <c:axId val="800135536"/>
      </c:areaChart>
      <c:dateAx>
        <c:axId val="80013783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135536"/>
        <c:crosses val="autoZero"/>
        <c:auto val="1"/>
        <c:lblOffset val="100"/>
        <c:baseTimeUnit val="years"/>
      </c:dateAx>
      <c:valAx>
        <c:axId val="8001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137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中国若干经济指标比较（</a:t>
            </a:r>
            <a:r>
              <a:rPr lang="en-US" altLang="zh-CN"/>
              <a:t>1990-2017</a:t>
            </a:r>
            <a:r>
              <a:rPr lang="zh-CN" altLang="en-US"/>
              <a:t>年</a:t>
            </a:r>
            <a:r>
              <a:rPr lang="en-US" altLang="zh-CN"/>
              <a:t>1</a:t>
            </a:r>
            <a:r>
              <a:rPr lang="zh-CN" altLang="en-US"/>
              <a:t>元增长）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'1.9 指标比较'!$L$3</c:f>
              <c:strCache>
                <c:ptCount val="1"/>
                <c:pt idx="0">
                  <c:v>财政收入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指标比较'!$L$4:$L$31</c:f>
              <c:numCache>
                <c:formatCode>_(* #,##0.00_);_(* \(#,##0.00\);_(* "-"??_);_(@_)</c:formatCode>
                <c:ptCount val="28"/>
                <c:pt idx="0">
                  <c:v>1.1021426695185559</c:v>
                </c:pt>
                <c:pt idx="1">
                  <c:v>1.1818379676535704</c:v>
                </c:pt>
                <c:pt idx="2">
                  <c:v>1.30712972344178</c:v>
                </c:pt>
                <c:pt idx="3">
                  <c:v>1.6319374085331528</c:v>
                </c:pt>
                <c:pt idx="4">
                  <c:v>1.9580847311343763</c:v>
                </c:pt>
                <c:pt idx="5">
                  <c:v>2.3423768246463275</c:v>
                </c:pt>
                <c:pt idx="6">
                  <c:v>2.7798378926038492</c:v>
                </c:pt>
                <c:pt idx="7">
                  <c:v>3.2463281924274821</c:v>
                </c:pt>
                <c:pt idx="8">
                  <c:v>3.7059364328867863</c:v>
                </c:pt>
                <c:pt idx="9">
                  <c:v>4.2943750234530365</c:v>
                </c:pt>
                <c:pt idx="10">
                  <c:v>5.0265413336335305</c:v>
                </c:pt>
                <c:pt idx="11">
                  <c:v>6.1488386055761923</c:v>
                </c:pt>
                <c:pt idx="12">
                  <c:v>7.0935644864722853</c:v>
                </c:pt>
                <c:pt idx="13">
                  <c:v>8.1486172089008946</c:v>
                </c:pt>
                <c:pt idx="14">
                  <c:v>9.9052384704866938</c:v>
                </c:pt>
                <c:pt idx="15">
                  <c:v>11.876351833089418</c:v>
                </c:pt>
                <c:pt idx="16">
                  <c:v>14.544710870952001</c:v>
                </c:pt>
                <c:pt idx="17">
                  <c:v>19.258426207362369</c:v>
                </c:pt>
                <c:pt idx="18">
                  <c:v>23.014128109872782</c:v>
                </c:pt>
                <c:pt idx="19">
                  <c:v>25.711396300048772</c:v>
                </c:pt>
                <c:pt idx="20">
                  <c:v>31.183725468122617</c:v>
                </c:pt>
                <c:pt idx="21">
                  <c:v>38.978734661713368</c:v>
                </c:pt>
                <c:pt idx="22">
                  <c:v>43.999219482907414</c:v>
                </c:pt>
                <c:pt idx="23">
                  <c:v>48.485736800630406</c:v>
                </c:pt>
                <c:pt idx="24">
                  <c:v>52.673657548125625</c:v>
                </c:pt>
                <c:pt idx="25">
                  <c:v>57.138815715411461</c:v>
                </c:pt>
                <c:pt idx="26">
                  <c:v>59.891541896506439</c:v>
                </c:pt>
                <c:pt idx="27">
                  <c:v>64.755525535667388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4-45D0-987C-429759738A1D}"/>
            </c:ext>
          </c:extLst>
        </c:ser>
        <c:ser>
          <c:idx val="1"/>
          <c:order val="1"/>
          <c:tx>
            <c:strRef>
              <c:f>'1.9 指标比较'!$M$3</c:f>
              <c:strCache>
                <c:ptCount val="1"/>
                <c:pt idx="0">
                  <c:v>税收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指标比较'!$M$4:$M$31</c:f>
              <c:numCache>
                <c:formatCode>_(* #,##0.00_);_(* \(#,##0.00\);_(* "-"??_);_(@_)</c:formatCode>
                <c:ptCount val="28"/>
                <c:pt idx="0">
                  <c:v>1.0346337170932023</c:v>
                </c:pt>
                <c:pt idx="1">
                  <c:v>1.0963445039231501</c:v>
                </c:pt>
                <c:pt idx="2">
                  <c:v>1.2088105888391873</c:v>
                </c:pt>
                <c:pt idx="3">
                  <c:v>1.5600938622864264</c:v>
                </c:pt>
                <c:pt idx="4">
                  <c:v>1.8592065703600498</c:v>
                </c:pt>
                <c:pt idx="5">
                  <c:v>2.1902544547921092</c:v>
                </c:pt>
                <c:pt idx="6">
                  <c:v>2.5850993620297715</c:v>
                </c:pt>
                <c:pt idx="7">
                  <c:v>3.0158759257901293</c:v>
                </c:pt>
                <c:pt idx="8">
                  <c:v>3.333944415927256</c:v>
                </c:pt>
                <c:pt idx="9">
                  <c:v>3.7819901737918888</c:v>
                </c:pt>
                <c:pt idx="10">
                  <c:v>4.6439099508689585</c:v>
                </c:pt>
                <c:pt idx="11">
                  <c:v>5.5604238468871445</c:v>
                </c:pt>
                <c:pt idx="12">
                  <c:v>6.2317958495270211</c:v>
                </c:pt>
                <c:pt idx="13">
                  <c:v>7.5038864852973512</c:v>
                </c:pt>
                <c:pt idx="14">
                  <c:v>9.4294932903131166</c:v>
                </c:pt>
                <c:pt idx="15">
                  <c:v>11.31694287599912</c:v>
                </c:pt>
                <c:pt idx="16">
                  <c:v>13.799321698320743</c:v>
                </c:pt>
                <c:pt idx="17">
                  <c:v>18.130560240522108</c:v>
                </c:pt>
                <c:pt idx="18">
                  <c:v>21.207197330791232</c:v>
                </c:pt>
                <c:pt idx="19">
                  <c:v>23.137053604165139</c:v>
                </c:pt>
                <c:pt idx="20">
                  <c:v>28.375009166238907</c:v>
                </c:pt>
                <c:pt idx="21">
                  <c:v>32.895911857446649</c:v>
                </c:pt>
                <c:pt idx="22">
                  <c:v>36.885268020825691</c:v>
                </c:pt>
                <c:pt idx="23">
                  <c:v>40.513676028452004</c:v>
                </c:pt>
                <c:pt idx="24">
                  <c:v>43.689227836034313</c:v>
                </c:pt>
                <c:pt idx="25">
                  <c:v>45.802669208770247</c:v>
                </c:pt>
                <c:pt idx="26">
                  <c:v>47.796703820488368</c:v>
                </c:pt>
                <c:pt idx="27">
                  <c:v>52.929529955268748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4-45D0-987C-429759738A1D}"/>
            </c:ext>
          </c:extLst>
        </c:ser>
        <c:ser>
          <c:idx val="2"/>
          <c:order val="2"/>
          <c:tx>
            <c:strRef>
              <c:f>'1.9 指标比较'!$O$3</c:f>
              <c:strCache>
                <c:ptCount val="1"/>
                <c:pt idx="0">
                  <c:v>城镇收入增长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指标比较'!$O$4:$O$31</c:f>
              <c:numCache>
                <c:formatCode>_(* #,##0.00_);_(* \(#,##0.00\);_(* "-"??_);_(@_)</c:formatCode>
                <c:ptCount val="28"/>
                <c:pt idx="0">
                  <c:v>1.1059431524547803</c:v>
                </c:pt>
                <c:pt idx="1">
                  <c:v>1.2093023255813953</c:v>
                </c:pt>
                <c:pt idx="2">
                  <c:v>1.4010335917312662</c:v>
                </c:pt>
                <c:pt idx="3">
                  <c:v>1.7421188630490956</c:v>
                </c:pt>
                <c:pt idx="4">
                  <c:v>2.3555555555555556</c:v>
                </c:pt>
                <c:pt idx="5">
                  <c:v>2.8423772609819125</c:v>
                </c:pt>
                <c:pt idx="6">
                  <c:v>3.2093023255813957</c:v>
                </c:pt>
                <c:pt idx="7">
                  <c:v>3.3436692506459953</c:v>
                </c:pt>
                <c:pt idx="8">
                  <c:v>3.8651162790697677</c:v>
                </c:pt>
                <c:pt idx="9">
                  <c:v>4.3131782945736434</c:v>
                </c:pt>
                <c:pt idx="10">
                  <c:v>4.8232558139534891</c:v>
                </c:pt>
                <c:pt idx="11">
                  <c:v>5.5989664082687343</c:v>
                </c:pt>
                <c:pt idx="12">
                  <c:v>6.3943152454780368</c:v>
                </c:pt>
                <c:pt idx="13">
                  <c:v>7.2191214470284244</c:v>
                </c:pt>
                <c:pt idx="14">
                  <c:v>8.2273901808785546</c:v>
                </c:pt>
                <c:pt idx="15">
                  <c:v>9.405684754521964</c:v>
                </c:pt>
                <c:pt idx="16">
                  <c:v>10.778294573643411</c:v>
                </c:pt>
                <c:pt idx="17">
                  <c:v>12.775710594315244</c:v>
                </c:pt>
                <c:pt idx="18">
                  <c:v>14.934366925064598</c:v>
                </c:pt>
                <c:pt idx="19">
                  <c:v>16.663565891472864</c:v>
                </c:pt>
                <c:pt idx="20">
                  <c:v>18.88320413436692</c:v>
                </c:pt>
                <c:pt idx="21">
                  <c:v>21.601550387596895</c:v>
                </c:pt>
                <c:pt idx="22">
                  <c:v>24.170025839793276</c:v>
                </c:pt>
                <c:pt idx="23">
                  <c:v>26.606201550387592</c:v>
                </c:pt>
                <c:pt idx="24">
                  <c:v>29.126614987080099</c:v>
                </c:pt>
                <c:pt idx="25">
                  <c:v>32.056330749354004</c:v>
                </c:pt>
                <c:pt idx="26">
                  <c:v>34.919379844961234</c:v>
                </c:pt>
                <c:pt idx="27">
                  <c:v>38.407235142118857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4-45D0-987C-429759738A1D}"/>
            </c:ext>
          </c:extLst>
        </c:ser>
        <c:ser>
          <c:idx val="3"/>
          <c:order val="3"/>
          <c:tx>
            <c:strRef>
              <c:f>'1.9 指标比较'!$P$3</c:f>
              <c:strCache>
                <c:ptCount val="1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指标比较'!$P$4:$P$31</c:f>
              <c:numCache>
                <c:formatCode>_(* #,##0.00_);_(* \(#,##0.00\);_(* "-"??_);_(@_)</c:formatCode>
                <c:ptCount val="28"/>
                <c:pt idx="0">
                  <c:v>1.3798672748511986</c:v>
                </c:pt>
                <c:pt idx="1">
                  <c:v>1.618922571891924</c:v>
                </c:pt>
                <c:pt idx="2">
                  <c:v>1.895405371274586</c:v>
                </c:pt>
                <c:pt idx="3">
                  <c:v>2.3372272867655761</c:v>
                </c:pt>
                <c:pt idx="4">
                  <c:v>2.8380753309659803</c:v>
                </c:pt>
                <c:pt idx="5">
                  <c:v>3.3650239382070248</c:v>
                </c:pt>
                <c:pt idx="6">
                  <c:v>3.8784614348797972</c:v>
                </c:pt>
                <c:pt idx="7">
                  <c:v>4.2772191861281295</c:v>
                </c:pt>
                <c:pt idx="8">
                  <c:v>4.5783117959611808</c:v>
                </c:pt>
                <c:pt idx="9">
                  <c:v>4.9050420773981926</c:v>
                </c:pt>
                <c:pt idx="10">
                  <c:v>5.0949051569201185</c:v>
                </c:pt>
                <c:pt idx="11">
                  <c:v>5.5687384219019957</c:v>
                </c:pt>
                <c:pt idx="12">
                  <c:v>6.0014142521152598</c:v>
                </c:pt>
                <c:pt idx="13">
                  <c:v>6.5760717170633258</c:v>
                </c:pt>
                <c:pt idx="14">
                  <c:v>6.8626720107034647</c:v>
                </c:pt>
                <c:pt idx="15">
                  <c:v>7.3903013086592839</c:v>
                </c:pt>
                <c:pt idx="16">
                  <c:v>7.6106066528306329</c:v>
                </c:pt>
                <c:pt idx="17">
                  <c:v>7.8035759963192302</c:v>
                </c:pt>
                <c:pt idx="18">
                  <c:v>8.4417610619357291</c:v>
                </c:pt>
                <c:pt idx="19">
                  <c:v>10.072141778524232</c:v>
                </c:pt>
                <c:pt idx="20">
                  <c:v>10.928104208904346</c:v>
                </c:pt>
                <c:pt idx="21">
                  <c:v>11.804863064992983</c:v>
                </c:pt>
                <c:pt idx="22">
                  <c:v>12.588899619383488</c:v>
                </c:pt>
                <c:pt idx="23">
                  <c:v>13.331507171671591</c:v>
                </c:pt>
                <c:pt idx="24">
                  <c:v>13.826364274614889</c:v>
                </c:pt>
                <c:pt idx="25">
                  <c:v>14.717457374364157</c:v>
                </c:pt>
                <c:pt idx="26">
                  <c:v>15.399429656357077</c:v>
                </c:pt>
                <c:pt idx="27">
                  <c:v>15.729036660473961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4-45D0-987C-429759738A1D}"/>
            </c:ext>
          </c:extLst>
        </c:ser>
        <c:ser>
          <c:idx val="4"/>
          <c:order val="4"/>
          <c:tx>
            <c:strRef>
              <c:f>'1.9 指标比较'!$Q$3</c:f>
              <c:strCache>
                <c:ptCount val="1"/>
                <c:pt idx="0">
                  <c:v>全国房屋均价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指标比较'!$Q$4:$Q$31</c:f>
              <c:numCache>
                <c:formatCode>_(* #,##0.00_);_(* \(#,##0.00\);_(* "-"??_);_(@_)</c:formatCode>
                <c:ptCount val="28"/>
                <c:pt idx="0">
                  <c:v>1.2255519977324165</c:v>
                </c:pt>
                <c:pt idx="1">
                  <c:v>1.3708750584055573</c:v>
                </c:pt>
                <c:pt idx="2">
                  <c:v>1.7343677714883021</c:v>
                </c:pt>
                <c:pt idx="3">
                  <c:v>2.2518943587316453</c:v>
                </c:pt>
                <c:pt idx="4">
                  <c:v>2.4562241901632871</c:v>
                </c:pt>
                <c:pt idx="5">
                  <c:v>2.773966801508895</c:v>
                </c:pt>
                <c:pt idx="6">
                  <c:v>3.1497935241481851</c:v>
                </c:pt>
                <c:pt idx="7">
                  <c:v>3.4824233780313927</c:v>
                </c:pt>
                <c:pt idx="8">
                  <c:v>3.5964745839286691</c:v>
                </c:pt>
                <c:pt idx="9">
                  <c:v>3.5790906328702579</c:v>
                </c:pt>
                <c:pt idx="10">
                  <c:v>3.6819932244044256</c:v>
                </c:pt>
                <c:pt idx="11">
                  <c:v>3.7833088931327592</c:v>
                </c:pt>
                <c:pt idx="12">
                  <c:v>3.9236050867466816</c:v>
                </c:pt>
                <c:pt idx="13">
                  <c:v>4.1142227885257387</c:v>
                </c:pt>
                <c:pt idx="14">
                  <c:v>4.7322008966847049</c:v>
                </c:pt>
                <c:pt idx="15">
                  <c:v>5.5234008857804202</c:v>
                </c:pt>
                <c:pt idx="16">
                  <c:v>5.8706224387644301</c:v>
                </c:pt>
                <c:pt idx="17">
                  <c:v>6.737437009529609</c:v>
                </c:pt>
                <c:pt idx="18">
                  <c:v>6.6259158368806039</c:v>
                </c:pt>
                <c:pt idx="19">
                  <c:v>8.1622619968460821</c:v>
                </c:pt>
                <c:pt idx="20">
                  <c:v>8.77484164024699</c:v>
                </c:pt>
                <c:pt idx="21">
                  <c:v>9.3411030730945956</c:v>
                </c:pt>
                <c:pt idx="22">
                  <c:v>10.097664180531877</c:v>
                </c:pt>
                <c:pt idx="23">
                  <c:v>10.875891329084372</c:v>
                </c:pt>
                <c:pt idx="24">
                  <c:v>11.026246066421765</c:v>
                </c:pt>
                <c:pt idx="25">
                  <c:v>11.844076796670677</c:v>
                </c:pt>
                <c:pt idx="26">
                  <c:v>13.035056914394076</c:v>
                </c:pt>
                <c:pt idx="27">
                  <c:v>13.761174443159334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54-45D0-987C-429759738A1D}"/>
            </c:ext>
          </c:extLst>
        </c:ser>
        <c:ser>
          <c:idx val="5"/>
          <c:order val="5"/>
          <c:tx>
            <c:strRef>
              <c:f>'1.9 指标比较'!$R$3</c:f>
              <c:strCache>
                <c:ptCount val="1"/>
                <c:pt idx="0">
                  <c:v>GDP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指标比较'!$R$4:$R$31</c:f>
              <c:numCache>
                <c:formatCode>_(* #,##0.00_);_(* \(#,##0.00\);_(* "-"??_);_(@_)</c:formatCode>
                <c:ptCount val="28"/>
                <c:pt idx="0">
                  <c:v>1.038</c:v>
                </c:pt>
                <c:pt idx="1">
                  <c:v>1.1334960000000001</c:v>
                </c:pt>
                <c:pt idx="2">
                  <c:v>1.2944524319999999</c:v>
                </c:pt>
                <c:pt idx="3">
                  <c:v>1.47567577248</c:v>
                </c:pt>
                <c:pt idx="4">
                  <c:v>1.66898929867488</c:v>
                </c:pt>
                <c:pt idx="5">
                  <c:v>1.8509091322304418</c:v>
                </c:pt>
                <c:pt idx="6">
                  <c:v>2.0360000454534863</c:v>
                </c:pt>
                <c:pt idx="7">
                  <c:v>2.2253480496806604</c:v>
                </c:pt>
                <c:pt idx="8">
                  <c:v>2.398925197555752</c:v>
                </c:pt>
                <c:pt idx="9">
                  <c:v>2.5812435125699893</c:v>
                </c:pt>
                <c:pt idx="10">
                  <c:v>2.7980679676258684</c:v>
                </c:pt>
                <c:pt idx="11">
                  <c:v>3.0303076089388155</c:v>
                </c:pt>
                <c:pt idx="12">
                  <c:v>3.3060656013522474</c:v>
                </c:pt>
                <c:pt idx="13">
                  <c:v>3.6366721614874722</c:v>
                </c:pt>
                <c:pt idx="14">
                  <c:v>4.003976049797707</c:v>
                </c:pt>
                <c:pt idx="15">
                  <c:v>4.4163855829268712</c:v>
                </c:pt>
                <c:pt idx="16">
                  <c:v>4.9772665519585839</c:v>
                </c:pt>
                <c:pt idx="17">
                  <c:v>5.6840384023367028</c:v>
                </c:pt>
                <c:pt idx="18">
                  <c:v>6.2297060889610263</c:v>
                </c:pt>
                <c:pt idx="19">
                  <c:v>6.7972323136653756</c:v>
                </c:pt>
                <c:pt idx="20">
                  <c:v>7.5075430904434075</c:v>
                </c:pt>
                <c:pt idx="21">
                  <c:v>8.2057445978546451</c:v>
                </c:pt>
                <c:pt idx="22">
                  <c:v>8.8416898041883787</c:v>
                </c:pt>
                <c:pt idx="23">
                  <c:v>9.521615750130465</c:v>
                </c:pt>
                <c:pt idx="24">
                  <c:v>10.216693699889989</c:v>
                </c:pt>
                <c:pt idx="25">
                  <c:v>10.921645565182398</c:v>
                </c:pt>
                <c:pt idx="26">
                  <c:v>11.653395818049619</c:v>
                </c:pt>
                <c:pt idx="27">
                  <c:v>12.457480129495043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54-45D0-987C-429759738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324960"/>
        <c:axId val="844325288"/>
      </c:lineChart>
      <c:catAx>
        <c:axId val="84432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325288"/>
        <c:crosses val="autoZero"/>
        <c:auto val="1"/>
        <c:lblAlgn val="ctr"/>
        <c:lblOffset val="100"/>
        <c:noMultiLvlLbl val="0"/>
      </c:catAx>
      <c:valAx>
        <c:axId val="84432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32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世行</a:t>
            </a:r>
            <a:r>
              <a:rPr lang="en-US" altLang="zh-CN"/>
              <a:t>&amp;PWC </a:t>
            </a:r>
            <a:r>
              <a:rPr lang="zh-CN" altLang="en-US"/>
              <a:t>赋税报告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'1.9 指标比较'!$C$83</c:f>
              <c:strCache>
                <c:ptCount val="1"/>
                <c:pt idx="0">
                  <c:v>利润税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指标比较'!$C$84:$C$88</c:f>
              <c:numCache>
                <c:formatCode>General</c:formatCode>
                <c:ptCount val="5"/>
                <c:pt idx="0">
                  <c:v>11.1</c:v>
                </c:pt>
                <c:pt idx="1">
                  <c:v>24.6</c:v>
                </c:pt>
                <c:pt idx="2">
                  <c:v>27.9</c:v>
                </c:pt>
                <c:pt idx="3">
                  <c:v>23.2</c:v>
                </c:pt>
                <c:pt idx="4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2-44B4-AE2D-DB7494E15F82}"/>
            </c:ext>
          </c:extLst>
        </c:ser>
        <c:ser>
          <c:idx val="1"/>
          <c:order val="1"/>
          <c:tx>
            <c:strRef>
              <c:f>'1.9 指标比较'!$D$83</c:f>
              <c:strCache>
                <c:ptCount val="1"/>
                <c:pt idx="0">
                  <c:v>工资税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指标比较'!$D$84:$D$88</c:f>
              <c:numCache>
                <c:formatCode>General</c:formatCode>
                <c:ptCount val="5"/>
                <c:pt idx="0">
                  <c:v>48.1</c:v>
                </c:pt>
                <c:pt idx="1">
                  <c:v>18.5</c:v>
                </c:pt>
                <c:pt idx="2">
                  <c:v>9.8000000000000007</c:v>
                </c:pt>
                <c:pt idx="3">
                  <c:v>21.4</c:v>
                </c:pt>
                <c:pt idx="4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2-44B4-AE2D-DB7494E15F82}"/>
            </c:ext>
          </c:extLst>
        </c:ser>
        <c:ser>
          <c:idx val="2"/>
          <c:order val="2"/>
          <c:tx>
            <c:strRef>
              <c:f>'1.9 指标比较'!$E$83</c:f>
              <c:strCache>
                <c:ptCount val="1"/>
                <c:pt idx="0">
                  <c:v>其它税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指标比较'!$B$84:$B$88</c:f>
              <c:strCache>
                <c:ptCount val="5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德国</c:v>
                </c:pt>
                <c:pt idx="4">
                  <c:v>英国</c:v>
                </c:pt>
              </c:strCache>
            </c:strRef>
          </c:cat>
          <c:val>
            <c:numRef>
              <c:f>'1.9 指标比较'!$E$84:$E$88</c:f>
              <c:numCache>
                <c:formatCode>General</c:formatCode>
                <c:ptCount val="5"/>
                <c:pt idx="0">
                  <c:v>8.1</c:v>
                </c:pt>
                <c:pt idx="1">
                  <c:v>4.3</c:v>
                </c:pt>
                <c:pt idx="2">
                  <c:v>6.1</c:v>
                </c:pt>
                <c:pt idx="3">
                  <c:v>4.3</c:v>
                </c:pt>
                <c:pt idx="4">
                  <c:v>30.7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52-44B4-AE2D-DB7494E1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737504"/>
        <c:axId val="754737176"/>
      </c:barChart>
      <c:catAx>
        <c:axId val="7547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737176"/>
        <c:crosses val="autoZero"/>
        <c:auto val="1"/>
        <c:lblAlgn val="ctr"/>
        <c:lblOffset val="100"/>
        <c:noMultiLvlLbl val="0"/>
      </c:catAx>
      <c:valAx>
        <c:axId val="7547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7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中国若干经济指标比较（</a:t>
            </a:r>
            <a:r>
              <a:rPr lang="en-US" altLang="zh-CN" sz="1400" b="0" i="0" baseline="0">
                <a:effectLst/>
              </a:rPr>
              <a:t>1990-2017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1</a:t>
            </a:r>
            <a:r>
              <a:rPr lang="zh-CN" altLang="zh-CN" sz="1400" b="0" i="0" baseline="0">
                <a:effectLst/>
              </a:rPr>
              <a:t>元增长）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'1.9 指标比较'!$L$3</c:f>
              <c:strCache>
                <c:ptCount val="1"/>
                <c:pt idx="0">
                  <c:v>财政收入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指标比较'!$L$4:$L$31</c:f>
              <c:numCache>
                <c:formatCode>_(* #,##0.00_);_(* \(#,##0.00\);_(* "-"??_);_(@_)</c:formatCode>
                <c:ptCount val="28"/>
                <c:pt idx="0">
                  <c:v>1.1021426695185559</c:v>
                </c:pt>
                <c:pt idx="1">
                  <c:v>1.1818379676535704</c:v>
                </c:pt>
                <c:pt idx="2">
                  <c:v>1.30712972344178</c:v>
                </c:pt>
                <c:pt idx="3">
                  <c:v>1.6319374085331528</c:v>
                </c:pt>
                <c:pt idx="4">
                  <c:v>1.9580847311343763</c:v>
                </c:pt>
                <c:pt idx="5">
                  <c:v>2.3423768246463275</c:v>
                </c:pt>
                <c:pt idx="6">
                  <c:v>2.7798378926038492</c:v>
                </c:pt>
                <c:pt idx="7">
                  <c:v>3.2463281924274821</c:v>
                </c:pt>
                <c:pt idx="8">
                  <c:v>3.7059364328867863</c:v>
                </c:pt>
                <c:pt idx="9">
                  <c:v>4.2943750234530365</c:v>
                </c:pt>
                <c:pt idx="10">
                  <c:v>5.0265413336335305</c:v>
                </c:pt>
                <c:pt idx="11">
                  <c:v>6.1488386055761923</c:v>
                </c:pt>
                <c:pt idx="12">
                  <c:v>7.0935644864722853</c:v>
                </c:pt>
                <c:pt idx="13">
                  <c:v>8.1486172089008946</c:v>
                </c:pt>
                <c:pt idx="14">
                  <c:v>9.9052384704866938</c:v>
                </c:pt>
                <c:pt idx="15">
                  <c:v>11.876351833089418</c:v>
                </c:pt>
                <c:pt idx="16">
                  <c:v>14.544710870952001</c:v>
                </c:pt>
                <c:pt idx="17">
                  <c:v>19.258426207362369</c:v>
                </c:pt>
                <c:pt idx="18">
                  <c:v>23.014128109872782</c:v>
                </c:pt>
                <c:pt idx="19">
                  <c:v>25.711396300048772</c:v>
                </c:pt>
                <c:pt idx="20">
                  <c:v>31.183725468122617</c:v>
                </c:pt>
                <c:pt idx="21">
                  <c:v>38.978734661713368</c:v>
                </c:pt>
                <c:pt idx="22">
                  <c:v>43.999219482907414</c:v>
                </c:pt>
                <c:pt idx="23">
                  <c:v>48.485736800630406</c:v>
                </c:pt>
                <c:pt idx="24">
                  <c:v>52.673657548125625</c:v>
                </c:pt>
                <c:pt idx="25">
                  <c:v>57.138815715411461</c:v>
                </c:pt>
                <c:pt idx="26">
                  <c:v>59.891541896506439</c:v>
                </c:pt>
                <c:pt idx="27">
                  <c:v>64.755525535667388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2-494D-957C-166A4CA6F53C}"/>
            </c:ext>
          </c:extLst>
        </c:ser>
        <c:ser>
          <c:idx val="1"/>
          <c:order val="1"/>
          <c:tx>
            <c:strRef>
              <c:f>'1.9 指标比较'!$M$3</c:f>
              <c:strCache>
                <c:ptCount val="1"/>
                <c:pt idx="0">
                  <c:v>税收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指标比较'!$M$4:$M$31</c:f>
              <c:numCache>
                <c:formatCode>_(* #,##0.00_);_(* \(#,##0.00\);_(* "-"??_);_(@_)</c:formatCode>
                <c:ptCount val="28"/>
                <c:pt idx="0">
                  <c:v>1.0346337170932023</c:v>
                </c:pt>
                <c:pt idx="1">
                  <c:v>1.0963445039231501</c:v>
                </c:pt>
                <c:pt idx="2">
                  <c:v>1.2088105888391873</c:v>
                </c:pt>
                <c:pt idx="3">
                  <c:v>1.5600938622864264</c:v>
                </c:pt>
                <c:pt idx="4">
                  <c:v>1.8592065703600498</c:v>
                </c:pt>
                <c:pt idx="5">
                  <c:v>2.1902544547921092</c:v>
                </c:pt>
                <c:pt idx="6">
                  <c:v>2.5850993620297715</c:v>
                </c:pt>
                <c:pt idx="7">
                  <c:v>3.0158759257901293</c:v>
                </c:pt>
                <c:pt idx="8">
                  <c:v>3.333944415927256</c:v>
                </c:pt>
                <c:pt idx="9">
                  <c:v>3.7819901737918888</c:v>
                </c:pt>
                <c:pt idx="10">
                  <c:v>4.6439099508689585</c:v>
                </c:pt>
                <c:pt idx="11">
                  <c:v>5.5604238468871445</c:v>
                </c:pt>
                <c:pt idx="12">
                  <c:v>6.2317958495270211</c:v>
                </c:pt>
                <c:pt idx="13">
                  <c:v>7.5038864852973512</c:v>
                </c:pt>
                <c:pt idx="14">
                  <c:v>9.4294932903131166</c:v>
                </c:pt>
                <c:pt idx="15">
                  <c:v>11.31694287599912</c:v>
                </c:pt>
                <c:pt idx="16">
                  <c:v>13.799321698320743</c:v>
                </c:pt>
                <c:pt idx="17">
                  <c:v>18.130560240522108</c:v>
                </c:pt>
                <c:pt idx="18">
                  <c:v>21.207197330791232</c:v>
                </c:pt>
                <c:pt idx="19">
                  <c:v>23.137053604165139</c:v>
                </c:pt>
                <c:pt idx="20">
                  <c:v>28.375009166238907</c:v>
                </c:pt>
                <c:pt idx="21">
                  <c:v>32.895911857446649</c:v>
                </c:pt>
                <c:pt idx="22">
                  <c:v>36.885268020825691</c:v>
                </c:pt>
                <c:pt idx="23">
                  <c:v>40.513676028452004</c:v>
                </c:pt>
                <c:pt idx="24">
                  <c:v>43.689227836034313</c:v>
                </c:pt>
                <c:pt idx="25">
                  <c:v>45.802669208770247</c:v>
                </c:pt>
                <c:pt idx="26">
                  <c:v>47.796703820488368</c:v>
                </c:pt>
                <c:pt idx="27">
                  <c:v>52.929529955268748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2-494D-957C-166A4CA6F53C}"/>
            </c:ext>
          </c:extLst>
        </c:ser>
        <c:ser>
          <c:idx val="2"/>
          <c:order val="2"/>
          <c:tx>
            <c:strRef>
              <c:f>'1.9 指标比较'!$N$3</c:f>
              <c:strCache>
                <c:ptCount val="1"/>
                <c:pt idx="0">
                  <c:v>巴菲特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指标比较'!$N$4:$N$31</c:f>
              <c:numCache>
                <c:formatCode>_(* #,##0.00_);_(* \(#,##0.00\);_(* "-"??_);_(@_)</c:formatCode>
                <c:ptCount val="28"/>
                <c:pt idx="0">
                  <c:v>1.0740000000000001</c:v>
                </c:pt>
                <c:pt idx="1">
                  <c:v>1.499304</c:v>
                </c:pt>
                <c:pt idx="2">
                  <c:v>1.8036627120000002</c:v>
                </c:pt>
                <c:pt idx="3">
                  <c:v>2.0615864798160004</c:v>
                </c:pt>
                <c:pt idx="4">
                  <c:v>2.3481470005104246</c:v>
                </c:pt>
                <c:pt idx="5">
                  <c:v>3.3601983577304178</c:v>
                </c:pt>
                <c:pt idx="6">
                  <c:v>4.4287414354886909</c:v>
                </c:pt>
                <c:pt idx="7">
                  <c:v>5.9389422649903345</c:v>
                </c:pt>
                <c:pt idx="8">
                  <c:v>8.8074513789806659</c:v>
                </c:pt>
                <c:pt idx="9">
                  <c:v>8.8514886358755689</c:v>
                </c:pt>
                <c:pt idx="10">
                  <c:v>9.4268353972074799</c:v>
                </c:pt>
                <c:pt idx="11">
                  <c:v>8.8423716025806147</c:v>
                </c:pt>
                <c:pt idx="12">
                  <c:v>9.7266087628386764</c:v>
                </c:pt>
                <c:pt idx="13">
                  <c:v>11.769196603034798</c:v>
                </c:pt>
                <c:pt idx="14">
                  <c:v>13.004962246353452</c:v>
                </c:pt>
                <c:pt idx="15">
                  <c:v>13.837279830120075</c:v>
                </c:pt>
                <c:pt idx="16">
                  <c:v>16.383339318862166</c:v>
                </c:pt>
                <c:pt idx="17">
                  <c:v>18.185506643937007</c:v>
                </c:pt>
                <c:pt idx="18">
                  <c:v>16.439698006119055</c:v>
                </c:pt>
                <c:pt idx="19">
                  <c:v>19.694758211330626</c:v>
                </c:pt>
                <c:pt idx="20">
                  <c:v>22.255076778803605</c:v>
                </c:pt>
                <c:pt idx="21">
                  <c:v>23.278810310628572</c:v>
                </c:pt>
                <c:pt idx="22">
                  <c:v>26.630958995359084</c:v>
                </c:pt>
                <c:pt idx="23">
                  <c:v>31.477793532514436</c:v>
                </c:pt>
                <c:pt idx="24">
                  <c:v>34.090450395713134</c:v>
                </c:pt>
                <c:pt idx="25">
                  <c:v>36.272239221038774</c:v>
                </c:pt>
                <c:pt idx="26">
                  <c:v>40.153368817689923</c:v>
                </c:pt>
                <c:pt idx="27">
                  <c:v>51.797845774820004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2-494D-957C-166A4CA6F53C}"/>
            </c:ext>
          </c:extLst>
        </c:ser>
        <c:ser>
          <c:idx val="3"/>
          <c:order val="3"/>
          <c:tx>
            <c:strRef>
              <c:f>'1.9 指标比较'!$O$3</c:f>
              <c:strCache>
                <c:ptCount val="1"/>
                <c:pt idx="0">
                  <c:v>城镇收入增长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指标比较'!$O$4:$O$31</c:f>
              <c:numCache>
                <c:formatCode>_(* #,##0.00_);_(* \(#,##0.00\);_(* "-"??_);_(@_)</c:formatCode>
                <c:ptCount val="28"/>
                <c:pt idx="0">
                  <c:v>1.1059431524547803</c:v>
                </c:pt>
                <c:pt idx="1">
                  <c:v>1.2093023255813953</c:v>
                </c:pt>
                <c:pt idx="2">
                  <c:v>1.4010335917312662</c:v>
                </c:pt>
                <c:pt idx="3">
                  <c:v>1.7421188630490956</c:v>
                </c:pt>
                <c:pt idx="4">
                  <c:v>2.3555555555555556</c:v>
                </c:pt>
                <c:pt idx="5">
                  <c:v>2.8423772609819125</c:v>
                </c:pt>
                <c:pt idx="6">
                  <c:v>3.2093023255813957</c:v>
                </c:pt>
                <c:pt idx="7">
                  <c:v>3.3436692506459953</c:v>
                </c:pt>
                <c:pt idx="8">
                  <c:v>3.8651162790697677</c:v>
                </c:pt>
                <c:pt idx="9">
                  <c:v>4.3131782945736434</c:v>
                </c:pt>
                <c:pt idx="10">
                  <c:v>4.8232558139534891</c:v>
                </c:pt>
                <c:pt idx="11">
                  <c:v>5.5989664082687343</c:v>
                </c:pt>
                <c:pt idx="12">
                  <c:v>6.3943152454780368</c:v>
                </c:pt>
                <c:pt idx="13">
                  <c:v>7.2191214470284244</c:v>
                </c:pt>
                <c:pt idx="14">
                  <c:v>8.2273901808785546</c:v>
                </c:pt>
                <c:pt idx="15">
                  <c:v>9.405684754521964</c:v>
                </c:pt>
                <c:pt idx="16">
                  <c:v>10.778294573643411</c:v>
                </c:pt>
                <c:pt idx="17">
                  <c:v>12.775710594315244</c:v>
                </c:pt>
                <c:pt idx="18">
                  <c:v>14.934366925064598</c:v>
                </c:pt>
                <c:pt idx="19">
                  <c:v>16.663565891472864</c:v>
                </c:pt>
                <c:pt idx="20">
                  <c:v>18.88320413436692</c:v>
                </c:pt>
                <c:pt idx="21">
                  <c:v>21.601550387596895</c:v>
                </c:pt>
                <c:pt idx="22">
                  <c:v>24.170025839793276</c:v>
                </c:pt>
                <c:pt idx="23">
                  <c:v>26.606201550387592</c:v>
                </c:pt>
                <c:pt idx="24">
                  <c:v>29.126614987080099</c:v>
                </c:pt>
                <c:pt idx="25">
                  <c:v>32.056330749354004</c:v>
                </c:pt>
                <c:pt idx="26">
                  <c:v>34.919379844961234</c:v>
                </c:pt>
                <c:pt idx="27">
                  <c:v>38.407235142118857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12-494D-957C-166A4CA6F53C}"/>
            </c:ext>
          </c:extLst>
        </c:ser>
        <c:ser>
          <c:idx val="4"/>
          <c:order val="4"/>
          <c:tx>
            <c:strRef>
              <c:f>'1.9 指标比较'!$P$3</c:f>
              <c:strCache>
                <c:ptCount val="1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指标比较'!$P$4:$P$31</c:f>
              <c:numCache>
                <c:formatCode>_(* #,##0.00_);_(* \(#,##0.00\);_(* "-"??_);_(@_)</c:formatCode>
                <c:ptCount val="28"/>
                <c:pt idx="0">
                  <c:v>1.3798672748511986</c:v>
                </c:pt>
                <c:pt idx="1">
                  <c:v>1.618922571891924</c:v>
                </c:pt>
                <c:pt idx="2">
                  <c:v>1.895405371274586</c:v>
                </c:pt>
                <c:pt idx="3">
                  <c:v>2.3372272867655761</c:v>
                </c:pt>
                <c:pt idx="4">
                  <c:v>2.8380753309659803</c:v>
                </c:pt>
                <c:pt idx="5">
                  <c:v>3.3650239382070248</c:v>
                </c:pt>
                <c:pt idx="6">
                  <c:v>3.8784614348797972</c:v>
                </c:pt>
                <c:pt idx="7">
                  <c:v>4.2772191861281295</c:v>
                </c:pt>
                <c:pt idx="8">
                  <c:v>4.5783117959611808</c:v>
                </c:pt>
                <c:pt idx="9">
                  <c:v>4.9050420773981926</c:v>
                </c:pt>
                <c:pt idx="10">
                  <c:v>5.0949051569201185</c:v>
                </c:pt>
                <c:pt idx="11">
                  <c:v>5.5687384219019957</c:v>
                </c:pt>
                <c:pt idx="12">
                  <c:v>6.0014142521152598</c:v>
                </c:pt>
                <c:pt idx="13">
                  <c:v>6.5760717170633258</c:v>
                </c:pt>
                <c:pt idx="14">
                  <c:v>6.8626720107034647</c:v>
                </c:pt>
                <c:pt idx="15">
                  <c:v>7.3903013086592839</c:v>
                </c:pt>
                <c:pt idx="16">
                  <c:v>7.6106066528306329</c:v>
                </c:pt>
                <c:pt idx="17">
                  <c:v>7.8035759963192302</c:v>
                </c:pt>
                <c:pt idx="18">
                  <c:v>8.4417610619357291</c:v>
                </c:pt>
                <c:pt idx="19">
                  <c:v>10.072141778524232</c:v>
                </c:pt>
                <c:pt idx="20">
                  <c:v>10.928104208904346</c:v>
                </c:pt>
                <c:pt idx="21">
                  <c:v>11.804863064992983</c:v>
                </c:pt>
                <c:pt idx="22">
                  <c:v>12.588899619383488</c:v>
                </c:pt>
                <c:pt idx="23">
                  <c:v>13.331507171671591</c:v>
                </c:pt>
                <c:pt idx="24">
                  <c:v>13.826364274614889</c:v>
                </c:pt>
                <c:pt idx="25">
                  <c:v>14.717457374364157</c:v>
                </c:pt>
                <c:pt idx="26">
                  <c:v>15.399429656357077</c:v>
                </c:pt>
                <c:pt idx="27">
                  <c:v>15.729036660473961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12-494D-957C-166A4CA6F53C}"/>
            </c:ext>
          </c:extLst>
        </c:ser>
        <c:ser>
          <c:idx val="5"/>
          <c:order val="5"/>
          <c:tx>
            <c:strRef>
              <c:f>'1.9 指标比较'!$Q$3</c:f>
              <c:strCache>
                <c:ptCount val="1"/>
                <c:pt idx="0">
                  <c:v>全国房屋均价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指标比较'!$Q$4:$Q$31</c:f>
              <c:numCache>
                <c:formatCode>_(* #,##0.00_);_(* \(#,##0.00\);_(* "-"??_);_(@_)</c:formatCode>
                <c:ptCount val="28"/>
                <c:pt idx="0">
                  <c:v>1.2255519977324165</c:v>
                </c:pt>
                <c:pt idx="1">
                  <c:v>1.3708750584055573</c:v>
                </c:pt>
                <c:pt idx="2">
                  <c:v>1.7343677714883021</c:v>
                </c:pt>
                <c:pt idx="3">
                  <c:v>2.2518943587316453</c:v>
                </c:pt>
                <c:pt idx="4">
                  <c:v>2.4562241901632871</c:v>
                </c:pt>
                <c:pt idx="5">
                  <c:v>2.773966801508895</c:v>
                </c:pt>
                <c:pt idx="6">
                  <c:v>3.1497935241481851</c:v>
                </c:pt>
                <c:pt idx="7">
                  <c:v>3.4824233780313927</c:v>
                </c:pt>
                <c:pt idx="8">
                  <c:v>3.5964745839286691</c:v>
                </c:pt>
                <c:pt idx="9">
                  <c:v>3.5790906328702579</c:v>
                </c:pt>
                <c:pt idx="10">
                  <c:v>3.6819932244044256</c:v>
                </c:pt>
                <c:pt idx="11">
                  <c:v>3.7833088931327592</c:v>
                </c:pt>
                <c:pt idx="12">
                  <c:v>3.9236050867466816</c:v>
                </c:pt>
                <c:pt idx="13">
                  <c:v>4.1142227885257387</c:v>
                </c:pt>
                <c:pt idx="14">
                  <c:v>4.7322008966847049</c:v>
                </c:pt>
                <c:pt idx="15">
                  <c:v>5.5234008857804202</c:v>
                </c:pt>
                <c:pt idx="16">
                  <c:v>5.8706224387644301</c:v>
                </c:pt>
                <c:pt idx="17">
                  <c:v>6.737437009529609</c:v>
                </c:pt>
                <c:pt idx="18">
                  <c:v>6.6259158368806039</c:v>
                </c:pt>
                <c:pt idx="19">
                  <c:v>8.1622619968460821</c:v>
                </c:pt>
                <c:pt idx="20">
                  <c:v>8.77484164024699</c:v>
                </c:pt>
                <c:pt idx="21">
                  <c:v>9.3411030730945956</c:v>
                </c:pt>
                <c:pt idx="22">
                  <c:v>10.097664180531877</c:v>
                </c:pt>
                <c:pt idx="23">
                  <c:v>10.875891329084372</c:v>
                </c:pt>
                <c:pt idx="24">
                  <c:v>11.026246066421765</c:v>
                </c:pt>
                <c:pt idx="25">
                  <c:v>11.844076796670677</c:v>
                </c:pt>
                <c:pt idx="26">
                  <c:v>13.035056914394076</c:v>
                </c:pt>
                <c:pt idx="27">
                  <c:v>13.761174443159334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12-494D-957C-166A4CA6F53C}"/>
            </c:ext>
          </c:extLst>
        </c:ser>
        <c:ser>
          <c:idx val="6"/>
          <c:order val="6"/>
          <c:tx>
            <c:strRef>
              <c:f>'1.9 指标比较'!$R$3</c:f>
              <c:strCache>
                <c:ptCount val="1"/>
                <c:pt idx="0">
                  <c:v>GDP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'1.9 指标比较'!$K$4:$K$31</c:f>
              <c:strCache>
                <c:ptCount val="28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</c:strCache>
            </c:strRef>
          </c:cat>
          <c:val>
            <c:numRef>
              <c:f>'1.9 指标比较'!$R$4:$R$31</c:f>
              <c:numCache>
                <c:formatCode>_(* #,##0.00_);_(* \(#,##0.00\);_(* "-"??_);_(@_)</c:formatCode>
                <c:ptCount val="28"/>
                <c:pt idx="0">
                  <c:v>1.038</c:v>
                </c:pt>
                <c:pt idx="1">
                  <c:v>1.1334960000000001</c:v>
                </c:pt>
                <c:pt idx="2">
                  <c:v>1.2944524319999999</c:v>
                </c:pt>
                <c:pt idx="3">
                  <c:v>1.47567577248</c:v>
                </c:pt>
                <c:pt idx="4">
                  <c:v>1.66898929867488</c:v>
                </c:pt>
                <c:pt idx="5">
                  <c:v>1.8509091322304418</c:v>
                </c:pt>
                <c:pt idx="6">
                  <c:v>2.0360000454534863</c:v>
                </c:pt>
                <c:pt idx="7">
                  <c:v>2.2253480496806604</c:v>
                </c:pt>
                <c:pt idx="8">
                  <c:v>2.398925197555752</c:v>
                </c:pt>
                <c:pt idx="9">
                  <c:v>2.5812435125699893</c:v>
                </c:pt>
                <c:pt idx="10">
                  <c:v>2.7980679676258684</c:v>
                </c:pt>
                <c:pt idx="11">
                  <c:v>3.0303076089388155</c:v>
                </c:pt>
                <c:pt idx="12">
                  <c:v>3.3060656013522474</c:v>
                </c:pt>
                <c:pt idx="13">
                  <c:v>3.6366721614874722</c:v>
                </c:pt>
                <c:pt idx="14">
                  <c:v>4.003976049797707</c:v>
                </c:pt>
                <c:pt idx="15">
                  <c:v>4.4163855829268712</c:v>
                </c:pt>
                <c:pt idx="16">
                  <c:v>4.9772665519585839</c:v>
                </c:pt>
                <c:pt idx="17">
                  <c:v>5.6840384023367028</c:v>
                </c:pt>
                <c:pt idx="18">
                  <c:v>6.2297060889610263</c:v>
                </c:pt>
                <c:pt idx="19">
                  <c:v>6.7972323136653756</c:v>
                </c:pt>
                <c:pt idx="20">
                  <c:v>7.5075430904434075</c:v>
                </c:pt>
                <c:pt idx="21">
                  <c:v>8.2057445978546451</c:v>
                </c:pt>
                <c:pt idx="22">
                  <c:v>8.8416898041883787</c:v>
                </c:pt>
                <c:pt idx="23">
                  <c:v>9.521615750130465</c:v>
                </c:pt>
                <c:pt idx="24">
                  <c:v>10.216693699889989</c:v>
                </c:pt>
                <c:pt idx="25">
                  <c:v>10.921645565182398</c:v>
                </c:pt>
                <c:pt idx="26">
                  <c:v>11.653395818049619</c:v>
                </c:pt>
                <c:pt idx="27">
                  <c:v>12.457480129495043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12-494D-957C-166A4CA6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971072"/>
        <c:axId val="703971400"/>
      </c:lineChart>
      <c:catAx>
        <c:axId val="7039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71400"/>
        <c:crosses val="autoZero"/>
        <c:auto val="1"/>
        <c:lblAlgn val="ctr"/>
        <c:lblOffset val="100"/>
        <c:noMultiLvlLbl val="0"/>
      </c:catAx>
      <c:valAx>
        <c:axId val="70397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中国若干经济指标比较（</a:t>
            </a:r>
            <a:r>
              <a:rPr lang="en-US" altLang="zh-CN" sz="1400" b="0" i="0" baseline="0">
                <a:effectLst/>
              </a:rPr>
              <a:t>1990-2017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1</a:t>
            </a:r>
            <a:r>
              <a:rPr lang="zh-CN" altLang="zh-CN" sz="1400" b="0" i="0" baseline="0">
                <a:effectLst/>
              </a:rPr>
              <a:t>元增长）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'1.9 指标比较'!$K$31</c:f>
              <c:strCache>
                <c:ptCount val="1"/>
                <c:pt idx="0">
                  <c:v>2017年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'1.9 指标比较'!$L$3:$R$3</c:f>
              <c:strCache>
                <c:ptCount val="7"/>
                <c:pt idx="0">
                  <c:v>财政收入</c:v>
                </c:pt>
                <c:pt idx="1">
                  <c:v>税收</c:v>
                </c:pt>
                <c:pt idx="2">
                  <c:v>巴菲特</c:v>
                </c:pt>
                <c:pt idx="3">
                  <c:v>城镇收入增长</c:v>
                </c:pt>
                <c:pt idx="4">
                  <c:v>通胀</c:v>
                </c:pt>
                <c:pt idx="5">
                  <c:v>全国房屋均价</c:v>
                </c:pt>
                <c:pt idx="6">
                  <c:v>GDP</c:v>
                </c:pt>
              </c:strCache>
            </c:strRef>
          </c:cat>
          <c:val>
            <c:numRef>
              <c:f>'1.9 指标比较'!$L$31:$R$31</c:f>
              <c:numCache>
                <c:formatCode>_(* #,##0.00_);_(* \(#,##0.00\);_(* "-"??_);_(@_)</c:formatCode>
                <c:ptCount val="7"/>
                <c:pt idx="0">
                  <c:v>64.755525535667388</c:v>
                </c:pt>
                <c:pt idx="1">
                  <c:v>52.929529955268748</c:v>
                </c:pt>
                <c:pt idx="2">
                  <c:v>51.797845774820004</c:v>
                </c:pt>
                <c:pt idx="3">
                  <c:v>38.407235142118857</c:v>
                </c:pt>
                <c:pt idx="4">
                  <c:v>15.729036660473961</c:v>
                </c:pt>
                <c:pt idx="5">
                  <c:v>13.761174443159334</c:v>
                </c:pt>
                <c:pt idx="6">
                  <c:v>12.457480129495043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9-48D2-B731-B9ECBC7B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667896"/>
        <c:axId val="711668224"/>
      </c:barChart>
      <c:catAx>
        <c:axId val="7116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68224"/>
        <c:crosses val="autoZero"/>
        <c:auto val="1"/>
        <c:lblAlgn val="ctr"/>
        <c:lblOffset val="100"/>
        <c:noMultiLvlLbl val="0"/>
      </c:catAx>
      <c:valAx>
        <c:axId val="7116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中国人口年龄结构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'2.2 人口明细'!$D$3</c:f>
              <c:strCache>
                <c:ptCount val="1"/>
                <c:pt idx="0">
                  <c:v>0-14岁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人口明细'!$D$45:$D$71</c:f>
              <c:numCache>
                <c:formatCode>_ * #,##0_ ;_ * \-#,##0_ ;_ * "-"??_ ;_ @_ </c:formatCode>
                <c:ptCount val="27"/>
                <c:pt idx="0">
                  <c:v>31659</c:v>
                </c:pt>
                <c:pt idx="1">
                  <c:v>32095</c:v>
                </c:pt>
                <c:pt idx="2">
                  <c:v>32339</c:v>
                </c:pt>
                <c:pt idx="3">
                  <c:v>32177</c:v>
                </c:pt>
                <c:pt idx="4">
                  <c:v>32360</c:v>
                </c:pt>
                <c:pt idx="5">
                  <c:v>32218</c:v>
                </c:pt>
                <c:pt idx="6">
                  <c:v>32311</c:v>
                </c:pt>
                <c:pt idx="7">
                  <c:v>32093</c:v>
                </c:pt>
                <c:pt idx="8">
                  <c:v>32064</c:v>
                </c:pt>
                <c:pt idx="9">
                  <c:v>31950</c:v>
                </c:pt>
                <c:pt idx="10">
                  <c:v>29012</c:v>
                </c:pt>
                <c:pt idx="11">
                  <c:v>28716</c:v>
                </c:pt>
                <c:pt idx="12">
                  <c:v>28774</c:v>
                </c:pt>
                <c:pt idx="13">
                  <c:v>28559</c:v>
                </c:pt>
                <c:pt idx="14">
                  <c:v>27947</c:v>
                </c:pt>
                <c:pt idx="15">
                  <c:v>26504</c:v>
                </c:pt>
                <c:pt idx="16">
                  <c:v>25961</c:v>
                </c:pt>
                <c:pt idx="17">
                  <c:v>25660</c:v>
                </c:pt>
                <c:pt idx="18">
                  <c:v>25166</c:v>
                </c:pt>
                <c:pt idx="19">
                  <c:v>24659</c:v>
                </c:pt>
                <c:pt idx="20">
                  <c:v>22259</c:v>
                </c:pt>
                <c:pt idx="21">
                  <c:v>22164</c:v>
                </c:pt>
                <c:pt idx="22">
                  <c:v>22287</c:v>
                </c:pt>
                <c:pt idx="23">
                  <c:v>22329</c:v>
                </c:pt>
                <c:pt idx="24">
                  <c:v>22558</c:v>
                </c:pt>
                <c:pt idx="25">
                  <c:v>22715</c:v>
                </c:pt>
                <c:pt idx="26">
                  <c:v>23008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6-4E92-8650-1DB5128D2680}"/>
            </c:ext>
          </c:extLst>
        </c:ser>
        <c:ser>
          <c:idx val="1"/>
          <c:order val="1"/>
          <c:tx>
            <c:strRef>
              <c:f>'2.2 人口明细'!$E$3</c:f>
              <c:strCache>
                <c:ptCount val="1"/>
                <c:pt idx="0">
                  <c:v>15-64岁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人口明细'!$E$45:$E$71</c:f>
              <c:numCache>
                <c:formatCode>_ * #,##0_ ;_ * \-#,##0_ ;_ * "-"??_ ;_ @_ </c:formatCode>
                <c:ptCount val="27"/>
                <c:pt idx="0">
                  <c:v>76306</c:v>
                </c:pt>
                <c:pt idx="1">
                  <c:v>76791</c:v>
                </c:pt>
                <c:pt idx="2">
                  <c:v>77614</c:v>
                </c:pt>
                <c:pt idx="3">
                  <c:v>79051</c:v>
                </c:pt>
                <c:pt idx="4">
                  <c:v>79868</c:v>
                </c:pt>
                <c:pt idx="5">
                  <c:v>81393</c:v>
                </c:pt>
                <c:pt idx="6">
                  <c:v>82245</c:v>
                </c:pt>
                <c:pt idx="7">
                  <c:v>83448</c:v>
                </c:pt>
                <c:pt idx="8">
                  <c:v>84338</c:v>
                </c:pt>
                <c:pt idx="9">
                  <c:v>85157</c:v>
                </c:pt>
                <c:pt idx="10">
                  <c:v>88910</c:v>
                </c:pt>
                <c:pt idx="11">
                  <c:v>89849</c:v>
                </c:pt>
                <c:pt idx="12">
                  <c:v>90302</c:v>
                </c:pt>
                <c:pt idx="13">
                  <c:v>90976</c:v>
                </c:pt>
                <c:pt idx="14">
                  <c:v>92184</c:v>
                </c:pt>
                <c:pt idx="15">
                  <c:v>94197</c:v>
                </c:pt>
                <c:pt idx="16">
                  <c:v>95068</c:v>
                </c:pt>
                <c:pt idx="17">
                  <c:v>95833</c:v>
                </c:pt>
                <c:pt idx="18">
                  <c:v>96680</c:v>
                </c:pt>
                <c:pt idx="19">
                  <c:v>97484</c:v>
                </c:pt>
                <c:pt idx="20">
                  <c:v>99938</c:v>
                </c:pt>
                <c:pt idx="21">
                  <c:v>100283</c:v>
                </c:pt>
                <c:pt idx="22">
                  <c:v>100403</c:v>
                </c:pt>
                <c:pt idx="23">
                  <c:v>100582</c:v>
                </c:pt>
                <c:pt idx="24">
                  <c:v>100469</c:v>
                </c:pt>
                <c:pt idx="25">
                  <c:v>100361</c:v>
                </c:pt>
                <c:pt idx="26">
                  <c:v>100260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6-4E92-8650-1DB5128D2680}"/>
            </c:ext>
          </c:extLst>
        </c:ser>
        <c:ser>
          <c:idx val="2"/>
          <c:order val="2"/>
          <c:tx>
            <c:strRef>
              <c:f>'2.2 人口明细'!$F$3</c:f>
              <c:strCache>
                <c:ptCount val="1"/>
                <c:pt idx="0">
                  <c:v>65岁以上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'2.2 人口明细'!$B$45:$B$71</c:f>
              <c:strCache>
                <c:ptCount val="27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</c:strCache>
            </c:strRef>
          </c:cat>
          <c:val>
            <c:numRef>
              <c:f>'2.2 人口明细'!$F$45:$F$71</c:f>
              <c:numCache>
                <c:formatCode>_ * #,##0_ ;_ * \-#,##0_ ;_ * "-"??_ ;_ @_ </c:formatCode>
                <c:ptCount val="27"/>
                <c:pt idx="0">
                  <c:v>6368</c:v>
                </c:pt>
                <c:pt idx="1">
                  <c:v>6938</c:v>
                </c:pt>
                <c:pt idx="2">
                  <c:v>7218</c:v>
                </c:pt>
                <c:pt idx="3">
                  <c:v>7289</c:v>
                </c:pt>
                <c:pt idx="4">
                  <c:v>7622</c:v>
                </c:pt>
                <c:pt idx="5">
                  <c:v>7510</c:v>
                </c:pt>
                <c:pt idx="6">
                  <c:v>7833</c:v>
                </c:pt>
                <c:pt idx="7">
                  <c:v>8085</c:v>
                </c:pt>
                <c:pt idx="8">
                  <c:v>8359</c:v>
                </c:pt>
                <c:pt idx="9">
                  <c:v>8679</c:v>
                </c:pt>
                <c:pt idx="10">
                  <c:v>8821</c:v>
                </c:pt>
                <c:pt idx="11">
                  <c:v>9062</c:v>
                </c:pt>
                <c:pt idx="12">
                  <c:v>9377</c:v>
                </c:pt>
                <c:pt idx="13">
                  <c:v>9692</c:v>
                </c:pt>
                <c:pt idx="14">
                  <c:v>9857</c:v>
                </c:pt>
                <c:pt idx="15">
                  <c:v>10055</c:v>
                </c:pt>
                <c:pt idx="16">
                  <c:v>10419</c:v>
                </c:pt>
                <c:pt idx="17">
                  <c:v>10636</c:v>
                </c:pt>
                <c:pt idx="18">
                  <c:v>10956</c:v>
                </c:pt>
                <c:pt idx="19">
                  <c:v>11307</c:v>
                </c:pt>
                <c:pt idx="20">
                  <c:v>11894</c:v>
                </c:pt>
                <c:pt idx="21">
                  <c:v>12288</c:v>
                </c:pt>
                <c:pt idx="22">
                  <c:v>12714</c:v>
                </c:pt>
                <c:pt idx="23">
                  <c:v>13161</c:v>
                </c:pt>
                <c:pt idx="24">
                  <c:v>13755</c:v>
                </c:pt>
                <c:pt idx="25">
                  <c:v>14386</c:v>
                </c:pt>
                <c:pt idx="26">
                  <c:v>15003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6-4E92-8650-1DB5128D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282600"/>
        <c:axId val="687273088"/>
      </c:areaChart>
      <c:catAx>
        <c:axId val="6872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73088"/>
        <c:crosses val="autoZero"/>
        <c:auto val="1"/>
        <c:lblAlgn val="ctr"/>
        <c:lblOffset val="100"/>
        <c:noMultiLvlLbl val="0"/>
      </c:catAx>
      <c:valAx>
        <c:axId val="6872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82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新出生人口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人口明细'!$J$3</c:f>
              <c:strCache>
                <c:ptCount val="1"/>
                <c:pt idx="0">
                  <c:v>新出生人口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人口明细'!$B$45:$B$74</c:f>
              <c:strCache>
                <c:ptCount val="30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  <c:pt idx="29">
                  <c:v>2019年</c:v>
                </c:pt>
              </c:strCache>
            </c:strRef>
          </c:cat>
          <c:val>
            <c:numRef>
              <c:f>'2.2 人口明细'!$J$45:$J$74</c:f>
              <c:numCache>
                <c:formatCode>_ * #,##0_ ;_ * \-#,##0_ ;_ * "-"??_ ;_ @_ </c:formatCode>
                <c:ptCount val="30"/>
                <c:pt idx="0">
                  <c:v>2621.0043999999998</c:v>
                </c:pt>
                <c:pt idx="1">
                  <c:v>2008.2026000000001</c:v>
                </c:pt>
                <c:pt idx="2">
                  <c:v>1875.2106000000001</c:v>
                </c:pt>
                <c:pt idx="3">
                  <c:v>1791.4756</c:v>
                </c:pt>
                <c:pt idx="4">
                  <c:v>1647.0139999999999</c:v>
                </c:pt>
                <c:pt idx="5">
                  <c:v>1693.3559</c:v>
                </c:pt>
                <c:pt idx="6">
                  <c:v>1522.4282000000001</c:v>
                </c:pt>
                <c:pt idx="7">
                  <c:v>1445.4335000000001</c:v>
                </c:pt>
                <c:pt idx="8">
                  <c:v>1401.0710999999999</c:v>
                </c:pt>
                <c:pt idx="9">
                  <c:v>1149.5246999999999</c:v>
                </c:pt>
                <c:pt idx="10">
                  <c:v>1379.3798999999999</c:v>
                </c:pt>
                <c:pt idx="11">
                  <c:v>1702</c:v>
                </c:pt>
                <c:pt idx="12">
                  <c:v>1647</c:v>
                </c:pt>
                <c:pt idx="13">
                  <c:v>1599</c:v>
                </c:pt>
                <c:pt idx="14">
                  <c:v>1593</c:v>
                </c:pt>
                <c:pt idx="15">
                  <c:v>1617</c:v>
                </c:pt>
                <c:pt idx="16">
                  <c:v>1584</c:v>
                </c:pt>
                <c:pt idx="17">
                  <c:v>1594</c:v>
                </c:pt>
                <c:pt idx="18">
                  <c:v>1608</c:v>
                </c:pt>
                <c:pt idx="19">
                  <c:v>1615</c:v>
                </c:pt>
                <c:pt idx="20">
                  <c:v>1574</c:v>
                </c:pt>
                <c:pt idx="21">
                  <c:v>1604</c:v>
                </c:pt>
                <c:pt idx="22">
                  <c:v>1635</c:v>
                </c:pt>
                <c:pt idx="23">
                  <c:v>1640</c:v>
                </c:pt>
                <c:pt idx="24">
                  <c:v>1687</c:v>
                </c:pt>
                <c:pt idx="25">
                  <c:v>1655</c:v>
                </c:pt>
                <c:pt idx="26">
                  <c:v>1786</c:v>
                </c:pt>
                <c:pt idx="27">
                  <c:v>1723</c:v>
                </c:pt>
                <c:pt idx="28">
                  <c:v>1523</c:v>
                </c:pt>
                <c:pt idx="29">
                  <c:v>1465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6-44AB-AA27-AD5AE8B5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059200"/>
        <c:axId val="692067400"/>
      </c:barChart>
      <c:lineChart>
        <c:grouping val="standard"/>
        <c:varyColors val="0"/>
        <c:ser>
          <c:idx val="1"/>
          <c:order val="1"/>
          <c:tx>
            <c:strRef>
              <c:f>'2.2 人口明细'!$K$3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人口明细'!$B$45:$B$74</c:f>
              <c:strCache>
                <c:ptCount val="30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  <c:pt idx="29">
                  <c:v>2019年</c:v>
                </c:pt>
              </c:strCache>
            </c:strRef>
          </c:cat>
          <c:val>
            <c:numRef>
              <c:f>'2.2 人口明细'!$K$45:$K$74</c:f>
              <c:numCache>
                <c:formatCode>0.00%</c:formatCode>
                <c:ptCount val="30"/>
                <c:pt idx="1">
                  <c:v>-0.23380418590674623</c:v>
                </c:pt>
                <c:pt idx="2">
                  <c:v>-6.622439389332524E-2</c:v>
                </c:pt>
                <c:pt idx="3">
                  <c:v>-4.4653651168567454E-2</c:v>
                </c:pt>
                <c:pt idx="4">
                  <c:v>-8.0638329654057261E-2</c:v>
                </c:pt>
                <c:pt idx="5">
                  <c:v>2.8136919297589547E-2</c:v>
                </c:pt>
                <c:pt idx="6">
                  <c:v>-0.10094020991098207</c:v>
                </c:pt>
                <c:pt idx="7">
                  <c:v>-5.0573616542310518E-2</c:v>
                </c:pt>
                <c:pt idx="8">
                  <c:v>-3.0691415412746559E-2</c:v>
                </c:pt>
                <c:pt idx="9">
                  <c:v>-0.17953864011612253</c:v>
                </c:pt>
                <c:pt idx="10">
                  <c:v>0.19995672994238389</c:v>
                </c:pt>
                <c:pt idx="11">
                  <c:v>0.23388777812406869</c:v>
                </c:pt>
                <c:pt idx="12">
                  <c:v>-3.2314923619271463E-2</c:v>
                </c:pt>
                <c:pt idx="13">
                  <c:v>-2.9143897996356971E-2</c:v>
                </c:pt>
                <c:pt idx="14">
                  <c:v>-3.7523452157598447E-3</c:v>
                </c:pt>
                <c:pt idx="15">
                  <c:v>1.5065913370998052E-2</c:v>
                </c:pt>
                <c:pt idx="16">
                  <c:v>-2.0408163265306145E-2</c:v>
                </c:pt>
                <c:pt idx="17">
                  <c:v>6.3131313131312705E-3</c:v>
                </c:pt>
                <c:pt idx="18">
                  <c:v>8.7829360100375453E-3</c:v>
                </c:pt>
                <c:pt idx="19">
                  <c:v>4.3532338308458485E-3</c:v>
                </c:pt>
                <c:pt idx="20">
                  <c:v>-2.5386996904024794E-2</c:v>
                </c:pt>
                <c:pt idx="21">
                  <c:v>1.9059720457433205E-2</c:v>
                </c:pt>
                <c:pt idx="22">
                  <c:v>1.9326683291770674E-2</c:v>
                </c:pt>
                <c:pt idx="23">
                  <c:v>3.0581039755350758E-3</c:v>
                </c:pt>
                <c:pt idx="24">
                  <c:v>2.8658536585365768E-2</c:v>
                </c:pt>
                <c:pt idx="25">
                  <c:v>-1.8968583283936025E-2</c:v>
                </c:pt>
                <c:pt idx="26">
                  <c:v>7.9154078549849016E-2</c:v>
                </c:pt>
                <c:pt idx="27">
                  <c:v>-3.5274356103023541E-2</c:v>
                </c:pt>
                <c:pt idx="28">
                  <c:v>-0.11607661056297158</c:v>
                </c:pt>
                <c:pt idx="29">
                  <c:v>-3.8082731451083429E-2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6E6-44AB-AA27-AD5AE8B5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061168"/>
        <c:axId val="692069696"/>
      </c:lineChart>
      <c:catAx>
        <c:axId val="6920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67400"/>
        <c:crosses val="autoZero"/>
        <c:auto val="1"/>
        <c:lblAlgn val="ctr"/>
        <c:lblOffset val="100"/>
        <c:noMultiLvlLbl val="0"/>
      </c:catAx>
      <c:valAx>
        <c:axId val="69206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59200"/>
        <c:crosses val="autoZero"/>
        <c:crossBetween val="between"/>
      </c:valAx>
      <c:valAx>
        <c:axId val="69206969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061168"/>
        <c:crosses val="max"/>
        <c:crossBetween val="between"/>
      </c:valAx>
      <c:catAx>
        <c:axId val="69206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206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高等教育毕业生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人口明细'!$R$3</c:f>
              <c:strCache>
                <c:ptCount val="1"/>
                <c:pt idx="0">
                  <c:v>普通高校毕业生数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人口明细'!$B$45:$B$73</c:f>
              <c:strCache>
                <c:ptCount val="29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</c:strCache>
            </c:strRef>
          </c:cat>
          <c:val>
            <c:numRef>
              <c:f>'2.2 人口明细'!$R$45:$R$73</c:f>
              <c:numCache>
                <c:formatCode>_ * #,##0_ ;_ * \-#,##0_ ;_ * "-"??_ ;_ @_ </c:formatCode>
                <c:ptCount val="29"/>
                <c:pt idx="0">
                  <c:v>614000</c:v>
                </c:pt>
                <c:pt idx="1">
                  <c:v>614000</c:v>
                </c:pt>
                <c:pt idx="2">
                  <c:v>604000</c:v>
                </c:pt>
                <c:pt idx="3">
                  <c:v>571000</c:v>
                </c:pt>
                <c:pt idx="4">
                  <c:v>637417</c:v>
                </c:pt>
                <c:pt idx="5">
                  <c:v>805397</c:v>
                </c:pt>
                <c:pt idx="6">
                  <c:v>838638</c:v>
                </c:pt>
                <c:pt idx="7">
                  <c:v>829070</c:v>
                </c:pt>
                <c:pt idx="8">
                  <c:v>829833</c:v>
                </c:pt>
                <c:pt idx="9">
                  <c:v>847617</c:v>
                </c:pt>
                <c:pt idx="10">
                  <c:v>949767</c:v>
                </c:pt>
                <c:pt idx="11">
                  <c:v>1036323</c:v>
                </c:pt>
                <c:pt idx="12">
                  <c:v>1337309</c:v>
                </c:pt>
                <c:pt idx="13">
                  <c:v>1877492</c:v>
                </c:pt>
                <c:pt idx="14">
                  <c:v>2391152</c:v>
                </c:pt>
                <c:pt idx="15">
                  <c:v>3881034</c:v>
                </c:pt>
                <c:pt idx="16">
                  <c:v>4587745</c:v>
                </c:pt>
                <c:pt idx="17">
                  <c:v>5235175</c:v>
                </c:pt>
                <c:pt idx="18">
                  <c:v>5418109</c:v>
                </c:pt>
                <c:pt idx="19">
                  <c:v>5874139</c:v>
                </c:pt>
                <c:pt idx="20">
                  <c:v>6190661</c:v>
                </c:pt>
                <c:pt idx="21">
                  <c:v>6361179</c:v>
                </c:pt>
                <c:pt idx="22">
                  <c:v>6517623</c:v>
                </c:pt>
                <c:pt idx="23">
                  <c:v>6737474</c:v>
                </c:pt>
                <c:pt idx="24">
                  <c:v>6998928</c:v>
                </c:pt>
                <c:pt idx="25">
                  <c:v>7254599</c:v>
                </c:pt>
                <c:pt idx="26">
                  <c:v>7595176</c:v>
                </c:pt>
                <c:pt idx="27">
                  <c:v>7757000</c:v>
                </c:pt>
                <c:pt idx="28">
                  <c:v>7792443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3-438A-867B-93CD037B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511144"/>
        <c:axId val="680510816"/>
      </c:barChart>
      <c:lineChart>
        <c:grouping val="standard"/>
        <c:varyColors val="0"/>
        <c:ser>
          <c:idx val="1"/>
          <c:order val="1"/>
          <c:tx>
            <c:strRef>
              <c:f>'2.2 人口明细'!$S$3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人口明细'!$B$4:$B$73</c:f>
              <c:strCache>
                <c:ptCount val="70"/>
                <c:pt idx="0">
                  <c:v>1949年</c:v>
                </c:pt>
                <c:pt idx="1">
                  <c:v>1950年</c:v>
                </c:pt>
                <c:pt idx="2">
                  <c:v>1951年</c:v>
                </c:pt>
                <c:pt idx="3">
                  <c:v>1952年</c:v>
                </c:pt>
                <c:pt idx="4">
                  <c:v>1953年</c:v>
                </c:pt>
                <c:pt idx="5">
                  <c:v>1954年</c:v>
                </c:pt>
                <c:pt idx="6">
                  <c:v>1955年</c:v>
                </c:pt>
                <c:pt idx="7">
                  <c:v>1956年</c:v>
                </c:pt>
                <c:pt idx="8">
                  <c:v>1957年</c:v>
                </c:pt>
                <c:pt idx="9">
                  <c:v>1958年</c:v>
                </c:pt>
                <c:pt idx="10">
                  <c:v>1959年</c:v>
                </c:pt>
                <c:pt idx="11">
                  <c:v>1960年</c:v>
                </c:pt>
                <c:pt idx="12">
                  <c:v>1961年</c:v>
                </c:pt>
                <c:pt idx="13">
                  <c:v>1962年</c:v>
                </c:pt>
                <c:pt idx="14">
                  <c:v>1963年</c:v>
                </c:pt>
                <c:pt idx="15">
                  <c:v>1964年</c:v>
                </c:pt>
                <c:pt idx="16">
                  <c:v>1965年</c:v>
                </c:pt>
                <c:pt idx="17">
                  <c:v>1966年</c:v>
                </c:pt>
                <c:pt idx="18">
                  <c:v>1967年</c:v>
                </c:pt>
                <c:pt idx="19">
                  <c:v>1968年</c:v>
                </c:pt>
                <c:pt idx="20">
                  <c:v>1969年</c:v>
                </c:pt>
                <c:pt idx="21">
                  <c:v>1970年</c:v>
                </c:pt>
                <c:pt idx="22">
                  <c:v>1971年</c:v>
                </c:pt>
                <c:pt idx="23">
                  <c:v>1972年</c:v>
                </c:pt>
                <c:pt idx="24">
                  <c:v>1973年</c:v>
                </c:pt>
                <c:pt idx="25">
                  <c:v>1974年</c:v>
                </c:pt>
                <c:pt idx="26">
                  <c:v>1975年</c:v>
                </c:pt>
                <c:pt idx="27">
                  <c:v>1976年</c:v>
                </c:pt>
                <c:pt idx="28">
                  <c:v>1977年</c:v>
                </c:pt>
                <c:pt idx="29">
                  <c:v>1978年</c:v>
                </c:pt>
                <c:pt idx="30">
                  <c:v>1979年</c:v>
                </c:pt>
                <c:pt idx="31">
                  <c:v>1980年</c:v>
                </c:pt>
                <c:pt idx="32">
                  <c:v>1981年</c:v>
                </c:pt>
                <c:pt idx="33">
                  <c:v>1982年</c:v>
                </c:pt>
                <c:pt idx="34">
                  <c:v>1983年</c:v>
                </c:pt>
                <c:pt idx="35">
                  <c:v>1984年</c:v>
                </c:pt>
                <c:pt idx="36">
                  <c:v>1985年</c:v>
                </c:pt>
                <c:pt idx="37">
                  <c:v>1986年</c:v>
                </c:pt>
                <c:pt idx="38">
                  <c:v>1987年</c:v>
                </c:pt>
                <c:pt idx="39">
                  <c:v>1988年</c:v>
                </c:pt>
                <c:pt idx="40">
                  <c:v>1989年</c:v>
                </c:pt>
                <c:pt idx="41">
                  <c:v>1990年</c:v>
                </c:pt>
                <c:pt idx="42">
                  <c:v>1991年</c:v>
                </c:pt>
                <c:pt idx="43">
                  <c:v>1992年</c:v>
                </c:pt>
                <c:pt idx="44">
                  <c:v>1993年</c:v>
                </c:pt>
                <c:pt idx="45">
                  <c:v>1994年</c:v>
                </c:pt>
                <c:pt idx="46">
                  <c:v>1995年</c:v>
                </c:pt>
                <c:pt idx="47">
                  <c:v>1996年</c:v>
                </c:pt>
                <c:pt idx="48">
                  <c:v>1997年</c:v>
                </c:pt>
                <c:pt idx="49">
                  <c:v>1998年</c:v>
                </c:pt>
                <c:pt idx="50">
                  <c:v>1999年</c:v>
                </c:pt>
                <c:pt idx="51">
                  <c:v>2000年</c:v>
                </c:pt>
                <c:pt idx="52">
                  <c:v>2001年</c:v>
                </c:pt>
                <c:pt idx="53">
                  <c:v>2002年</c:v>
                </c:pt>
                <c:pt idx="54">
                  <c:v>2003年</c:v>
                </c:pt>
                <c:pt idx="55">
                  <c:v>2004年</c:v>
                </c:pt>
                <c:pt idx="56">
                  <c:v>2005年</c:v>
                </c:pt>
                <c:pt idx="57">
                  <c:v>2006年</c:v>
                </c:pt>
                <c:pt idx="58">
                  <c:v>2007年</c:v>
                </c:pt>
                <c:pt idx="59">
                  <c:v>2008年</c:v>
                </c:pt>
                <c:pt idx="60">
                  <c:v>2009年</c:v>
                </c:pt>
                <c:pt idx="61">
                  <c:v>2010年</c:v>
                </c:pt>
                <c:pt idx="62">
                  <c:v>2011年</c:v>
                </c:pt>
                <c:pt idx="63">
                  <c:v>2012年</c:v>
                </c:pt>
                <c:pt idx="64">
                  <c:v>2013年</c:v>
                </c:pt>
                <c:pt idx="65">
                  <c:v>2014年</c:v>
                </c:pt>
                <c:pt idx="66">
                  <c:v>2015年</c:v>
                </c:pt>
                <c:pt idx="67">
                  <c:v>2016年</c:v>
                </c:pt>
                <c:pt idx="68">
                  <c:v>2017年</c:v>
                </c:pt>
                <c:pt idx="69">
                  <c:v>2018年</c:v>
                </c:pt>
              </c:strCache>
            </c:strRef>
          </c:cat>
          <c:val>
            <c:numRef>
              <c:f>'2.2 人口明细'!$S$45:$S$73</c:f>
              <c:numCache>
                <c:formatCode>0%</c:formatCode>
                <c:ptCount val="29"/>
                <c:pt idx="0">
                  <c:v>6.5972222222222321E-2</c:v>
                </c:pt>
                <c:pt idx="1">
                  <c:v>0</c:v>
                </c:pt>
                <c:pt idx="2">
                  <c:v>-1.6286644951140072E-2</c:v>
                </c:pt>
                <c:pt idx="3">
                  <c:v>-5.4635761589403975E-2</c:v>
                </c:pt>
                <c:pt idx="4">
                  <c:v>0.11631698774080568</c:v>
                </c:pt>
                <c:pt idx="5">
                  <c:v>0.26353235009420839</c:v>
                </c:pt>
                <c:pt idx="6">
                  <c:v>4.1272813283387055E-2</c:v>
                </c:pt>
                <c:pt idx="7">
                  <c:v>-1.1408975028558199E-2</c:v>
                </c:pt>
                <c:pt idx="8">
                  <c:v>9.2030829724865093E-4</c:v>
                </c:pt>
                <c:pt idx="9">
                  <c:v>2.1430818007960539E-2</c:v>
                </c:pt>
                <c:pt idx="10">
                  <c:v>0.12051433607395801</c:v>
                </c:pt>
                <c:pt idx="11">
                  <c:v>9.1133930743013902E-2</c:v>
                </c:pt>
                <c:pt idx="12">
                  <c:v>0.29043647588637911</c:v>
                </c:pt>
                <c:pt idx="13">
                  <c:v>0.40393282330411306</c:v>
                </c:pt>
                <c:pt idx="14">
                  <c:v>0.27358838280003317</c:v>
                </c:pt>
                <c:pt idx="15">
                  <c:v>0.62308125957697369</c:v>
                </c:pt>
                <c:pt idx="16">
                  <c:v>0.18209348333459596</c:v>
                </c:pt>
                <c:pt idx="17">
                  <c:v>0.14112161857295913</c:v>
                </c:pt>
                <c:pt idx="18">
                  <c:v>3.4943244495169612E-2</c:v>
                </c:pt>
                <c:pt idx="19">
                  <c:v>8.4167741918813377E-2</c:v>
                </c:pt>
                <c:pt idx="20">
                  <c:v>5.3883981975911599E-2</c:v>
                </c:pt>
                <c:pt idx="21">
                  <c:v>2.7544393078541951E-2</c:v>
                </c:pt>
                <c:pt idx="22">
                  <c:v>2.4593554119448635E-2</c:v>
                </c:pt>
                <c:pt idx="23">
                  <c:v>3.373177613985967E-2</c:v>
                </c:pt>
                <c:pt idx="24">
                  <c:v>3.8805938249260707E-2</c:v>
                </c:pt>
                <c:pt idx="25">
                  <c:v>3.6530022883504376E-2</c:v>
                </c:pt>
                <c:pt idx="26">
                  <c:v>4.6946357751820544E-2</c:v>
                </c:pt>
                <c:pt idx="27">
                  <c:v>2.1306155380731218E-2</c:v>
                </c:pt>
                <c:pt idx="28">
                  <c:v>4.5691633363413864E-3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4C3-438A-867B-93CD037B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377576"/>
        <c:axId val="678379216"/>
      </c:lineChart>
      <c:catAx>
        <c:axId val="68051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510816"/>
        <c:crosses val="autoZero"/>
        <c:auto val="1"/>
        <c:lblAlgn val="ctr"/>
        <c:lblOffset val="100"/>
        <c:noMultiLvlLbl val="0"/>
      </c:catAx>
      <c:valAx>
        <c:axId val="6805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0511144"/>
        <c:crosses val="autoZero"/>
        <c:crossBetween val="between"/>
      </c:valAx>
      <c:valAx>
        <c:axId val="6783792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377576"/>
        <c:crosses val="max"/>
        <c:crossBetween val="between"/>
      </c:valAx>
      <c:catAx>
        <c:axId val="678377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837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研究生毕业生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人口明细'!$T$3:$T$58</c:f>
              <c:strCache>
                <c:ptCount val="56"/>
                <c:pt idx="0">
                  <c:v>研究生毕业生数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人口明细'!$B$59:$B$73</c:f>
              <c:strCache>
                <c:ptCount val="15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  <c:pt idx="14">
                  <c:v>2018年</c:v>
                </c:pt>
              </c:strCache>
            </c:strRef>
          </c:cat>
          <c:val>
            <c:numRef>
              <c:f>'2.2 人口明细'!$T$59:$T$73</c:f>
              <c:numCache>
                <c:formatCode>_ * #,##0_ ;_ * \-#,##0_ ;_ * "-"??_ ;_ @_ </c:formatCode>
                <c:ptCount val="15"/>
                <c:pt idx="0">
                  <c:v>150777</c:v>
                </c:pt>
                <c:pt idx="1">
                  <c:v>189728</c:v>
                </c:pt>
                <c:pt idx="2">
                  <c:v>255902</c:v>
                </c:pt>
                <c:pt idx="3">
                  <c:v>311839</c:v>
                </c:pt>
                <c:pt idx="4">
                  <c:v>344825</c:v>
                </c:pt>
                <c:pt idx="5">
                  <c:v>371273</c:v>
                </c:pt>
                <c:pt idx="6">
                  <c:v>383600</c:v>
                </c:pt>
                <c:pt idx="7">
                  <c:v>429994</c:v>
                </c:pt>
                <c:pt idx="8">
                  <c:v>486455</c:v>
                </c:pt>
                <c:pt idx="9">
                  <c:v>513626</c:v>
                </c:pt>
                <c:pt idx="10">
                  <c:v>535863</c:v>
                </c:pt>
                <c:pt idx="11">
                  <c:v>551522</c:v>
                </c:pt>
                <c:pt idx="12">
                  <c:v>563938</c:v>
                </c:pt>
                <c:pt idx="13">
                  <c:v>543644</c:v>
                </c:pt>
                <c:pt idx="14">
                  <c:v>543644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9-46DC-A6C0-48B57B1A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175264"/>
        <c:axId val="701175592"/>
      </c:barChart>
      <c:lineChart>
        <c:grouping val="standard"/>
        <c:varyColors val="0"/>
        <c:ser>
          <c:idx val="1"/>
          <c:order val="1"/>
          <c:tx>
            <c:strRef>
              <c:f>'2.2 人口明细'!$U$3:$U$58</c:f>
              <c:strCache>
                <c:ptCount val="56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人口明细'!$B$59:$B$73</c:f>
              <c:strCache>
                <c:ptCount val="15"/>
                <c:pt idx="0">
                  <c:v>2004年</c:v>
                </c:pt>
                <c:pt idx="1">
                  <c:v>2005年</c:v>
                </c:pt>
                <c:pt idx="2">
                  <c:v>2006年</c:v>
                </c:pt>
                <c:pt idx="3">
                  <c:v>2007年</c:v>
                </c:pt>
                <c:pt idx="4">
                  <c:v>2008年</c:v>
                </c:pt>
                <c:pt idx="5">
                  <c:v>2009年</c:v>
                </c:pt>
                <c:pt idx="6">
                  <c:v>2010年</c:v>
                </c:pt>
                <c:pt idx="7">
                  <c:v>2011年</c:v>
                </c:pt>
                <c:pt idx="8">
                  <c:v>2012年</c:v>
                </c:pt>
                <c:pt idx="9">
                  <c:v>2013年</c:v>
                </c:pt>
                <c:pt idx="10">
                  <c:v>2014年</c:v>
                </c:pt>
                <c:pt idx="11">
                  <c:v>2015年</c:v>
                </c:pt>
                <c:pt idx="12">
                  <c:v>2016年</c:v>
                </c:pt>
                <c:pt idx="13">
                  <c:v>2017年</c:v>
                </c:pt>
                <c:pt idx="14">
                  <c:v>2018年</c:v>
                </c:pt>
              </c:strCache>
            </c:strRef>
          </c:cat>
          <c:val>
            <c:numRef>
              <c:f>'2.2 人口明细'!$U$59:$U$73</c:f>
              <c:numCache>
                <c:formatCode>0%</c:formatCode>
                <c:ptCount val="15"/>
                <c:pt idx="1">
                  <c:v>0.25833515721893918</c:v>
                </c:pt>
                <c:pt idx="2">
                  <c:v>0.34878352167313209</c:v>
                </c:pt>
                <c:pt idx="3">
                  <c:v>0.21858758430961855</c:v>
                </c:pt>
                <c:pt idx="4">
                  <c:v>0.10577894362154838</c:v>
                </c:pt>
                <c:pt idx="5">
                  <c:v>7.6699775248314284E-2</c:v>
                </c:pt>
                <c:pt idx="6">
                  <c:v>3.3201983446143446E-2</c:v>
                </c:pt>
                <c:pt idx="7">
                  <c:v>0.12094369134515115</c:v>
                </c:pt>
                <c:pt idx="8">
                  <c:v>0.13130648334627915</c:v>
                </c:pt>
                <c:pt idx="9">
                  <c:v>5.5855115067169558E-2</c:v>
                </c:pt>
                <c:pt idx="10">
                  <c:v>4.3294147881921763E-2</c:v>
                </c:pt>
                <c:pt idx="11">
                  <c:v>2.9222021300220336E-2</c:v>
                </c:pt>
                <c:pt idx="12">
                  <c:v>2.2512247924833417E-2</c:v>
                </c:pt>
                <c:pt idx="13">
                  <c:v>-3.5986225436129504E-2</c:v>
                </c:pt>
                <c:pt idx="1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1D9-46DC-A6C0-48B57B1A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435880"/>
        <c:axId val="701435552"/>
      </c:lineChart>
      <c:catAx>
        <c:axId val="7011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175592"/>
        <c:crosses val="autoZero"/>
        <c:auto val="1"/>
        <c:lblAlgn val="ctr"/>
        <c:lblOffset val="100"/>
        <c:noMultiLvlLbl val="0"/>
      </c:catAx>
      <c:valAx>
        <c:axId val="70117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175264"/>
        <c:crosses val="autoZero"/>
        <c:crossBetween val="between"/>
      </c:valAx>
      <c:valAx>
        <c:axId val="7014355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435880"/>
        <c:crosses val="max"/>
        <c:crossBetween val="between"/>
      </c:valAx>
      <c:catAx>
        <c:axId val="701435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143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新增小学生入学 </a:t>
            </a:r>
            <a:r>
              <a:rPr lang="en-US" altLang="zh-CN" sz="1400" b="0" i="0" baseline="0">
                <a:effectLst/>
              </a:rPr>
              <a:t>vs </a:t>
            </a:r>
            <a:r>
              <a:rPr lang="zh-CN" altLang="zh-CN" sz="1400" b="0" i="0" baseline="0">
                <a:effectLst/>
              </a:rPr>
              <a:t>增速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'2.2 人口明细'!$P$3:$P$53</c:f>
              <c:strCache>
                <c:ptCount val="51"/>
                <c:pt idx="0">
                  <c:v>新增小学生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 人口明细'!$B$54:$B$73</c:f>
              <c:strCache>
                <c:ptCount val="20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  <c:pt idx="19">
                  <c:v>2018年</c:v>
                </c:pt>
              </c:strCache>
            </c:strRef>
          </c:cat>
          <c:val>
            <c:numRef>
              <c:f>'2.2 人口明细'!$P$54:$P$73</c:f>
              <c:numCache>
                <c:formatCode>0</c:formatCode>
                <c:ptCount val="20"/>
                <c:pt idx="0">
                  <c:v>2029.5499999999997</c:v>
                </c:pt>
                <c:pt idx="1">
                  <c:v>1946.4800000000002</c:v>
                </c:pt>
                <c:pt idx="2">
                  <c:v>1944.2200000000005</c:v>
                </c:pt>
                <c:pt idx="3">
                  <c:v>1952.82</c:v>
                </c:pt>
                <c:pt idx="4">
                  <c:v>1829.3900000000003</c:v>
                </c:pt>
                <c:pt idx="5">
                  <c:v>1747.0200000000004</c:v>
                </c:pt>
                <c:pt idx="6">
                  <c:v>1671.7299999999998</c:v>
                </c:pt>
                <c:pt idx="7">
                  <c:v>1729.37</c:v>
                </c:pt>
                <c:pt idx="8">
                  <c:v>1736.0800000000002</c:v>
                </c:pt>
                <c:pt idx="9">
                  <c:v>1695.6999999999996</c:v>
                </c:pt>
                <c:pt idx="10">
                  <c:v>1637.82</c:v>
                </c:pt>
                <c:pt idx="11">
                  <c:v>1691.72</c:v>
                </c:pt>
                <c:pt idx="12">
                  <c:v>1736.8000000000002</c:v>
                </c:pt>
                <c:pt idx="13">
                  <c:v>1714.68</c:v>
                </c:pt>
                <c:pt idx="14">
                  <c:v>1695.3499999999995</c:v>
                </c:pt>
                <c:pt idx="15">
                  <c:v>1658.45</c:v>
                </c:pt>
                <c:pt idx="16">
                  <c:v>1729.04</c:v>
                </c:pt>
                <c:pt idx="17">
                  <c:v>1752.47</c:v>
                </c:pt>
                <c:pt idx="18">
                  <c:v>1766.55</c:v>
                </c:pt>
                <c:pt idx="19">
                  <c:v>1867.3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F-4934-955E-5222A5C5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183976"/>
        <c:axId val="739184304"/>
      </c:barChart>
      <c:lineChart>
        <c:grouping val="standard"/>
        <c:varyColors val="0"/>
        <c:ser>
          <c:idx val="1"/>
          <c:order val="1"/>
          <c:tx>
            <c:strRef>
              <c:f>'2.2 人口明细'!$Q$3:$Q$53</c:f>
              <c:strCache>
                <c:ptCount val="5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人口明细'!$B$54:$B$73</c:f>
              <c:strCache>
                <c:ptCount val="20"/>
                <c:pt idx="0">
                  <c:v>1999年</c:v>
                </c:pt>
                <c:pt idx="1">
                  <c:v>2000年</c:v>
                </c:pt>
                <c:pt idx="2">
                  <c:v>2001年</c:v>
                </c:pt>
                <c:pt idx="3">
                  <c:v>2002年</c:v>
                </c:pt>
                <c:pt idx="4">
                  <c:v>2003年</c:v>
                </c:pt>
                <c:pt idx="5">
                  <c:v>2004年</c:v>
                </c:pt>
                <c:pt idx="6">
                  <c:v>2005年</c:v>
                </c:pt>
                <c:pt idx="7">
                  <c:v>2006年</c:v>
                </c:pt>
                <c:pt idx="8">
                  <c:v>2007年</c:v>
                </c:pt>
                <c:pt idx="9">
                  <c:v>2008年</c:v>
                </c:pt>
                <c:pt idx="10">
                  <c:v>2009年</c:v>
                </c:pt>
                <c:pt idx="11">
                  <c:v>2010年</c:v>
                </c:pt>
                <c:pt idx="12">
                  <c:v>2011年</c:v>
                </c:pt>
                <c:pt idx="13">
                  <c:v>2012年</c:v>
                </c:pt>
                <c:pt idx="14">
                  <c:v>2013年</c:v>
                </c:pt>
                <c:pt idx="15">
                  <c:v>2014年</c:v>
                </c:pt>
                <c:pt idx="16">
                  <c:v>2015年</c:v>
                </c:pt>
                <c:pt idx="17">
                  <c:v>2016年</c:v>
                </c:pt>
                <c:pt idx="18">
                  <c:v>2017年</c:v>
                </c:pt>
                <c:pt idx="19">
                  <c:v>2018年</c:v>
                </c:pt>
              </c:strCache>
            </c:strRef>
          </c:cat>
          <c:val>
            <c:numRef>
              <c:f>'2.2 人口明细'!$Q$54:$Q$73</c:f>
              <c:numCache>
                <c:formatCode>0.00%</c:formatCode>
                <c:ptCount val="20"/>
                <c:pt idx="1">
                  <c:v>-4.0930255475351451E-2</c:v>
                </c:pt>
                <c:pt idx="2">
                  <c:v>-1.1610702396118722E-3</c:v>
                </c:pt>
                <c:pt idx="3">
                  <c:v>4.423367725874261E-3</c:v>
                </c:pt>
                <c:pt idx="4">
                  <c:v>-6.3206030253684209E-2</c:v>
                </c:pt>
                <c:pt idx="5">
                  <c:v>-4.502593760761775E-2</c:v>
                </c:pt>
                <c:pt idx="6">
                  <c:v>-4.3096243889595209E-2</c:v>
                </c:pt>
                <c:pt idx="7">
                  <c:v>3.4479252032325824E-2</c:v>
                </c:pt>
                <c:pt idx="8">
                  <c:v>3.8800256740896266E-3</c:v>
                </c:pt>
                <c:pt idx="9">
                  <c:v>-2.3259296806599106E-2</c:v>
                </c:pt>
                <c:pt idx="10">
                  <c:v>-3.4133396237541858E-2</c:v>
                </c:pt>
                <c:pt idx="11">
                  <c:v>3.2909599345471552E-2</c:v>
                </c:pt>
                <c:pt idx="12">
                  <c:v>2.6647435745868142E-2</c:v>
                </c:pt>
                <c:pt idx="13">
                  <c:v>-1.2736066328880802E-2</c:v>
                </c:pt>
                <c:pt idx="14">
                  <c:v>-1.1273240488021474E-2</c:v>
                </c:pt>
                <c:pt idx="15">
                  <c:v>-2.1765417170495405E-2</c:v>
                </c:pt>
                <c:pt idx="16">
                  <c:v>4.2563839729868214E-2</c:v>
                </c:pt>
                <c:pt idx="17">
                  <c:v>1.3550872160273952E-2</c:v>
                </c:pt>
                <c:pt idx="18">
                  <c:v>8.034374340216921E-3</c:v>
                </c:pt>
                <c:pt idx="19">
                  <c:v>5.7032068155444149E-2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F0F-4934-955E-5222A5C5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639096"/>
        <c:axId val="627638768"/>
      </c:lineChart>
      <c:catAx>
        <c:axId val="73918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84304"/>
        <c:crosses val="autoZero"/>
        <c:auto val="1"/>
        <c:lblAlgn val="ctr"/>
        <c:lblOffset val="100"/>
        <c:noMultiLvlLbl val="0"/>
      </c:catAx>
      <c:valAx>
        <c:axId val="7391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83976"/>
        <c:crosses val="autoZero"/>
        <c:crossBetween val="between"/>
      </c:valAx>
      <c:valAx>
        <c:axId val="6276387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639096"/>
        <c:crosses val="max"/>
        <c:crossBetween val="between"/>
      </c:valAx>
      <c:catAx>
        <c:axId val="627639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7638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中国人口年龄结构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'2.2 人口明细'!$D$3:$D$24</c:f>
              <c:strCache>
                <c:ptCount val="22"/>
                <c:pt idx="0">
                  <c:v>0-14岁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人口明细'!$B$45:$B$73</c:f>
              <c:strCache>
                <c:ptCount val="29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</c:strCache>
            </c:strRef>
          </c:cat>
          <c:val>
            <c:numRef>
              <c:f>'2.2 人口明细'!$D$45:$D$73</c:f>
              <c:numCache>
                <c:formatCode>_ * #,##0_ ;_ * \-#,##0_ ;_ * "-"??_ ;_ @_ </c:formatCode>
                <c:ptCount val="29"/>
                <c:pt idx="0">
                  <c:v>31659</c:v>
                </c:pt>
                <c:pt idx="1">
                  <c:v>32095</c:v>
                </c:pt>
                <c:pt idx="2">
                  <c:v>32339</c:v>
                </c:pt>
                <c:pt idx="3">
                  <c:v>32177</c:v>
                </c:pt>
                <c:pt idx="4">
                  <c:v>32360</c:v>
                </c:pt>
                <c:pt idx="5">
                  <c:v>32218</c:v>
                </c:pt>
                <c:pt idx="6">
                  <c:v>32311</c:v>
                </c:pt>
                <c:pt idx="7">
                  <c:v>32093</c:v>
                </c:pt>
                <c:pt idx="8">
                  <c:v>32064</c:v>
                </c:pt>
                <c:pt idx="9">
                  <c:v>31950</c:v>
                </c:pt>
                <c:pt idx="10">
                  <c:v>29012</c:v>
                </c:pt>
                <c:pt idx="11">
                  <c:v>28716</c:v>
                </c:pt>
                <c:pt idx="12">
                  <c:v>28774</c:v>
                </c:pt>
                <c:pt idx="13">
                  <c:v>28559</c:v>
                </c:pt>
                <c:pt idx="14">
                  <c:v>27947</c:v>
                </c:pt>
                <c:pt idx="15">
                  <c:v>26504</c:v>
                </c:pt>
                <c:pt idx="16">
                  <c:v>25961</c:v>
                </c:pt>
                <c:pt idx="17">
                  <c:v>25660</c:v>
                </c:pt>
                <c:pt idx="18">
                  <c:v>25166</c:v>
                </c:pt>
                <c:pt idx="19">
                  <c:v>24659</c:v>
                </c:pt>
                <c:pt idx="20">
                  <c:v>22259</c:v>
                </c:pt>
                <c:pt idx="21">
                  <c:v>22164</c:v>
                </c:pt>
                <c:pt idx="22">
                  <c:v>22287</c:v>
                </c:pt>
                <c:pt idx="23">
                  <c:v>22329</c:v>
                </c:pt>
                <c:pt idx="24">
                  <c:v>22558</c:v>
                </c:pt>
                <c:pt idx="25">
                  <c:v>22715</c:v>
                </c:pt>
                <c:pt idx="26">
                  <c:v>23008</c:v>
                </c:pt>
                <c:pt idx="27">
                  <c:v>23353</c:v>
                </c:pt>
                <c:pt idx="28">
                  <c:v>23523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1-453F-9F4D-A492B0EBA830}"/>
            </c:ext>
          </c:extLst>
        </c:ser>
        <c:ser>
          <c:idx val="2"/>
          <c:order val="1"/>
          <c:tx>
            <c:strRef>
              <c:f>'2.2 人口明细'!$E$3:$E$24</c:f>
              <c:strCache>
                <c:ptCount val="22"/>
                <c:pt idx="0">
                  <c:v>15-64岁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人口明细'!$B$45:$B$73</c:f>
              <c:strCache>
                <c:ptCount val="29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</c:strCache>
            </c:strRef>
          </c:cat>
          <c:val>
            <c:numRef>
              <c:f>'2.2 人口明细'!$E$45:$E$73</c:f>
              <c:numCache>
                <c:formatCode>_ * #,##0_ ;_ * \-#,##0_ ;_ * "-"??_ ;_ @_ </c:formatCode>
                <c:ptCount val="29"/>
                <c:pt idx="0">
                  <c:v>76306</c:v>
                </c:pt>
                <c:pt idx="1">
                  <c:v>76791</c:v>
                </c:pt>
                <c:pt idx="2">
                  <c:v>77614</c:v>
                </c:pt>
                <c:pt idx="3">
                  <c:v>79051</c:v>
                </c:pt>
                <c:pt idx="4">
                  <c:v>79868</c:v>
                </c:pt>
                <c:pt idx="5">
                  <c:v>81393</c:v>
                </c:pt>
                <c:pt idx="6">
                  <c:v>82245</c:v>
                </c:pt>
                <c:pt idx="7">
                  <c:v>83448</c:v>
                </c:pt>
                <c:pt idx="8">
                  <c:v>84338</c:v>
                </c:pt>
                <c:pt idx="9">
                  <c:v>85157</c:v>
                </c:pt>
                <c:pt idx="10">
                  <c:v>88910</c:v>
                </c:pt>
                <c:pt idx="11">
                  <c:v>89849</c:v>
                </c:pt>
                <c:pt idx="12">
                  <c:v>90302</c:v>
                </c:pt>
                <c:pt idx="13">
                  <c:v>90976</c:v>
                </c:pt>
                <c:pt idx="14">
                  <c:v>92184</c:v>
                </c:pt>
                <c:pt idx="15">
                  <c:v>94197</c:v>
                </c:pt>
                <c:pt idx="16">
                  <c:v>95068</c:v>
                </c:pt>
                <c:pt idx="17">
                  <c:v>95833</c:v>
                </c:pt>
                <c:pt idx="18">
                  <c:v>96680</c:v>
                </c:pt>
                <c:pt idx="19">
                  <c:v>97484</c:v>
                </c:pt>
                <c:pt idx="20">
                  <c:v>99938</c:v>
                </c:pt>
                <c:pt idx="21">
                  <c:v>100283</c:v>
                </c:pt>
                <c:pt idx="22">
                  <c:v>100403</c:v>
                </c:pt>
                <c:pt idx="23">
                  <c:v>100582</c:v>
                </c:pt>
                <c:pt idx="24">
                  <c:v>100469</c:v>
                </c:pt>
                <c:pt idx="25">
                  <c:v>100361</c:v>
                </c:pt>
                <c:pt idx="26">
                  <c:v>100260</c:v>
                </c:pt>
                <c:pt idx="27">
                  <c:v>99808</c:v>
                </c:pt>
                <c:pt idx="28">
                  <c:v>99357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1-453F-9F4D-A492B0EBA830}"/>
            </c:ext>
          </c:extLst>
        </c:ser>
        <c:ser>
          <c:idx val="3"/>
          <c:order val="2"/>
          <c:tx>
            <c:strRef>
              <c:f>'2.2 人口明细'!$F$3:$F$24</c:f>
              <c:strCache>
                <c:ptCount val="22"/>
                <c:pt idx="0">
                  <c:v>65岁以上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'2.2 人口明细'!$B$45:$B$73</c:f>
              <c:strCache>
                <c:ptCount val="29"/>
                <c:pt idx="0">
                  <c:v>1990年</c:v>
                </c:pt>
                <c:pt idx="1">
                  <c:v>1991年</c:v>
                </c:pt>
                <c:pt idx="2">
                  <c:v>1992年</c:v>
                </c:pt>
                <c:pt idx="3">
                  <c:v>1993年</c:v>
                </c:pt>
                <c:pt idx="4">
                  <c:v>1994年</c:v>
                </c:pt>
                <c:pt idx="5">
                  <c:v>1995年</c:v>
                </c:pt>
                <c:pt idx="6">
                  <c:v>1996年</c:v>
                </c:pt>
                <c:pt idx="7">
                  <c:v>1997年</c:v>
                </c:pt>
                <c:pt idx="8">
                  <c:v>1998年</c:v>
                </c:pt>
                <c:pt idx="9">
                  <c:v>1999年</c:v>
                </c:pt>
                <c:pt idx="10">
                  <c:v>2000年</c:v>
                </c:pt>
                <c:pt idx="11">
                  <c:v>2001年</c:v>
                </c:pt>
                <c:pt idx="12">
                  <c:v>2002年</c:v>
                </c:pt>
                <c:pt idx="13">
                  <c:v>2003年</c:v>
                </c:pt>
                <c:pt idx="14">
                  <c:v>2004年</c:v>
                </c:pt>
                <c:pt idx="15">
                  <c:v>2005年</c:v>
                </c:pt>
                <c:pt idx="16">
                  <c:v>2006年</c:v>
                </c:pt>
                <c:pt idx="17">
                  <c:v>2007年</c:v>
                </c:pt>
                <c:pt idx="18">
                  <c:v>2008年</c:v>
                </c:pt>
                <c:pt idx="19">
                  <c:v>2009年</c:v>
                </c:pt>
                <c:pt idx="20">
                  <c:v>2010年</c:v>
                </c:pt>
                <c:pt idx="21">
                  <c:v>2011年</c:v>
                </c:pt>
                <c:pt idx="22">
                  <c:v>2012年</c:v>
                </c:pt>
                <c:pt idx="23">
                  <c:v>2013年</c:v>
                </c:pt>
                <c:pt idx="24">
                  <c:v>2014年</c:v>
                </c:pt>
                <c:pt idx="25">
                  <c:v>2015年</c:v>
                </c:pt>
                <c:pt idx="26">
                  <c:v>2016年</c:v>
                </c:pt>
                <c:pt idx="27">
                  <c:v>2017年</c:v>
                </c:pt>
                <c:pt idx="28">
                  <c:v>2018年</c:v>
                </c:pt>
              </c:strCache>
            </c:strRef>
          </c:cat>
          <c:val>
            <c:numRef>
              <c:f>'2.2 人口明细'!$F$45:$F$73</c:f>
              <c:numCache>
                <c:formatCode>_ * #,##0_ ;_ * \-#,##0_ ;_ * "-"??_ ;_ @_ </c:formatCode>
                <c:ptCount val="29"/>
                <c:pt idx="0">
                  <c:v>6368</c:v>
                </c:pt>
                <c:pt idx="1">
                  <c:v>6938</c:v>
                </c:pt>
                <c:pt idx="2">
                  <c:v>7218</c:v>
                </c:pt>
                <c:pt idx="3">
                  <c:v>7289</c:v>
                </c:pt>
                <c:pt idx="4">
                  <c:v>7622</c:v>
                </c:pt>
                <c:pt idx="5">
                  <c:v>7510</c:v>
                </c:pt>
                <c:pt idx="6">
                  <c:v>7833</c:v>
                </c:pt>
                <c:pt idx="7">
                  <c:v>8085</c:v>
                </c:pt>
                <c:pt idx="8">
                  <c:v>8359</c:v>
                </c:pt>
                <c:pt idx="9">
                  <c:v>8679</c:v>
                </c:pt>
                <c:pt idx="10">
                  <c:v>8821</c:v>
                </c:pt>
                <c:pt idx="11">
                  <c:v>9062</c:v>
                </c:pt>
                <c:pt idx="12">
                  <c:v>9377</c:v>
                </c:pt>
                <c:pt idx="13">
                  <c:v>9692</c:v>
                </c:pt>
                <c:pt idx="14">
                  <c:v>9857</c:v>
                </c:pt>
                <c:pt idx="15">
                  <c:v>10055</c:v>
                </c:pt>
                <c:pt idx="16">
                  <c:v>10419</c:v>
                </c:pt>
                <c:pt idx="17">
                  <c:v>10636</c:v>
                </c:pt>
                <c:pt idx="18">
                  <c:v>10956</c:v>
                </c:pt>
                <c:pt idx="19">
                  <c:v>11307</c:v>
                </c:pt>
                <c:pt idx="20">
                  <c:v>11894</c:v>
                </c:pt>
                <c:pt idx="21">
                  <c:v>12288</c:v>
                </c:pt>
                <c:pt idx="22">
                  <c:v>12714</c:v>
                </c:pt>
                <c:pt idx="23">
                  <c:v>13161</c:v>
                </c:pt>
                <c:pt idx="24">
                  <c:v>13755</c:v>
                </c:pt>
                <c:pt idx="25">
                  <c:v>14386</c:v>
                </c:pt>
                <c:pt idx="26">
                  <c:v>15003</c:v>
                </c:pt>
                <c:pt idx="27">
                  <c:v>15847</c:v>
                </c:pt>
                <c:pt idx="28">
                  <c:v>16658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1-453F-9F4D-A492B0EB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319848"/>
        <c:axId val="789320176"/>
      </c:lineChart>
      <c:catAx>
        <c:axId val="78931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320176"/>
        <c:crosses val="autoZero"/>
        <c:auto val="1"/>
        <c:lblAlgn val="ctr"/>
        <c:lblOffset val="100"/>
        <c:noMultiLvlLbl val="0"/>
      </c:catAx>
      <c:valAx>
        <c:axId val="7893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31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北京小学生在校人数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'!$B$15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'!$C$15:$V$15</c:f>
              <c:numCache>
                <c:formatCode>General</c:formatCode>
                <c:ptCount val="20"/>
                <c:pt idx="0">
                  <c:v>97.73</c:v>
                </c:pt>
                <c:pt idx="1">
                  <c:v>91.95</c:v>
                </c:pt>
                <c:pt idx="2">
                  <c:v>83.67</c:v>
                </c:pt>
                <c:pt idx="3">
                  <c:v>74.31</c:v>
                </c:pt>
                <c:pt idx="4">
                  <c:v>66.44</c:v>
                </c:pt>
                <c:pt idx="5">
                  <c:v>59.42</c:v>
                </c:pt>
                <c:pt idx="6">
                  <c:v>54.65</c:v>
                </c:pt>
                <c:pt idx="7">
                  <c:v>51.6</c:v>
                </c:pt>
                <c:pt idx="8">
                  <c:v>49.45</c:v>
                </c:pt>
                <c:pt idx="9">
                  <c:v>47.33</c:v>
                </c:pt>
                <c:pt idx="10">
                  <c:v>66.66</c:v>
                </c:pt>
                <c:pt idx="11">
                  <c:v>65.95</c:v>
                </c:pt>
                <c:pt idx="12">
                  <c:v>64.709999999999994</c:v>
                </c:pt>
                <c:pt idx="13">
                  <c:v>65.33</c:v>
                </c:pt>
                <c:pt idx="14">
                  <c:v>68.05</c:v>
                </c:pt>
                <c:pt idx="15">
                  <c:v>71.87</c:v>
                </c:pt>
                <c:pt idx="16">
                  <c:v>78.930000000000007</c:v>
                </c:pt>
                <c:pt idx="17">
                  <c:v>82.12</c:v>
                </c:pt>
                <c:pt idx="18">
                  <c:v>85.03</c:v>
                </c:pt>
                <c:pt idx="19">
                  <c:v>86.84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09E-8865-BECA2C6D7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1208472"/>
        <c:axId val="831208800"/>
      </c:barChart>
      <c:catAx>
        <c:axId val="83120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208800"/>
        <c:crosses val="autoZero"/>
        <c:auto val="1"/>
        <c:lblAlgn val="ctr"/>
        <c:lblOffset val="100"/>
        <c:noMultiLvlLbl val="0"/>
      </c:catAx>
      <c:valAx>
        <c:axId val="8312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208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上海市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'!$B$23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'!$C$23:$V$23</c:f>
              <c:numCache>
                <c:formatCode>General</c:formatCode>
                <c:ptCount val="20"/>
                <c:pt idx="0">
                  <c:v>102.44</c:v>
                </c:pt>
                <c:pt idx="1">
                  <c:v>97.24</c:v>
                </c:pt>
                <c:pt idx="2">
                  <c:v>88.15</c:v>
                </c:pt>
                <c:pt idx="3">
                  <c:v>79.75</c:v>
                </c:pt>
                <c:pt idx="4">
                  <c:v>73.05</c:v>
                </c:pt>
                <c:pt idx="5">
                  <c:v>67.930000000000007</c:v>
                </c:pt>
                <c:pt idx="6">
                  <c:v>65.48</c:v>
                </c:pt>
                <c:pt idx="7">
                  <c:v>54.29</c:v>
                </c:pt>
                <c:pt idx="8">
                  <c:v>54.04</c:v>
                </c:pt>
                <c:pt idx="9">
                  <c:v>53.37</c:v>
                </c:pt>
                <c:pt idx="10">
                  <c:v>53.33</c:v>
                </c:pt>
                <c:pt idx="11">
                  <c:v>59.06</c:v>
                </c:pt>
                <c:pt idx="12">
                  <c:v>67.12</c:v>
                </c:pt>
                <c:pt idx="13">
                  <c:v>70.16</c:v>
                </c:pt>
                <c:pt idx="14">
                  <c:v>73.11</c:v>
                </c:pt>
                <c:pt idx="15">
                  <c:v>76.040000000000006</c:v>
                </c:pt>
                <c:pt idx="16">
                  <c:v>79.25</c:v>
                </c:pt>
                <c:pt idx="17">
                  <c:v>80.3</c:v>
                </c:pt>
                <c:pt idx="18">
                  <c:v>79.87</c:v>
                </c:pt>
                <c:pt idx="19">
                  <c:v>78.97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6-438D-8933-61B9BF98F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354440"/>
        <c:axId val="774354768"/>
      </c:barChart>
      <c:catAx>
        <c:axId val="77435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354768"/>
        <c:crosses val="autoZero"/>
        <c:auto val="1"/>
        <c:lblAlgn val="ctr"/>
        <c:lblOffset val="100"/>
        <c:noMultiLvlLbl val="0"/>
      </c:catAx>
      <c:valAx>
        <c:axId val="774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35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广东省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'!$B$33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'!$C$33:$V$33</c:f>
              <c:numCache>
                <c:formatCode>General</c:formatCode>
                <c:ptCount val="20"/>
                <c:pt idx="0">
                  <c:v>911.34</c:v>
                </c:pt>
                <c:pt idx="1">
                  <c:v>918.02</c:v>
                </c:pt>
                <c:pt idx="2">
                  <c:v>920.96</c:v>
                </c:pt>
                <c:pt idx="3">
                  <c:v>929.93</c:v>
                </c:pt>
                <c:pt idx="4">
                  <c:v>952.98</c:v>
                </c:pt>
                <c:pt idx="5">
                  <c:v>979.61</c:v>
                </c:pt>
                <c:pt idx="6">
                  <c:v>1025.3699999999999</c:v>
                </c:pt>
                <c:pt idx="7">
                  <c:v>1049.6199999999999</c:v>
                </c:pt>
                <c:pt idx="8">
                  <c:v>1067.03</c:v>
                </c:pt>
                <c:pt idx="9">
                  <c:v>1056.99</c:v>
                </c:pt>
                <c:pt idx="10">
                  <c:v>1017.62</c:v>
                </c:pt>
                <c:pt idx="11">
                  <c:v>956.47</c:v>
                </c:pt>
                <c:pt idx="12">
                  <c:v>887.65</c:v>
                </c:pt>
                <c:pt idx="13">
                  <c:v>848.55</c:v>
                </c:pt>
                <c:pt idx="14">
                  <c:v>822.06</c:v>
                </c:pt>
                <c:pt idx="15">
                  <c:v>808.24</c:v>
                </c:pt>
                <c:pt idx="16">
                  <c:v>807.94</c:v>
                </c:pt>
                <c:pt idx="17">
                  <c:v>831.91</c:v>
                </c:pt>
                <c:pt idx="18">
                  <c:v>868.88</c:v>
                </c:pt>
                <c:pt idx="19">
                  <c:v>905.22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4-4B5F-95F1-DFE6BCCC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163936"/>
        <c:axId val="774164592"/>
      </c:barChart>
      <c:catAx>
        <c:axId val="7741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164592"/>
        <c:crosses val="autoZero"/>
        <c:auto val="1"/>
        <c:lblAlgn val="ctr"/>
        <c:lblOffset val="100"/>
        <c:noMultiLvlLbl val="0"/>
      </c:catAx>
      <c:valAx>
        <c:axId val="7741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416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全国中小学校在校人数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'!$B$119:$P$119</c:f>
              <c:strCache>
                <c:ptCount val="15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'2.3 中小学生 '!$Q$87:$X$87</c:f>
              <c:strCache>
                <c:ptCount val="8"/>
                <c:pt idx="0">
                  <c:v>2011年</c:v>
                </c:pt>
                <c:pt idx="1">
                  <c:v>2012年</c:v>
                </c:pt>
                <c:pt idx="2">
                  <c:v>2013年</c:v>
                </c:pt>
                <c:pt idx="3">
                  <c:v>2014年</c:v>
                </c:pt>
                <c:pt idx="4">
                  <c:v>2015年</c:v>
                </c:pt>
                <c:pt idx="5">
                  <c:v>2016年</c:v>
                </c:pt>
                <c:pt idx="6">
                  <c:v>2017年</c:v>
                </c:pt>
                <c:pt idx="7">
                  <c:v>2018年</c:v>
                </c:pt>
              </c:strCache>
            </c:strRef>
          </c:cat>
          <c:val>
            <c:numRef>
              <c:f>'2.3 中小学生 '!$Q$119:$X$119</c:f>
              <c:numCache>
                <c:formatCode>General</c:formatCode>
                <c:ptCount val="8"/>
                <c:pt idx="0">
                  <c:v>14993.170000000002</c:v>
                </c:pt>
                <c:pt idx="1">
                  <c:v>14458.990000000002</c:v>
                </c:pt>
                <c:pt idx="2">
                  <c:v>13800.680000000004</c:v>
                </c:pt>
                <c:pt idx="3">
                  <c:v>13835.71</c:v>
                </c:pt>
                <c:pt idx="4">
                  <c:v>14004.139999999998</c:v>
                </c:pt>
                <c:pt idx="5">
                  <c:v>14242.36</c:v>
                </c:pt>
                <c:pt idx="6">
                  <c:v>14535.77</c:v>
                </c:pt>
                <c:pt idx="7">
                  <c:v>14991.829999999998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4-4C59-AEEB-986B28F7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295064"/>
        <c:axId val="604295392"/>
      </c:barChart>
      <c:catAx>
        <c:axId val="60429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295392"/>
        <c:crosses val="autoZero"/>
        <c:auto val="1"/>
        <c:lblAlgn val="ctr"/>
        <c:lblOffset val="100"/>
        <c:noMultiLvlLbl val="0"/>
      </c:catAx>
      <c:valAx>
        <c:axId val="6042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295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黑龙江</a:t>
            </a:r>
            <a:r>
              <a:rPr lang="zh-CN" altLang="zh-CN" sz="1400" b="0" i="0" u="none" strike="noStrike" baseline="0">
                <a:effectLst/>
              </a:rPr>
              <a:t>小学生在校人数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'!$B$22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'!$C$22:$V$22</c:f>
              <c:numCache>
                <c:formatCode>General</c:formatCode>
                <c:ptCount val="20"/>
                <c:pt idx="0">
                  <c:v>370.5</c:v>
                </c:pt>
                <c:pt idx="1">
                  <c:v>344.86</c:v>
                </c:pt>
                <c:pt idx="2">
                  <c:v>310.16000000000003</c:v>
                </c:pt>
                <c:pt idx="3">
                  <c:v>283.06</c:v>
                </c:pt>
                <c:pt idx="4">
                  <c:v>258.75</c:v>
                </c:pt>
                <c:pt idx="5">
                  <c:v>243.7</c:v>
                </c:pt>
                <c:pt idx="6">
                  <c:v>240.19</c:v>
                </c:pt>
                <c:pt idx="7">
                  <c:v>231.54</c:v>
                </c:pt>
                <c:pt idx="8">
                  <c:v>220.41</c:v>
                </c:pt>
                <c:pt idx="9">
                  <c:v>210.31</c:v>
                </c:pt>
                <c:pt idx="10">
                  <c:v>204.08</c:v>
                </c:pt>
                <c:pt idx="11">
                  <c:v>198.28</c:v>
                </c:pt>
                <c:pt idx="12">
                  <c:v>190.37</c:v>
                </c:pt>
                <c:pt idx="13">
                  <c:v>187.96</c:v>
                </c:pt>
                <c:pt idx="14">
                  <c:v>187.5</c:v>
                </c:pt>
                <c:pt idx="15">
                  <c:v>186.77</c:v>
                </c:pt>
                <c:pt idx="16">
                  <c:v>154</c:v>
                </c:pt>
                <c:pt idx="17">
                  <c:v>148.6</c:v>
                </c:pt>
                <c:pt idx="18">
                  <c:v>147.80000000000001</c:v>
                </c:pt>
                <c:pt idx="19">
                  <c:v>143.94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1-4EA2-8578-93621AC5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318640"/>
        <c:axId val="614320280"/>
      </c:barChart>
      <c:catAx>
        <c:axId val="6143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320280"/>
        <c:crosses val="autoZero"/>
        <c:auto val="1"/>
        <c:lblAlgn val="ctr"/>
        <c:lblOffset val="100"/>
        <c:noMultiLvlLbl val="0"/>
      </c:catAx>
      <c:valAx>
        <c:axId val="6143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3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北京新招小学生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'!$Z$15</c:f>
              <c:strCache>
                <c:ptCount val="1"/>
                <c:pt idx="0">
                  <c:v>北京市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'!$AA$14:$AR$14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'!$AA$15:$AR$15</c:f>
              <c:numCache>
                <c:formatCode>General</c:formatCode>
                <c:ptCount val="18"/>
                <c:pt idx="0">
                  <c:v>12.42</c:v>
                </c:pt>
                <c:pt idx="1">
                  <c:v>0</c:v>
                </c:pt>
                <c:pt idx="2">
                  <c:v>9.44</c:v>
                </c:pt>
                <c:pt idx="3">
                  <c:v>9.1999999999999993</c:v>
                </c:pt>
                <c:pt idx="4">
                  <c:v>9.1199999999999992</c:v>
                </c:pt>
                <c:pt idx="5">
                  <c:v>8.64</c:v>
                </c:pt>
                <c:pt idx="6">
                  <c:v>8.26</c:v>
                </c:pt>
                <c:pt idx="7">
                  <c:v>7.36</c:v>
                </c:pt>
                <c:pt idx="8">
                  <c:v>7.1</c:v>
                </c:pt>
                <c:pt idx="9">
                  <c:v>7.31</c:v>
                </c:pt>
                <c:pt idx="10">
                  <c:v>10.92</c:v>
                </c:pt>
                <c:pt idx="11">
                  <c:v>11.04</c:v>
                </c:pt>
                <c:pt idx="12">
                  <c:v>10.24</c:v>
                </c:pt>
                <c:pt idx="13">
                  <c:v>11.37</c:v>
                </c:pt>
                <c:pt idx="14">
                  <c:v>13.27</c:v>
                </c:pt>
                <c:pt idx="15">
                  <c:v>14.17</c:v>
                </c:pt>
                <c:pt idx="16">
                  <c:v>16.579999999999998</c:v>
                </c:pt>
                <c:pt idx="17">
                  <c:v>15.32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9-4B30-B327-E059BB54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783720"/>
        <c:axId val="787784048"/>
      </c:barChart>
      <c:catAx>
        <c:axId val="78778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784048"/>
        <c:crosses val="autoZero"/>
        <c:auto val="1"/>
        <c:lblAlgn val="ctr"/>
        <c:lblOffset val="100"/>
        <c:noMultiLvlLbl val="0"/>
      </c:catAx>
      <c:valAx>
        <c:axId val="7877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78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</a:t>
            </a:r>
            <a:r>
              <a:rPr lang="zh-CN" altLang="zh-CN" sz="1400" b="0" i="0" u="none" strike="noStrike" baseline="0">
                <a:effectLst/>
              </a:rPr>
              <a:t>新招小学生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'!$Z$23</c:f>
              <c:strCache>
                <c:ptCount val="1"/>
                <c:pt idx="0">
                  <c:v>上海市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'!$AA$14:$AR$14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'!$AA$23:$AR$23</c:f>
              <c:numCache>
                <c:formatCode>General</c:formatCode>
                <c:ptCount val="18"/>
                <c:pt idx="0">
                  <c:v>12.61</c:v>
                </c:pt>
                <c:pt idx="1">
                  <c:v>0</c:v>
                </c:pt>
                <c:pt idx="2">
                  <c:v>10.61</c:v>
                </c:pt>
                <c:pt idx="3">
                  <c:v>10.41</c:v>
                </c:pt>
                <c:pt idx="4">
                  <c:v>10.4</c:v>
                </c:pt>
                <c:pt idx="5">
                  <c:v>10.220000000000001</c:v>
                </c:pt>
                <c:pt idx="6">
                  <c:v>10.16</c:v>
                </c:pt>
                <c:pt idx="7">
                  <c:v>10.65</c:v>
                </c:pt>
                <c:pt idx="8">
                  <c:v>10.46</c:v>
                </c:pt>
                <c:pt idx="9">
                  <c:v>10.87</c:v>
                </c:pt>
                <c:pt idx="10">
                  <c:v>11</c:v>
                </c:pt>
                <c:pt idx="11">
                  <c:v>12.39</c:v>
                </c:pt>
                <c:pt idx="12">
                  <c:v>13.86</c:v>
                </c:pt>
                <c:pt idx="13">
                  <c:v>15.05</c:v>
                </c:pt>
                <c:pt idx="14">
                  <c:v>16.940000000000001</c:v>
                </c:pt>
                <c:pt idx="15">
                  <c:v>17.23</c:v>
                </c:pt>
                <c:pt idx="16">
                  <c:v>18.100000000000001</c:v>
                </c:pt>
                <c:pt idx="17">
                  <c:v>16.34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C-4EB4-8A33-B744A3C3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5580104"/>
        <c:axId val="795580432"/>
      </c:barChart>
      <c:catAx>
        <c:axId val="79558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580432"/>
        <c:crosses val="autoZero"/>
        <c:auto val="1"/>
        <c:lblAlgn val="ctr"/>
        <c:lblOffset val="100"/>
        <c:noMultiLvlLbl val="0"/>
      </c:catAx>
      <c:valAx>
        <c:axId val="7955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58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黑龙江</a:t>
            </a:r>
            <a:r>
              <a:rPr lang="zh-CN" altLang="zh-CN" sz="1400" b="0" i="0" u="none" strike="noStrike" baseline="0">
                <a:effectLst/>
              </a:rPr>
              <a:t>新招小学生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'!$Z$22</c:f>
              <c:strCache>
                <c:ptCount val="1"/>
                <c:pt idx="0">
                  <c:v>黑龙江省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'!$AA$14:$AR$14</c:f>
              <c:strCache>
                <c:ptCount val="18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</c:strCache>
            </c:strRef>
          </c:cat>
          <c:val>
            <c:numRef>
              <c:f>'2.3 中小学生 '!$AA$22:$AR$22</c:f>
              <c:numCache>
                <c:formatCode>General</c:formatCode>
                <c:ptCount val="18"/>
                <c:pt idx="0">
                  <c:v>59.93</c:v>
                </c:pt>
                <c:pt idx="1">
                  <c:v>0</c:v>
                </c:pt>
                <c:pt idx="2">
                  <c:v>46.41</c:v>
                </c:pt>
                <c:pt idx="3">
                  <c:v>44.3</c:v>
                </c:pt>
                <c:pt idx="4">
                  <c:v>41.43</c:v>
                </c:pt>
                <c:pt idx="5">
                  <c:v>40.65</c:v>
                </c:pt>
                <c:pt idx="6">
                  <c:v>40.53</c:v>
                </c:pt>
                <c:pt idx="7">
                  <c:v>38.380000000000003</c:v>
                </c:pt>
                <c:pt idx="8">
                  <c:v>34.020000000000003</c:v>
                </c:pt>
                <c:pt idx="9">
                  <c:v>33.32</c:v>
                </c:pt>
                <c:pt idx="10">
                  <c:v>34.020000000000003</c:v>
                </c:pt>
                <c:pt idx="11">
                  <c:v>33.69</c:v>
                </c:pt>
                <c:pt idx="12">
                  <c:v>31.24</c:v>
                </c:pt>
                <c:pt idx="13">
                  <c:v>34.14</c:v>
                </c:pt>
                <c:pt idx="14">
                  <c:v>33.39</c:v>
                </c:pt>
                <c:pt idx="15">
                  <c:v>32.9</c:v>
                </c:pt>
                <c:pt idx="16">
                  <c:v>27.45</c:v>
                </c:pt>
                <c:pt idx="17">
                  <c:v>22.71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C-44A9-921B-D91B22916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222136"/>
        <c:axId val="801219840"/>
      </c:barChart>
      <c:catAx>
        <c:axId val="80122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219840"/>
        <c:crosses val="autoZero"/>
        <c:auto val="1"/>
        <c:lblAlgn val="ctr"/>
        <c:lblOffset val="100"/>
        <c:noMultiLvlLbl val="0"/>
      </c:catAx>
      <c:valAx>
        <c:axId val="8012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22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全国中小学新招人数合计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'!$Z$119:$AN$119</c:f>
              <c:strCache>
                <c:ptCount val="15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'2.3 中小学生 '!$AO$87:$AV$87</c:f>
              <c:strCache>
                <c:ptCount val="8"/>
                <c:pt idx="0">
                  <c:v>2011年</c:v>
                </c:pt>
                <c:pt idx="1">
                  <c:v>2012年</c:v>
                </c:pt>
                <c:pt idx="2">
                  <c:v>2013年</c:v>
                </c:pt>
                <c:pt idx="3">
                  <c:v>2014年</c:v>
                </c:pt>
                <c:pt idx="4">
                  <c:v>2015年</c:v>
                </c:pt>
                <c:pt idx="5">
                  <c:v>2016年</c:v>
                </c:pt>
                <c:pt idx="6">
                  <c:v>2016年</c:v>
                </c:pt>
                <c:pt idx="7">
                  <c:v>2016年</c:v>
                </c:pt>
              </c:strCache>
            </c:strRef>
          </c:cat>
          <c:val>
            <c:numRef>
              <c:f>'2.3 中小学生 '!$AO$119:$AV$119</c:f>
              <c:numCache>
                <c:formatCode>General</c:formatCode>
                <c:ptCount val="8"/>
                <c:pt idx="0">
                  <c:v>3371.5200000000004</c:v>
                </c:pt>
                <c:pt idx="1">
                  <c:v>3285.4700000000003</c:v>
                </c:pt>
                <c:pt idx="2">
                  <c:v>3191.46</c:v>
                </c:pt>
                <c:pt idx="3">
                  <c:v>3106.29</c:v>
                </c:pt>
                <c:pt idx="4">
                  <c:v>3140.06</c:v>
                </c:pt>
                <c:pt idx="5">
                  <c:v>3239.6400000000003</c:v>
                </c:pt>
                <c:pt idx="6">
                  <c:v>3313.77</c:v>
                </c:pt>
                <c:pt idx="7">
                  <c:v>3469.89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B-429F-919F-177CE407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653104"/>
        <c:axId val="871653432"/>
      </c:barChart>
      <c:catAx>
        <c:axId val="8716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653432"/>
        <c:crosses val="autoZero"/>
        <c:auto val="1"/>
        <c:lblAlgn val="ctr"/>
        <c:lblOffset val="100"/>
        <c:noMultiLvlLbl val="0"/>
      </c:catAx>
      <c:valAx>
        <c:axId val="8716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65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全国</a:t>
            </a:r>
            <a:r>
              <a:rPr lang="zh-CN" altLang="zh-CN" sz="1400" b="0" i="0" baseline="0">
                <a:effectLst/>
              </a:rPr>
              <a:t>小学生在校人数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'!$B$46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'!$C$14:$V$14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'!$C$46:$V$46</c:f>
              <c:numCache>
                <c:formatCode>General</c:formatCode>
                <c:ptCount val="20"/>
                <c:pt idx="0">
                  <c:v>13994.269999999999</c:v>
                </c:pt>
                <c:pt idx="1">
                  <c:v>13953.800000000005</c:v>
                </c:pt>
                <c:pt idx="2">
                  <c:v>13547.969999999998</c:v>
                </c:pt>
                <c:pt idx="3">
                  <c:v>13013.269999999995</c:v>
                </c:pt>
                <c:pt idx="4">
                  <c:v>12543.480000000003</c:v>
                </c:pt>
                <c:pt idx="5">
                  <c:v>12156.619999999999</c:v>
                </c:pt>
                <c:pt idx="6">
                  <c:v>11689.72</c:v>
                </c:pt>
                <c:pt idx="7">
                  <c:v>11246.21</c:v>
                </c:pt>
                <c:pt idx="8">
                  <c:v>10864.08</c:v>
                </c:pt>
                <c:pt idx="9">
                  <c:v>10711.54</c:v>
                </c:pt>
                <c:pt idx="10">
                  <c:v>10563.999999999998</c:v>
                </c:pt>
                <c:pt idx="11">
                  <c:v>10331.500000000004</c:v>
                </c:pt>
                <c:pt idx="12">
                  <c:v>10071.459999999999</c:v>
                </c:pt>
                <c:pt idx="13">
                  <c:v>9940.720000000003</c:v>
                </c:pt>
                <c:pt idx="14">
                  <c:v>9926.36</c:v>
                </c:pt>
                <c:pt idx="15">
                  <c:v>9695.9000000000033</c:v>
                </c:pt>
                <c:pt idx="16">
                  <c:v>9360.5499999999975</c:v>
                </c:pt>
                <c:pt idx="17">
                  <c:v>9451.0700000000033</c:v>
                </c:pt>
                <c:pt idx="18">
                  <c:v>9692.18</c:v>
                </c:pt>
                <c:pt idx="19">
                  <c:v>9912.9900000000052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A-4970-A483-FBB7BB077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860656"/>
        <c:axId val="625860984"/>
      </c:barChart>
      <c:catAx>
        <c:axId val="6258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5860984"/>
        <c:crosses val="autoZero"/>
        <c:auto val="1"/>
        <c:lblAlgn val="ctr"/>
        <c:lblOffset val="100"/>
        <c:noMultiLvlLbl val="0"/>
      </c:catAx>
      <c:valAx>
        <c:axId val="6258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586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全国小学生新增人数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'!$Z$46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'!$AA$14:$AT$14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'!$AA$46:$AT$46</c:f>
              <c:numCache>
                <c:formatCode>General</c:formatCode>
                <c:ptCount val="20"/>
                <c:pt idx="0">
                  <c:v>2462.0100000000007</c:v>
                </c:pt>
                <c:pt idx="1">
                  <c:v>0</c:v>
                </c:pt>
                <c:pt idx="2">
                  <c:v>2029.5499999999997</c:v>
                </c:pt>
                <c:pt idx="3">
                  <c:v>1946.4800000000002</c:v>
                </c:pt>
                <c:pt idx="4">
                  <c:v>1944.2200000000005</c:v>
                </c:pt>
                <c:pt idx="5">
                  <c:v>1952.82</c:v>
                </c:pt>
                <c:pt idx="6">
                  <c:v>1829.3900000000003</c:v>
                </c:pt>
                <c:pt idx="7">
                  <c:v>1747.0200000000004</c:v>
                </c:pt>
                <c:pt idx="8">
                  <c:v>1671.7299999999998</c:v>
                </c:pt>
                <c:pt idx="9">
                  <c:v>1729.37</c:v>
                </c:pt>
                <c:pt idx="10">
                  <c:v>1736.0800000000002</c:v>
                </c:pt>
                <c:pt idx="11">
                  <c:v>1695.6999999999996</c:v>
                </c:pt>
                <c:pt idx="12">
                  <c:v>1637.82</c:v>
                </c:pt>
                <c:pt idx="13">
                  <c:v>1691.72</c:v>
                </c:pt>
                <c:pt idx="14">
                  <c:v>1736.8000000000002</c:v>
                </c:pt>
                <c:pt idx="15">
                  <c:v>1714.68</c:v>
                </c:pt>
                <c:pt idx="16">
                  <c:v>1695.3499999999995</c:v>
                </c:pt>
                <c:pt idx="17">
                  <c:v>1658.45</c:v>
                </c:pt>
                <c:pt idx="18">
                  <c:v>1729.04</c:v>
                </c:pt>
                <c:pt idx="19">
                  <c:v>1752.47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9-4411-BFC4-1B446228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608760"/>
        <c:axId val="736609088"/>
      </c:barChart>
      <c:catAx>
        <c:axId val="73660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6609088"/>
        <c:crosses val="autoZero"/>
        <c:auto val="1"/>
        <c:lblAlgn val="ctr"/>
        <c:lblOffset val="100"/>
        <c:noMultiLvlLbl val="0"/>
      </c:catAx>
      <c:valAx>
        <c:axId val="7366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6608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广东新招小学生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'2.3 中小学生 '!$Z$33</c:f>
              <c:strCache>
                <c:ptCount val="1"/>
                <c:pt idx="0">
                  <c:v>广东省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'2.3 中小学生 '!$AA$14:$AT$14</c:f>
              <c:strCache>
                <c:ptCount val="20"/>
                <c:pt idx="0">
                  <c:v>1997年</c:v>
                </c:pt>
                <c:pt idx="1">
                  <c:v>1998年</c:v>
                </c:pt>
                <c:pt idx="2">
                  <c:v>1999年</c:v>
                </c:pt>
                <c:pt idx="3">
                  <c:v>2000年</c:v>
                </c:pt>
                <c:pt idx="4">
                  <c:v>2001年</c:v>
                </c:pt>
                <c:pt idx="5">
                  <c:v>2002年</c:v>
                </c:pt>
                <c:pt idx="6">
                  <c:v>2003年</c:v>
                </c:pt>
                <c:pt idx="7">
                  <c:v>2004年</c:v>
                </c:pt>
                <c:pt idx="8">
                  <c:v>2005年</c:v>
                </c:pt>
                <c:pt idx="9">
                  <c:v>2006年</c:v>
                </c:pt>
                <c:pt idx="10">
                  <c:v>2007年</c:v>
                </c:pt>
                <c:pt idx="11">
                  <c:v>2008年</c:v>
                </c:pt>
                <c:pt idx="12">
                  <c:v>2009年</c:v>
                </c:pt>
                <c:pt idx="13">
                  <c:v>2010年</c:v>
                </c:pt>
                <c:pt idx="14">
                  <c:v>2011年</c:v>
                </c:pt>
                <c:pt idx="15">
                  <c:v>2012年</c:v>
                </c:pt>
                <c:pt idx="16">
                  <c:v>2013年</c:v>
                </c:pt>
                <c:pt idx="17">
                  <c:v>2014年</c:v>
                </c:pt>
                <c:pt idx="18">
                  <c:v>2015年</c:v>
                </c:pt>
                <c:pt idx="19">
                  <c:v>2016年</c:v>
                </c:pt>
              </c:strCache>
            </c:strRef>
          </c:cat>
          <c:val>
            <c:numRef>
              <c:f>'2.3 中小学生 '!$AA$33:$AT$33</c:f>
              <c:numCache>
                <c:formatCode>General</c:formatCode>
                <c:ptCount val="20"/>
                <c:pt idx="0">
                  <c:v>153.24</c:v>
                </c:pt>
                <c:pt idx="1">
                  <c:v>0</c:v>
                </c:pt>
                <c:pt idx="2">
                  <c:v>149.84</c:v>
                </c:pt>
                <c:pt idx="3">
                  <c:v>155.72999999999999</c:v>
                </c:pt>
                <c:pt idx="4">
                  <c:v>160.44</c:v>
                </c:pt>
                <c:pt idx="5">
                  <c:v>168.74</c:v>
                </c:pt>
                <c:pt idx="6">
                  <c:v>172.99</c:v>
                </c:pt>
                <c:pt idx="7">
                  <c:v>168.47</c:v>
                </c:pt>
                <c:pt idx="8">
                  <c:v>164.16</c:v>
                </c:pt>
                <c:pt idx="9">
                  <c:v>155.63999999999999</c:v>
                </c:pt>
                <c:pt idx="10">
                  <c:v>143.87</c:v>
                </c:pt>
                <c:pt idx="11">
                  <c:v>131.59</c:v>
                </c:pt>
                <c:pt idx="12">
                  <c:v>127.42</c:v>
                </c:pt>
                <c:pt idx="13">
                  <c:v>135.91999999999999</c:v>
                </c:pt>
                <c:pt idx="14">
                  <c:v>140.88999999999999</c:v>
                </c:pt>
                <c:pt idx="15">
                  <c:v>145.30000000000001</c:v>
                </c:pt>
                <c:pt idx="16">
                  <c:v>150.05000000000001</c:v>
                </c:pt>
                <c:pt idx="17">
                  <c:v>153.66999999999999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4-42C0-AE4C-1082E9AA9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64440"/>
        <c:axId val="626564112"/>
      </c:barChart>
      <c:catAx>
        <c:axId val="62656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64112"/>
        <c:crosses val="autoZero"/>
        <c:auto val="1"/>
        <c:lblAlgn val="ctr"/>
        <c:lblOffset val="100"/>
        <c:noMultiLvlLbl val="0"/>
      </c:catAx>
      <c:valAx>
        <c:axId val="6265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656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主要经济体</a:t>
            </a:r>
            <a:r>
              <a:rPr lang="en-US" altLang="zh-CN" sz="1800" b="1" i="0" baseline="0">
                <a:effectLst/>
              </a:rPr>
              <a:t>GDP</a:t>
            </a:r>
            <a:r>
              <a:rPr lang="zh-CN" altLang="zh-CN" sz="1800" b="1" i="0" baseline="0">
                <a:effectLst/>
              </a:rPr>
              <a:t>全球占比</a:t>
            </a:r>
            <a:endParaRPr lang="zh-CN" altLang="zh-CN" b="1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'3.4 世界GDP统计 '!$A$270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'!$B$270:$BH$270</c:f>
              <c:numCache>
                <c:formatCode>0%</c:formatCode>
                <c:ptCount val="59"/>
                <c:pt idx="0">
                  <c:v>0.39577631931143475</c:v>
                </c:pt>
                <c:pt idx="1">
                  <c:v>0.39444935195185976</c:v>
                </c:pt>
                <c:pt idx="2">
                  <c:v>0.39484442614758525</c:v>
                </c:pt>
                <c:pt idx="3">
                  <c:v>0.38681425835676814</c:v>
                </c:pt>
                <c:pt idx="4">
                  <c:v>0.37919806204156159</c:v>
                </c:pt>
                <c:pt idx="5">
                  <c:v>0.37761780657841437</c:v>
                </c:pt>
                <c:pt idx="6">
                  <c:v>0.38142223553787924</c:v>
                </c:pt>
                <c:pt idx="7">
                  <c:v>0.37883405741988913</c:v>
                </c:pt>
                <c:pt idx="8">
                  <c:v>0.38382811215832369</c:v>
                </c:pt>
                <c:pt idx="9">
                  <c:v>0.37647888437222837</c:v>
                </c:pt>
                <c:pt idx="10">
                  <c:v>0.36194141112141637</c:v>
                </c:pt>
                <c:pt idx="11">
                  <c:v>0.35532778216511357</c:v>
                </c:pt>
                <c:pt idx="12">
                  <c:v>0.33810256576284786</c:v>
                </c:pt>
                <c:pt idx="13">
                  <c:v>0.3087856097282064</c:v>
                </c:pt>
                <c:pt idx="14">
                  <c:v>0.29025063260920919</c:v>
                </c:pt>
                <c:pt idx="15">
                  <c:v>0.28416769121623991</c:v>
                </c:pt>
                <c:pt idx="16">
                  <c:v>0.29054470899640977</c:v>
                </c:pt>
                <c:pt idx="17">
                  <c:v>0.28563511988994617</c:v>
                </c:pt>
                <c:pt idx="18">
                  <c:v>0.27352160851552632</c:v>
                </c:pt>
                <c:pt idx="19">
                  <c:v>0.26309774658207791</c:v>
                </c:pt>
                <c:pt idx="20">
                  <c:v>0.25413893300110946</c:v>
                </c:pt>
                <c:pt idx="21">
                  <c:v>0.27552064522768438</c:v>
                </c:pt>
                <c:pt idx="22">
                  <c:v>0.28999760194481461</c:v>
                </c:pt>
                <c:pt idx="23">
                  <c:v>0.30892937353065542</c:v>
                </c:pt>
                <c:pt idx="24">
                  <c:v>0.33103620213397628</c:v>
                </c:pt>
                <c:pt idx="25">
                  <c:v>0.33868504854029197</c:v>
                </c:pt>
                <c:pt idx="26">
                  <c:v>0.30249564336505513</c:v>
                </c:pt>
                <c:pt idx="27">
                  <c:v>0.28186964719417579</c:v>
                </c:pt>
                <c:pt idx="28">
                  <c:v>0.2717340717299182</c:v>
                </c:pt>
                <c:pt idx="29">
                  <c:v>0.28047599798100481</c:v>
                </c:pt>
                <c:pt idx="30">
                  <c:v>0.26320878762675159</c:v>
                </c:pt>
                <c:pt idx="31">
                  <c:v>0.25679101569043755</c:v>
                </c:pt>
                <c:pt idx="32">
                  <c:v>0.25605606990738572</c:v>
                </c:pt>
                <c:pt idx="33">
                  <c:v>0.26511890598437277</c:v>
                </c:pt>
                <c:pt idx="34">
                  <c:v>0.26236537262759069</c:v>
                </c:pt>
                <c:pt idx="35">
                  <c:v>0.247470926280731</c:v>
                </c:pt>
                <c:pt idx="36">
                  <c:v>0.25584602471163254</c:v>
                </c:pt>
                <c:pt idx="37">
                  <c:v>0.27282598078823311</c:v>
                </c:pt>
                <c:pt idx="38">
                  <c:v>0.2888249521122262</c:v>
                </c:pt>
                <c:pt idx="39">
                  <c:v>0.29593957967345413</c:v>
                </c:pt>
                <c:pt idx="40">
                  <c:v>0.30524099420966694</c:v>
                </c:pt>
                <c:pt idx="41">
                  <c:v>0.31686067965949544</c:v>
                </c:pt>
                <c:pt idx="42">
                  <c:v>0.31540810587296592</c:v>
                </c:pt>
                <c:pt idx="43">
                  <c:v>0.2945388636403119</c:v>
                </c:pt>
                <c:pt idx="44">
                  <c:v>0.27874688066565095</c:v>
                </c:pt>
                <c:pt idx="45">
                  <c:v>0.27470190699108521</c:v>
                </c:pt>
                <c:pt idx="46">
                  <c:v>0.26851446057065775</c:v>
                </c:pt>
                <c:pt idx="47">
                  <c:v>0.24930595939564629</c:v>
                </c:pt>
                <c:pt idx="48">
                  <c:v>0.23129177218611721</c:v>
                </c:pt>
                <c:pt idx="49">
                  <c:v>0.23948188346774651</c:v>
                </c:pt>
                <c:pt idx="50">
                  <c:v>0.22697617197139516</c:v>
                </c:pt>
                <c:pt idx="51">
                  <c:v>0.21177141997469465</c:v>
                </c:pt>
                <c:pt idx="52">
                  <c:v>0.21571524568825876</c:v>
                </c:pt>
                <c:pt idx="53">
                  <c:v>0.21731809011368633</c:v>
                </c:pt>
                <c:pt idx="54">
                  <c:v>0.22086412851114348</c:v>
                </c:pt>
                <c:pt idx="55">
                  <c:v>0.24276384564688941</c:v>
                </c:pt>
                <c:pt idx="56">
                  <c:v>0.24561751491266026</c:v>
                </c:pt>
                <c:pt idx="57">
                  <c:v>0.2407070239901935</c:v>
                </c:pt>
                <c:pt idx="58">
                  <c:v>0.23913848813124997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A6-48D3-9748-264DF44915E8}"/>
            </c:ext>
          </c:extLst>
        </c:ser>
        <c:ser>
          <c:idx val="1"/>
          <c:order val="1"/>
          <c:tx>
            <c:strRef>
              <c:f>'3.4 世界GDP统计 '!$A$271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'!$B$271:$BH$271</c:f>
              <c:numCache>
                <c:formatCode>0%</c:formatCode>
                <c:ptCount val="59"/>
                <c:pt idx="0">
                  <c:v>4.3501497807891677E-2</c:v>
                </c:pt>
                <c:pt idx="1">
                  <c:v>3.5052191587241925E-2</c:v>
                </c:pt>
                <c:pt idx="2">
                  <c:v>3.0805407809227726E-2</c:v>
                </c:pt>
                <c:pt idx="3">
                  <c:v>3.0714239270176295E-2</c:v>
                </c:pt>
                <c:pt idx="4">
                  <c:v>3.3014418399756107E-2</c:v>
                </c:pt>
                <c:pt idx="5">
                  <c:v>3.5764405440229331E-2</c:v>
                </c:pt>
                <c:pt idx="6">
                  <c:v>3.5905304276854254E-2</c:v>
                </c:pt>
                <c:pt idx="7">
                  <c:v>3.2041364868125186E-2</c:v>
                </c:pt>
                <c:pt idx="8">
                  <c:v>2.8851874592433702E-2</c:v>
                </c:pt>
                <c:pt idx="9">
                  <c:v>2.9422091050026099E-2</c:v>
                </c:pt>
                <c:pt idx="10">
                  <c:v>3.1227762224429894E-2</c:v>
                </c:pt>
                <c:pt idx="11">
                  <c:v>3.0443450482377205E-2</c:v>
                </c:pt>
                <c:pt idx="12">
                  <c:v>3.0050632567249432E-2</c:v>
                </c:pt>
                <c:pt idx="13">
                  <c:v>3.0013471131977564E-2</c:v>
                </c:pt>
                <c:pt idx="14">
                  <c:v>2.7082442972873287E-2</c:v>
                </c:pt>
                <c:pt idx="15">
                  <c:v>2.7563568453242513E-2</c:v>
                </c:pt>
                <c:pt idx="16">
                  <c:v>2.3874398583959486E-2</c:v>
                </c:pt>
                <c:pt idx="17">
                  <c:v>2.4002229212069744E-2</c:v>
                </c:pt>
                <c:pt idx="18">
                  <c:v>1.7393538291385652E-2</c:v>
                </c:pt>
                <c:pt idx="19">
                  <c:v>1.7852782573279654E-2</c:v>
                </c:pt>
                <c:pt idx="20">
                  <c:v>1.7001483100581707E-2</c:v>
                </c:pt>
                <c:pt idx="21">
                  <c:v>1.6827104873034314E-2</c:v>
                </c:pt>
                <c:pt idx="22">
                  <c:v>1.7786864285583681E-2</c:v>
                </c:pt>
                <c:pt idx="23">
                  <c:v>1.9610667879609488E-2</c:v>
                </c:pt>
                <c:pt idx="24">
                  <c:v>2.1312519487437412E-2</c:v>
                </c:pt>
                <c:pt idx="25">
                  <c:v>2.4157519045551235E-2</c:v>
                </c:pt>
                <c:pt idx="26">
                  <c:v>1.9865795953689969E-2</c:v>
                </c:pt>
                <c:pt idx="27">
                  <c:v>1.5847453941882104E-2</c:v>
                </c:pt>
                <c:pt idx="28">
                  <c:v>1.6208942801905778E-2</c:v>
                </c:pt>
                <c:pt idx="29">
                  <c:v>1.7289587537103045E-2</c:v>
                </c:pt>
                <c:pt idx="30">
                  <c:v>1.5928002689857584E-2</c:v>
                </c:pt>
                <c:pt idx="31">
                  <c:v>1.5986482865056401E-2</c:v>
                </c:pt>
                <c:pt idx="32">
                  <c:v>1.6765165240719769E-2</c:v>
                </c:pt>
                <c:pt idx="33">
                  <c:v>1.7191172527153513E-2</c:v>
                </c:pt>
                <c:pt idx="34">
                  <c:v>2.0317614570057107E-2</c:v>
                </c:pt>
                <c:pt idx="35">
                  <c:v>2.3793877098605375E-2</c:v>
                </c:pt>
                <c:pt idx="36">
                  <c:v>2.7373073766389984E-2</c:v>
                </c:pt>
                <c:pt idx="37">
                  <c:v>3.0585703970239235E-2</c:v>
                </c:pt>
                <c:pt idx="38">
                  <c:v>3.2794801402033183E-2</c:v>
                </c:pt>
                <c:pt idx="39">
                  <c:v>3.3617317004248762E-2</c:v>
                </c:pt>
                <c:pt idx="40">
                  <c:v>3.6065183728876217E-2</c:v>
                </c:pt>
                <c:pt idx="41">
                  <c:v>4.0106690692472372E-2</c:v>
                </c:pt>
                <c:pt idx="42">
                  <c:v>4.2410901827933341E-2</c:v>
                </c:pt>
                <c:pt idx="43">
                  <c:v>4.2678383871798668E-2</c:v>
                </c:pt>
                <c:pt idx="44">
                  <c:v>4.4625754484355185E-2</c:v>
                </c:pt>
                <c:pt idx="45">
                  <c:v>4.8168790341481096E-2</c:v>
                </c:pt>
                <c:pt idx="46">
                  <c:v>5.3493157092563831E-2</c:v>
                </c:pt>
                <c:pt idx="47">
                  <c:v>6.124620686814481E-2</c:v>
                </c:pt>
                <c:pt idx="48">
                  <c:v>7.2224334530454057E-2</c:v>
                </c:pt>
                <c:pt idx="49">
                  <c:v>8.4557476002205575E-2</c:v>
                </c:pt>
                <c:pt idx="50">
                  <c:v>9.2158247289636758E-2</c:v>
                </c:pt>
                <c:pt idx="51">
                  <c:v>0.10289101645136579</c:v>
                </c:pt>
                <c:pt idx="52">
                  <c:v>0.11363409346361647</c:v>
                </c:pt>
                <c:pt idx="53">
                  <c:v>0.12391069336157416</c:v>
                </c:pt>
                <c:pt idx="54">
                  <c:v>0.13157915735707629</c:v>
                </c:pt>
                <c:pt idx="55">
                  <c:v>0.14677708682468435</c:v>
                </c:pt>
                <c:pt idx="56">
                  <c:v>0.14623654298938629</c:v>
                </c:pt>
                <c:pt idx="57">
                  <c:v>0.15001101385965612</c:v>
                </c:pt>
                <c:pt idx="58">
                  <c:v>0.15840043124236233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AA6-48D3-9748-264DF44915E8}"/>
            </c:ext>
          </c:extLst>
        </c:ser>
        <c:ser>
          <c:idx val="2"/>
          <c:order val="2"/>
          <c:tx>
            <c:strRef>
              <c:f>'3.4 世界GDP统计 '!$A$272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'!$B$272:$BH$272</c:f>
              <c:numCache>
                <c:formatCode>0%</c:formatCode>
                <c:ptCount val="59"/>
                <c:pt idx="0">
                  <c:v>3.2276453361639534E-2</c:v>
                </c:pt>
                <c:pt idx="1">
                  <c:v>3.7469269645193239E-2</c:v>
                </c:pt>
                <c:pt idx="2">
                  <c:v>3.9623443176545668E-2</c:v>
                </c:pt>
                <c:pt idx="3">
                  <c:v>4.2096567974266232E-2</c:v>
                </c:pt>
                <c:pt idx="4">
                  <c:v>4.5201319325885482E-2</c:v>
                </c:pt>
                <c:pt idx="5">
                  <c:v>4.6180509053917566E-2</c:v>
                </c:pt>
                <c:pt idx="6">
                  <c:v>4.9434226657450064E-2</c:v>
                </c:pt>
                <c:pt idx="7">
                  <c:v>5.4418929926768153E-2</c:v>
                </c:pt>
                <c:pt idx="8">
                  <c:v>5.9702507129193547E-2</c:v>
                </c:pt>
                <c:pt idx="9">
                  <c:v>6.3566276012136214E-2</c:v>
                </c:pt>
                <c:pt idx="10">
                  <c:v>7.1696500888793577E-2</c:v>
                </c:pt>
                <c:pt idx="11">
                  <c:v>7.3256306930239365E-2</c:v>
                </c:pt>
                <c:pt idx="12">
                  <c:v>8.4064073985164051E-2</c:v>
                </c:pt>
                <c:pt idx="13">
                  <c:v>9.3604011045668262E-2</c:v>
                </c:pt>
                <c:pt idx="14">
                  <c:v>9.0090522664566103E-2</c:v>
                </c:pt>
                <c:pt idx="15">
                  <c:v>8.7960714205261983E-2</c:v>
                </c:pt>
                <c:pt idx="16">
                  <c:v>9.0906979750447814E-2</c:v>
                </c:pt>
                <c:pt idx="17">
                  <c:v>9.8980674723809572E-2</c:v>
                </c:pt>
                <c:pt idx="18">
                  <c:v>0.11789630464720059</c:v>
                </c:pt>
                <c:pt idx="19">
                  <c:v>0.10564751617595615</c:v>
                </c:pt>
                <c:pt idx="20">
                  <c:v>9.8316915867543625E-2</c:v>
                </c:pt>
                <c:pt idx="21">
                  <c:v>0.10472473323778492</c:v>
                </c:pt>
                <c:pt idx="22">
                  <c:v>9.8393618709118627E-2</c:v>
                </c:pt>
                <c:pt idx="23">
                  <c:v>0.10569487121230421</c:v>
                </c:pt>
                <c:pt idx="24">
                  <c:v>0.10809159935995263</c:v>
                </c:pt>
                <c:pt idx="25">
                  <c:v>0.10919252137017924</c:v>
                </c:pt>
                <c:pt idx="26">
                  <c:v>0.13731986839016219</c:v>
                </c:pt>
                <c:pt idx="27">
                  <c:v>0.14704227494068872</c:v>
                </c:pt>
                <c:pt idx="28">
                  <c:v>0.15939860879375059</c:v>
                </c:pt>
                <c:pt idx="29">
                  <c:v>0.15187768311873179</c:v>
                </c:pt>
                <c:pt idx="30">
                  <c:v>0.13828026562193005</c:v>
                </c:pt>
                <c:pt idx="31">
                  <c:v>0.14946859220713329</c:v>
                </c:pt>
                <c:pt idx="32">
                  <c:v>0.15350064333143909</c:v>
                </c:pt>
                <c:pt idx="33">
                  <c:v>0.17217578091159322</c:v>
                </c:pt>
                <c:pt idx="34">
                  <c:v>0.17667016912923506</c:v>
                </c:pt>
                <c:pt idx="35">
                  <c:v>0.17651075439848957</c:v>
                </c:pt>
                <c:pt idx="36">
                  <c:v>0.15318561252046545</c:v>
                </c:pt>
                <c:pt idx="37">
                  <c:v>0.1404192562289808</c:v>
                </c:pt>
                <c:pt idx="38">
                  <c:v>0.12851294282418332</c:v>
                </c:pt>
                <c:pt idx="39">
                  <c:v>0.14018759877836312</c:v>
                </c:pt>
                <c:pt idx="40">
                  <c:v>0.1455151278020819</c:v>
                </c:pt>
                <c:pt idx="41">
                  <c:v>0.12886476795453658</c:v>
                </c:pt>
                <c:pt idx="42">
                  <c:v>0.11868062339415204</c:v>
                </c:pt>
                <c:pt idx="43">
                  <c:v>0.11427746610849966</c:v>
                </c:pt>
                <c:pt idx="44">
                  <c:v>0.10989335909941164</c:v>
                </c:pt>
                <c:pt idx="45">
                  <c:v>0.10020376000952566</c:v>
                </c:pt>
                <c:pt idx="46">
                  <c:v>8.805689572359042E-2</c:v>
                </c:pt>
                <c:pt idx="47">
                  <c:v>7.789187390752883E-2</c:v>
                </c:pt>
                <c:pt idx="48">
                  <c:v>7.9197928718277952E-2</c:v>
                </c:pt>
                <c:pt idx="49">
                  <c:v>8.6706843604615336E-2</c:v>
                </c:pt>
                <c:pt idx="50">
                  <c:v>8.6298152328133329E-2</c:v>
                </c:pt>
                <c:pt idx="51">
                  <c:v>8.389687356992713E-2</c:v>
                </c:pt>
                <c:pt idx="52">
                  <c:v>8.2615733492757623E-2</c:v>
                </c:pt>
                <c:pt idx="53">
                  <c:v>6.6752496322865881E-2</c:v>
                </c:pt>
                <c:pt idx="54">
                  <c:v>6.1140158401269316E-2</c:v>
                </c:pt>
                <c:pt idx="55">
                  <c:v>5.8487764283996206E-2</c:v>
                </c:pt>
                <c:pt idx="56">
                  <c:v>6.4685067130357085E-2</c:v>
                </c:pt>
                <c:pt idx="57">
                  <c:v>6.0035955367937641E-2</c:v>
                </c:pt>
                <c:pt idx="58">
                  <c:v>5.7866764533049196E-2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AA6-48D3-9748-264DF44915E8}"/>
            </c:ext>
          </c:extLst>
        </c:ser>
        <c:ser>
          <c:idx val="3"/>
          <c:order val="3"/>
          <c:tx>
            <c:strRef>
              <c:f>'3.4 世界GDP统计 '!$A$273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'!$B$273:$BH$273</c:f>
              <c:numCache>
                <c:formatCode>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7.2785478648535629E-2</c:v>
                </c:pt>
                <c:pt idx="11">
                  <c:v>7.6255857319914744E-2</c:v>
                </c:pt>
                <c:pt idx="12">
                  <c:v>7.9245468058357721E-2</c:v>
                </c:pt>
                <c:pt idx="13">
                  <c:v>8.6301555069889777E-2</c:v>
                </c:pt>
                <c:pt idx="14">
                  <c:v>8.3643555051460872E-2</c:v>
                </c:pt>
                <c:pt idx="15">
                  <c:v>8.2748362169389675E-2</c:v>
                </c:pt>
                <c:pt idx="16">
                  <c:v>8.0607952945411968E-2</c:v>
                </c:pt>
                <c:pt idx="17">
                  <c:v>8.2390836810725759E-2</c:v>
                </c:pt>
                <c:pt idx="18">
                  <c:v>8.6126308460741402E-2</c:v>
                </c:pt>
                <c:pt idx="19">
                  <c:v>8.8256738530608364E-2</c:v>
                </c:pt>
                <c:pt idx="20">
                  <c:v>8.4522210714655682E-2</c:v>
                </c:pt>
                <c:pt idx="21">
                  <c:v>6.8769469542134171E-2</c:v>
                </c:pt>
                <c:pt idx="22">
                  <c:v>6.7350333742532187E-2</c:v>
                </c:pt>
                <c:pt idx="23">
                  <c:v>6.5515832572702687E-2</c:v>
                </c:pt>
                <c:pt idx="24">
                  <c:v>5.9450480404743468E-2</c:v>
                </c:pt>
                <c:pt idx="25">
                  <c:v>5.7179030750842116E-2</c:v>
                </c:pt>
                <c:pt idx="26">
                  <c:v>6.9107948392524779E-2</c:v>
                </c:pt>
                <c:pt idx="27">
                  <c:v>7.5365651332943692E-2</c:v>
                </c:pt>
                <c:pt idx="28">
                  <c:v>7.2714087289009938E-2</c:v>
                </c:pt>
                <c:pt idx="29">
                  <c:v>6.9550868344459935E-2</c:v>
                </c:pt>
                <c:pt idx="30">
                  <c:v>7.8200263244090407E-2</c:v>
                </c:pt>
                <c:pt idx="31">
                  <c:v>7.7934115298974302E-2</c:v>
                </c:pt>
                <c:pt idx="32">
                  <c:v>8.3707745246850387E-2</c:v>
                </c:pt>
                <c:pt idx="33">
                  <c:v>8.0067416091685384E-2</c:v>
                </c:pt>
                <c:pt idx="34">
                  <c:v>7.9390195953418424E-2</c:v>
                </c:pt>
                <c:pt idx="35">
                  <c:v>8.3760397036619541E-2</c:v>
                </c:pt>
                <c:pt idx="36">
                  <c:v>7.9140400111062117E-2</c:v>
                </c:pt>
                <c:pt idx="37">
                  <c:v>7.0356678126375374E-2</c:v>
                </c:pt>
                <c:pt idx="38">
                  <c:v>7.1354890744505239E-2</c:v>
                </c:pt>
                <c:pt idx="39">
                  <c:v>6.7425448074963201E-2</c:v>
                </c:pt>
                <c:pt idx="40">
                  <c:v>5.7852871915683411E-2</c:v>
                </c:pt>
                <c:pt idx="41">
                  <c:v>5.8214097870160249E-2</c:v>
                </c:pt>
                <c:pt idx="42">
                  <c:v>5.9659456648936779E-2</c:v>
                </c:pt>
                <c:pt idx="43">
                  <c:v>6.4164012326082889E-2</c:v>
                </c:pt>
                <c:pt idx="44">
                  <c:v>6.4112473554813934E-2</c:v>
                </c:pt>
                <c:pt idx="45">
                  <c:v>5.996540761991493E-2</c:v>
                </c:pt>
                <c:pt idx="46">
                  <c:v>5.8159296867450479E-2</c:v>
                </c:pt>
                <c:pt idx="47">
                  <c:v>5.9018900641927219E-2</c:v>
                </c:pt>
                <c:pt idx="48">
                  <c:v>5.8637523943990001E-2</c:v>
                </c:pt>
                <c:pt idx="49">
                  <c:v>5.631622761426238E-2</c:v>
                </c:pt>
                <c:pt idx="50">
                  <c:v>5.1420006372126681E-2</c:v>
                </c:pt>
                <c:pt idx="51">
                  <c:v>5.1018471221087297E-2</c:v>
                </c:pt>
                <c:pt idx="52">
                  <c:v>4.6977942582667152E-2</c:v>
                </c:pt>
                <c:pt idx="53">
                  <c:v>4.8328862978403386E-2</c:v>
                </c:pt>
                <c:pt idx="54">
                  <c:v>4.8957370695948556E-2</c:v>
                </c:pt>
                <c:pt idx="55">
                  <c:v>4.4777798451801458E-2</c:v>
                </c:pt>
                <c:pt idx="56">
                  <c:v>4.5517495723862579E-2</c:v>
                </c:pt>
                <c:pt idx="57">
                  <c:v>4.5172567497327946E-2</c:v>
                </c:pt>
                <c:pt idx="58">
                  <c:v>4.5950746460026642E-2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AA6-48D3-9748-264DF44915E8}"/>
            </c:ext>
          </c:extLst>
        </c:ser>
        <c:ser>
          <c:idx val="4"/>
          <c:order val="4"/>
          <c:tx>
            <c:strRef>
              <c:f>'3.4 世界GDP统计 '!$A$274</c:f>
              <c:strCache>
                <c:ptCount val="1"/>
                <c:pt idx="0">
                  <c:v>法国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'!$B$274:$BH$274</c:f>
              <c:numCache>
                <c:formatCode>0%</c:formatCode>
                <c:ptCount val="59"/>
                <c:pt idx="0">
                  <c:v>4.532922998450916E-2</c:v>
                </c:pt>
                <c:pt idx="1">
                  <c:v>4.7239839952048113E-2</c:v>
                </c:pt>
                <c:pt idx="2">
                  <c:v>4.933599689346848E-2</c:v>
                </c:pt>
                <c:pt idx="3">
                  <c:v>5.1340534284048604E-2</c:v>
                </c:pt>
                <c:pt idx="4">
                  <c:v>5.1979578497890998E-2</c:v>
                </c:pt>
                <c:pt idx="5">
                  <c:v>5.15561018311377E-2</c:v>
                </c:pt>
                <c:pt idx="6">
                  <c:v>5.1501760674081271E-2</c:v>
                </c:pt>
                <c:pt idx="7">
                  <c:v>5.2304764749245405E-2</c:v>
                </c:pt>
                <c:pt idx="8">
                  <c:v>5.2854430768637939E-2</c:v>
                </c:pt>
                <c:pt idx="9">
                  <c:v>5.2381124606097243E-2</c:v>
                </c:pt>
                <c:pt idx="10">
                  <c:v>5.0062754341709023E-2</c:v>
                </c:pt>
                <c:pt idx="11">
                  <c:v>5.0626732499115062E-2</c:v>
                </c:pt>
                <c:pt idx="12">
                  <c:v>5.3788879485878273E-2</c:v>
                </c:pt>
                <c:pt idx="13">
                  <c:v>5.7284632664569048E-2</c:v>
                </c:pt>
                <c:pt idx="14">
                  <c:v>5.3636714065289373E-2</c:v>
                </c:pt>
                <c:pt idx="15">
                  <c:v>6.0856196683762638E-2</c:v>
                </c:pt>
                <c:pt idx="16">
                  <c:v>5.7742411545828001E-2</c:v>
                </c:pt>
                <c:pt idx="17">
                  <c:v>5.6292038966281432E-2</c:v>
                </c:pt>
                <c:pt idx="18">
                  <c:v>5.893672597300631E-2</c:v>
                </c:pt>
                <c:pt idx="19">
                  <c:v>6.148045317502384E-2</c:v>
                </c:pt>
                <c:pt idx="20">
                  <c:v>6.2375058304947759E-2</c:v>
                </c:pt>
                <c:pt idx="21">
                  <c:v>5.2882793577444215E-2</c:v>
                </c:pt>
                <c:pt idx="22">
                  <c:v>5.0724833355340053E-2</c:v>
                </c:pt>
                <c:pt idx="23">
                  <c:v>4.7594448646981154E-2</c:v>
                </c:pt>
                <c:pt idx="24">
                  <c:v>4.3509752678611457E-2</c:v>
                </c:pt>
                <c:pt idx="25">
                  <c:v>4.3175989263697326E-2</c:v>
                </c:pt>
                <c:pt idx="26">
                  <c:v>5.0957500922433382E-2</c:v>
                </c:pt>
                <c:pt idx="27">
                  <c:v>5.4233458269490553E-2</c:v>
                </c:pt>
                <c:pt idx="28">
                  <c:v>5.2870950737828687E-2</c:v>
                </c:pt>
                <c:pt idx="29">
                  <c:v>5.0969285856854951E-2</c:v>
                </c:pt>
                <c:pt idx="30">
                  <c:v>5.6020654246890608E-2</c:v>
                </c:pt>
                <c:pt idx="31">
                  <c:v>5.2928232897569233E-2</c:v>
                </c:pt>
                <c:pt idx="32">
                  <c:v>5.5036174780284892E-2</c:v>
                </c:pt>
                <c:pt idx="33">
                  <c:v>5.1133689752684369E-2</c:v>
                </c:pt>
                <c:pt idx="34">
                  <c:v>5.0188137692284814E-2</c:v>
                </c:pt>
                <c:pt idx="35">
                  <c:v>5.186353666625021E-2</c:v>
                </c:pt>
                <c:pt idx="36">
                  <c:v>5.0885591456714126E-2</c:v>
                </c:pt>
                <c:pt idx="37">
                  <c:v>4.6211860784383205E-2</c:v>
                </c:pt>
                <c:pt idx="38">
                  <c:v>4.7902903875999846E-2</c:v>
                </c:pt>
                <c:pt idx="39">
                  <c:v>4.5867396297888482E-2</c:v>
                </c:pt>
                <c:pt idx="40">
                  <c:v>4.0557960362739745E-2</c:v>
                </c:pt>
                <c:pt idx="41">
                  <c:v>4.1216698124720605E-2</c:v>
                </c:pt>
                <c:pt idx="42">
                  <c:v>4.3095470398078643E-2</c:v>
                </c:pt>
                <c:pt idx="43">
                  <c:v>4.7310314990583288E-2</c:v>
                </c:pt>
                <c:pt idx="44">
                  <c:v>4.8286367888195673E-2</c:v>
                </c:pt>
                <c:pt idx="45">
                  <c:v>4.6275728875478359E-2</c:v>
                </c:pt>
                <c:pt idx="46">
                  <c:v>4.5066481067668786E-2</c:v>
                </c:pt>
                <c:pt idx="47">
                  <c:v>4.5839024204441532E-2</c:v>
                </c:pt>
                <c:pt idx="48">
                  <c:v>4.587814205260056E-2</c:v>
                </c:pt>
                <c:pt idx="49">
                  <c:v>4.4588724883476587E-2</c:v>
                </c:pt>
                <c:pt idx="50">
                  <c:v>4.0008490521850834E-2</c:v>
                </c:pt>
                <c:pt idx="51">
                  <c:v>3.898737714729883E-2</c:v>
                </c:pt>
                <c:pt idx="52">
                  <c:v>3.574376459432467E-2</c:v>
                </c:pt>
                <c:pt idx="53">
                  <c:v>3.6395801689715929E-2</c:v>
                </c:pt>
                <c:pt idx="54">
                  <c:v>3.5951958548684625E-2</c:v>
                </c:pt>
                <c:pt idx="55">
                  <c:v>3.2488010179959802E-2</c:v>
                </c:pt>
                <c:pt idx="56">
                  <c:v>3.2446940813649017E-2</c:v>
                </c:pt>
                <c:pt idx="57">
                  <c:v>3.1948908402836367E-2</c:v>
                </c:pt>
                <c:pt idx="58">
                  <c:v>3.2330825233937655E-2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AA6-48D3-9748-264DF44915E8}"/>
            </c:ext>
          </c:extLst>
        </c:ser>
        <c:ser>
          <c:idx val="5"/>
          <c:order val="5"/>
          <c:tx>
            <c:strRef>
              <c:f>'3.4 世界GDP统计 '!$A$275</c:f>
              <c:strCache>
                <c:ptCount val="1"/>
                <c:pt idx="0">
                  <c:v>英国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'!$B$275:$BH$275</c:f>
              <c:numCache>
                <c:formatCode>0%</c:formatCode>
                <c:ptCount val="59"/>
                <c:pt idx="0">
                  <c:v>5.3348555460616565E-2</c:v>
                </c:pt>
                <c:pt idx="1">
                  <c:v>5.4438608185961045E-2</c:v>
                </c:pt>
                <c:pt idx="2">
                  <c:v>5.3016274740357833E-2</c:v>
                </c:pt>
                <c:pt idx="3">
                  <c:v>5.2432510273005571E-2</c:v>
                </c:pt>
                <c:pt idx="4">
                  <c:v>5.2200587881067524E-2</c:v>
                </c:pt>
                <c:pt idx="5">
                  <c:v>5.1702085072358295E-2</c:v>
                </c:pt>
                <c:pt idx="6">
                  <c:v>5.0812345797867316E-2</c:v>
                </c:pt>
                <c:pt idx="7">
                  <c:v>4.9730219013118797E-2</c:v>
                </c:pt>
                <c:pt idx="8">
                  <c:v>4.3884650236295758E-2</c:v>
                </c:pt>
                <c:pt idx="9">
                  <c:v>4.2990980860965304E-2</c:v>
                </c:pt>
                <c:pt idx="10">
                  <c:v>4.406545832597502E-2</c:v>
                </c:pt>
                <c:pt idx="11">
                  <c:v>4.5180909378070608E-2</c:v>
                </c:pt>
                <c:pt idx="12">
                  <c:v>4.4926249041638694E-2</c:v>
                </c:pt>
                <c:pt idx="13">
                  <c:v>4.1710366212811295E-2</c:v>
                </c:pt>
                <c:pt idx="14">
                  <c:v>3.8718674334557286E-2</c:v>
                </c:pt>
                <c:pt idx="15">
                  <c:v>4.0773495356574027E-2</c:v>
                </c:pt>
                <c:pt idx="16">
                  <c:v>3.6075848913748071E-2</c:v>
                </c:pt>
                <c:pt idx="17">
                  <c:v>3.6093803749598169E-2</c:v>
                </c:pt>
                <c:pt idx="18">
                  <c:v>3.9067573409674747E-2</c:v>
                </c:pt>
                <c:pt idx="19">
                  <c:v>4.3960284707327824E-2</c:v>
                </c:pt>
                <c:pt idx="20">
                  <c:v>5.0248436184626218E-2</c:v>
                </c:pt>
                <c:pt idx="21">
                  <c:v>4.6457797484232566E-2</c:v>
                </c:pt>
                <c:pt idx="22">
                  <c:v>4.4668772691181004E-2</c:v>
                </c:pt>
                <c:pt idx="23">
                  <c:v>4.1622400354120091E-2</c:v>
                </c:pt>
                <c:pt idx="24">
                  <c:v>3.7836448449627129E-2</c:v>
                </c:pt>
                <c:pt idx="25">
                  <c:v>3.8191834901986015E-2</c:v>
                </c:pt>
                <c:pt idx="26">
                  <c:v>3.972739447295455E-2</c:v>
                </c:pt>
                <c:pt idx="27">
                  <c:v>4.3260436766480261E-2</c:v>
                </c:pt>
                <c:pt idx="28">
                  <c:v>4.7228928476563195E-2</c:v>
                </c:pt>
                <c:pt idx="29">
                  <c:v>4.608087521447863E-2</c:v>
                </c:pt>
                <c:pt idx="30">
                  <c:v>4.8251692329282156E-2</c:v>
                </c:pt>
                <c:pt idx="31">
                  <c:v>4.765409235504809E-2</c:v>
                </c:pt>
                <c:pt idx="32">
                  <c:v>4.6325741484041262E-2</c:v>
                </c:pt>
                <c:pt idx="33">
                  <c:v>4.1028183452025767E-2</c:v>
                </c:pt>
                <c:pt idx="34">
                  <c:v>4.1061524173585197E-2</c:v>
                </c:pt>
                <c:pt idx="35">
                  <c:v>4.3457333580571758E-2</c:v>
                </c:pt>
                <c:pt idx="36">
                  <c:v>4.485426160940905E-2</c:v>
                </c:pt>
                <c:pt idx="37">
                  <c:v>4.958954871173922E-2</c:v>
                </c:pt>
                <c:pt idx="38">
                  <c:v>5.2589703093483244E-2</c:v>
                </c:pt>
                <c:pt idx="39">
                  <c:v>5.1698255461133456E-2</c:v>
                </c:pt>
                <c:pt idx="40">
                  <c:v>4.9357836522636915E-2</c:v>
                </c:pt>
                <c:pt idx="41">
                  <c:v>4.9115316741431762E-2</c:v>
                </c:pt>
                <c:pt idx="42">
                  <c:v>5.1464518374809635E-2</c:v>
                </c:pt>
                <c:pt idx="43">
                  <c:v>5.2773690594247281E-2</c:v>
                </c:pt>
                <c:pt idx="44">
                  <c:v>5.5160231228396715E-2</c:v>
                </c:pt>
                <c:pt idx="45">
                  <c:v>5.3493862298110081E-2</c:v>
                </c:pt>
                <c:pt idx="46">
                  <c:v>5.2747126486620319E-2</c:v>
                </c:pt>
                <c:pt idx="47">
                  <c:v>5.3492666147342161E-2</c:v>
                </c:pt>
                <c:pt idx="48">
                  <c:v>4.5945494338559101E-2</c:v>
                </c:pt>
                <c:pt idx="49">
                  <c:v>3.9959297931864882E-2</c:v>
                </c:pt>
                <c:pt idx="50">
                  <c:v>3.7474620119542709E-2</c:v>
                </c:pt>
                <c:pt idx="51">
                  <c:v>3.6233741529615067E-2</c:v>
                </c:pt>
                <c:pt idx="52">
                  <c:v>3.602427890102549E-2</c:v>
                </c:pt>
                <c:pt idx="53">
                  <c:v>3.6071409570388333E-2</c:v>
                </c:pt>
                <c:pt idx="54">
                  <c:v>3.8619679337621372E-2</c:v>
                </c:pt>
                <c:pt idx="55">
                  <c:v>3.9022141808439513E-2</c:v>
                </c:pt>
                <c:pt idx="56">
                  <c:v>3.5374805561533038E-2</c:v>
                </c:pt>
                <c:pt idx="57">
                  <c:v>3.2936470056759808E-2</c:v>
                </c:pt>
                <c:pt idx="58">
                  <c:v>3.323597782394553E-2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AA6-48D3-9748-264DF44915E8}"/>
            </c:ext>
          </c:extLst>
        </c:ser>
        <c:ser>
          <c:idx val="6"/>
          <c:order val="6"/>
          <c:tx>
            <c:strRef>
              <c:f>'3.4 世界GDP统计 '!$A$276</c:f>
              <c:strCache>
                <c:ptCount val="1"/>
                <c:pt idx="0">
                  <c:v>印度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'!$B$276:$BH$276</c:f>
              <c:numCache>
                <c:formatCode>0%</c:formatCode>
                <c:ptCount val="59"/>
                <c:pt idx="0">
                  <c:v>2.6975061926667269E-2</c:v>
                </c:pt>
                <c:pt idx="1">
                  <c:v>2.7472410563694413E-2</c:v>
                </c:pt>
                <c:pt idx="2">
                  <c:v>2.7511528854785597E-2</c:v>
                </c:pt>
                <c:pt idx="3">
                  <c:v>2.9330238664110855E-2</c:v>
                </c:pt>
                <c:pt idx="4">
                  <c:v>3.1229537021153077E-2</c:v>
                </c:pt>
                <c:pt idx="5">
                  <c:v>3.0239308263587783E-2</c:v>
                </c:pt>
                <c:pt idx="6">
                  <c:v>2.1465162040431505E-2</c:v>
                </c:pt>
                <c:pt idx="7">
                  <c:v>2.204110893982051E-2</c:v>
                </c:pt>
                <c:pt idx="8">
                  <c:v>2.1618769559641236E-2</c:v>
                </c:pt>
                <c:pt idx="9">
                  <c:v>2.1575091634216104E-2</c:v>
                </c:pt>
                <c:pt idx="10">
                  <c:v>2.1050236142500959E-2</c:v>
                </c:pt>
                <c:pt idx="11">
                  <c:v>2.0544857449540273E-2</c:v>
                </c:pt>
                <c:pt idx="12">
                  <c:v>1.8889610113022443E-2</c:v>
                </c:pt>
                <c:pt idx="13">
                  <c:v>1.8525557228434724E-2</c:v>
                </c:pt>
                <c:pt idx="14">
                  <c:v>1.8694441702278675E-2</c:v>
                </c:pt>
                <c:pt idx="15">
                  <c:v>1.6607941590040028E-2</c:v>
                </c:pt>
                <c:pt idx="16">
                  <c:v>1.5930253814259502E-2</c:v>
                </c:pt>
                <c:pt idx="17">
                  <c:v>1.6668562079662171E-2</c:v>
                </c:pt>
                <c:pt idx="18">
                  <c:v>1.5969813570388177E-2</c:v>
                </c:pt>
                <c:pt idx="19">
                  <c:v>1.5320381557414489E-2</c:v>
                </c:pt>
                <c:pt idx="20">
                  <c:v>1.6572431451073885E-2</c:v>
                </c:pt>
                <c:pt idx="21">
                  <c:v>1.6622999549598148E-2</c:v>
                </c:pt>
                <c:pt idx="22">
                  <c:v>1.740747123358298E-2</c:v>
                </c:pt>
                <c:pt idx="23">
                  <c:v>1.8554464039715175E-2</c:v>
                </c:pt>
                <c:pt idx="24">
                  <c:v>1.7394449663482182E-2</c:v>
                </c:pt>
                <c:pt idx="25">
                  <c:v>1.8149038433494614E-2</c:v>
                </c:pt>
                <c:pt idx="26">
                  <c:v>1.644612381593364E-2</c:v>
                </c:pt>
                <c:pt idx="27">
                  <c:v>1.6199302791613378E-2</c:v>
                </c:pt>
                <c:pt idx="28">
                  <c:v>1.5390869745915923E-2</c:v>
                </c:pt>
                <c:pt idx="29">
                  <c:v>1.4718000092062946E-2</c:v>
                </c:pt>
                <c:pt idx="30">
                  <c:v>1.4167778003939998E-2</c:v>
                </c:pt>
                <c:pt idx="31">
                  <c:v>1.1263262767730169E-2</c:v>
                </c:pt>
                <c:pt idx="32">
                  <c:v>1.1318070090394899E-2</c:v>
                </c:pt>
                <c:pt idx="33">
                  <c:v>1.079624102677303E-2</c:v>
                </c:pt>
                <c:pt idx="34">
                  <c:v>1.1783038236619274E-2</c:v>
                </c:pt>
                <c:pt idx="35">
                  <c:v>1.1670449979581294E-2</c:v>
                </c:pt>
                <c:pt idx="36">
                  <c:v>1.2451335366400288E-2</c:v>
                </c:pt>
                <c:pt idx="37">
                  <c:v>1.3227491392275994E-2</c:v>
                </c:pt>
                <c:pt idx="38">
                  <c:v>1.3428143153639953E-2</c:v>
                </c:pt>
                <c:pt idx="39">
                  <c:v>1.4099040170495339E-2</c:v>
                </c:pt>
                <c:pt idx="40">
                  <c:v>1.3945427105902328E-2</c:v>
                </c:pt>
                <c:pt idx="41">
                  <c:v>1.4535982417530114E-2</c:v>
                </c:pt>
                <c:pt idx="42">
                  <c:v>1.4850894272912724E-2</c:v>
                </c:pt>
                <c:pt idx="43">
                  <c:v>1.5621159653477762E-2</c:v>
                </c:pt>
                <c:pt idx="44">
                  <c:v>1.6184486658526526E-2</c:v>
                </c:pt>
                <c:pt idx="45">
                  <c:v>1.7286692337069264E-2</c:v>
                </c:pt>
                <c:pt idx="46">
                  <c:v>1.8275821828718754E-2</c:v>
                </c:pt>
                <c:pt idx="47">
                  <c:v>2.0989645963638105E-2</c:v>
                </c:pt>
                <c:pt idx="48">
                  <c:v>1.8847116320647089E-2</c:v>
                </c:pt>
                <c:pt idx="49">
                  <c:v>2.2240917753742932E-2</c:v>
                </c:pt>
                <c:pt idx="50">
                  <c:v>2.5368424290973385E-2</c:v>
                </c:pt>
                <c:pt idx="51">
                  <c:v>2.48395019104737E-2</c:v>
                </c:pt>
                <c:pt idx="52">
                  <c:v>2.4340876145676434E-2</c:v>
                </c:pt>
                <c:pt idx="53">
                  <c:v>2.403949542386638E-2</c:v>
                </c:pt>
                <c:pt idx="54">
                  <c:v>2.5703493968250481E-2</c:v>
                </c:pt>
                <c:pt idx="55">
                  <c:v>2.8029349923214684E-2</c:v>
                </c:pt>
                <c:pt idx="56">
                  <c:v>3.0072409990273587E-2</c:v>
                </c:pt>
                <c:pt idx="57">
                  <c:v>3.2763694182749076E-2</c:v>
                </c:pt>
                <c:pt idx="58">
                  <c:v>3.1646351550704846E-2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AA6-48D3-9748-264DF44915E8}"/>
            </c:ext>
          </c:extLst>
        </c:ser>
        <c:ser>
          <c:idx val="7"/>
          <c:order val="7"/>
          <c:tx>
            <c:strRef>
              <c:f>'3.4 世界GDP统计 '!$A$277</c:f>
              <c:strCache>
                <c:ptCount val="1"/>
                <c:pt idx="0">
                  <c:v>俄罗斯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'!$B$277:$BH$277</c:f>
              <c:numCache>
                <c:formatCode>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2.8785702382257829E-2</c:v>
                </c:pt>
                <c:pt idx="29">
                  <c:v>2.518109142634848E-2</c:v>
                </c:pt>
                <c:pt idx="30">
                  <c:v>2.2811801709554352E-2</c:v>
                </c:pt>
                <c:pt idx="31">
                  <c:v>2.1598806285040108E-2</c:v>
                </c:pt>
                <c:pt idx="32">
                  <c:v>1.8075809850561467E-2</c:v>
                </c:pt>
                <c:pt idx="33">
                  <c:v>1.6818243923796796E-2</c:v>
                </c:pt>
                <c:pt idx="34">
                  <c:v>1.4224131530631927E-2</c:v>
                </c:pt>
                <c:pt idx="35">
                  <c:v>1.2812456761639413E-2</c:v>
                </c:pt>
                <c:pt idx="36">
                  <c:v>1.2414188225766742E-2</c:v>
                </c:pt>
                <c:pt idx="37">
                  <c:v>1.2879561366062523E-2</c:v>
                </c:pt>
                <c:pt idx="38">
                  <c:v>8.6351401623176345E-3</c:v>
                </c:pt>
                <c:pt idx="39">
                  <c:v>6.0200077588801072E-3</c:v>
                </c:pt>
                <c:pt idx="40">
                  <c:v>7.7322971888619529E-3</c:v>
                </c:pt>
                <c:pt idx="41">
                  <c:v>9.1808524089247289E-3</c:v>
                </c:pt>
                <c:pt idx="42">
                  <c:v>9.9634252986567327E-3</c:v>
                </c:pt>
                <c:pt idx="43">
                  <c:v>1.1062266147507284E-2</c:v>
                </c:pt>
                <c:pt idx="44">
                  <c:v>1.3488432319326145E-2</c:v>
                </c:pt>
                <c:pt idx="45">
                  <c:v>1.609900655787468E-2</c:v>
                </c:pt>
                <c:pt idx="46">
                  <c:v>1.9241269811831604E-2</c:v>
                </c:pt>
                <c:pt idx="47">
                  <c:v>2.2420949476377849E-2</c:v>
                </c:pt>
                <c:pt idx="48">
                  <c:v>2.6109167073984967E-2</c:v>
                </c:pt>
                <c:pt idx="49">
                  <c:v>2.0264552061121693E-2</c:v>
                </c:pt>
                <c:pt idx="50">
                  <c:v>2.3086893827149589E-2</c:v>
                </c:pt>
                <c:pt idx="51">
                  <c:v>2.7954386430335116E-2</c:v>
                </c:pt>
                <c:pt idx="52">
                  <c:v>2.9436680279421892E-2</c:v>
                </c:pt>
                <c:pt idx="53">
                  <c:v>2.9741552786315305E-2</c:v>
                </c:pt>
                <c:pt idx="54">
                  <c:v>2.5966395816616503E-2</c:v>
                </c:pt>
                <c:pt idx="55">
                  <c:v>1.8169274173987195E-2</c:v>
                </c:pt>
                <c:pt idx="56">
                  <c:v>1.684162515742486E-2</c:v>
                </c:pt>
                <c:pt idx="57">
                  <c:v>1.9501063334422204E-2</c:v>
                </c:pt>
                <c:pt idx="58">
                  <c:v>1.929412410502291E-2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AA6-48D3-9748-264DF4491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084464"/>
        <c:axId val="794084792"/>
      </c:lineChart>
      <c:catAx>
        <c:axId val="7940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084792"/>
        <c:crosses val="autoZero"/>
        <c:auto val="1"/>
        <c:lblAlgn val="ctr"/>
        <c:lblOffset val="100"/>
        <c:noMultiLvlLbl val="0"/>
      </c:catAx>
      <c:valAx>
        <c:axId val="7940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0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中美日</a:t>
            </a:r>
            <a:r>
              <a:rPr lang="en-US" altLang="zh-CN" sz="1800" b="1" i="0" baseline="0">
                <a:effectLst/>
              </a:rPr>
              <a:t>GDP</a:t>
            </a:r>
            <a:r>
              <a:rPr lang="zh-CN" altLang="zh-CN" sz="1800" b="1" i="0" baseline="0">
                <a:effectLst/>
              </a:rPr>
              <a:t>规模比较</a:t>
            </a:r>
            <a:r>
              <a:rPr lang="zh-CN" altLang="en-US" sz="1800" b="1" i="0" baseline="0">
                <a:effectLst/>
              </a:rPr>
              <a:t>（</a:t>
            </a:r>
            <a:r>
              <a:rPr lang="en-US" altLang="zh-CN" sz="1800" b="1" i="0" baseline="0">
                <a:effectLst/>
              </a:rPr>
              <a:t>GDP</a:t>
            </a:r>
            <a:r>
              <a:rPr lang="zh-CN" altLang="en-US" sz="1800" b="1" i="0" baseline="0">
                <a:effectLst/>
              </a:rPr>
              <a:t>全球占比）</a:t>
            </a:r>
            <a:endParaRPr lang="zh-CN" altLang="zh-CN" b="1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'3.4 世界GDP统计 '!$A$270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'!$B$270:$BH$270</c:f>
              <c:numCache>
                <c:formatCode>0%</c:formatCode>
                <c:ptCount val="59"/>
                <c:pt idx="0">
                  <c:v>0.39577631931143475</c:v>
                </c:pt>
                <c:pt idx="1">
                  <c:v>0.39444935195185976</c:v>
                </c:pt>
                <c:pt idx="2">
                  <c:v>0.39484442614758525</c:v>
                </c:pt>
                <c:pt idx="3">
                  <c:v>0.38681425835676814</c:v>
                </c:pt>
                <c:pt idx="4">
                  <c:v>0.37919806204156159</c:v>
                </c:pt>
                <c:pt idx="5">
                  <c:v>0.37761780657841437</c:v>
                </c:pt>
                <c:pt idx="6">
                  <c:v>0.38142223553787924</c:v>
                </c:pt>
                <c:pt idx="7">
                  <c:v>0.37883405741988913</c:v>
                </c:pt>
                <c:pt idx="8">
                  <c:v>0.38382811215832369</c:v>
                </c:pt>
                <c:pt idx="9">
                  <c:v>0.37647888437222837</c:v>
                </c:pt>
                <c:pt idx="10">
                  <c:v>0.36194141112141637</c:v>
                </c:pt>
                <c:pt idx="11">
                  <c:v>0.35532778216511357</c:v>
                </c:pt>
                <c:pt idx="12">
                  <c:v>0.33810256576284786</c:v>
                </c:pt>
                <c:pt idx="13">
                  <c:v>0.3087856097282064</c:v>
                </c:pt>
                <c:pt idx="14">
                  <c:v>0.29025063260920919</c:v>
                </c:pt>
                <c:pt idx="15">
                  <c:v>0.28416769121623991</c:v>
                </c:pt>
                <c:pt idx="16">
                  <c:v>0.29054470899640977</c:v>
                </c:pt>
                <c:pt idx="17">
                  <c:v>0.28563511988994617</c:v>
                </c:pt>
                <c:pt idx="18">
                  <c:v>0.27352160851552632</c:v>
                </c:pt>
                <c:pt idx="19">
                  <c:v>0.26309774658207791</c:v>
                </c:pt>
                <c:pt idx="20">
                  <c:v>0.25413893300110946</c:v>
                </c:pt>
                <c:pt idx="21">
                  <c:v>0.27552064522768438</c:v>
                </c:pt>
                <c:pt idx="22">
                  <c:v>0.28999760194481461</c:v>
                </c:pt>
                <c:pt idx="23">
                  <c:v>0.30892937353065542</c:v>
                </c:pt>
                <c:pt idx="24">
                  <c:v>0.33103620213397628</c:v>
                </c:pt>
                <c:pt idx="25">
                  <c:v>0.33868504854029197</c:v>
                </c:pt>
                <c:pt idx="26">
                  <c:v>0.30249564336505513</c:v>
                </c:pt>
                <c:pt idx="27">
                  <c:v>0.28186964719417579</c:v>
                </c:pt>
                <c:pt idx="28">
                  <c:v>0.2717340717299182</c:v>
                </c:pt>
                <c:pt idx="29">
                  <c:v>0.28047599798100481</c:v>
                </c:pt>
                <c:pt idx="30">
                  <c:v>0.26320878762675159</c:v>
                </c:pt>
                <c:pt idx="31">
                  <c:v>0.25679101569043755</c:v>
                </c:pt>
                <c:pt idx="32">
                  <c:v>0.25605606990738572</c:v>
                </c:pt>
                <c:pt idx="33">
                  <c:v>0.26511890598437277</c:v>
                </c:pt>
                <c:pt idx="34">
                  <c:v>0.26236537262759069</c:v>
                </c:pt>
                <c:pt idx="35">
                  <c:v>0.247470926280731</c:v>
                </c:pt>
                <c:pt idx="36">
                  <c:v>0.25584602471163254</c:v>
                </c:pt>
                <c:pt idx="37">
                  <c:v>0.27282598078823311</c:v>
                </c:pt>
                <c:pt idx="38">
                  <c:v>0.2888249521122262</c:v>
                </c:pt>
                <c:pt idx="39">
                  <c:v>0.29593957967345413</c:v>
                </c:pt>
                <c:pt idx="40">
                  <c:v>0.30524099420966694</c:v>
                </c:pt>
                <c:pt idx="41">
                  <c:v>0.31686067965949544</c:v>
                </c:pt>
                <c:pt idx="42">
                  <c:v>0.31540810587296592</c:v>
                </c:pt>
                <c:pt idx="43">
                  <c:v>0.2945388636403119</c:v>
                </c:pt>
                <c:pt idx="44">
                  <c:v>0.27874688066565095</c:v>
                </c:pt>
                <c:pt idx="45">
                  <c:v>0.27470190699108521</c:v>
                </c:pt>
                <c:pt idx="46">
                  <c:v>0.26851446057065775</c:v>
                </c:pt>
                <c:pt idx="47">
                  <c:v>0.24930595939564629</c:v>
                </c:pt>
                <c:pt idx="48">
                  <c:v>0.23129177218611721</c:v>
                </c:pt>
                <c:pt idx="49">
                  <c:v>0.23948188346774651</c:v>
                </c:pt>
                <c:pt idx="50">
                  <c:v>0.22697617197139516</c:v>
                </c:pt>
                <c:pt idx="51">
                  <c:v>0.21177141997469465</c:v>
                </c:pt>
                <c:pt idx="52">
                  <c:v>0.21571524568825876</c:v>
                </c:pt>
                <c:pt idx="53">
                  <c:v>0.21731809011368633</c:v>
                </c:pt>
                <c:pt idx="54">
                  <c:v>0.22086412851114348</c:v>
                </c:pt>
                <c:pt idx="55">
                  <c:v>0.24276384564688941</c:v>
                </c:pt>
                <c:pt idx="56">
                  <c:v>0.24561751491266026</c:v>
                </c:pt>
                <c:pt idx="57">
                  <c:v>0.2407070239901935</c:v>
                </c:pt>
                <c:pt idx="58">
                  <c:v>0.23913848813124997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E52-4B78-9CDB-8AB28752A0C3}"/>
            </c:ext>
          </c:extLst>
        </c:ser>
        <c:ser>
          <c:idx val="1"/>
          <c:order val="1"/>
          <c:tx>
            <c:strRef>
              <c:f>'3.4 世界GDP统计 '!$A$271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'!$B$271:$BH$271</c:f>
              <c:numCache>
                <c:formatCode>0%</c:formatCode>
                <c:ptCount val="59"/>
                <c:pt idx="0">
                  <c:v>4.3501497807891677E-2</c:v>
                </c:pt>
                <c:pt idx="1">
                  <c:v>3.5052191587241925E-2</c:v>
                </c:pt>
                <c:pt idx="2">
                  <c:v>3.0805407809227726E-2</c:v>
                </c:pt>
                <c:pt idx="3">
                  <c:v>3.0714239270176295E-2</c:v>
                </c:pt>
                <c:pt idx="4">
                  <c:v>3.3014418399756107E-2</c:v>
                </c:pt>
                <c:pt idx="5">
                  <c:v>3.5764405440229331E-2</c:v>
                </c:pt>
                <c:pt idx="6">
                  <c:v>3.5905304276854254E-2</c:v>
                </c:pt>
                <c:pt idx="7">
                  <c:v>3.2041364868125186E-2</c:v>
                </c:pt>
                <c:pt idx="8">
                  <c:v>2.8851874592433702E-2</c:v>
                </c:pt>
                <c:pt idx="9">
                  <c:v>2.9422091050026099E-2</c:v>
                </c:pt>
                <c:pt idx="10">
                  <c:v>3.1227762224429894E-2</c:v>
                </c:pt>
                <c:pt idx="11">
                  <c:v>3.0443450482377205E-2</c:v>
                </c:pt>
                <c:pt idx="12">
                  <c:v>3.0050632567249432E-2</c:v>
                </c:pt>
                <c:pt idx="13">
                  <c:v>3.0013471131977564E-2</c:v>
                </c:pt>
                <c:pt idx="14">
                  <c:v>2.7082442972873287E-2</c:v>
                </c:pt>
                <c:pt idx="15">
                  <c:v>2.7563568453242513E-2</c:v>
                </c:pt>
                <c:pt idx="16">
                  <c:v>2.3874398583959486E-2</c:v>
                </c:pt>
                <c:pt idx="17">
                  <c:v>2.4002229212069744E-2</c:v>
                </c:pt>
                <c:pt idx="18">
                  <c:v>1.7393538291385652E-2</c:v>
                </c:pt>
                <c:pt idx="19">
                  <c:v>1.7852782573279654E-2</c:v>
                </c:pt>
                <c:pt idx="20">
                  <c:v>1.7001483100581707E-2</c:v>
                </c:pt>
                <c:pt idx="21">
                  <c:v>1.6827104873034314E-2</c:v>
                </c:pt>
                <c:pt idx="22">
                  <c:v>1.7786864285583681E-2</c:v>
                </c:pt>
                <c:pt idx="23">
                  <c:v>1.9610667879609488E-2</c:v>
                </c:pt>
                <c:pt idx="24">
                  <c:v>2.1312519487437412E-2</c:v>
                </c:pt>
                <c:pt idx="25">
                  <c:v>2.4157519045551235E-2</c:v>
                </c:pt>
                <c:pt idx="26">
                  <c:v>1.9865795953689969E-2</c:v>
                </c:pt>
                <c:pt idx="27">
                  <c:v>1.5847453941882104E-2</c:v>
                </c:pt>
                <c:pt idx="28">
                  <c:v>1.6208942801905778E-2</c:v>
                </c:pt>
                <c:pt idx="29">
                  <c:v>1.7289587537103045E-2</c:v>
                </c:pt>
                <c:pt idx="30">
                  <c:v>1.5928002689857584E-2</c:v>
                </c:pt>
                <c:pt idx="31">
                  <c:v>1.5986482865056401E-2</c:v>
                </c:pt>
                <c:pt idx="32">
                  <c:v>1.6765165240719769E-2</c:v>
                </c:pt>
                <c:pt idx="33">
                  <c:v>1.7191172527153513E-2</c:v>
                </c:pt>
                <c:pt idx="34">
                  <c:v>2.0317614570057107E-2</c:v>
                </c:pt>
                <c:pt idx="35">
                  <c:v>2.3793877098605375E-2</c:v>
                </c:pt>
                <c:pt idx="36">
                  <c:v>2.7373073766389984E-2</c:v>
                </c:pt>
                <c:pt idx="37">
                  <c:v>3.0585703970239235E-2</c:v>
                </c:pt>
                <c:pt idx="38">
                  <c:v>3.2794801402033183E-2</c:v>
                </c:pt>
                <c:pt idx="39">
                  <c:v>3.3617317004248762E-2</c:v>
                </c:pt>
                <c:pt idx="40">
                  <c:v>3.6065183728876217E-2</c:v>
                </c:pt>
                <c:pt idx="41">
                  <c:v>4.0106690692472372E-2</c:v>
                </c:pt>
                <c:pt idx="42">
                  <c:v>4.2410901827933341E-2</c:v>
                </c:pt>
                <c:pt idx="43">
                  <c:v>4.2678383871798668E-2</c:v>
                </c:pt>
                <c:pt idx="44">
                  <c:v>4.4625754484355185E-2</c:v>
                </c:pt>
                <c:pt idx="45">
                  <c:v>4.8168790341481096E-2</c:v>
                </c:pt>
                <c:pt idx="46">
                  <c:v>5.3493157092563831E-2</c:v>
                </c:pt>
                <c:pt idx="47">
                  <c:v>6.124620686814481E-2</c:v>
                </c:pt>
                <c:pt idx="48">
                  <c:v>7.2224334530454057E-2</c:v>
                </c:pt>
                <c:pt idx="49">
                  <c:v>8.4557476002205575E-2</c:v>
                </c:pt>
                <c:pt idx="50">
                  <c:v>9.2158247289636758E-2</c:v>
                </c:pt>
                <c:pt idx="51">
                  <c:v>0.10289101645136579</c:v>
                </c:pt>
                <c:pt idx="52">
                  <c:v>0.11363409346361647</c:v>
                </c:pt>
                <c:pt idx="53">
                  <c:v>0.12391069336157416</c:v>
                </c:pt>
                <c:pt idx="54">
                  <c:v>0.13157915735707629</c:v>
                </c:pt>
                <c:pt idx="55">
                  <c:v>0.14677708682468435</c:v>
                </c:pt>
                <c:pt idx="56">
                  <c:v>0.14623654298938629</c:v>
                </c:pt>
                <c:pt idx="57">
                  <c:v>0.15001101385965612</c:v>
                </c:pt>
                <c:pt idx="58">
                  <c:v>0.15840043124236233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E52-4B78-9CDB-8AB28752A0C3}"/>
            </c:ext>
          </c:extLst>
        </c:ser>
        <c:ser>
          <c:idx val="2"/>
          <c:order val="2"/>
          <c:tx>
            <c:strRef>
              <c:f>'3.4 世界GDP统计 '!$A$272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'!$B$272:$BH$272</c:f>
              <c:numCache>
                <c:formatCode>0%</c:formatCode>
                <c:ptCount val="59"/>
                <c:pt idx="0">
                  <c:v>3.2276453361639534E-2</c:v>
                </c:pt>
                <c:pt idx="1">
                  <c:v>3.7469269645193239E-2</c:v>
                </c:pt>
                <c:pt idx="2">
                  <c:v>3.9623443176545668E-2</c:v>
                </c:pt>
                <c:pt idx="3">
                  <c:v>4.2096567974266232E-2</c:v>
                </c:pt>
                <c:pt idx="4">
                  <c:v>4.5201319325885482E-2</c:v>
                </c:pt>
                <c:pt idx="5">
                  <c:v>4.6180509053917566E-2</c:v>
                </c:pt>
                <c:pt idx="6">
                  <c:v>4.9434226657450064E-2</c:v>
                </c:pt>
                <c:pt idx="7">
                  <c:v>5.4418929926768153E-2</c:v>
                </c:pt>
                <c:pt idx="8">
                  <c:v>5.9702507129193547E-2</c:v>
                </c:pt>
                <c:pt idx="9">
                  <c:v>6.3566276012136214E-2</c:v>
                </c:pt>
                <c:pt idx="10">
                  <c:v>7.1696500888793577E-2</c:v>
                </c:pt>
                <c:pt idx="11">
                  <c:v>7.3256306930239365E-2</c:v>
                </c:pt>
                <c:pt idx="12">
                  <c:v>8.4064073985164051E-2</c:v>
                </c:pt>
                <c:pt idx="13">
                  <c:v>9.3604011045668262E-2</c:v>
                </c:pt>
                <c:pt idx="14">
                  <c:v>9.0090522664566103E-2</c:v>
                </c:pt>
                <c:pt idx="15">
                  <c:v>8.7960714205261983E-2</c:v>
                </c:pt>
                <c:pt idx="16">
                  <c:v>9.0906979750447814E-2</c:v>
                </c:pt>
                <c:pt idx="17">
                  <c:v>9.8980674723809572E-2</c:v>
                </c:pt>
                <c:pt idx="18">
                  <c:v>0.11789630464720059</c:v>
                </c:pt>
                <c:pt idx="19">
                  <c:v>0.10564751617595615</c:v>
                </c:pt>
                <c:pt idx="20">
                  <c:v>9.8316915867543625E-2</c:v>
                </c:pt>
                <c:pt idx="21">
                  <c:v>0.10472473323778492</c:v>
                </c:pt>
                <c:pt idx="22">
                  <c:v>9.8393618709118627E-2</c:v>
                </c:pt>
                <c:pt idx="23">
                  <c:v>0.10569487121230421</c:v>
                </c:pt>
                <c:pt idx="24">
                  <c:v>0.10809159935995263</c:v>
                </c:pt>
                <c:pt idx="25">
                  <c:v>0.10919252137017924</c:v>
                </c:pt>
                <c:pt idx="26">
                  <c:v>0.13731986839016219</c:v>
                </c:pt>
                <c:pt idx="27">
                  <c:v>0.14704227494068872</c:v>
                </c:pt>
                <c:pt idx="28">
                  <c:v>0.15939860879375059</c:v>
                </c:pt>
                <c:pt idx="29">
                  <c:v>0.15187768311873179</c:v>
                </c:pt>
                <c:pt idx="30">
                  <c:v>0.13828026562193005</c:v>
                </c:pt>
                <c:pt idx="31">
                  <c:v>0.14946859220713329</c:v>
                </c:pt>
                <c:pt idx="32">
                  <c:v>0.15350064333143909</c:v>
                </c:pt>
                <c:pt idx="33">
                  <c:v>0.17217578091159322</c:v>
                </c:pt>
                <c:pt idx="34">
                  <c:v>0.17667016912923506</c:v>
                </c:pt>
                <c:pt idx="35">
                  <c:v>0.17651075439848957</c:v>
                </c:pt>
                <c:pt idx="36">
                  <c:v>0.15318561252046545</c:v>
                </c:pt>
                <c:pt idx="37">
                  <c:v>0.1404192562289808</c:v>
                </c:pt>
                <c:pt idx="38">
                  <c:v>0.12851294282418332</c:v>
                </c:pt>
                <c:pt idx="39">
                  <c:v>0.14018759877836312</c:v>
                </c:pt>
                <c:pt idx="40">
                  <c:v>0.1455151278020819</c:v>
                </c:pt>
                <c:pt idx="41">
                  <c:v>0.12886476795453658</c:v>
                </c:pt>
                <c:pt idx="42">
                  <c:v>0.11868062339415204</c:v>
                </c:pt>
                <c:pt idx="43">
                  <c:v>0.11427746610849966</c:v>
                </c:pt>
                <c:pt idx="44">
                  <c:v>0.10989335909941164</c:v>
                </c:pt>
                <c:pt idx="45">
                  <c:v>0.10020376000952566</c:v>
                </c:pt>
                <c:pt idx="46">
                  <c:v>8.805689572359042E-2</c:v>
                </c:pt>
                <c:pt idx="47">
                  <c:v>7.789187390752883E-2</c:v>
                </c:pt>
                <c:pt idx="48">
                  <c:v>7.9197928718277952E-2</c:v>
                </c:pt>
                <c:pt idx="49">
                  <c:v>8.6706843604615336E-2</c:v>
                </c:pt>
                <c:pt idx="50">
                  <c:v>8.6298152328133329E-2</c:v>
                </c:pt>
                <c:pt idx="51">
                  <c:v>8.389687356992713E-2</c:v>
                </c:pt>
                <c:pt idx="52">
                  <c:v>8.2615733492757623E-2</c:v>
                </c:pt>
                <c:pt idx="53">
                  <c:v>6.6752496322865881E-2</c:v>
                </c:pt>
                <c:pt idx="54">
                  <c:v>6.1140158401269316E-2</c:v>
                </c:pt>
                <c:pt idx="55">
                  <c:v>5.8487764283996206E-2</c:v>
                </c:pt>
                <c:pt idx="56">
                  <c:v>6.4685067130357085E-2</c:v>
                </c:pt>
                <c:pt idx="57">
                  <c:v>6.0035955367937641E-2</c:v>
                </c:pt>
                <c:pt idx="58">
                  <c:v>5.7866764533049196E-2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E52-4B78-9CDB-8AB28752A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084464"/>
        <c:axId val="794084792"/>
      </c:lineChart>
      <c:catAx>
        <c:axId val="7940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084792"/>
        <c:crosses val="autoZero"/>
        <c:auto val="1"/>
        <c:lblAlgn val="ctr"/>
        <c:lblOffset val="100"/>
        <c:noMultiLvlLbl val="0"/>
      </c:catAx>
      <c:valAx>
        <c:axId val="7940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0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中美日</a:t>
            </a:r>
            <a:r>
              <a:rPr lang="en-US" altLang="zh-CN" sz="1800" b="1" i="0" baseline="0">
                <a:effectLst/>
              </a:rPr>
              <a:t>GDP</a:t>
            </a:r>
            <a:r>
              <a:rPr lang="zh-CN" altLang="zh-CN" sz="1800" b="1" i="0" baseline="0">
                <a:effectLst/>
              </a:rPr>
              <a:t>规模比较</a:t>
            </a:r>
            <a:r>
              <a:rPr lang="zh-CN" altLang="en-US" sz="1800" b="1" i="0" baseline="0">
                <a:effectLst/>
              </a:rPr>
              <a:t>（</a:t>
            </a:r>
            <a:r>
              <a:rPr lang="en-US" altLang="zh-CN" sz="1800" b="1" i="0" baseline="0">
                <a:effectLst/>
              </a:rPr>
              <a:t>GDP</a:t>
            </a:r>
            <a:r>
              <a:rPr lang="zh-CN" altLang="en-US" sz="1800" b="1" i="0" baseline="0">
                <a:effectLst/>
              </a:rPr>
              <a:t>绝对值）</a:t>
            </a:r>
            <a:endParaRPr lang="zh-CN" altLang="zh-C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'3.4 世界GDP统计 '!$A$40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'!$B$40:$BH$40</c:f>
              <c:numCache>
                <c:formatCode>_ * #,##0_ ;_ * \-#,##0_ ;_ * "-"??_ ;_ @_ </c:formatCode>
                <c:ptCount val="59"/>
                <c:pt idx="0">
                  <c:v>59716467625.314804</c:v>
                </c:pt>
                <c:pt idx="1">
                  <c:v>50056868957.673241</c:v>
                </c:pt>
                <c:pt idx="2">
                  <c:v>47209359005.605644</c:v>
                </c:pt>
                <c:pt idx="3">
                  <c:v>50706799902.510345</c:v>
                </c:pt>
                <c:pt idx="4">
                  <c:v>59708343488.504341</c:v>
                </c:pt>
                <c:pt idx="5">
                  <c:v>70436266146.721909</c:v>
                </c:pt>
                <c:pt idx="6">
                  <c:v>76720285969.615723</c:v>
                </c:pt>
                <c:pt idx="7">
                  <c:v>72881631326.671539</c:v>
                </c:pt>
                <c:pt idx="8">
                  <c:v>70846535055.65033</c:v>
                </c:pt>
                <c:pt idx="9">
                  <c:v>79705906247.461197</c:v>
                </c:pt>
                <c:pt idx="10">
                  <c:v>92602973434.072617</c:v>
                </c:pt>
                <c:pt idx="11">
                  <c:v>99800958648.143631</c:v>
                </c:pt>
                <c:pt idx="12">
                  <c:v>113687586299.05127</c:v>
                </c:pt>
                <c:pt idx="13">
                  <c:v>138544284708.95746</c:v>
                </c:pt>
                <c:pt idx="14">
                  <c:v>144182133387.7218</c:v>
                </c:pt>
                <c:pt idx="15">
                  <c:v>163431551779.76126</c:v>
                </c:pt>
                <c:pt idx="16">
                  <c:v>153940455341.50613</c:v>
                </c:pt>
                <c:pt idx="17">
                  <c:v>174938098826.56906</c:v>
                </c:pt>
                <c:pt idx="18">
                  <c:v>149540752829.26828</c:v>
                </c:pt>
                <c:pt idx="19">
                  <c:v>178280594413.04349</c:v>
                </c:pt>
                <c:pt idx="20">
                  <c:v>191149211575</c:v>
                </c:pt>
                <c:pt idx="21">
                  <c:v>195866382432.53967</c:v>
                </c:pt>
                <c:pt idx="22">
                  <c:v>205089699858.77859</c:v>
                </c:pt>
                <c:pt idx="23">
                  <c:v>230686747153.25671</c:v>
                </c:pt>
                <c:pt idx="24">
                  <c:v>259946510957.14288</c:v>
                </c:pt>
                <c:pt idx="25">
                  <c:v>309488028132.65308</c:v>
                </c:pt>
                <c:pt idx="26">
                  <c:v>300758100107.24634</c:v>
                </c:pt>
                <c:pt idx="27">
                  <c:v>272972974764.57401</c:v>
                </c:pt>
                <c:pt idx="28">
                  <c:v>312353631207.81897</c:v>
                </c:pt>
                <c:pt idx="29">
                  <c:v>347768051311.74084</c:v>
                </c:pt>
                <c:pt idx="30">
                  <c:v>360857912565.96558</c:v>
                </c:pt>
                <c:pt idx="31">
                  <c:v>383373318083.62366</c:v>
                </c:pt>
                <c:pt idx="32">
                  <c:v>426915712711.146</c:v>
                </c:pt>
                <c:pt idx="33">
                  <c:v>444731282436.76215</c:v>
                </c:pt>
                <c:pt idx="34">
                  <c:v>564324670005.91736</c:v>
                </c:pt>
                <c:pt idx="35">
                  <c:v>734547898220.50842</c:v>
                </c:pt>
                <c:pt idx="36">
                  <c:v>863746717503.7887</c:v>
                </c:pt>
                <c:pt idx="37">
                  <c:v>961603952951.82031</c:v>
                </c:pt>
                <c:pt idx="38">
                  <c:v>1029043097554.0822</c:v>
                </c:pt>
                <c:pt idx="39">
                  <c:v>1093997267271.0581</c:v>
                </c:pt>
                <c:pt idx="40">
                  <c:v>1211346869605.238</c:v>
                </c:pt>
                <c:pt idx="41">
                  <c:v>1339395718865.3027</c:v>
                </c:pt>
                <c:pt idx="42">
                  <c:v>1470550015081.5515</c:v>
                </c:pt>
                <c:pt idx="43">
                  <c:v>1660287965662.6802</c:v>
                </c:pt>
                <c:pt idx="44">
                  <c:v>1955347004963.2708</c:v>
                </c:pt>
                <c:pt idx="45">
                  <c:v>2285965892360.5435</c:v>
                </c:pt>
                <c:pt idx="46">
                  <c:v>2752131773355.1558</c:v>
                </c:pt>
                <c:pt idx="47">
                  <c:v>3550342425238.252</c:v>
                </c:pt>
                <c:pt idx="48">
                  <c:v>4594306848763.0781</c:v>
                </c:pt>
                <c:pt idx="49">
                  <c:v>5101702432883.4492</c:v>
                </c:pt>
                <c:pt idx="50">
                  <c:v>6087164527421.2373</c:v>
                </c:pt>
                <c:pt idx="51">
                  <c:v>7551500425597.7715</c:v>
                </c:pt>
                <c:pt idx="52">
                  <c:v>8532230724141.7559</c:v>
                </c:pt>
                <c:pt idx="53">
                  <c:v>9570405758739.791</c:v>
                </c:pt>
                <c:pt idx="54">
                  <c:v>10438529153237.621</c:v>
                </c:pt>
                <c:pt idx="55">
                  <c:v>11015542352468.887</c:v>
                </c:pt>
                <c:pt idx="56">
                  <c:v>11137945669350.592</c:v>
                </c:pt>
                <c:pt idx="57">
                  <c:v>12143491448186.1</c:v>
                </c:pt>
                <c:pt idx="58">
                  <c:v>13608151864637.854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5AC-42EE-92B5-A6F6DB4B73A4}"/>
            </c:ext>
          </c:extLst>
        </c:ser>
        <c:ser>
          <c:idx val="1"/>
          <c:order val="1"/>
          <c:tx>
            <c:strRef>
              <c:f>'3.4 世界GDP统计 '!$A$119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'!$B$119:$BH$119</c:f>
              <c:numCache>
                <c:formatCode>_ * #,##0_ ;_ * \-#,##0_ ;_ * "-"??_ ;_ @_ </c:formatCode>
                <c:ptCount val="59"/>
                <c:pt idx="0">
                  <c:v>44307342950.400002</c:v>
                </c:pt>
                <c:pt idx="1">
                  <c:v>53508617739.377777</c:v>
                </c:pt>
                <c:pt idx="2">
                  <c:v>60723018683.73333</c:v>
                </c:pt>
                <c:pt idx="3">
                  <c:v>69498131797.333328</c:v>
                </c:pt>
                <c:pt idx="4">
                  <c:v>81749006381.511108</c:v>
                </c:pt>
                <c:pt idx="5">
                  <c:v>90950278257.777771</c:v>
                </c:pt>
                <c:pt idx="6">
                  <c:v>105628070343.11111</c:v>
                </c:pt>
                <c:pt idx="7">
                  <c:v>123781880217.60001</c:v>
                </c:pt>
                <c:pt idx="8">
                  <c:v>146601072685.51111</c:v>
                </c:pt>
                <c:pt idx="9">
                  <c:v>172204199480.88889</c:v>
                </c:pt>
                <c:pt idx="10">
                  <c:v>212609187920.83334</c:v>
                </c:pt>
                <c:pt idx="11">
                  <c:v>240151807459.95538</c:v>
                </c:pt>
                <c:pt idx="12">
                  <c:v>318031297492.68152</c:v>
                </c:pt>
                <c:pt idx="13">
                  <c:v>432082670451.08661</c:v>
                </c:pt>
                <c:pt idx="14">
                  <c:v>479625998614.77496</c:v>
                </c:pt>
                <c:pt idx="15">
                  <c:v>521541905671.90326</c:v>
                </c:pt>
                <c:pt idx="16">
                  <c:v>586161859001.02002</c:v>
                </c:pt>
                <c:pt idx="17">
                  <c:v>721411786537.18677</c:v>
                </c:pt>
                <c:pt idx="18">
                  <c:v>1013612173519.792</c:v>
                </c:pt>
                <c:pt idx="19">
                  <c:v>1055012119528.1556</c:v>
                </c:pt>
                <c:pt idx="20">
                  <c:v>1105385973763.8748</c:v>
                </c:pt>
                <c:pt idx="21">
                  <c:v>1218988935129.8066</c:v>
                </c:pt>
                <c:pt idx="22">
                  <c:v>1134518001884.5601</c:v>
                </c:pt>
                <c:pt idx="23">
                  <c:v>1243323592058.8333</c:v>
                </c:pt>
                <c:pt idx="24">
                  <c:v>1318381627003.7576</c:v>
                </c:pt>
                <c:pt idx="25">
                  <c:v>1398892744820.6936</c:v>
                </c:pt>
                <c:pt idx="26">
                  <c:v>2078953333673.5505</c:v>
                </c:pt>
                <c:pt idx="27">
                  <c:v>2532808573157.0308</c:v>
                </c:pt>
                <c:pt idx="28">
                  <c:v>3071683013178.9121</c:v>
                </c:pt>
                <c:pt idx="29">
                  <c:v>3054914166263.1807</c:v>
                </c:pt>
                <c:pt idx="30">
                  <c:v>3132817652848.0415</c:v>
                </c:pt>
                <c:pt idx="31">
                  <c:v>3584420077100.8418</c:v>
                </c:pt>
                <c:pt idx="32">
                  <c:v>3908809463463.8569</c:v>
                </c:pt>
                <c:pt idx="33">
                  <c:v>4454143876947.2061</c:v>
                </c:pt>
                <c:pt idx="34">
                  <c:v>4907039384469.6777</c:v>
                </c:pt>
                <c:pt idx="35">
                  <c:v>5449116304981.0967</c:v>
                </c:pt>
                <c:pt idx="36">
                  <c:v>4833712542207.0967</c:v>
                </c:pt>
                <c:pt idx="37">
                  <c:v>4414732843544.4316</c:v>
                </c:pt>
                <c:pt idx="38">
                  <c:v>4032509760872.936</c:v>
                </c:pt>
                <c:pt idx="39">
                  <c:v>4562078822335.4531</c:v>
                </c:pt>
                <c:pt idx="40">
                  <c:v>4887519660744.8584</c:v>
                </c:pt>
                <c:pt idx="41">
                  <c:v>4303544259842.7207</c:v>
                </c:pt>
                <c:pt idx="42">
                  <c:v>4115116279069.7671</c:v>
                </c:pt>
                <c:pt idx="43">
                  <c:v>4445658071221.8643</c:v>
                </c:pt>
                <c:pt idx="44">
                  <c:v>4815148854362.1123</c:v>
                </c:pt>
                <c:pt idx="45">
                  <c:v>4755410630912.1367</c:v>
                </c:pt>
                <c:pt idx="46">
                  <c:v>4530377224970.3994</c:v>
                </c:pt>
                <c:pt idx="47">
                  <c:v>4515264514430.5684</c:v>
                </c:pt>
                <c:pt idx="48">
                  <c:v>5037908465114.4795</c:v>
                </c:pt>
                <c:pt idx="49">
                  <c:v>5231382674593.7002</c:v>
                </c:pt>
                <c:pt idx="50">
                  <c:v>5700098114744.4102</c:v>
                </c:pt>
                <c:pt idx="51">
                  <c:v>6157459594823.7168</c:v>
                </c:pt>
                <c:pt idx="52">
                  <c:v>6203213121334.1221</c:v>
                </c:pt>
                <c:pt idx="53">
                  <c:v>5155717056270.8271</c:v>
                </c:pt>
                <c:pt idx="54">
                  <c:v>4850413536037.8408</c:v>
                </c:pt>
                <c:pt idx="55">
                  <c:v>4389475622588.9741</c:v>
                </c:pt>
                <c:pt idx="56">
                  <c:v>4926667087367.5068</c:v>
                </c:pt>
                <c:pt idx="57">
                  <c:v>4859950558538.9707</c:v>
                </c:pt>
                <c:pt idx="58">
                  <c:v>4971323079771.8701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5AC-42EE-92B5-A6F6DB4B73A4}"/>
            </c:ext>
          </c:extLst>
        </c:ser>
        <c:ser>
          <c:idx val="2"/>
          <c:order val="2"/>
          <c:tx>
            <c:strRef>
              <c:f>'3.4 世界GDP统计 '!$A$251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'3.4 世界GDP统计 '!$B$1:$BH$1</c:f>
              <c:strCach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strCache>
            </c:strRef>
          </c:cat>
          <c:val>
            <c:numRef>
              <c:f>'3.4 世界GDP统计 '!$B$251:$BH$251</c:f>
              <c:numCache>
                <c:formatCode>_ * #,##0_ ;_ * \-#,##0_ ;_ * "-"??_ ;_ @_ </c:formatCode>
                <c:ptCount val="59"/>
                <c:pt idx="0">
                  <c:v>543300000000</c:v>
                </c:pt>
                <c:pt idx="1">
                  <c:v>563300000000</c:v>
                </c:pt>
                <c:pt idx="2">
                  <c:v>605100000000</c:v>
                </c:pt>
                <c:pt idx="3">
                  <c:v>638600000000</c:v>
                </c:pt>
                <c:pt idx="4">
                  <c:v>685800000000</c:v>
                </c:pt>
                <c:pt idx="5">
                  <c:v>743700000000</c:v>
                </c:pt>
                <c:pt idx="6">
                  <c:v>815000000000</c:v>
                </c:pt>
                <c:pt idx="7">
                  <c:v>861700000000</c:v>
                </c:pt>
                <c:pt idx="8">
                  <c:v>942500000000</c:v>
                </c:pt>
                <c:pt idx="9">
                  <c:v>1019900000000</c:v>
                </c:pt>
                <c:pt idx="10">
                  <c:v>1073303000000</c:v>
                </c:pt>
                <c:pt idx="11">
                  <c:v>1164850000000</c:v>
                </c:pt>
                <c:pt idx="12">
                  <c:v>1279110000000</c:v>
                </c:pt>
                <c:pt idx="13">
                  <c:v>1425376000000</c:v>
                </c:pt>
                <c:pt idx="14">
                  <c:v>1545243000000</c:v>
                </c:pt>
                <c:pt idx="15">
                  <c:v>1684904000000</c:v>
                </c:pt>
                <c:pt idx="16">
                  <c:v>1873412000000</c:v>
                </c:pt>
                <c:pt idx="17">
                  <c:v>2081826000000</c:v>
                </c:pt>
                <c:pt idx="18">
                  <c:v>2351599000000</c:v>
                </c:pt>
                <c:pt idx="19">
                  <c:v>2627334000000</c:v>
                </c:pt>
                <c:pt idx="20">
                  <c:v>2857307000000</c:v>
                </c:pt>
                <c:pt idx="21">
                  <c:v>3207042000000</c:v>
                </c:pt>
                <c:pt idx="22">
                  <c:v>3343789000000</c:v>
                </c:pt>
                <c:pt idx="23">
                  <c:v>3634038000000</c:v>
                </c:pt>
                <c:pt idx="24">
                  <c:v>4037613000000</c:v>
                </c:pt>
                <c:pt idx="25">
                  <c:v>4338979000000</c:v>
                </c:pt>
                <c:pt idx="26">
                  <c:v>4579631000000</c:v>
                </c:pt>
                <c:pt idx="27">
                  <c:v>4855215000000</c:v>
                </c:pt>
                <c:pt idx="28">
                  <c:v>5236438000000</c:v>
                </c:pt>
                <c:pt idx="29">
                  <c:v>5641580000000</c:v>
                </c:pt>
                <c:pt idx="30">
                  <c:v>5963144000000</c:v>
                </c:pt>
                <c:pt idx="31">
                  <c:v>6158129000000</c:v>
                </c:pt>
                <c:pt idx="32">
                  <c:v>6520327000000</c:v>
                </c:pt>
                <c:pt idx="33">
                  <c:v>6858559000000</c:v>
                </c:pt>
                <c:pt idx="34">
                  <c:v>7287236000000</c:v>
                </c:pt>
                <c:pt idx="35">
                  <c:v>7639749000000</c:v>
                </c:pt>
                <c:pt idx="36">
                  <c:v>8073122000000</c:v>
                </c:pt>
                <c:pt idx="37">
                  <c:v>8577554463000</c:v>
                </c:pt>
                <c:pt idx="38">
                  <c:v>9062818211000</c:v>
                </c:pt>
                <c:pt idx="39">
                  <c:v>9630664202000</c:v>
                </c:pt>
                <c:pt idx="40">
                  <c:v>10252345464000</c:v>
                </c:pt>
                <c:pt idx="41">
                  <c:v>10581821399000</c:v>
                </c:pt>
                <c:pt idx="42">
                  <c:v>10936419054000</c:v>
                </c:pt>
                <c:pt idx="43">
                  <c:v>11458243878000</c:v>
                </c:pt>
                <c:pt idx="44">
                  <c:v>12213729147000</c:v>
                </c:pt>
                <c:pt idx="45">
                  <c:v>13036640229000</c:v>
                </c:pt>
                <c:pt idx="46">
                  <c:v>13814611414000</c:v>
                </c:pt>
                <c:pt idx="47">
                  <c:v>14451858650000</c:v>
                </c:pt>
                <c:pt idx="48">
                  <c:v>14712844084000</c:v>
                </c:pt>
                <c:pt idx="49">
                  <c:v>14448933025000</c:v>
                </c:pt>
                <c:pt idx="50">
                  <c:v>14992052727000</c:v>
                </c:pt>
                <c:pt idx="51">
                  <c:v>15542581104000</c:v>
                </c:pt>
                <c:pt idx="52">
                  <c:v>16197007349000</c:v>
                </c:pt>
                <c:pt idx="53">
                  <c:v>16784849190000</c:v>
                </c:pt>
                <c:pt idx="54">
                  <c:v>17521746534000</c:v>
                </c:pt>
                <c:pt idx="55">
                  <c:v>18219297584000</c:v>
                </c:pt>
                <c:pt idx="56">
                  <c:v>18707188235000</c:v>
                </c:pt>
                <c:pt idx="57">
                  <c:v>19485393853000</c:v>
                </c:pt>
                <c:pt idx="58">
                  <c:v>20544343456936.5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5AC-42EE-92B5-A6F6DB4B7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628976"/>
        <c:axId val="1442628648"/>
      </c:lineChart>
      <c:catAx>
        <c:axId val="144262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2628648"/>
        <c:crosses val="autoZero"/>
        <c:auto val="1"/>
        <c:lblAlgn val="ctr"/>
        <c:lblOffset val="100"/>
        <c:noMultiLvlLbl val="0"/>
      </c:catAx>
      <c:valAx>
        <c:axId val="144262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262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1E4-4A43-9D53-BF538CE0E1B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E4-4A43-9D53-BF538CE0E1B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E4-4A43-9D53-BF538CE0E1B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E4-4A43-9D53-BF538CE0E1B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F1E4-4A43-9D53-BF538CE0E1B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'4.1 世界资产回报明细'!#REF!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'4.1 世界资产回报明细'!#REF!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F1E4-4A43-9D53-BF538CE0E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963696"/>
        <c:axId val="1135964024"/>
      </c:barChart>
      <c:catAx>
        <c:axId val="11359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4024"/>
        <c:crosses val="autoZero"/>
        <c:auto val="1"/>
        <c:lblAlgn val="ctr"/>
        <c:lblOffset val="100"/>
        <c:noMultiLvlLbl val="0"/>
      </c:catAx>
      <c:valAx>
        <c:axId val="11359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持有期回报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'4.2 30年各资产回报'!$B$10</c:f>
              <c:strCache>
                <c:ptCount val="1"/>
                <c:pt idx="0">
                  <c:v>股票(最高)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30年各资产回报'!$C$10:$H$10</c:f>
              <c:numCache>
                <c:formatCode>0.00%</c:formatCode>
                <c:ptCount val="6"/>
                <c:pt idx="0">
                  <c:v>0.66600000000000004</c:v>
                </c:pt>
                <c:pt idx="1">
                  <c:v>0.39400000000000002</c:v>
                </c:pt>
                <c:pt idx="2">
                  <c:v>0.27300000000000002</c:v>
                </c:pt>
                <c:pt idx="3">
                  <c:v>0.16800000000000001</c:v>
                </c:pt>
                <c:pt idx="4">
                  <c:v>0.126</c:v>
                </c:pt>
                <c:pt idx="5">
                  <c:v>0.106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5-4C81-9261-214A281F3B32}"/>
            </c:ext>
          </c:extLst>
        </c:ser>
        <c:ser>
          <c:idx val="1"/>
          <c:order val="1"/>
          <c:tx>
            <c:strRef>
              <c:f>'4.2 30年各资产回报'!$B$11</c:f>
              <c:strCache>
                <c:ptCount val="1"/>
                <c:pt idx="0">
                  <c:v>股票(最低)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30年各资产回报'!$C$11:$H$11</c:f>
              <c:numCache>
                <c:formatCode>0.00%</c:formatCode>
                <c:ptCount val="6"/>
                <c:pt idx="0">
                  <c:v>-0.38600000000000001</c:v>
                </c:pt>
                <c:pt idx="1">
                  <c:v>-0.317</c:v>
                </c:pt>
                <c:pt idx="2">
                  <c:v>-0.11899999999999999</c:v>
                </c:pt>
                <c:pt idx="3">
                  <c:v>-4.1000000000000002E-2</c:v>
                </c:pt>
                <c:pt idx="4" formatCode="0%">
                  <c:v>0.01</c:v>
                </c:pt>
                <c:pt idx="5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5-4C81-9261-214A281F3B32}"/>
            </c:ext>
          </c:extLst>
        </c:ser>
        <c:ser>
          <c:idx val="2"/>
          <c:order val="2"/>
          <c:tx>
            <c:strRef>
              <c:f>'4.2 30年各资产回报'!$B$12</c:f>
              <c:strCache>
                <c:ptCount val="1"/>
                <c:pt idx="0">
                  <c:v>债券(最高)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30年各资产回报'!$C$12:$H$12</c:f>
              <c:numCache>
                <c:formatCode>0.00%</c:formatCode>
                <c:ptCount val="6"/>
                <c:pt idx="0">
                  <c:v>0.35199999999999998</c:v>
                </c:pt>
                <c:pt idx="1">
                  <c:v>0.247</c:v>
                </c:pt>
                <c:pt idx="2">
                  <c:v>0.17699999999999999</c:v>
                </c:pt>
                <c:pt idx="3">
                  <c:v>0.124</c:v>
                </c:pt>
                <c:pt idx="4">
                  <c:v>8.7999999999999995E-2</c:v>
                </c:pt>
                <c:pt idx="5">
                  <c:v>7.8E-2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45-4C81-9261-214A281F3B32}"/>
            </c:ext>
          </c:extLst>
        </c:ser>
        <c:ser>
          <c:idx val="3"/>
          <c:order val="3"/>
          <c:tx>
            <c:strRef>
              <c:f>'4.2 30年各资产回报'!$B$13</c:f>
              <c:strCache>
                <c:ptCount val="1"/>
                <c:pt idx="0">
                  <c:v>债券(最低)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30年各资产回报'!$C$13:$H$13</c:f>
              <c:numCache>
                <c:formatCode>0.00%</c:formatCode>
                <c:ptCount val="6"/>
                <c:pt idx="0">
                  <c:v>-0.219</c:v>
                </c:pt>
                <c:pt idx="1">
                  <c:v>-0.159</c:v>
                </c:pt>
                <c:pt idx="2">
                  <c:v>-0.10100000000000001</c:v>
                </c:pt>
                <c:pt idx="3">
                  <c:v>-5.3999999999999999E-2</c:v>
                </c:pt>
                <c:pt idx="4">
                  <c:v>-3.1E-2</c:v>
                </c:pt>
                <c:pt idx="5" formatCode="0%">
                  <c:v>-0.02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45-4C81-9261-214A281F3B32}"/>
            </c:ext>
          </c:extLst>
        </c:ser>
        <c:ser>
          <c:idx val="4"/>
          <c:order val="4"/>
          <c:tx>
            <c:strRef>
              <c:f>'4.2 30年各资产回报'!$B$14</c:f>
              <c:strCache>
                <c:ptCount val="1"/>
                <c:pt idx="0">
                  <c:v>短债(最高)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30年各资产回报'!$C$14:$H$14</c:f>
              <c:numCache>
                <c:formatCode>0.00%</c:formatCode>
                <c:ptCount val="6"/>
                <c:pt idx="0">
                  <c:v>0.23699999999999999</c:v>
                </c:pt>
                <c:pt idx="1">
                  <c:v>0.216</c:v>
                </c:pt>
                <c:pt idx="2">
                  <c:v>0.14899999999999999</c:v>
                </c:pt>
                <c:pt idx="3">
                  <c:v>0.11600000000000001</c:v>
                </c:pt>
                <c:pt idx="4">
                  <c:v>8.3000000000000004E-2</c:v>
                </c:pt>
                <c:pt idx="5">
                  <c:v>7.5999999999999998E-2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45-4C81-9261-214A281F3B32}"/>
            </c:ext>
          </c:extLst>
        </c:ser>
        <c:ser>
          <c:idx val="5"/>
          <c:order val="5"/>
          <c:tx>
            <c:strRef>
              <c:f>'4.2 30年各资产回报'!$B$15</c:f>
              <c:strCache>
                <c:ptCount val="1"/>
                <c:pt idx="0">
                  <c:v>短债(最低)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'4.2 30年各资产回报'!$C$9:$H$9</c:f>
              <c:strCache>
                <c:ptCount val="6"/>
                <c:pt idx="0">
                  <c:v>1年</c:v>
                </c:pt>
                <c:pt idx="1">
                  <c:v>2年</c:v>
                </c:pt>
                <c:pt idx="2">
                  <c:v>5年</c:v>
                </c:pt>
                <c:pt idx="3">
                  <c:v>10年</c:v>
                </c:pt>
                <c:pt idx="4">
                  <c:v>20年</c:v>
                </c:pt>
                <c:pt idx="5">
                  <c:v>30年</c:v>
                </c:pt>
              </c:strCache>
            </c:strRef>
          </c:cat>
          <c:val>
            <c:numRef>
              <c:f>'4.2 30年各资产回报'!$C$15:$H$15</c:f>
              <c:numCache>
                <c:formatCode>0.00%</c:formatCode>
                <c:ptCount val="6"/>
                <c:pt idx="0">
                  <c:v>-0.156</c:v>
                </c:pt>
                <c:pt idx="1">
                  <c:v>-0.151</c:v>
                </c:pt>
                <c:pt idx="2">
                  <c:v>-8.3000000000000004E-2</c:v>
                </c:pt>
                <c:pt idx="3">
                  <c:v>-5.0999999999999997E-2</c:v>
                </c:pt>
                <c:pt idx="4" formatCode="0%">
                  <c:v>-0.03</c:v>
                </c:pt>
                <c:pt idx="5">
                  <c:v>-1.7999999999999999E-2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45-4C81-9261-214A281F3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963696"/>
        <c:axId val="1135964024"/>
      </c:barChart>
      <c:catAx>
        <c:axId val="11359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4024"/>
        <c:crosses val="autoZero"/>
        <c:auto val="1"/>
        <c:lblAlgn val="ctr"/>
        <c:lblOffset val="100"/>
        <c:noMultiLvlLbl val="0"/>
      </c:catAx>
      <c:valAx>
        <c:axId val="11359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9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巴菲特收益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678426777579327"/>
          <c:y val="0.15719909770050861"/>
          <c:w val="0.84175524733638685"/>
          <c:h val="0.71994153668553917"/>
        </c:manualLayout>
      </c:layout>
      <c:lineChart>
        <c:grouping val="standard"/>
        <c:varyColors val="0"/>
        <c:ser>
          <c:idx val="0"/>
          <c:order val="0"/>
          <c:tx>
            <c:strRef>
              <c:f>'4.5 投资收益率比较'!$D$88</c:f>
              <c:strCache>
                <c:ptCount val="1"/>
                <c:pt idx="0">
                  <c:v>年终投资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投资收益率比较'!$D$89:$D$149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11040.000000000002</c:v>
                </c:pt>
                <c:pt idx="2">
                  <c:v>15555.360000000002</c:v>
                </c:pt>
                <c:pt idx="3">
                  <c:v>19584.198240000002</c:v>
                </c:pt>
                <c:pt idx="4">
                  <c:v>24049.395438720003</c:v>
                </c:pt>
                <c:pt idx="5">
                  <c:v>35088.067945092487</c:v>
                </c:pt>
                <c:pt idx="6">
                  <c:v>39965.309389460344</c:v>
                </c:pt>
                <c:pt idx="7">
                  <c:v>55431.884123181495</c:v>
                </c:pt>
                <c:pt idx="8">
                  <c:v>70841.947909425959</c:v>
                </c:pt>
                <c:pt idx="9">
                  <c:v>87702.331511869343</c:v>
                </c:pt>
                <c:pt idx="10">
                  <c:v>105505.90480877883</c:v>
                </c:pt>
                <c:pt idx="11">
                  <c:v>117111.5543377445</c:v>
                </c:pt>
                <c:pt idx="12">
                  <c:v>139362.74966191594</c:v>
                </c:pt>
                <c:pt idx="13">
                  <c:v>161939.51510714632</c:v>
                </c:pt>
                <c:pt idx="14">
                  <c:v>181372.25692000389</c:v>
                </c:pt>
                <c:pt idx="15">
                  <c:v>211117.3070548845</c:v>
                </c:pt>
                <c:pt idx="16">
                  <c:v>256929.76268579444</c:v>
                </c:pt>
                <c:pt idx="17">
                  <c:v>269005.46153202676</c:v>
                </c:pt>
                <c:pt idx="18">
                  <c:v>283800.76191628823</c:v>
                </c:pt>
                <c:pt idx="19">
                  <c:v>345953.12877595535</c:v>
                </c:pt>
                <c:pt idx="20">
                  <c:v>551103.33414009691</c:v>
                </c:pt>
                <c:pt idx="21">
                  <c:v>726905.29773078777</c:v>
                </c:pt>
                <c:pt idx="22">
                  <c:v>901362.56918617687</c:v>
                </c:pt>
                <c:pt idx="23">
                  <c:v>1223149.0063856421</c:v>
                </c:pt>
                <c:pt idx="24">
                  <c:v>1459216.764618071</c:v>
                </c:pt>
                <c:pt idx="25">
                  <c:v>1917410.8287081453</c:v>
                </c:pt>
                <c:pt idx="26">
                  <c:v>2684375.1601914032</c:v>
                </c:pt>
                <c:pt idx="27">
                  <c:v>3551428.3369332263</c:v>
                </c:pt>
                <c:pt idx="28">
                  <c:v>4034422.5907561453</c:v>
                </c:pt>
                <c:pt idx="29">
                  <c:v>5979014.2795006074</c:v>
                </c:pt>
                <c:pt idx="30">
                  <c:v>7539537.0064502666</c:v>
                </c:pt>
                <c:pt idx="31">
                  <c:v>9009746.7227080688</c:v>
                </c:pt>
                <c:pt idx="32">
                  <c:v>10820705.813972391</c:v>
                </c:pt>
                <c:pt idx="33">
                  <c:v>15625099.195376132</c:v>
                </c:pt>
                <c:pt idx="34">
                  <c:v>16781356.535833966</c:v>
                </c:pt>
                <c:pt idx="35">
                  <c:v>23426773.724024214</c:v>
                </c:pt>
                <c:pt idx="36">
                  <c:v>28182408.790001132</c:v>
                </c:pt>
                <c:pt idx="37">
                  <c:v>32212493.246971294</c:v>
                </c:pt>
                <c:pt idx="38">
                  <c:v>36690029.808300301</c:v>
                </c:pt>
                <c:pt idx="39">
                  <c:v>52503432.655677736</c:v>
                </c:pt>
                <c:pt idx="40">
                  <c:v>69199524.240183264</c:v>
                </c:pt>
                <c:pt idx="41">
                  <c:v>92796562.006085753</c:v>
                </c:pt>
                <c:pt idx="42">
                  <c:v>137617301.4550252</c:v>
                </c:pt>
                <c:pt idx="43">
                  <c:v>138305387.9623003</c:v>
                </c:pt>
                <c:pt idx="44">
                  <c:v>147295238.1798498</c:v>
                </c:pt>
                <c:pt idx="45">
                  <c:v>138162933.4126991</c:v>
                </c:pt>
                <c:pt idx="46">
                  <c:v>151979226.75396901</c:v>
                </c:pt>
                <c:pt idx="47">
                  <c:v>183894864.3723025</c:v>
                </c:pt>
                <c:pt idx="48">
                  <c:v>203203825.13139427</c:v>
                </c:pt>
                <c:pt idx="49">
                  <c:v>216208869.93980351</c:v>
                </c:pt>
                <c:pt idx="50">
                  <c:v>255991302.00872734</c:v>
                </c:pt>
                <c:pt idx="51">
                  <c:v>284150345.22968739</c:v>
                </c:pt>
                <c:pt idx="52">
                  <c:v>256871912.08763742</c:v>
                </c:pt>
                <c:pt idx="53">
                  <c:v>307732550.68098962</c:v>
                </c:pt>
                <c:pt idx="54">
                  <c:v>347737782.26951826</c:v>
                </c:pt>
                <c:pt idx="55">
                  <c:v>363733720.25391608</c:v>
                </c:pt>
                <c:pt idx="56">
                  <c:v>416111375.97047997</c:v>
                </c:pt>
                <c:pt idx="57">
                  <c:v>491843646.3971073</c:v>
                </c:pt>
                <c:pt idx="58">
                  <c:v>532666669.04806721</c:v>
                </c:pt>
                <c:pt idx="59">
                  <c:v>566757335.86714351</c:v>
                </c:pt>
                <c:pt idx="60">
                  <c:v>627400370.80492783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B7-4016-A955-BB6BBB85B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376384"/>
        <c:axId val="693376056"/>
      </c:lineChart>
      <c:catAx>
        <c:axId val="6933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376056"/>
        <c:crosses val="autoZero"/>
        <c:auto val="1"/>
        <c:lblAlgn val="ctr"/>
        <c:lblOffset val="100"/>
        <c:noMultiLvlLbl val="0"/>
      </c:catAx>
      <c:valAx>
        <c:axId val="69337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37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巴菲特收益率（如采用基金模式）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投资收益率比较'!$K$88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投资收益率比较'!$B$89:$B$150</c:f>
              <c:numCache>
                <c:formatCode>General</c:formatCode>
                <c:ptCount val="62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  <c:pt idx="61">
                  <c:v>2017</c:v>
                </c:pt>
              </c:numCache>
            </c:numRef>
          </c:cat>
          <c:val>
            <c:numRef>
              <c:f>'4.5 投资收益率比较'!$K$89:$K$150</c:f>
              <c:numCache>
                <c:formatCode>_ * #,##0_ ;_ * \-#,##0_ ;_ * "-"??_ ;_ @_ </c:formatCode>
                <c:ptCount val="62"/>
                <c:pt idx="0">
                  <c:v>10000</c:v>
                </c:pt>
                <c:pt idx="1">
                  <c:v>10615.36</c:v>
                </c:pt>
                <c:pt idx="2">
                  <c:v>13806.931676160002</c:v>
                </c:pt>
                <c:pt idx="3">
                  <c:v>16334.373361071148</c:v>
                </c:pt>
                <c:pt idx="4">
                  <c:v>18927.487800887917</c:v>
                </c:pt>
                <c:pt idx="5">
                  <c:v>25360.108094946481</c:v>
                </c:pt>
                <c:pt idx="6">
                  <c:v>27616.549072802438</c:v>
                </c:pt>
                <c:pt idx="7">
                  <c:v>35443.300012427229</c:v>
                </c:pt>
                <c:pt idx="8">
                  <c:v>42459.372136487233</c:v>
                </c:pt>
                <c:pt idx="9">
                  <c:v>49532.763859448918</c:v>
                </c:pt>
                <c:pt idx="10">
                  <c:v>56425.347016018954</c:v>
                </c:pt>
                <c:pt idx="11">
                  <c:v>60162.962002360051</c:v>
                </c:pt>
                <c:pt idx="12">
                  <c:v>67921.5775821844</c:v>
                </c:pt>
                <c:pt idx="13">
                  <c:v>75189.729756098779</c:v>
                </c:pt>
                <c:pt idx="14">
                  <c:v>80759.784936430573</c:v>
                </c:pt>
                <c:pt idx="15">
                  <c:v>89528.359345688456</c:v>
                </c:pt>
                <c:pt idx="16">
                  <c:v>102969.07287753797</c:v>
                </c:pt>
                <c:pt idx="17">
                  <c:v>104703.89581737873</c:v>
                </c:pt>
                <c:pt idx="18">
                  <c:v>107124.64988867652</c:v>
                </c:pt>
                <c:pt idx="19">
                  <c:v>123375.03077818919</c:v>
                </c:pt>
                <c:pt idx="20">
                  <c:v>178266.0624717749</c:v>
                </c:pt>
                <c:pt idx="21">
                  <c:v>219284.37038228041</c:v>
                </c:pt>
                <c:pt idx="22">
                  <c:v>256159.23010576467</c:v>
                </c:pt>
                <c:pt idx="23">
                  <c:v>322731.94009949162</c:v>
                </c:pt>
                <c:pt idx="24">
                  <c:v>365110.51661783602</c:v>
                </c:pt>
                <c:pt idx="25">
                  <c:v>447689.7528243917</c:v>
                </c:pt>
                <c:pt idx="26">
                  <c:v>579131.46425363305</c:v>
                </c:pt>
                <c:pt idx="27">
                  <c:v>714203.45392443636</c:v>
                </c:pt>
                <c:pt idx="28">
                  <c:v>776070.61391718674</c:v>
                </c:pt>
                <c:pt idx="29">
                  <c:v>1053816.9737907809</c:v>
                </c:pt>
                <c:pt idx="30">
                  <c:v>1248376.8787599299</c:v>
                </c:pt>
                <c:pt idx="31">
                  <c:v>1414261.1984095494</c:v>
                </c:pt>
                <c:pt idx="32">
                  <c:v>1608840.9111315289</c:v>
                </c:pt>
                <c:pt idx="33">
                  <c:v>2136695.1787101394</c:v>
                </c:pt>
                <c:pt idx="34">
                  <c:v>2217923.7826239839</c:v>
                </c:pt>
                <c:pt idx="35">
                  <c:v>2862150.7962200772</c:v>
                </c:pt>
                <c:pt idx="36">
                  <c:v>3260424.8038156936</c:v>
                </c:pt>
                <c:pt idx="37">
                  <c:v>3560749.0533447647</c:v>
                </c:pt>
                <c:pt idx="38">
                  <c:v>3877570.2611151687</c:v>
                </c:pt>
                <c:pt idx="39">
                  <c:v>5110265.3574047256</c:v>
                </c:pt>
                <c:pt idx="40">
                  <c:v>6282110.5270419186</c:v>
                </c:pt>
                <c:pt idx="41">
                  <c:v>7835952.8732425747</c:v>
                </c:pt>
                <c:pt idx="42">
                  <c:v>10646489.762194237</c:v>
                </c:pt>
                <c:pt idx="43">
                  <c:v>10475294.206818154</c:v>
                </c:pt>
                <c:pt idx="44">
                  <c:v>10799609.315461243</c:v>
                </c:pt>
                <c:pt idx="45">
                  <c:v>10058669.71954608</c:v>
                </c:pt>
                <c:pt idx="46">
                  <c:v>10646096.031167571</c:v>
                </c:pt>
                <c:pt idx="47">
                  <c:v>12185947.361115649</c:v>
                </c:pt>
                <c:pt idx="48">
                  <c:v>12945375.600660376</c:v>
                </c:pt>
                <c:pt idx="49">
                  <c:v>13336015.254785903</c:v>
                </c:pt>
                <c:pt idx="50">
                  <c:v>14993095.16628458</c:v>
                </c:pt>
                <c:pt idx="51">
                  <c:v>15986237.790099271</c:v>
                </c:pt>
                <c:pt idx="52">
                  <c:v>14463324.833263254</c:v>
                </c:pt>
                <c:pt idx="53">
                  <c:v>16419229.177115109</c:v>
                </c:pt>
                <c:pt idx="54">
                  <c:v>17764292.43130438</c:v>
                </c:pt>
                <c:pt idx="55">
                  <c:v>18049658.024920851</c:v>
                </c:pt>
                <c:pt idx="56">
                  <c:v>19726399.056803897</c:v>
                </c:pt>
                <c:pt idx="57">
                  <c:v>22146591.504285052</c:v>
                </c:pt>
                <c:pt idx="58">
                  <c:v>23144782.676566187</c:v>
                </c:pt>
                <c:pt idx="59">
                  <c:v>23843199.638614248</c:v>
                </c:pt>
                <c:pt idx="60">
                  <c:v>25366493.977126036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E97-4EF5-8B37-C2F433D76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980000"/>
        <c:axId val="1001980328"/>
      </c:lineChart>
      <c:catAx>
        <c:axId val="100198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1980328"/>
        <c:crosses val="autoZero"/>
        <c:auto val="1"/>
        <c:lblAlgn val="ctr"/>
        <c:lblOffset val="100"/>
        <c:noMultiLvlLbl val="0"/>
      </c:catAx>
      <c:valAx>
        <c:axId val="100198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1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主动基金（管理费</a:t>
            </a:r>
            <a:r>
              <a:rPr lang="en-US" altLang="zh-CN"/>
              <a:t>2%+</a:t>
            </a:r>
            <a:r>
              <a:rPr lang="zh-CN" altLang="en-US"/>
              <a:t>分成</a:t>
            </a:r>
            <a:r>
              <a:rPr lang="en-US" altLang="zh-CN"/>
              <a:t>20%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投资收益率比较'!$S$88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投资收益率比较'!$S$89:$S$149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10662.4</c:v>
                </c:pt>
                <c:pt idx="2">
                  <c:v>11368.677376000001</c:v>
                </c:pt>
                <c:pt idx="3">
                  <c:v>12121.738565386242</c:v>
                </c:pt>
                <c:pt idx="4">
                  <c:v>12924.682527957428</c:v>
                </c:pt>
                <c:pt idx="5">
                  <c:v>13780.813498609328</c:v>
                </c:pt>
                <c:pt idx="6">
                  <c:v>14693.654584757211</c:v>
                </c:pt>
                <c:pt idx="7">
                  <c:v>15666.962264451529</c:v>
                </c:pt>
                <c:pt idx="8">
                  <c:v>16704.741844848799</c:v>
                </c:pt>
                <c:pt idx="9">
                  <c:v>17811.263944651582</c:v>
                </c:pt>
                <c:pt idx="10">
                  <c:v>18991.082068345302</c:v>
                </c:pt>
                <c:pt idx="11">
                  <c:v>20249.051344552496</c:v>
                </c:pt>
                <c:pt idx="12">
                  <c:v>21590.348505615653</c:v>
                </c:pt>
                <c:pt idx="13">
                  <c:v>23020.493190627632</c:v>
                </c:pt>
                <c:pt idx="14">
                  <c:v>24545.370659574804</c:v>
                </c:pt>
                <c:pt idx="15">
                  <c:v>26171.256012065038</c:v>
                </c:pt>
                <c:pt idx="16">
                  <c:v>27904.840010304226</c:v>
                </c:pt>
                <c:pt idx="17">
                  <c:v>29753.256612586778</c:v>
                </c:pt>
                <c:pt idx="18">
                  <c:v>31724.112330604527</c:v>
                </c:pt>
                <c:pt idx="19">
                  <c:v>33825.517531383768</c:v>
                </c:pt>
                <c:pt idx="20">
                  <c:v>36066.119812662626</c:v>
                </c:pt>
                <c:pt idx="21">
                  <c:v>38455.139589053404</c:v>
                </c:pt>
                <c:pt idx="22">
                  <c:v>41002.408035432294</c:v>
                </c:pt>
                <c:pt idx="23">
                  <c:v>43718.407543699323</c:v>
                </c:pt>
                <c:pt idx="24">
                  <c:v>46614.314859393962</c:v>
                </c:pt>
                <c:pt idx="25">
                  <c:v>49702.047075680217</c:v>
                </c:pt>
                <c:pt idx="26">
                  <c:v>52994.310673973276</c:v>
                </c:pt>
                <c:pt idx="27">
                  <c:v>56504.653813017263</c:v>
                </c:pt>
                <c:pt idx="28">
                  <c:v>60247.522081591524</c:v>
                </c:pt>
                <c:pt idx="29">
                  <c:v>64238.317944276147</c:v>
                </c:pt>
                <c:pt idx="30">
                  <c:v>68493.464124905004</c:v>
                </c:pt>
                <c:pt idx="31">
                  <c:v>73030.471188538722</c:v>
                </c:pt>
                <c:pt idx="32">
                  <c:v>77868.009600067526</c:v>
                </c:pt>
                <c:pt idx="33">
                  <c:v>83025.986555976007</c:v>
                </c:pt>
                <c:pt idx="34">
                  <c:v>88525.627905443849</c:v>
                </c:pt>
                <c:pt idx="35">
                  <c:v>94389.565497900447</c:v>
                </c:pt>
                <c:pt idx="36">
                  <c:v>100641.93031648138</c:v>
                </c:pt>
                <c:pt idx="37">
                  <c:v>107308.4517806451</c:v>
                </c:pt>
                <c:pt idx="38">
                  <c:v>114416.56362659505</c:v>
                </c:pt>
                <c:pt idx="39">
                  <c:v>121995.5168012207</c:v>
                </c:pt>
                <c:pt idx="40">
                  <c:v>130076.49983413356</c:v>
                </c:pt>
                <c:pt idx="41">
                  <c:v>138692.76718314656</c:v>
                </c:pt>
                <c:pt idx="42">
                  <c:v>147879.7760813582</c:v>
                </c:pt>
                <c:pt idx="43">
                  <c:v>157675.33244898738</c:v>
                </c:pt>
                <c:pt idx="44">
                  <c:v>168119.74647040828</c:v>
                </c:pt>
                <c:pt idx="45">
                  <c:v>179255.99847660813</c:v>
                </c:pt>
                <c:pt idx="46">
                  <c:v>191129.91581569865</c:v>
                </c:pt>
                <c:pt idx="47">
                  <c:v>203790.36143933053</c:v>
                </c:pt>
                <c:pt idx="48">
                  <c:v>217289.4349810718</c:v>
                </c:pt>
                <c:pt idx="49">
                  <c:v>231682.687154218</c:v>
                </c:pt>
                <c:pt idx="50">
                  <c:v>247029.34835131338</c:v>
                </c:pt>
                <c:pt idx="51">
                  <c:v>263392.57238610438</c:v>
                </c:pt>
                <c:pt idx="52">
                  <c:v>280839.69638095994</c:v>
                </c:pt>
                <c:pt idx="53">
                  <c:v>299442.51786923478</c:v>
                </c:pt>
                <c:pt idx="54">
                  <c:v>319277.59025289287</c:v>
                </c:pt>
                <c:pt idx="55">
                  <c:v>340426.53783124452</c:v>
                </c:pt>
                <c:pt idx="56">
                  <c:v>362976.39169718616</c:v>
                </c:pt>
                <c:pt idx="57">
                  <c:v>387019.94788320782</c:v>
                </c:pt>
                <c:pt idx="58">
                  <c:v>412656.14923099149</c:v>
                </c:pt>
                <c:pt idx="59">
                  <c:v>439990.4925560524</c:v>
                </c:pt>
                <c:pt idx="60">
                  <c:v>469135.46278296533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A-4735-8FC3-21371EECC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994736"/>
        <c:axId val="582993424"/>
      </c:lineChart>
      <c:catAx>
        <c:axId val="58299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993424"/>
        <c:crosses val="autoZero"/>
        <c:auto val="1"/>
        <c:lblAlgn val="ctr"/>
        <c:lblOffset val="100"/>
        <c:noMultiLvlLbl val="0"/>
      </c:catAx>
      <c:valAx>
        <c:axId val="5829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99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被动指数基金（管理费</a:t>
            </a:r>
            <a:r>
              <a:rPr lang="en-US" altLang="zh-CN"/>
              <a:t>0.3%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投资收益率比较'!$AC$88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投资收益率比较'!$AC$89:$AC$149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11066.7</c:v>
                </c:pt>
                <c:pt idx="2">
                  <c:v>12247.184889</c:v>
                </c:pt>
                <c:pt idx="3">
                  <c:v>13553.592101109631</c:v>
                </c:pt>
                <c:pt idx="4">
                  <c:v>14999.353770534995</c:v>
                </c:pt>
                <c:pt idx="5">
                  <c:v>16599.334837237962</c:v>
                </c:pt>
                <c:pt idx="6">
                  <c:v>18369.985884326135</c:v>
                </c:pt>
                <c:pt idx="7">
                  <c:v>20329.512278607206</c:v>
                </c:pt>
                <c:pt idx="8">
                  <c:v>22498.061353366236</c:v>
                </c:pt>
                <c:pt idx="9">
                  <c:v>24897.929557929812</c:v>
                </c:pt>
                <c:pt idx="10">
                  <c:v>27553.791703874183</c:v>
                </c:pt>
                <c:pt idx="11">
                  <c:v>30492.954664926441</c:v>
                </c:pt>
                <c:pt idx="12">
                  <c:v>33745.638139034141</c:v>
                </c:pt>
                <c:pt idx="13">
                  <c:v>37345.285359324916</c:v>
                </c:pt>
                <c:pt idx="14">
                  <c:v>41328.906948604112</c:v>
                </c:pt>
                <c:pt idx="15">
                  <c:v>45737.461452811716</c:v>
                </c:pt>
                <c:pt idx="16">
                  <c:v>50616.276465983145</c:v>
                </c:pt>
                <c:pt idx="17">
                  <c:v>56015.514676609571</c:v>
                </c:pt>
                <c:pt idx="18">
                  <c:v>61990.689627163512</c:v>
                </c:pt>
                <c:pt idx="19">
                  <c:v>68603.236489693038</c:v>
                </c:pt>
                <c:pt idx="20">
                  <c:v>75921.143726048598</c:v>
                </c:pt>
                <c:pt idx="21">
                  <c:v>84019.65212730621</c:v>
                </c:pt>
                <c:pt idx="22">
                  <c:v>92982.028419725961</c:v>
                </c:pt>
                <c:pt idx="23">
                  <c:v>102900.42139125813</c:v>
                </c:pt>
                <c:pt idx="24">
                  <c:v>113876.80934106365</c:v>
                </c:pt>
                <c:pt idx="25">
                  <c:v>126024.04859347492</c:v>
                </c:pt>
                <c:pt idx="26">
                  <c:v>139467.03385694089</c:v>
                </c:pt>
                <c:pt idx="27">
                  <c:v>154343.98235846078</c:v>
                </c:pt>
                <c:pt idx="28">
                  <c:v>170807.85495663778</c:v>
                </c:pt>
                <c:pt idx="29">
                  <c:v>189027.92884486233</c:v>
                </c:pt>
                <c:pt idx="30">
                  <c:v>209191.5380147438</c:v>
                </c:pt>
                <c:pt idx="31">
                  <c:v>231505.99937477653</c:v>
                </c:pt>
                <c:pt idx="32">
                  <c:v>256200.74432808394</c:v>
                </c:pt>
                <c:pt idx="33">
                  <c:v>283529.67772556067</c:v>
                </c:pt>
                <c:pt idx="34">
                  <c:v>313773.78844854626</c:v>
                </c:pt>
                <c:pt idx="35">
                  <c:v>347244.03846235271</c:v>
                </c:pt>
                <c:pt idx="36">
                  <c:v>384284.56004513189</c:v>
                </c:pt>
                <c:pt idx="37">
                  <c:v>425276.19406514609</c:v>
                </c:pt>
                <c:pt idx="38">
                  <c:v>470640.40568607522</c:v>
                </c:pt>
                <c:pt idx="39">
                  <c:v>520843.6177606089</c:v>
                </c:pt>
                <c:pt idx="40">
                  <c:v>576402.00646713306</c:v>
                </c:pt>
                <c:pt idx="41">
                  <c:v>637886.80849698209</c:v>
                </c:pt>
                <c:pt idx="42">
                  <c:v>705930.19435935514</c:v>
                </c:pt>
                <c:pt idx="43">
                  <c:v>781231.76819166751</c:v>
                </c:pt>
                <c:pt idx="44">
                  <c:v>864565.76090467267</c:v>
                </c:pt>
                <c:pt idx="45">
                  <c:v>956788.9906203741</c:v>
                </c:pt>
                <c:pt idx="46">
                  <c:v>1058849.6722498494</c:v>
                </c:pt>
                <c:pt idx="47">
                  <c:v>1171797.166788741</c:v>
                </c:pt>
                <c:pt idx="48">
                  <c:v>1296792.7705700961</c:v>
                </c:pt>
                <c:pt idx="49">
                  <c:v>1435121.6554068082</c:v>
                </c:pt>
                <c:pt idx="50">
                  <c:v>1588206.0823890525</c:v>
                </c:pt>
                <c:pt idx="51">
                  <c:v>1757620.0251974927</c:v>
                </c:pt>
                <c:pt idx="52">
                  <c:v>1945105.3532853092</c:v>
                </c:pt>
                <c:pt idx="53">
                  <c:v>2152589.7413202529</c:v>
                </c:pt>
                <c:pt idx="54">
                  <c:v>2382206.4890268845</c:v>
                </c:pt>
                <c:pt idx="55">
                  <c:v>2636316.4552113824</c:v>
                </c:pt>
                <c:pt idx="56">
                  <c:v>2917532.3314887807</c:v>
                </c:pt>
                <c:pt idx="57">
                  <c:v>3228745.5052886889</c:v>
                </c:pt>
                <c:pt idx="58">
                  <c:v>3573155.7883378332</c:v>
                </c:pt>
                <c:pt idx="59">
                  <c:v>3954304.3162798299</c:v>
                </c:pt>
                <c:pt idx="60">
                  <c:v>4376109.9576973999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3-4734-A4AA-A49A1AB6D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730528"/>
        <c:axId val="696727904"/>
      </c:lineChart>
      <c:catAx>
        <c:axId val="69673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27904"/>
        <c:crosses val="autoZero"/>
        <c:auto val="1"/>
        <c:lblAlgn val="ctr"/>
        <c:lblOffset val="100"/>
        <c:noMultiLvlLbl val="0"/>
      </c:catAx>
      <c:valAx>
        <c:axId val="69672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巴菲特正常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采用基金模式的差距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497005420618186"/>
          <c:y val="0.15368087924225973"/>
          <c:w val="0.83028691816469435"/>
          <c:h val="0.64509659177960077"/>
        </c:manualLayout>
      </c:layout>
      <c:lineChart>
        <c:grouping val="standard"/>
        <c:varyColors val="0"/>
        <c:ser>
          <c:idx val="0"/>
          <c:order val="0"/>
          <c:tx>
            <c:strRef>
              <c:f>'4.5 投资收益率比较'!$D$88</c:f>
              <c:strCache>
                <c:ptCount val="1"/>
                <c:pt idx="0">
                  <c:v>年终投资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投资收益率比较'!$D$89:$D$149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11040.000000000002</c:v>
                </c:pt>
                <c:pt idx="2">
                  <c:v>15555.360000000002</c:v>
                </c:pt>
                <c:pt idx="3">
                  <c:v>19584.198240000002</c:v>
                </c:pt>
                <c:pt idx="4">
                  <c:v>24049.395438720003</c:v>
                </c:pt>
                <c:pt idx="5">
                  <c:v>35088.067945092487</c:v>
                </c:pt>
                <c:pt idx="6">
                  <c:v>39965.309389460344</c:v>
                </c:pt>
                <c:pt idx="7">
                  <c:v>55431.884123181495</c:v>
                </c:pt>
                <c:pt idx="8">
                  <c:v>70841.947909425959</c:v>
                </c:pt>
                <c:pt idx="9">
                  <c:v>87702.331511869343</c:v>
                </c:pt>
                <c:pt idx="10">
                  <c:v>105505.90480877883</c:v>
                </c:pt>
                <c:pt idx="11">
                  <c:v>117111.5543377445</c:v>
                </c:pt>
                <c:pt idx="12">
                  <c:v>139362.74966191594</c:v>
                </c:pt>
                <c:pt idx="13">
                  <c:v>161939.51510714632</c:v>
                </c:pt>
                <c:pt idx="14">
                  <c:v>181372.25692000389</c:v>
                </c:pt>
                <c:pt idx="15">
                  <c:v>211117.3070548845</c:v>
                </c:pt>
                <c:pt idx="16">
                  <c:v>256929.76268579444</c:v>
                </c:pt>
                <c:pt idx="17">
                  <c:v>269005.46153202676</c:v>
                </c:pt>
                <c:pt idx="18">
                  <c:v>283800.76191628823</c:v>
                </c:pt>
                <c:pt idx="19">
                  <c:v>345953.12877595535</c:v>
                </c:pt>
                <c:pt idx="20">
                  <c:v>551103.33414009691</c:v>
                </c:pt>
                <c:pt idx="21">
                  <c:v>726905.29773078777</c:v>
                </c:pt>
                <c:pt idx="22">
                  <c:v>901362.56918617687</c:v>
                </c:pt>
                <c:pt idx="23">
                  <c:v>1223149.0063856421</c:v>
                </c:pt>
                <c:pt idx="24">
                  <c:v>1459216.764618071</c:v>
                </c:pt>
                <c:pt idx="25">
                  <c:v>1917410.8287081453</c:v>
                </c:pt>
                <c:pt idx="26">
                  <c:v>2684375.1601914032</c:v>
                </c:pt>
                <c:pt idx="27">
                  <c:v>3551428.3369332263</c:v>
                </c:pt>
                <c:pt idx="28">
                  <c:v>4034422.5907561453</c:v>
                </c:pt>
                <c:pt idx="29">
                  <c:v>5979014.2795006074</c:v>
                </c:pt>
                <c:pt idx="30">
                  <c:v>7539537.0064502666</c:v>
                </c:pt>
                <c:pt idx="31">
                  <c:v>9009746.7227080688</c:v>
                </c:pt>
                <c:pt idx="32">
                  <c:v>10820705.813972391</c:v>
                </c:pt>
                <c:pt idx="33">
                  <c:v>15625099.195376132</c:v>
                </c:pt>
                <c:pt idx="34">
                  <c:v>16781356.535833966</c:v>
                </c:pt>
                <c:pt idx="35">
                  <c:v>23426773.724024214</c:v>
                </c:pt>
                <c:pt idx="36">
                  <c:v>28182408.790001132</c:v>
                </c:pt>
                <c:pt idx="37">
                  <c:v>32212493.246971294</c:v>
                </c:pt>
                <c:pt idx="38">
                  <c:v>36690029.808300301</c:v>
                </c:pt>
                <c:pt idx="39">
                  <c:v>52503432.655677736</c:v>
                </c:pt>
                <c:pt idx="40">
                  <c:v>69199524.240183264</c:v>
                </c:pt>
                <c:pt idx="41">
                  <c:v>92796562.006085753</c:v>
                </c:pt>
                <c:pt idx="42">
                  <c:v>137617301.4550252</c:v>
                </c:pt>
                <c:pt idx="43">
                  <c:v>138305387.9623003</c:v>
                </c:pt>
                <c:pt idx="44">
                  <c:v>147295238.1798498</c:v>
                </c:pt>
                <c:pt idx="45">
                  <c:v>138162933.4126991</c:v>
                </c:pt>
                <c:pt idx="46">
                  <c:v>151979226.75396901</c:v>
                </c:pt>
                <c:pt idx="47">
                  <c:v>183894864.3723025</c:v>
                </c:pt>
                <c:pt idx="48">
                  <c:v>203203825.13139427</c:v>
                </c:pt>
                <c:pt idx="49">
                  <c:v>216208869.93980351</c:v>
                </c:pt>
                <c:pt idx="50">
                  <c:v>255991302.00872734</c:v>
                </c:pt>
                <c:pt idx="51">
                  <c:v>284150345.22968739</c:v>
                </c:pt>
                <c:pt idx="52">
                  <c:v>256871912.08763742</c:v>
                </c:pt>
                <c:pt idx="53">
                  <c:v>307732550.68098962</c:v>
                </c:pt>
                <c:pt idx="54">
                  <c:v>347737782.26951826</c:v>
                </c:pt>
                <c:pt idx="55">
                  <c:v>363733720.25391608</c:v>
                </c:pt>
                <c:pt idx="56">
                  <c:v>416111375.97047997</c:v>
                </c:pt>
                <c:pt idx="57">
                  <c:v>491843646.3971073</c:v>
                </c:pt>
                <c:pt idx="58">
                  <c:v>532666669.04806721</c:v>
                </c:pt>
                <c:pt idx="59">
                  <c:v>566757335.86714351</c:v>
                </c:pt>
                <c:pt idx="60">
                  <c:v>627400370.80492783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6-41EA-B863-D585F882AE0A}"/>
            </c:ext>
          </c:extLst>
        </c:ser>
        <c:ser>
          <c:idx val="1"/>
          <c:order val="1"/>
          <c:tx>
            <c:strRef>
              <c:f>'4.5 投资收益率比较'!$K$88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投资收益率比较'!$K$89:$K$149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10615.36</c:v>
                </c:pt>
                <c:pt idx="2">
                  <c:v>13806.931676160002</c:v>
                </c:pt>
                <c:pt idx="3">
                  <c:v>16334.373361071148</c:v>
                </c:pt>
                <c:pt idx="4">
                  <c:v>18927.487800887917</c:v>
                </c:pt>
                <c:pt idx="5">
                  <c:v>25360.108094946481</c:v>
                </c:pt>
                <c:pt idx="6">
                  <c:v>27616.549072802438</c:v>
                </c:pt>
                <c:pt idx="7">
                  <c:v>35443.300012427229</c:v>
                </c:pt>
                <c:pt idx="8">
                  <c:v>42459.372136487233</c:v>
                </c:pt>
                <c:pt idx="9">
                  <c:v>49532.763859448918</c:v>
                </c:pt>
                <c:pt idx="10">
                  <c:v>56425.347016018954</c:v>
                </c:pt>
                <c:pt idx="11">
                  <c:v>60162.962002360051</c:v>
                </c:pt>
                <c:pt idx="12">
                  <c:v>67921.5775821844</c:v>
                </c:pt>
                <c:pt idx="13">
                  <c:v>75189.729756098779</c:v>
                </c:pt>
                <c:pt idx="14">
                  <c:v>80759.784936430573</c:v>
                </c:pt>
                <c:pt idx="15">
                  <c:v>89528.359345688456</c:v>
                </c:pt>
                <c:pt idx="16">
                  <c:v>102969.07287753797</c:v>
                </c:pt>
                <c:pt idx="17">
                  <c:v>104703.89581737873</c:v>
                </c:pt>
                <c:pt idx="18">
                  <c:v>107124.64988867652</c:v>
                </c:pt>
                <c:pt idx="19">
                  <c:v>123375.03077818919</c:v>
                </c:pt>
                <c:pt idx="20">
                  <c:v>178266.0624717749</c:v>
                </c:pt>
                <c:pt idx="21">
                  <c:v>219284.37038228041</c:v>
                </c:pt>
                <c:pt idx="22">
                  <c:v>256159.23010576467</c:v>
                </c:pt>
                <c:pt idx="23">
                  <c:v>322731.94009949162</c:v>
                </c:pt>
                <c:pt idx="24">
                  <c:v>365110.51661783602</c:v>
                </c:pt>
                <c:pt idx="25">
                  <c:v>447689.7528243917</c:v>
                </c:pt>
                <c:pt idx="26">
                  <c:v>579131.46425363305</c:v>
                </c:pt>
                <c:pt idx="27">
                  <c:v>714203.45392443636</c:v>
                </c:pt>
                <c:pt idx="28">
                  <c:v>776070.61391718674</c:v>
                </c:pt>
                <c:pt idx="29">
                  <c:v>1053816.9737907809</c:v>
                </c:pt>
                <c:pt idx="30">
                  <c:v>1248376.8787599299</c:v>
                </c:pt>
                <c:pt idx="31">
                  <c:v>1414261.1984095494</c:v>
                </c:pt>
                <c:pt idx="32">
                  <c:v>1608840.9111315289</c:v>
                </c:pt>
                <c:pt idx="33">
                  <c:v>2136695.1787101394</c:v>
                </c:pt>
                <c:pt idx="34">
                  <c:v>2217923.7826239839</c:v>
                </c:pt>
                <c:pt idx="35">
                  <c:v>2862150.7962200772</c:v>
                </c:pt>
                <c:pt idx="36">
                  <c:v>3260424.8038156936</c:v>
                </c:pt>
                <c:pt idx="37">
                  <c:v>3560749.0533447647</c:v>
                </c:pt>
                <c:pt idx="38">
                  <c:v>3877570.2611151687</c:v>
                </c:pt>
                <c:pt idx="39">
                  <c:v>5110265.3574047256</c:v>
                </c:pt>
                <c:pt idx="40">
                  <c:v>6282110.5270419186</c:v>
                </c:pt>
                <c:pt idx="41">
                  <c:v>7835952.8732425747</c:v>
                </c:pt>
                <c:pt idx="42">
                  <c:v>10646489.762194237</c:v>
                </c:pt>
                <c:pt idx="43">
                  <c:v>10475294.206818154</c:v>
                </c:pt>
                <c:pt idx="44">
                  <c:v>10799609.315461243</c:v>
                </c:pt>
                <c:pt idx="45">
                  <c:v>10058669.71954608</c:v>
                </c:pt>
                <c:pt idx="46">
                  <c:v>10646096.031167571</c:v>
                </c:pt>
                <c:pt idx="47">
                  <c:v>12185947.361115649</c:v>
                </c:pt>
                <c:pt idx="48">
                  <c:v>12945375.600660376</c:v>
                </c:pt>
                <c:pt idx="49">
                  <c:v>13336015.254785903</c:v>
                </c:pt>
                <c:pt idx="50">
                  <c:v>14993095.16628458</c:v>
                </c:pt>
                <c:pt idx="51">
                  <c:v>15986237.790099271</c:v>
                </c:pt>
                <c:pt idx="52">
                  <c:v>14463324.833263254</c:v>
                </c:pt>
                <c:pt idx="53">
                  <c:v>16419229.177115109</c:v>
                </c:pt>
                <c:pt idx="54">
                  <c:v>17764292.43130438</c:v>
                </c:pt>
                <c:pt idx="55">
                  <c:v>18049658.024920851</c:v>
                </c:pt>
                <c:pt idx="56">
                  <c:v>19726399.056803897</c:v>
                </c:pt>
                <c:pt idx="57">
                  <c:v>22146591.504285052</c:v>
                </c:pt>
                <c:pt idx="58">
                  <c:v>23144782.676566187</c:v>
                </c:pt>
                <c:pt idx="59">
                  <c:v>23843199.638614248</c:v>
                </c:pt>
                <c:pt idx="60">
                  <c:v>25366493.977126036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6-41EA-B863-D585F882A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12544"/>
        <c:axId val="967412872"/>
      </c:lineChart>
      <c:catAx>
        <c:axId val="967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7412872"/>
        <c:crosses val="autoZero"/>
        <c:auto val="1"/>
        <c:lblAlgn val="ctr"/>
        <c:lblOffset val="100"/>
        <c:noMultiLvlLbl val="0"/>
      </c:catAx>
      <c:valAx>
        <c:axId val="9674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7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主动高收费基金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被动低费率基金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'4.5 投资收益率比较'!$S$88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投资收益率比较'!$S$89:$S$149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10662.4</c:v>
                </c:pt>
                <c:pt idx="2">
                  <c:v>11368.677376000001</c:v>
                </c:pt>
                <c:pt idx="3">
                  <c:v>12121.738565386242</c:v>
                </c:pt>
                <c:pt idx="4">
                  <c:v>12924.682527957428</c:v>
                </c:pt>
                <c:pt idx="5">
                  <c:v>13780.813498609328</c:v>
                </c:pt>
                <c:pt idx="6">
                  <c:v>14693.654584757211</c:v>
                </c:pt>
                <c:pt idx="7">
                  <c:v>15666.962264451529</c:v>
                </c:pt>
                <c:pt idx="8">
                  <c:v>16704.741844848799</c:v>
                </c:pt>
                <c:pt idx="9">
                  <c:v>17811.263944651582</c:v>
                </c:pt>
                <c:pt idx="10">
                  <c:v>18991.082068345302</c:v>
                </c:pt>
                <c:pt idx="11">
                  <c:v>20249.051344552496</c:v>
                </c:pt>
                <c:pt idx="12">
                  <c:v>21590.348505615653</c:v>
                </c:pt>
                <c:pt idx="13">
                  <c:v>23020.493190627632</c:v>
                </c:pt>
                <c:pt idx="14">
                  <c:v>24545.370659574804</c:v>
                </c:pt>
                <c:pt idx="15">
                  <c:v>26171.256012065038</c:v>
                </c:pt>
                <c:pt idx="16">
                  <c:v>27904.840010304226</c:v>
                </c:pt>
                <c:pt idx="17">
                  <c:v>29753.256612586778</c:v>
                </c:pt>
                <c:pt idx="18">
                  <c:v>31724.112330604527</c:v>
                </c:pt>
                <c:pt idx="19">
                  <c:v>33825.517531383768</c:v>
                </c:pt>
                <c:pt idx="20">
                  <c:v>36066.119812662626</c:v>
                </c:pt>
                <c:pt idx="21">
                  <c:v>38455.139589053404</c:v>
                </c:pt>
                <c:pt idx="22">
                  <c:v>41002.408035432294</c:v>
                </c:pt>
                <c:pt idx="23">
                  <c:v>43718.407543699323</c:v>
                </c:pt>
                <c:pt idx="24">
                  <c:v>46614.314859393962</c:v>
                </c:pt>
                <c:pt idx="25">
                  <c:v>49702.047075680217</c:v>
                </c:pt>
                <c:pt idx="26">
                  <c:v>52994.310673973276</c:v>
                </c:pt>
                <c:pt idx="27">
                  <c:v>56504.653813017263</c:v>
                </c:pt>
                <c:pt idx="28">
                  <c:v>60247.522081591524</c:v>
                </c:pt>
                <c:pt idx="29">
                  <c:v>64238.317944276147</c:v>
                </c:pt>
                <c:pt idx="30">
                  <c:v>68493.464124905004</c:v>
                </c:pt>
                <c:pt idx="31">
                  <c:v>73030.471188538722</c:v>
                </c:pt>
                <c:pt idx="32">
                  <c:v>77868.009600067526</c:v>
                </c:pt>
                <c:pt idx="33">
                  <c:v>83025.986555976007</c:v>
                </c:pt>
                <c:pt idx="34">
                  <c:v>88525.627905443849</c:v>
                </c:pt>
                <c:pt idx="35">
                  <c:v>94389.565497900447</c:v>
                </c:pt>
                <c:pt idx="36">
                  <c:v>100641.93031648138</c:v>
                </c:pt>
                <c:pt idx="37">
                  <c:v>107308.4517806451</c:v>
                </c:pt>
                <c:pt idx="38">
                  <c:v>114416.56362659505</c:v>
                </c:pt>
                <c:pt idx="39">
                  <c:v>121995.5168012207</c:v>
                </c:pt>
                <c:pt idx="40">
                  <c:v>130076.49983413356</c:v>
                </c:pt>
                <c:pt idx="41">
                  <c:v>138692.76718314656</c:v>
                </c:pt>
                <c:pt idx="42">
                  <c:v>147879.7760813582</c:v>
                </c:pt>
                <c:pt idx="43">
                  <c:v>157675.33244898738</c:v>
                </c:pt>
                <c:pt idx="44">
                  <c:v>168119.74647040828</c:v>
                </c:pt>
                <c:pt idx="45">
                  <c:v>179255.99847660813</c:v>
                </c:pt>
                <c:pt idx="46">
                  <c:v>191129.91581569865</c:v>
                </c:pt>
                <c:pt idx="47">
                  <c:v>203790.36143933053</c:v>
                </c:pt>
                <c:pt idx="48">
                  <c:v>217289.4349810718</c:v>
                </c:pt>
                <c:pt idx="49">
                  <c:v>231682.687154218</c:v>
                </c:pt>
                <c:pt idx="50">
                  <c:v>247029.34835131338</c:v>
                </c:pt>
                <c:pt idx="51">
                  <c:v>263392.57238610438</c:v>
                </c:pt>
                <c:pt idx="52">
                  <c:v>280839.69638095994</c:v>
                </c:pt>
                <c:pt idx="53">
                  <c:v>299442.51786923478</c:v>
                </c:pt>
                <c:pt idx="54">
                  <c:v>319277.59025289287</c:v>
                </c:pt>
                <c:pt idx="55">
                  <c:v>340426.53783124452</c:v>
                </c:pt>
                <c:pt idx="56">
                  <c:v>362976.39169718616</c:v>
                </c:pt>
                <c:pt idx="57">
                  <c:v>387019.94788320782</c:v>
                </c:pt>
                <c:pt idx="58">
                  <c:v>412656.14923099149</c:v>
                </c:pt>
                <c:pt idx="59">
                  <c:v>439990.4925560524</c:v>
                </c:pt>
                <c:pt idx="60">
                  <c:v>469135.46278296533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5-4EBD-8CB4-AA0281972C35}"/>
            </c:ext>
          </c:extLst>
        </c:ser>
        <c:ser>
          <c:idx val="1"/>
          <c:order val="1"/>
          <c:tx>
            <c:strRef>
              <c:f>'4.5 投资收益率比较'!$AC$88</c:f>
              <c:strCache>
                <c:ptCount val="1"/>
                <c:pt idx="0">
                  <c:v>年终金额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'4.5 投资收益率比较'!$B$89:$B$149</c:f>
              <c:numCache>
                <c:formatCode>General</c:formatCode>
                <c:ptCount val="61"/>
                <c:pt idx="0">
                  <c:v>1956</c:v>
                </c:pt>
                <c:pt idx="1">
                  <c:v>1957</c:v>
                </c:pt>
                <c:pt idx="2">
                  <c:v>1958</c:v>
                </c:pt>
                <c:pt idx="3">
                  <c:v>1959</c:v>
                </c:pt>
                <c:pt idx="4">
                  <c:v>1960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1964</c:v>
                </c:pt>
                <c:pt idx="9">
                  <c:v>1965</c:v>
                </c:pt>
                <c:pt idx="10">
                  <c:v>1966</c:v>
                </c:pt>
                <c:pt idx="11">
                  <c:v>1967</c:v>
                </c:pt>
                <c:pt idx="12">
                  <c:v>1968</c:v>
                </c:pt>
                <c:pt idx="13">
                  <c:v>1969</c:v>
                </c:pt>
                <c:pt idx="14">
                  <c:v>1970</c:v>
                </c:pt>
                <c:pt idx="15">
                  <c:v>1971</c:v>
                </c:pt>
                <c:pt idx="16">
                  <c:v>1972</c:v>
                </c:pt>
                <c:pt idx="17">
                  <c:v>1973</c:v>
                </c:pt>
                <c:pt idx="18">
                  <c:v>1974</c:v>
                </c:pt>
                <c:pt idx="19">
                  <c:v>1975</c:v>
                </c:pt>
                <c:pt idx="20">
                  <c:v>1976</c:v>
                </c:pt>
                <c:pt idx="21">
                  <c:v>1977</c:v>
                </c:pt>
                <c:pt idx="22">
                  <c:v>1978</c:v>
                </c:pt>
                <c:pt idx="23">
                  <c:v>1979</c:v>
                </c:pt>
                <c:pt idx="24">
                  <c:v>1980</c:v>
                </c:pt>
                <c:pt idx="25">
                  <c:v>1981</c:v>
                </c:pt>
                <c:pt idx="26">
                  <c:v>1982</c:v>
                </c:pt>
                <c:pt idx="27">
                  <c:v>1983</c:v>
                </c:pt>
                <c:pt idx="28">
                  <c:v>1984</c:v>
                </c:pt>
                <c:pt idx="29">
                  <c:v>1985</c:v>
                </c:pt>
                <c:pt idx="30">
                  <c:v>1986</c:v>
                </c:pt>
                <c:pt idx="31">
                  <c:v>1987</c:v>
                </c:pt>
                <c:pt idx="32">
                  <c:v>1988</c:v>
                </c:pt>
                <c:pt idx="33">
                  <c:v>1989</c:v>
                </c:pt>
                <c:pt idx="34">
                  <c:v>1990</c:v>
                </c:pt>
                <c:pt idx="35">
                  <c:v>1991</c:v>
                </c:pt>
                <c:pt idx="36">
                  <c:v>1992</c:v>
                </c:pt>
                <c:pt idx="37">
                  <c:v>1993</c:v>
                </c:pt>
                <c:pt idx="38">
                  <c:v>1994</c:v>
                </c:pt>
                <c:pt idx="39">
                  <c:v>1995</c:v>
                </c:pt>
                <c:pt idx="40">
                  <c:v>1996</c:v>
                </c:pt>
                <c:pt idx="41">
                  <c:v>1997</c:v>
                </c:pt>
                <c:pt idx="42">
                  <c:v>1998</c:v>
                </c:pt>
                <c:pt idx="43">
                  <c:v>1999</c:v>
                </c:pt>
                <c:pt idx="44">
                  <c:v>2000</c:v>
                </c:pt>
                <c:pt idx="45">
                  <c:v>2001</c:v>
                </c:pt>
                <c:pt idx="46">
                  <c:v>2002</c:v>
                </c:pt>
                <c:pt idx="47">
                  <c:v>2003</c:v>
                </c:pt>
                <c:pt idx="48">
                  <c:v>2004</c:v>
                </c:pt>
                <c:pt idx="49">
                  <c:v>2005</c:v>
                </c:pt>
                <c:pt idx="50">
                  <c:v>2006</c:v>
                </c:pt>
                <c:pt idx="51">
                  <c:v>2007</c:v>
                </c:pt>
                <c:pt idx="52">
                  <c:v>2008</c:v>
                </c:pt>
                <c:pt idx="53">
                  <c:v>2009</c:v>
                </c:pt>
                <c:pt idx="54">
                  <c:v>2010</c:v>
                </c:pt>
                <c:pt idx="55">
                  <c:v>2011</c:v>
                </c:pt>
                <c:pt idx="56">
                  <c:v>2012</c:v>
                </c:pt>
                <c:pt idx="57">
                  <c:v>2013</c:v>
                </c:pt>
                <c:pt idx="58">
                  <c:v>2014</c:v>
                </c:pt>
                <c:pt idx="59">
                  <c:v>2015</c:v>
                </c:pt>
                <c:pt idx="60">
                  <c:v>2016</c:v>
                </c:pt>
              </c:numCache>
            </c:numRef>
          </c:cat>
          <c:val>
            <c:numRef>
              <c:f>'4.5 投资收益率比较'!$AC$89:$AC$149</c:f>
              <c:numCache>
                <c:formatCode>_ * #,##0_ ;_ * \-#,##0_ ;_ * "-"??_ ;_ @_ </c:formatCode>
                <c:ptCount val="61"/>
                <c:pt idx="0">
                  <c:v>10000</c:v>
                </c:pt>
                <c:pt idx="1">
                  <c:v>11066.7</c:v>
                </c:pt>
                <c:pt idx="2">
                  <c:v>12247.184889</c:v>
                </c:pt>
                <c:pt idx="3">
                  <c:v>13553.592101109631</c:v>
                </c:pt>
                <c:pt idx="4">
                  <c:v>14999.353770534995</c:v>
                </c:pt>
                <c:pt idx="5">
                  <c:v>16599.334837237962</c:v>
                </c:pt>
                <c:pt idx="6">
                  <c:v>18369.985884326135</c:v>
                </c:pt>
                <c:pt idx="7">
                  <c:v>20329.512278607206</c:v>
                </c:pt>
                <c:pt idx="8">
                  <c:v>22498.061353366236</c:v>
                </c:pt>
                <c:pt idx="9">
                  <c:v>24897.929557929812</c:v>
                </c:pt>
                <c:pt idx="10">
                  <c:v>27553.791703874183</c:v>
                </c:pt>
                <c:pt idx="11">
                  <c:v>30492.954664926441</c:v>
                </c:pt>
                <c:pt idx="12">
                  <c:v>33745.638139034141</c:v>
                </c:pt>
                <c:pt idx="13">
                  <c:v>37345.285359324916</c:v>
                </c:pt>
                <c:pt idx="14">
                  <c:v>41328.906948604112</c:v>
                </c:pt>
                <c:pt idx="15">
                  <c:v>45737.461452811716</c:v>
                </c:pt>
                <c:pt idx="16">
                  <c:v>50616.276465983145</c:v>
                </c:pt>
                <c:pt idx="17">
                  <c:v>56015.514676609571</c:v>
                </c:pt>
                <c:pt idx="18">
                  <c:v>61990.689627163512</c:v>
                </c:pt>
                <c:pt idx="19">
                  <c:v>68603.236489693038</c:v>
                </c:pt>
                <c:pt idx="20">
                  <c:v>75921.143726048598</c:v>
                </c:pt>
                <c:pt idx="21">
                  <c:v>84019.65212730621</c:v>
                </c:pt>
                <c:pt idx="22">
                  <c:v>92982.028419725961</c:v>
                </c:pt>
                <c:pt idx="23">
                  <c:v>102900.42139125813</c:v>
                </c:pt>
                <c:pt idx="24">
                  <c:v>113876.80934106365</c:v>
                </c:pt>
                <c:pt idx="25">
                  <c:v>126024.04859347492</c:v>
                </c:pt>
                <c:pt idx="26">
                  <c:v>139467.03385694089</c:v>
                </c:pt>
                <c:pt idx="27">
                  <c:v>154343.98235846078</c:v>
                </c:pt>
                <c:pt idx="28">
                  <c:v>170807.85495663778</c:v>
                </c:pt>
                <c:pt idx="29">
                  <c:v>189027.92884486233</c:v>
                </c:pt>
                <c:pt idx="30">
                  <c:v>209191.5380147438</c:v>
                </c:pt>
                <c:pt idx="31">
                  <c:v>231505.99937477653</c:v>
                </c:pt>
                <c:pt idx="32">
                  <c:v>256200.74432808394</c:v>
                </c:pt>
                <c:pt idx="33">
                  <c:v>283529.67772556067</c:v>
                </c:pt>
                <c:pt idx="34">
                  <c:v>313773.78844854626</c:v>
                </c:pt>
                <c:pt idx="35">
                  <c:v>347244.03846235271</c:v>
                </c:pt>
                <c:pt idx="36">
                  <c:v>384284.56004513189</c:v>
                </c:pt>
                <c:pt idx="37">
                  <c:v>425276.19406514609</c:v>
                </c:pt>
                <c:pt idx="38">
                  <c:v>470640.40568607522</c:v>
                </c:pt>
                <c:pt idx="39">
                  <c:v>520843.6177606089</c:v>
                </c:pt>
                <c:pt idx="40">
                  <c:v>576402.00646713306</c:v>
                </c:pt>
                <c:pt idx="41">
                  <c:v>637886.80849698209</c:v>
                </c:pt>
                <c:pt idx="42">
                  <c:v>705930.19435935514</c:v>
                </c:pt>
                <c:pt idx="43">
                  <c:v>781231.76819166751</c:v>
                </c:pt>
                <c:pt idx="44">
                  <c:v>864565.76090467267</c:v>
                </c:pt>
                <c:pt idx="45">
                  <c:v>956788.9906203741</c:v>
                </c:pt>
                <c:pt idx="46">
                  <c:v>1058849.6722498494</c:v>
                </c:pt>
                <c:pt idx="47">
                  <c:v>1171797.166788741</c:v>
                </c:pt>
                <c:pt idx="48">
                  <c:v>1296792.7705700961</c:v>
                </c:pt>
                <c:pt idx="49">
                  <c:v>1435121.6554068082</c:v>
                </c:pt>
                <c:pt idx="50">
                  <c:v>1588206.0823890525</c:v>
                </c:pt>
                <c:pt idx="51">
                  <c:v>1757620.0251974927</c:v>
                </c:pt>
                <c:pt idx="52">
                  <c:v>1945105.3532853092</c:v>
                </c:pt>
                <c:pt idx="53">
                  <c:v>2152589.7413202529</c:v>
                </c:pt>
                <c:pt idx="54">
                  <c:v>2382206.4890268845</c:v>
                </c:pt>
                <c:pt idx="55">
                  <c:v>2636316.4552113824</c:v>
                </c:pt>
                <c:pt idx="56">
                  <c:v>2917532.3314887807</c:v>
                </c:pt>
                <c:pt idx="57">
                  <c:v>3228745.5052886889</c:v>
                </c:pt>
                <c:pt idx="58">
                  <c:v>3573155.7883378332</c:v>
                </c:pt>
                <c:pt idx="59">
                  <c:v>3954304.3162798299</c:v>
                </c:pt>
                <c:pt idx="60">
                  <c:v>4376109.9576973999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5-4EBD-8CB4-AA028197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044312"/>
        <c:axId val="821043328"/>
      </c:lineChart>
      <c:catAx>
        <c:axId val="82104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043328"/>
        <c:crosses val="autoZero"/>
        <c:auto val="1"/>
        <c:lblAlgn val="ctr"/>
        <c:lblOffset val="100"/>
        <c:noMultiLvlLbl val="0"/>
      </c:catAx>
      <c:valAx>
        <c:axId val="8210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04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上证指数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A股历史'!$C$33</c:f>
              <c:strCache>
                <c:ptCount val="1"/>
                <c:pt idx="0">
                  <c:v>收盘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A股历史'!$C$34:$C$62</c:f>
              <c:numCache>
                <c:formatCode>#,##0</c:formatCode>
                <c:ptCount val="29"/>
                <c:pt idx="0">
                  <c:v>127.61000061035156</c:v>
                </c:pt>
                <c:pt idx="1">
                  <c:v>292.75</c:v>
                </c:pt>
                <c:pt idx="2">
                  <c:v>780.3900146484375</c:v>
                </c:pt>
                <c:pt idx="3">
                  <c:v>833.79998779296875</c:v>
                </c:pt>
                <c:pt idx="4">
                  <c:v>647.8699951171875</c:v>
                </c:pt>
                <c:pt idx="5">
                  <c:v>555.28997802734375</c:v>
                </c:pt>
                <c:pt idx="6">
                  <c:v>917.01800537109375</c:v>
                </c:pt>
                <c:pt idx="7">
                  <c:v>1194.10205078125</c:v>
                </c:pt>
                <c:pt idx="8">
                  <c:v>1146.699951171875</c:v>
                </c:pt>
                <c:pt idx="9">
                  <c:v>1366.5799560546875</c:v>
                </c:pt>
                <c:pt idx="10">
                  <c:v>2073.47705078125</c:v>
                </c:pt>
                <c:pt idx="11">
                  <c:v>1645.970947265625</c:v>
                </c:pt>
                <c:pt idx="12">
                  <c:v>1357.654052734375</c:v>
                </c:pt>
                <c:pt idx="13">
                  <c:v>1497.0439453125</c:v>
                </c:pt>
                <c:pt idx="14">
                  <c:v>1266.4959716796875</c:v>
                </c:pt>
                <c:pt idx="15">
                  <c:v>1161.0570068359375</c:v>
                </c:pt>
                <c:pt idx="16">
                  <c:v>2675.47412109375</c:v>
                </c:pt>
                <c:pt idx="17">
                  <c:v>5261.56298828125</c:v>
                </c:pt>
                <c:pt idx="18">
                  <c:v>1820.8050537109375</c:v>
                </c:pt>
                <c:pt idx="19">
                  <c:v>3277.138916015625</c:v>
                </c:pt>
                <c:pt idx="20">
                  <c:v>2808.076904296875</c:v>
                </c:pt>
                <c:pt idx="21">
                  <c:v>2199.4169921875</c:v>
                </c:pt>
                <c:pt idx="22">
                  <c:v>2269.1279296875</c:v>
                </c:pt>
                <c:pt idx="23">
                  <c:v>2115.97802734375</c:v>
                </c:pt>
                <c:pt idx="24">
                  <c:v>3234.677001953125</c:v>
                </c:pt>
                <c:pt idx="25">
                  <c:v>3539.181884765625</c:v>
                </c:pt>
                <c:pt idx="26">
                  <c:v>3103.63720703125</c:v>
                </c:pt>
                <c:pt idx="27">
                  <c:v>3307.172119140625</c:v>
                </c:pt>
                <c:pt idx="28">
                  <c:v>3548.306884765625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F19-4B33-8A50-2EFDE0A75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886816"/>
        <c:axId val="837886488"/>
      </c:lineChart>
      <c:catAx>
        <c:axId val="8378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86488"/>
        <c:crosses val="autoZero"/>
        <c:auto val="1"/>
        <c:lblAlgn val="ctr"/>
        <c:lblOffset val="100"/>
        <c:noMultiLvlLbl val="0"/>
      </c:catAx>
      <c:valAx>
        <c:axId val="83788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A股历史'!$D$33</c:f>
              <c:strCache>
                <c:ptCount val="1"/>
                <c:pt idx="0">
                  <c:v>市盈率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A股历史'!$B$38:$B$62</c:f>
              <c:numCache>
                <c:formatCode>General</c:formatCode>
                <c:ptCount val="25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</c:numCache>
            </c:numRef>
          </c:cat>
          <c:val>
            <c:numRef>
              <c:f>'5.1 A股历史'!$D$38:$D$62</c:f>
              <c:numCache>
                <c:formatCode>#,##0.0</c:formatCode>
                <c:ptCount val="25"/>
                <c:pt idx="0">
                  <c:v>27.601837158203125</c:v>
                </c:pt>
                <c:pt idx="1">
                  <c:v>20.704133987426758</c:v>
                </c:pt>
                <c:pt idx="2">
                  <c:v>44.81878662109375</c:v>
                </c:pt>
                <c:pt idx="3">
                  <c:v>46.860984802246094</c:v>
                </c:pt>
                <c:pt idx="4">
                  <c:v>38.577327728271484</c:v>
                </c:pt>
                <c:pt idx="5">
                  <c:v>49.450950622558594</c:v>
                </c:pt>
                <c:pt idx="6">
                  <c:v>66.029808044433594</c:v>
                </c:pt>
                <c:pt idx="7">
                  <c:v>40.322456359863281</c:v>
                </c:pt>
                <c:pt idx="8">
                  <c:v>44.591716766357422</c:v>
                </c:pt>
                <c:pt idx="9">
                  <c:v>36.679157257080078</c:v>
                </c:pt>
                <c:pt idx="10">
                  <c:v>21.479799270629883</c:v>
                </c:pt>
                <c:pt idx="11">
                  <c:v>18.19282341003418</c:v>
                </c:pt>
                <c:pt idx="12">
                  <c:v>36.670822143554688</c:v>
                </c:pt>
                <c:pt idx="13">
                  <c:v>47.639827728271484</c:v>
                </c:pt>
                <c:pt idx="14">
                  <c:v>13.926406860351563</c:v>
                </c:pt>
                <c:pt idx="15">
                  <c:v>30.748727798461914</c:v>
                </c:pt>
                <c:pt idx="16">
                  <c:v>16.734285354614258</c:v>
                </c:pt>
                <c:pt idx="17">
                  <c:v>11.05856990814209</c:v>
                </c:pt>
                <c:pt idx="18">
                  <c:v>11.749171257019043</c:v>
                </c:pt>
                <c:pt idx="19">
                  <c:v>9.6912460327148438</c:v>
                </c:pt>
                <c:pt idx="20">
                  <c:v>14.208919525146484</c:v>
                </c:pt>
                <c:pt idx="21">
                  <c:v>16.470342636108398</c:v>
                </c:pt>
                <c:pt idx="22">
                  <c:v>15.765240669250488</c:v>
                </c:pt>
                <c:pt idx="23">
                  <c:v>15.651778221130371</c:v>
                </c:pt>
                <c:pt idx="24">
                  <c:v>16.921609878540039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44D-4309-94BD-488056FB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811456"/>
        <c:axId val="1099813096"/>
      </c:lineChart>
      <c:catAx>
        <c:axId val="109981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813096"/>
        <c:crosses val="autoZero"/>
        <c:auto val="1"/>
        <c:lblAlgn val="ctr"/>
        <c:lblOffset val="100"/>
        <c:noMultiLvlLbl val="0"/>
      </c:catAx>
      <c:valAx>
        <c:axId val="109981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981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A股历史'!$E$33</c:f>
              <c:strCache>
                <c:ptCount val="1"/>
                <c:pt idx="0">
                  <c:v>市净率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A股历史'!$B$38:$B$62</c:f>
              <c:numCache>
                <c:formatCode>General</c:formatCode>
                <c:ptCount val="25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</c:numCache>
            </c:numRef>
          </c:cat>
          <c:val>
            <c:numRef>
              <c:f>'5.1 A股历史'!$E$38:$E$62</c:f>
              <c:numCache>
                <c:formatCode>#,##0.0</c:formatCode>
                <c:ptCount val="25"/>
                <c:pt idx="0">
                  <c:v>3.0485563278198242</c:v>
                </c:pt>
                <c:pt idx="1">
                  <c:v>2.3978557586669922</c:v>
                </c:pt>
                <c:pt idx="2">
                  <c:v>3.8907201290130615</c:v>
                </c:pt>
                <c:pt idx="3">
                  <c:v>4.4515714645385742</c:v>
                </c:pt>
                <c:pt idx="4">
                  <c:v>3.687859058380127</c:v>
                </c:pt>
                <c:pt idx="5">
                  <c:v>3.9506494998931885</c:v>
                </c:pt>
                <c:pt idx="6">
                  <c:v>5.6730108261108398</c:v>
                </c:pt>
                <c:pt idx="7">
                  <c:v>3.5122191905975342</c:v>
                </c:pt>
                <c:pt idx="8">
                  <c:v>2.6870217323303223</c:v>
                </c:pt>
                <c:pt idx="9">
                  <c:v>2.7392511367797852</c:v>
                </c:pt>
                <c:pt idx="10">
                  <c:v>2.1095860004425049</c:v>
                </c:pt>
                <c:pt idx="11">
                  <c:v>1.7198712825775146</c:v>
                </c:pt>
                <c:pt idx="12">
                  <c:v>3.2315611839294434</c:v>
                </c:pt>
                <c:pt idx="13">
                  <c:v>6.5417404174804688</c:v>
                </c:pt>
                <c:pt idx="14">
                  <c:v>2.0820350646972656</c:v>
                </c:pt>
                <c:pt idx="15">
                  <c:v>3.3576254844665527</c:v>
                </c:pt>
                <c:pt idx="16">
                  <c:v>2.4008629322052002</c:v>
                </c:pt>
                <c:pt idx="17">
                  <c:v>1.7339624166488647</c:v>
                </c:pt>
                <c:pt idx="18">
                  <c:v>1.6037628650665283</c:v>
                </c:pt>
                <c:pt idx="19">
                  <c:v>1.3422900438308716</c:v>
                </c:pt>
                <c:pt idx="20">
                  <c:v>1.9152423143386841</c:v>
                </c:pt>
                <c:pt idx="21">
                  <c:v>1.8987720012664795</c:v>
                </c:pt>
                <c:pt idx="22">
                  <c:v>1.5973457098007202</c:v>
                </c:pt>
                <c:pt idx="23">
                  <c:v>1.6785026788711548</c:v>
                </c:pt>
                <c:pt idx="24">
                  <c:v>1.8095760345458984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2A-44B8-AC32-2286BD4D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430376"/>
        <c:axId val="1165430048"/>
      </c:lineChart>
      <c:catAx>
        <c:axId val="116543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430048"/>
        <c:crosses val="autoZero"/>
        <c:auto val="1"/>
        <c:lblAlgn val="ctr"/>
        <c:lblOffset val="100"/>
        <c:noMultiLvlLbl val="0"/>
      </c:catAx>
      <c:valAx>
        <c:axId val="11654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43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深证指数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A股历史'!$F$33</c:f>
              <c:strCache>
                <c:ptCount val="1"/>
                <c:pt idx="0">
                  <c:v>收盘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A股历史'!$B$39:$B$62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cat>
          <c:val>
            <c:numRef>
              <c:f>'5.1 A股历史'!$F$39:$F$62</c:f>
              <c:numCache>
                <c:formatCode>#,##0</c:formatCode>
                <c:ptCount val="24"/>
                <c:pt idx="0">
                  <c:v>117.01699829101563</c:v>
                </c:pt>
                <c:pt idx="1">
                  <c:v>341.93399047851563</c:v>
                </c:pt>
                <c:pt idx="2">
                  <c:v>406.45199584960938</c:v>
                </c:pt>
                <c:pt idx="3">
                  <c:v>370.12399291992188</c:v>
                </c:pt>
                <c:pt idx="4">
                  <c:v>431.83599853515625</c:v>
                </c:pt>
                <c:pt idx="5">
                  <c:v>682.60699462890625</c:v>
                </c:pt>
                <c:pt idx="6">
                  <c:v>499.39401245117188</c:v>
                </c:pt>
                <c:pt idx="7">
                  <c:v>409.95001220703125</c:v>
                </c:pt>
                <c:pt idx="8">
                  <c:v>393.47100830078125</c:v>
                </c:pt>
                <c:pt idx="9">
                  <c:v>328.69198608398438</c:v>
                </c:pt>
                <c:pt idx="10">
                  <c:v>290.06100463867188</c:v>
                </c:pt>
                <c:pt idx="11">
                  <c:v>569.57598876953125</c:v>
                </c:pt>
                <c:pt idx="12">
                  <c:v>1520.989013671875</c:v>
                </c:pt>
                <c:pt idx="13">
                  <c:v>581.510986328125</c:v>
                </c:pt>
                <c:pt idx="14">
                  <c:v>1261.2569580078125</c:v>
                </c:pt>
                <c:pt idx="15">
                  <c:v>1351.1419677734375</c:v>
                </c:pt>
                <c:pt idx="16">
                  <c:v>906.90899658203125</c:v>
                </c:pt>
                <c:pt idx="17">
                  <c:v>919.79998779296875</c:v>
                </c:pt>
                <c:pt idx="18">
                  <c:v>1103.8060302734375</c:v>
                </c:pt>
                <c:pt idx="19">
                  <c:v>1478.4539794921875</c:v>
                </c:pt>
                <c:pt idx="20">
                  <c:v>2415.50390625</c:v>
                </c:pt>
                <c:pt idx="21">
                  <c:v>2059.906005859375</c:v>
                </c:pt>
                <c:pt idx="22">
                  <c:v>1986.4190673828125</c:v>
                </c:pt>
                <c:pt idx="23">
                  <c:v>2042.7342529296875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3D-4B77-B7D8-31DC1049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271128"/>
        <c:axId val="838271784"/>
      </c:lineChart>
      <c:catAx>
        <c:axId val="83827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271784"/>
        <c:crosses val="autoZero"/>
        <c:auto val="1"/>
        <c:lblAlgn val="ctr"/>
        <c:lblOffset val="100"/>
        <c:noMultiLvlLbl val="0"/>
      </c:catAx>
      <c:valAx>
        <c:axId val="83827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27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A股历史'!$G$33</c:f>
              <c:strCache>
                <c:ptCount val="1"/>
                <c:pt idx="0">
                  <c:v>市盈率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A股历史'!$G$34:$G$62</c:f>
              <c:numCache>
                <c:formatCode>#,##0.0</c:formatCode>
                <c:ptCount val="29"/>
                <c:pt idx="1">
                  <c:v>23.058752059936523</c:v>
                </c:pt>
                <c:pt idx="2">
                  <c:v>51.855876922607422</c:v>
                </c:pt>
                <c:pt idx="3">
                  <c:v>42.24176025390625</c:v>
                </c:pt>
                <c:pt idx="4">
                  <c:v>12.597635269165039</c:v>
                </c:pt>
                <c:pt idx="5">
                  <c:v>12.350216865539551</c:v>
                </c:pt>
                <c:pt idx="6">
                  <c:v>46.984035491943359</c:v>
                </c:pt>
                <c:pt idx="7">
                  <c:v>46.088172912597656</c:v>
                </c:pt>
                <c:pt idx="8">
                  <c:v>41.038295745849609</c:v>
                </c:pt>
                <c:pt idx="9">
                  <c:v>52.187355041503906</c:v>
                </c:pt>
                <c:pt idx="10">
                  <c:v>72.744049072265625</c:v>
                </c:pt>
                <c:pt idx="11">
                  <c:v>55.4100341796875</c:v>
                </c:pt>
                <c:pt idx="12">
                  <c:v>183.57855224609375</c:v>
                </c:pt>
                <c:pt idx="13">
                  <c:v>48.674751281738281</c:v>
                </c:pt>
                <c:pt idx="14">
                  <c:v>27.207784652709961</c:v>
                </c:pt>
                <c:pt idx="15">
                  <c:v>34.920028686523438</c:v>
                </c:pt>
                <c:pt idx="16">
                  <c:v>51.674060821533203</c:v>
                </c:pt>
                <c:pt idx="17">
                  <c:v>58.321483612060547</c:v>
                </c:pt>
                <c:pt idx="18">
                  <c:v>17.571170806884766</c:v>
                </c:pt>
                <c:pt idx="19">
                  <c:v>76.451164245605469</c:v>
                </c:pt>
                <c:pt idx="20">
                  <c:v>39.672290802001953</c:v>
                </c:pt>
                <c:pt idx="21">
                  <c:v>23.063602447509766</c:v>
                </c:pt>
                <c:pt idx="22">
                  <c:v>26.973392486572266</c:v>
                </c:pt>
                <c:pt idx="23">
                  <c:v>29.261051177978516</c:v>
                </c:pt>
                <c:pt idx="24">
                  <c:v>35.942531585693359</c:v>
                </c:pt>
                <c:pt idx="25">
                  <c:v>55.763874053955078</c:v>
                </c:pt>
                <c:pt idx="26">
                  <c:v>44.917949676513672</c:v>
                </c:pt>
                <c:pt idx="27">
                  <c:v>32.858699798583984</c:v>
                </c:pt>
                <c:pt idx="28">
                  <c:v>33.693088531494141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88-4B5D-B35E-16EE4073F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44992"/>
        <c:axId val="610731584"/>
      </c:lineChart>
      <c:catAx>
        <c:axId val="6106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31584"/>
        <c:crosses val="autoZero"/>
        <c:auto val="1"/>
        <c:lblAlgn val="ctr"/>
        <c:lblOffset val="100"/>
        <c:noMultiLvlLbl val="0"/>
      </c:catAx>
      <c:valAx>
        <c:axId val="6107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64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A股历史'!$H$33</c:f>
              <c:strCache>
                <c:ptCount val="1"/>
                <c:pt idx="0">
                  <c:v>市净率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A股历史'!$B$34:$B$62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'5.1 A股历史'!$H$34:$H$62</c:f>
              <c:numCache>
                <c:formatCode>#,##0.0</c:formatCode>
                <c:ptCount val="29"/>
                <c:pt idx="1">
                  <c:v>4.4254088401794434</c:v>
                </c:pt>
                <c:pt idx="2">
                  <c:v>14.469322204589844</c:v>
                </c:pt>
                <c:pt idx="3">
                  <c:v>8.7604646682739258</c:v>
                </c:pt>
                <c:pt idx="4">
                  <c:v>2.0078432559967041</c:v>
                </c:pt>
                <c:pt idx="5">
                  <c:v>1.4392449855804443</c:v>
                </c:pt>
                <c:pt idx="6">
                  <c:v>4.6371521949768066</c:v>
                </c:pt>
                <c:pt idx="7">
                  <c:v>4.6957292556762695</c:v>
                </c:pt>
                <c:pt idx="8">
                  <c:v>3.6310491561889648</c:v>
                </c:pt>
                <c:pt idx="9">
                  <c:v>3.8864772319793701</c:v>
                </c:pt>
                <c:pt idx="10">
                  <c:v>5.6246504783630371</c:v>
                </c:pt>
                <c:pt idx="11">
                  <c:v>3.5881831645965576</c:v>
                </c:pt>
                <c:pt idx="12">
                  <c:v>2.9141197204589844</c:v>
                </c:pt>
                <c:pt idx="13">
                  <c:v>2.668543815612793</c:v>
                </c:pt>
                <c:pt idx="14">
                  <c:v>2.1009624004364014</c:v>
                </c:pt>
                <c:pt idx="15">
                  <c:v>1.7191722393035889</c:v>
                </c:pt>
                <c:pt idx="16">
                  <c:v>2.8956279754638672</c:v>
                </c:pt>
                <c:pt idx="17">
                  <c:v>6.7454228401184082</c:v>
                </c:pt>
                <c:pt idx="18">
                  <c:v>2.2512221336364746</c:v>
                </c:pt>
                <c:pt idx="19">
                  <c:v>4.5828738212585449</c:v>
                </c:pt>
                <c:pt idx="20">
                  <c:v>4.3007755279541016</c:v>
                </c:pt>
                <c:pt idx="21">
                  <c:v>2.5253992080688477</c:v>
                </c:pt>
                <c:pt idx="22">
                  <c:v>2.3802399635314941</c:v>
                </c:pt>
                <c:pt idx="23">
                  <c:v>2.6108360290527344</c:v>
                </c:pt>
                <c:pt idx="24">
                  <c:v>3.1743359565734863</c:v>
                </c:pt>
                <c:pt idx="25">
                  <c:v>4.5784611701965332</c:v>
                </c:pt>
                <c:pt idx="26">
                  <c:v>3.4808170795440674</c:v>
                </c:pt>
                <c:pt idx="27">
                  <c:v>3.0741057395935059</c:v>
                </c:pt>
                <c:pt idx="28">
                  <c:v>3.154862642288208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2DA-49B5-A8E1-A8045DEF0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761104"/>
        <c:axId val="610750280"/>
      </c:lineChart>
      <c:catAx>
        <c:axId val="6107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50280"/>
        <c:crosses val="autoZero"/>
        <c:auto val="1"/>
        <c:lblAlgn val="ctr"/>
        <c:lblOffset val="100"/>
        <c:noMultiLvlLbl val="0"/>
      </c:catAx>
      <c:valAx>
        <c:axId val="61075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0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创业板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A股历史'!$I$33</c:f>
              <c:strCache>
                <c:ptCount val="1"/>
                <c:pt idx="0">
                  <c:v>收盘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A股历史'!$B$54:$B$62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xVal>
          <c:yVal>
            <c:numRef>
              <c:f>'5.1 A股历史'!$I$54:$I$62</c:f>
              <c:numCache>
                <c:formatCode>#,##0.00</c:formatCode>
                <c:ptCount val="9"/>
                <c:pt idx="0">
                  <c:v>1137.6619873046875</c:v>
                </c:pt>
                <c:pt idx="1">
                  <c:v>729.5040283203125</c:v>
                </c:pt>
                <c:pt idx="2">
                  <c:v>713.86297607421875</c:v>
                </c:pt>
                <c:pt idx="3">
                  <c:v>1304.4439697265625</c:v>
                </c:pt>
                <c:pt idx="4">
                  <c:v>1471.7640380859375</c:v>
                </c:pt>
                <c:pt idx="5">
                  <c:v>2714.048095703125</c:v>
                </c:pt>
                <c:pt idx="6">
                  <c:v>1962.0587158203125</c:v>
                </c:pt>
                <c:pt idx="7">
                  <c:v>1752.6519775390625</c:v>
                </c:pt>
                <c:pt idx="8">
                  <c:v>1810.8345947265625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7-41E9-858E-B77D9613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04672"/>
        <c:axId val="836822712"/>
      </c:scatterChart>
      <c:valAx>
        <c:axId val="83680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2712"/>
        <c:crosses val="autoZero"/>
        <c:crossBetween val="midCat"/>
      </c:valAx>
      <c:valAx>
        <c:axId val="83682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0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市盈率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A股历史'!$J$33</c:f>
              <c:strCache>
                <c:ptCount val="1"/>
                <c:pt idx="0">
                  <c:v>市盈率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A股历史'!$B$53:$B$62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'5.1 A股历史'!$J$53:$J$62</c:f>
              <c:numCache>
                <c:formatCode>#,##0.00</c:formatCode>
                <c:ptCount val="10"/>
                <c:pt idx="0">
                  <c:v>79.088371276855469</c:v>
                </c:pt>
                <c:pt idx="1">
                  <c:v>70.746513366699219</c:v>
                </c:pt>
                <c:pt idx="2">
                  <c:v>36.068927764892578</c:v>
                </c:pt>
                <c:pt idx="3">
                  <c:v>34.346229553222656</c:v>
                </c:pt>
                <c:pt idx="4">
                  <c:v>60.297405242919922</c:v>
                </c:pt>
                <c:pt idx="5">
                  <c:v>63.806694030761719</c:v>
                </c:pt>
                <c:pt idx="6">
                  <c:v>96.0167236328125</c:v>
                </c:pt>
                <c:pt idx="7">
                  <c:v>61.60858154296875</c:v>
                </c:pt>
                <c:pt idx="8">
                  <c:v>48.424995422363281</c:v>
                </c:pt>
                <c:pt idx="9">
                  <c:v>48.997493743896484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1-4289-82C2-7D03DF17E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83984"/>
        <c:axId val="758615144"/>
      </c:scatterChart>
      <c:valAx>
        <c:axId val="7585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615144"/>
        <c:crosses val="autoZero"/>
        <c:crossBetween val="midCat"/>
      </c:valAx>
      <c:valAx>
        <c:axId val="7586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58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市净率</a:t>
            </a:r>
            <a:r>
              <a:rPr lang="en-US" altLang="zh-C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'5.1 A股历史'!$K$33</c:f>
              <c:strCache>
                <c:ptCount val="1"/>
                <c:pt idx="0">
                  <c:v>市净率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'5.1 A股历史'!$B$53:$B$62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'5.1 A股历史'!$K$53:$K$62</c:f>
              <c:numCache>
                <c:formatCode>#,##0.00</c:formatCode>
                <c:ptCount val="10"/>
                <c:pt idx="0">
                  <c:v>5.0172595977783203</c:v>
                </c:pt>
                <c:pt idx="1">
                  <c:v>4.9537773132324219</c:v>
                </c:pt>
                <c:pt idx="2">
                  <c:v>2.8848714828491211</c:v>
                </c:pt>
                <c:pt idx="3">
                  <c:v>2.6878912448883057</c:v>
                </c:pt>
                <c:pt idx="4">
                  <c:v>4.2962403297424316</c:v>
                </c:pt>
                <c:pt idx="5">
                  <c:v>4.9245615005493164</c:v>
                </c:pt>
                <c:pt idx="6">
                  <c:v>8.1596546173095703</c:v>
                </c:pt>
                <c:pt idx="7">
                  <c:v>5.3109798431396484</c:v>
                </c:pt>
                <c:pt idx="8">
                  <c:v>4.0902700424194336</c:v>
                </c:pt>
                <c:pt idx="9">
                  <c:v>4.115929126739502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F-40E2-8850-61F3EBD9E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23368"/>
        <c:axId val="836824024"/>
      </c:scatterChart>
      <c:valAx>
        <c:axId val="836823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4024"/>
        <c:crosses val="autoZero"/>
        <c:crossBetween val="midCat"/>
      </c:valAx>
      <c:valAx>
        <c:axId val="83682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23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A</a:t>
            </a:r>
            <a:r>
              <a:rPr lang="zh-CN" altLang="zh-CN" sz="1400" b="0" i="0" baseline="0">
                <a:effectLst/>
              </a:rPr>
              <a:t>股</a:t>
            </a:r>
            <a:r>
              <a:rPr lang="en-US" altLang="zh-CN" sz="1400" b="0" i="0" baseline="0">
                <a:effectLst/>
              </a:rPr>
              <a:t>PE</a:t>
            </a:r>
            <a:r>
              <a:rPr lang="zh-CN" altLang="zh-CN" sz="1400" b="0" i="0" baseline="0">
                <a:effectLst/>
              </a:rPr>
              <a:t>区间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A股历史'!$C$155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A股历史'!$B$156:$B$390</c:f>
              <c:numCache>
                <c:formatCode>yyyy"年"m"月"</c:formatCode>
                <c:ptCount val="235"/>
                <c:pt idx="0">
                  <c:v>36161</c:v>
                </c:pt>
                <c:pt idx="1">
                  <c:v>36192</c:v>
                </c:pt>
                <c:pt idx="2">
                  <c:v>36220</c:v>
                </c:pt>
                <c:pt idx="3">
                  <c:v>36251</c:v>
                </c:pt>
                <c:pt idx="4">
                  <c:v>36281</c:v>
                </c:pt>
                <c:pt idx="5">
                  <c:v>36312</c:v>
                </c:pt>
                <c:pt idx="6">
                  <c:v>36342</c:v>
                </c:pt>
                <c:pt idx="7">
                  <c:v>36373</c:v>
                </c:pt>
                <c:pt idx="8">
                  <c:v>36404</c:v>
                </c:pt>
                <c:pt idx="9">
                  <c:v>36434</c:v>
                </c:pt>
                <c:pt idx="10">
                  <c:v>36465</c:v>
                </c:pt>
                <c:pt idx="11">
                  <c:v>36495</c:v>
                </c:pt>
                <c:pt idx="12">
                  <c:v>36526</c:v>
                </c:pt>
                <c:pt idx="13">
                  <c:v>36557</c:v>
                </c:pt>
                <c:pt idx="14">
                  <c:v>36586</c:v>
                </c:pt>
                <c:pt idx="15">
                  <c:v>36617</c:v>
                </c:pt>
                <c:pt idx="16">
                  <c:v>36647</c:v>
                </c:pt>
                <c:pt idx="17">
                  <c:v>36678</c:v>
                </c:pt>
                <c:pt idx="18">
                  <c:v>36708</c:v>
                </c:pt>
                <c:pt idx="19">
                  <c:v>36739</c:v>
                </c:pt>
                <c:pt idx="20">
                  <c:v>36770</c:v>
                </c:pt>
                <c:pt idx="21">
                  <c:v>36800</c:v>
                </c:pt>
                <c:pt idx="22">
                  <c:v>36831</c:v>
                </c:pt>
                <c:pt idx="23">
                  <c:v>36861</c:v>
                </c:pt>
                <c:pt idx="24">
                  <c:v>36892</c:v>
                </c:pt>
                <c:pt idx="25">
                  <c:v>36923</c:v>
                </c:pt>
                <c:pt idx="26">
                  <c:v>36951</c:v>
                </c:pt>
                <c:pt idx="27">
                  <c:v>36982</c:v>
                </c:pt>
                <c:pt idx="28">
                  <c:v>37012</c:v>
                </c:pt>
                <c:pt idx="29">
                  <c:v>37043</c:v>
                </c:pt>
                <c:pt idx="30">
                  <c:v>37073</c:v>
                </c:pt>
                <c:pt idx="31">
                  <c:v>37104</c:v>
                </c:pt>
                <c:pt idx="32">
                  <c:v>37135</c:v>
                </c:pt>
                <c:pt idx="33">
                  <c:v>37165</c:v>
                </c:pt>
                <c:pt idx="34">
                  <c:v>37196</c:v>
                </c:pt>
                <c:pt idx="35">
                  <c:v>37226</c:v>
                </c:pt>
                <c:pt idx="36">
                  <c:v>37257</c:v>
                </c:pt>
                <c:pt idx="37">
                  <c:v>37288</c:v>
                </c:pt>
                <c:pt idx="38">
                  <c:v>37316</c:v>
                </c:pt>
                <c:pt idx="39">
                  <c:v>37347</c:v>
                </c:pt>
                <c:pt idx="40">
                  <c:v>37377</c:v>
                </c:pt>
                <c:pt idx="41">
                  <c:v>37408</c:v>
                </c:pt>
                <c:pt idx="42">
                  <c:v>37438</c:v>
                </c:pt>
                <c:pt idx="43">
                  <c:v>37469</c:v>
                </c:pt>
                <c:pt idx="44">
                  <c:v>37500</c:v>
                </c:pt>
                <c:pt idx="45">
                  <c:v>37530</c:v>
                </c:pt>
                <c:pt idx="46">
                  <c:v>37561</c:v>
                </c:pt>
                <c:pt idx="47">
                  <c:v>37591</c:v>
                </c:pt>
                <c:pt idx="48">
                  <c:v>37622</c:v>
                </c:pt>
                <c:pt idx="49">
                  <c:v>37653</c:v>
                </c:pt>
                <c:pt idx="50">
                  <c:v>37681</c:v>
                </c:pt>
                <c:pt idx="51">
                  <c:v>37712</c:v>
                </c:pt>
                <c:pt idx="52">
                  <c:v>37742</c:v>
                </c:pt>
                <c:pt idx="53">
                  <c:v>37773</c:v>
                </c:pt>
                <c:pt idx="54">
                  <c:v>37803</c:v>
                </c:pt>
                <c:pt idx="55">
                  <c:v>37834</c:v>
                </c:pt>
                <c:pt idx="56">
                  <c:v>37865</c:v>
                </c:pt>
                <c:pt idx="57">
                  <c:v>37895</c:v>
                </c:pt>
                <c:pt idx="58">
                  <c:v>37926</c:v>
                </c:pt>
                <c:pt idx="59">
                  <c:v>37956</c:v>
                </c:pt>
                <c:pt idx="60">
                  <c:v>37987</c:v>
                </c:pt>
                <c:pt idx="61">
                  <c:v>38018</c:v>
                </c:pt>
                <c:pt idx="62">
                  <c:v>38047</c:v>
                </c:pt>
                <c:pt idx="63">
                  <c:v>38078</c:v>
                </c:pt>
                <c:pt idx="64">
                  <c:v>38108</c:v>
                </c:pt>
                <c:pt idx="65">
                  <c:v>38139</c:v>
                </c:pt>
                <c:pt idx="66">
                  <c:v>38169</c:v>
                </c:pt>
                <c:pt idx="67">
                  <c:v>38200</c:v>
                </c:pt>
                <c:pt idx="68">
                  <c:v>38231</c:v>
                </c:pt>
                <c:pt idx="69">
                  <c:v>38261</c:v>
                </c:pt>
                <c:pt idx="70">
                  <c:v>38292</c:v>
                </c:pt>
                <c:pt idx="71">
                  <c:v>38322</c:v>
                </c:pt>
                <c:pt idx="72">
                  <c:v>38353</c:v>
                </c:pt>
                <c:pt idx="73">
                  <c:v>38384</c:v>
                </c:pt>
                <c:pt idx="74">
                  <c:v>38412</c:v>
                </c:pt>
                <c:pt idx="75">
                  <c:v>38443</c:v>
                </c:pt>
                <c:pt idx="76">
                  <c:v>38473</c:v>
                </c:pt>
                <c:pt idx="77">
                  <c:v>38504</c:v>
                </c:pt>
                <c:pt idx="78">
                  <c:v>38534</c:v>
                </c:pt>
                <c:pt idx="79">
                  <c:v>38565</c:v>
                </c:pt>
                <c:pt idx="80">
                  <c:v>38596</c:v>
                </c:pt>
                <c:pt idx="81">
                  <c:v>38626</c:v>
                </c:pt>
                <c:pt idx="82">
                  <c:v>38657</c:v>
                </c:pt>
                <c:pt idx="83">
                  <c:v>38687</c:v>
                </c:pt>
                <c:pt idx="84">
                  <c:v>38718</c:v>
                </c:pt>
                <c:pt idx="85">
                  <c:v>38749</c:v>
                </c:pt>
                <c:pt idx="86">
                  <c:v>38777</c:v>
                </c:pt>
                <c:pt idx="87">
                  <c:v>38808</c:v>
                </c:pt>
                <c:pt idx="88">
                  <c:v>38838</c:v>
                </c:pt>
                <c:pt idx="89">
                  <c:v>38869</c:v>
                </c:pt>
                <c:pt idx="90">
                  <c:v>38899</c:v>
                </c:pt>
                <c:pt idx="91">
                  <c:v>38930</c:v>
                </c:pt>
                <c:pt idx="92">
                  <c:v>38961</c:v>
                </c:pt>
                <c:pt idx="93">
                  <c:v>38991</c:v>
                </c:pt>
                <c:pt idx="94">
                  <c:v>39022</c:v>
                </c:pt>
                <c:pt idx="95">
                  <c:v>39052</c:v>
                </c:pt>
                <c:pt idx="96">
                  <c:v>39083</c:v>
                </c:pt>
                <c:pt idx="97">
                  <c:v>39114</c:v>
                </c:pt>
                <c:pt idx="98">
                  <c:v>39142</c:v>
                </c:pt>
                <c:pt idx="99">
                  <c:v>39173</c:v>
                </c:pt>
                <c:pt idx="100">
                  <c:v>39203</c:v>
                </c:pt>
                <c:pt idx="101">
                  <c:v>39234</c:v>
                </c:pt>
                <c:pt idx="102">
                  <c:v>39264</c:v>
                </c:pt>
                <c:pt idx="103">
                  <c:v>39295</c:v>
                </c:pt>
                <c:pt idx="104">
                  <c:v>39326</c:v>
                </c:pt>
                <c:pt idx="105">
                  <c:v>39356</c:v>
                </c:pt>
                <c:pt idx="106">
                  <c:v>39387</c:v>
                </c:pt>
                <c:pt idx="107">
                  <c:v>39417</c:v>
                </c:pt>
                <c:pt idx="108">
                  <c:v>39448</c:v>
                </c:pt>
                <c:pt idx="109">
                  <c:v>39479</c:v>
                </c:pt>
                <c:pt idx="110">
                  <c:v>39508</c:v>
                </c:pt>
                <c:pt idx="111">
                  <c:v>39539</c:v>
                </c:pt>
                <c:pt idx="112">
                  <c:v>39569</c:v>
                </c:pt>
                <c:pt idx="113">
                  <c:v>39600</c:v>
                </c:pt>
                <c:pt idx="114">
                  <c:v>39630</c:v>
                </c:pt>
                <c:pt idx="115">
                  <c:v>39661</c:v>
                </c:pt>
                <c:pt idx="116">
                  <c:v>39692</c:v>
                </c:pt>
                <c:pt idx="117">
                  <c:v>39722</c:v>
                </c:pt>
                <c:pt idx="118">
                  <c:v>39753</c:v>
                </c:pt>
                <c:pt idx="119">
                  <c:v>39783</c:v>
                </c:pt>
                <c:pt idx="120">
                  <c:v>39814</c:v>
                </c:pt>
                <c:pt idx="121">
                  <c:v>39845</c:v>
                </c:pt>
                <c:pt idx="122">
                  <c:v>39873</c:v>
                </c:pt>
                <c:pt idx="123">
                  <c:v>39904</c:v>
                </c:pt>
                <c:pt idx="124">
                  <c:v>39934</c:v>
                </c:pt>
                <c:pt idx="125">
                  <c:v>39965</c:v>
                </c:pt>
                <c:pt idx="126">
                  <c:v>39995</c:v>
                </c:pt>
                <c:pt idx="127">
                  <c:v>40026</c:v>
                </c:pt>
                <c:pt idx="128">
                  <c:v>40057</c:v>
                </c:pt>
                <c:pt idx="129">
                  <c:v>40087</c:v>
                </c:pt>
                <c:pt idx="130">
                  <c:v>40118</c:v>
                </c:pt>
                <c:pt idx="131">
                  <c:v>40148</c:v>
                </c:pt>
                <c:pt idx="132">
                  <c:v>40179</c:v>
                </c:pt>
                <c:pt idx="133">
                  <c:v>40210</c:v>
                </c:pt>
                <c:pt idx="134">
                  <c:v>40238</c:v>
                </c:pt>
                <c:pt idx="135">
                  <c:v>40269</c:v>
                </c:pt>
                <c:pt idx="136">
                  <c:v>40299</c:v>
                </c:pt>
                <c:pt idx="137">
                  <c:v>40330</c:v>
                </c:pt>
                <c:pt idx="138">
                  <c:v>40360</c:v>
                </c:pt>
                <c:pt idx="139">
                  <c:v>40391</c:v>
                </c:pt>
                <c:pt idx="140">
                  <c:v>40422</c:v>
                </c:pt>
                <c:pt idx="141">
                  <c:v>40452</c:v>
                </c:pt>
                <c:pt idx="142">
                  <c:v>40483</c:v>
                </c:pt>
                <c:pt idx="143">
                  <c:v>40513</c:v>
                </c:pt>
                <c:pt idx="144">
                  <c:v>40544</c:v>
                </c:pt>
                <c:pt idx="145">
                  <c:v>40575</c:v>
                </c:pt>
                <c:pt idx="146">
                  <c:v>40603</c:v>
                </c:pt>
                <c:pt idx="147">
                  <c:v>40634</c:v>
                </c:pt>
                <c:pt idx="148">
                  <c:v>40664</c:v>
                </c:pt>
                <c:pt idx="149">
                  <c:v>40695</c:v>
                </c:pt>
                <c:pt idx="150">
                  <c:v>40725</c:v>
                </c:pt>
                <c:pt idx="151">
                  <c:v>40756</c:v>
                </c:pt>
                <c:pt idx="152">
                  <c:v>40787</c:v>
                </c:pt>
                <c:pt idx="153">
                  <c:v>40817</c:v>
                </c:pt>
                <c:pt idx="154">
                  <c:v>40848</c:v>
                </c:pt>
                <c:pt idx="155">
                  <c:v>40878</c:v>
                </c:pt>
                <c:pt idx="156">
                  <c:v>40909</c:v>
                </c:pt>
                <c:pt idx="157">
                  <c:v>40940</c:v>
                </c:pt>
                <c:pt idx="158">
                  <c:v>40969</c:v>
                </c:pt>
                <c:pt idx="159">
                  <c:v>41000</c:v>
                </c:pt>
                <c:pt idx="160">
                  <c:v>41030</c:v>
                </c:pt>
                <c:pt idx="161">
                  <c:v>41061</c:v>
                </c:pt>
                <c:pt idx="162">
                  <c:v>41091</c:v>
                </c:pt>
                <c:pt idx="163">
                  <c:v>41122</c:v>
                </c:pt>
                <c:pt idx="164">
                  <c:v>41153</c:v>
                </c:pt>
                <c:pt idx="165">
                  <c:v>41183</c:v>
                </c:pt>
                <c:pt idx="166">
                  <c:v>41214</c:v>
                </c:pt>
                <c:pt idx="167">
                  <c:v>41244</c:v>
                </c:pt>
                <c:pt idx="168">
                  <c:v>41275</c:v>
                </c:pt>
                <c:pt idx="169">
                  <c:v>41306</c:v>
                </c:pt>
                <c:pt idx="170">
                  <c:v>41334</c:v>
                </c:pt>
                <c:pt idx="171">
                  <c:v>41365</c:v>
                </c:pt>
                <c:pt idx="172">
                  <c:v>41395</c:v>
                </c:pt>
                <c:pt idx="173">
                  <c:v>41426</c:v>
                </c:pt>
                <c:pt idx="174">
                  <c:v>41456</c:v>
                </c:pt>
                <c:pt idx="175">
                  <c:v>41487</c:v>
                </c:pt>
                <c:pt idx="176">
                  <c:v>41518</c:v>
                </c:pt>
                <c:pt idx="177">
                  <c:v>41548</c:v>
                </c:pt>
                <c:pt idx="178">
                  <c:v>41579</c:v>
                </c:pt>
                <c:pt idx="179">
                  <c:v>41609</c:v>
                </c:pt>
                <c:pt idx="180">
                  <c:v>41640</c:v>
                </c:pt>
                <c:pt idx="181">
                  <c:v>41671</c:v>
                </c:pt>
                <c:pt idx="182">
                  <c:v>41699</c:v>
                </c:pt>
                <c:pt idx="183">
                  <c:v>41730</c:v>
                </c:pt>
                <c:pt idx="184">
                  <c:v>41760</c:v>
                </c:pt>
                <c:pt idx="185">
                  <c:v>41791</c:v>
                </c:pt>
                <c:pt idx="186">
                  <c:v>41821</c:v>
                </c:pt>
                <c:pt idx="187">
                  <c:v>41852</c:v>
                </c:pt>
                <c:pt idx="188">
                  <c:v>41883</c:v>
                </c:pt>
                <c:pt idx="189">
                  <c:v>41913</c:v>
                </c:pt>
                <c:pt idx="190">
                  <c:v>41944</c:v>
                </c:pt>
                <c:pt idx="191">
                  <c:v>41974</c:v>
                </c:pt>
                <c:pt idx="192">
                  <c:v>42005</c:v>
                </c:pt>
                <c:pt idx="193">
                  <c:v>42036</c:v>
                </c:pt>
                <c:pt idx="194">
                  <c:v>42064</c:v>
                </c:pt>
                <c:pt idx="195">
                  <c:v>42095</c:v>
                </c:pt>
                <c:pt idx="196">
                  <c:v>42125</c:v>
                </c:pt>
                <c:pt idx="197">
                  <c:v>42156</c:v>
                </c:pt>
                <c:pt idx="198">
                  <c:v>42186</c:v>
                </c:pt>
                <c:pt idx="199">
                  <c:v>42217</c:v>
                </c:pt>
                <c:pt idx="200">
                  <c:v>42248</c:v>
                </c:pt>
                <c:pt idx="201">
                  <c:v>42278</c:v>
                </c:pt>
                <c:pt idx="202">
                  <c:v>42309</c:v>
                </c:pt>
                <c:pt idx="203">
                  <c:v>42339</c:v>
                </c:pt>
                <c:pt idx="204">
                  <c:v>42370</c:v>
                </c:pt>
                <c:pt idx="205">
                  <c:v>42401</c:v>
                </c:pt>
                <c:pt idx="206">
                  <c:v>42430</c:v>
                </c:pt>
                <c:pt idx="207">
                  <c:v>42461</c:v>
                </c:pt>
                <c:pt idx="208">
                  <c:v>42491</c:v>
                </c:pt>
                <c:pt idx="209">
                  <c:v>42522</c:v>
                </c:pt>
                <c:pt idx="210">
                  <c:v>42552</c:v>
                </c:pt>
                <c:pt idx="211">
                  <c:v>42583</c:v>
                </c:pt>
                <c:pt idx="212">
                  <c:v>42614</c:v>
                </c:pt>
                <c:pt idx="213">
                  <c:v>42644</c:v>
                </c:pt>
                <c:pt idx="214">
                  <c:v>42675</c:v>
                </c:pt>
                <c:pt idx="215">
                  <c:v>42705</c:v>
                </c:pt>
                <c:pt idx="216">
                  <c:v>42736</c:v>
                </c:pt>
                <c:pt idx="217">
                  <c:v>42767</c:v>
                </c:pt>
                <c:pt idx="218">
                  <c:v>42795</c:v>
                </c:pt>
                <c:pt idx="219">
                  <c:v>42826</c:v>
                </c:pt>
                <c:pt idx="220">
                  <c:v>42856</c:v>
                </c:pt>
                <c:pt idx="221">
                  <c:v>42887</c:v>
                </c:pt>
                <c:pt idx="222">
                  <c:v>42917</c:v>
                </c:pt>
                <c:pt idx="223">
                  <c:v>42948</c:v>
                </c:pt>
                <c:pt idx="224">
                  <c:v>42979</c:v>
                </c:pt>
                <c:pt idx="225">
                  <c:v>43009</c:v>
                </c:pt>
                <c:pt idx="226">
                  <c:v>43040</c:v>
                </c:pt>
                <c:pt idx="227">
                  <c:v>43070</c:v>
                </c:pt>
                <c:pt idx="228">
                  <c:v>43101</c:v>
                </c:pt>
                <c:pt idx="229">
                  <c:v>43132</c:v>
                </c:pt>
                <c:pt idx="230">
                  <c:v>43160</c:v>
                </c:pt>
                <c:pt idx="231">
                  <c:v>43191</c:v>
                </c:pt>
                <c:pt idx="232">
                  <c:v>43221</c:v>
                </c:pt>
                <c:pt idx="233">
                  <c:v>43252</c:v>
                </c:pt>
                <c:pt idx="234">
                  <c:v>43282</c:v>
                </c:pt>
              </c:numCache>
            </c:numRef>
          </c:cat>
          <c:val>
            <c:numRef>
              <c:f>'5.1 A股历史'!$C$156:$C$390</c:f>
              <c:numCache>
                <c:formatCode>General</c:formatCode>
                <c:ptCount val="235"/>
                <c:pt idx="0">
                  <c:v>34.03</c:v>
                </c:pt>
                <c:pt idx="1">
                  <c:v>33.5</c:v>
                </c:pt>
                <c:pt idx="2">
                  <c:v>34.299999999999997</c:v>
                </c:pt>
                <c:pt idx="3">
                  <c:v>34.39</c:v>
                </c:pt>
                <c:pt idx="4">
                  <c:v>35.299999999999997</c:v>
                </c:pt>
                <c:pt idx="5">
                  <c:v>45.37</c:v>
                </c:pt>
                <c:pt idx="6">
                  <c:v>43.93</c:v>
                </c:pt>
                <c:pt idx="7">
                  <c:v>43.89</c:v>
                </c:pt>
                <c:pt idx="8">
                  <c:v>42.52</c:v>
                </c:pt>
                <c:pt idx="9">
                  <c:v>40.840000000000003</c:v>
                </c:pt>
                <c:pt idx="10">
                  <c:v>40.090000000000003</c:v>
                </c:pt>
                <c:pt idx="11">
                  <c:v>38.14</c:v>
                </c:pt>
                <c:pt idx="12">
                  <c:v>42.82</c:v>
                </c:pt>
                <c:pt idx="13">
                  <c:v>47.99</c:v>
                </c:pt>
                <c:pt idx="14">
                  <c:v>49.92</c:v>
                </c:pt>
                <c:pt idx="15">
                  <c:v>51.13</c:v>
                </c:pt>
                <c:pt idx="16">
                  <c:v>54.02</c:v>
                </c:pt>
                <c:pt idx="17">
                  <c:v>55.22</c:v>
                </c:pt>
                <c:pt idx="18">
                  <c:v>58.21</c:v>
                </c:pt>
                <c:pt idx="19">
                  <c:v>58.13</c:v>
                </c:pt>
                <c:pt idx="20">
                  <c:v>54.83</c:v>
                </c:pt>
                <c:pt idx="21">
                  <c:v>56.31</c:v>
                </c:pt>
                <c:pt idx="22">
                  <c:v>59.89</c:v>
                </c:pt>
                <c:pt idx="23">
                  <c:v>59.14</c:v>
                </c:pt>
                <c:pt idx="24">
                  <c:v>59.39</c:v>
                </c:pt>
                <c:pt idx="25">
                  <c:v>56.82</c:v>
                </c:pt>
                <c:pt idx="26">
                  <c:v>60.88</c:v>
                </c:pt>
                <c:pt idx="27">
                  <c:v>60.99</c:v>
                </c:pt>
                <c:pt idx="28">
                  <c:v>55.92</c:v>
                </c:pt>
                <c:pt idx="29">
                  <c:v>56.55</c:v>
                </c:pt>
                <c:pt idx="30">
                  <c:v>49.26</c:v>
                </c:pt>
                <c:pt idx="31">
                  <c:v>42.14</c:v>
                </c:pt>
                <c:pt idx="32">
                  <c:v>40.61</c:v>
                </c:pt>
                <c:pt idx="33">
                  <c:v>38.840000000000003</c:v>
                </c:pt>
                <c:pt idx="34">
                  <c:v>40.08</c:v>
                </c:pt>
                <c:pt idx="35">
                  <c:v>37.590000000000003</c:v>
                </c:pt>
                <c:pt idx="36">
                  <c:v>34.31</c:v>
                </c:pt>
                <c:pt idx="37">
                  <c:v>35.11</c:v>
                </c:pt>
                <c:pt idx="38">
                  <c:v>37.159999999999997</c:v>
                </c:pt>
                <c:pt idx="39">
                  <c:v>39.08</c:v>
                </c:pt>
                <c:pt idx="40">
                  <c:v>38.75</c:v>
                </c:pt>
                <c:pt idx="41">
                  <c:v>44.47</c:v>
                </c:pt>
                <c:pt idx="42">
                  <c:v>42.4</c:v>
                </c:pt>
                <c:pt idx="43">
                  <c:v>43.02</c:v>
                </c:pt>
                <c:pt idx="44">
                  <c:v>40.4</c:v>
                </c:pt>
                <c:pt idx="45">
                  <c:v>38.229999999999997</c:v>
                </c:pt>
                <c:pt idx="46">
                  <c:v>36.46</c:v>
                </c:pt>
                <c:pt idx="47">
                  <c:v>34.5</c:v>
                </c:pt>
                <c:pt idx="48">
                  <c:v>37.92</c:v>
                </c:pt>
                <c:pt idx="49">
                  <c:v>38.200000000000003</c:v>
                </c:pt>
                <c:pt idx="50">
                  <c:v>38.200000000000003</c:v>
                </c:pt>
                <c:pt idx="51">
                  <c:v>38.53</c:v>
                </c:pt>
                <c:pt idx="52">
                  <c:v>38.28</c:v>
                </c:pt>
                <c:pt idx="53">
                  <c:v>36.11</c:v>
                </c:pt>
                <c:pt idx="54">
                  <c:v>35.78</c:v>
                </c:pt>
                <c:pt idx="55">
                  <c:v>34.369999999999997</c:v>
                </c:pt>
                <c:pt idx="56">
                  <c:v>32.97</c:v>
                </c:pt>
                <c:pt idx="57">
                  <c:v>32.51</c:v>
                </c:pt>
                <c:pt idx="58">
                  <c:v>34</c:v>
                </c:pt>
                <c:pt idx="59">
                  <c:v>36.64</c:v>
                </c:pt>
                <c:pt idx="60">
                  <c:v>38.909999999999997</c:v>
                </c:pt>
                <c:pt idx="61">
                  <c:v>40.89</c:v>
                </c:pt>
                <c:pt idx="62">
                  <c:v>42.49</c:v>
                </c:pt>
                <c:pt idx="63">
                  <c:v>38.950000000000003</c:v>
                </c:pt>
                <c:pt idx="64">
                  <c:v>28.73</c:v>
                </c:pt>
                <c:pt idx="65">
                  <c:v>26.65</c:v>
                </c:pt>
                <c:pt idx="66">
                  <c:v>26.49</c:v>
                </c:pt>
                <c:pt idx="67">
                  <c:v>25.68</c:v>
                </c:pt>
                <c:pt idx="68">
                  <c:v>26.75</c:v>
                </c:pt>
                <c:pt idx="69">
                  <c:v>25.34</c:v>
                </c:pt>
                <c:pt idx="70">
                  <c:v>25.69</c:v>
                </c:pt>
                <c:pt idx="71">
                  <c:v>24.29</c:v>
                </c:pt>
                <c:pt idx="72">
                  <c:v>22.87</c:v>
                </c:pt>
                <c:pt idx="73">
                  <c:v>24.99</c:v>
                </c:pt>
                <c:pt idx="74">
                  <c:v>22.63</c:v>
                </c:pt>
                <c:pt idx="75">
                  <c:v>22.28</c:v>
                </c:pt>
                <c:pt idx="76">
                  <c:v>15.66</c:v>
                </c:pt>
                <c:pt idx="77">
                  <c:v>15.98</c:v>
                </c:pt>
                <c:pt idx="78">
                  <c:v>16.05</c:v>
                </c:pt>
                <c:pt idx="79">
                  <c:v>16.920000000000002</c:v>
                </c:pt>
                <c:pt idx="80">
                  <c:v>16.78</c:v>
                </c:pt>
                <c:pt idx="81">
                  <c:v>15.72</c:v>
                </c:pt>
                <c:pt idx="82">
                  <c:v>15.63</c:v>
                </c:pt>
                <c:pt idx="83">
                  <c:v>16.38</c:v>
                </c:pt>
                <c:pt idx="84">
                  <c:v>17.61</c:v>
                </c:pt>
                <c:pt idx="85">
                  <c:v>18</c:v>
                </c:pt>
                <c:pt idx="86">
                  <c:v>17.72</c:v>
                </c:pt>
                <c:pt idx="87">
                  <c:v>19.420000000000002</c:v>
                </c:pt>
                <c:pt idx="88">
                  <c:v>19.690000000000001</c:v>
                </c:pt>
                <c:pt idx="89">
                  <c:v>19.91</c:v>
                </c:pt>
                <c:pt idx="90">
                  <c:v>20.03</c:v>
                </c:pt>
                <c:pt idx="91">
                  <c:v>20.38</c:v>
                </c:pt>
                <c:pt idx="92">
                  <c:v>21.41</c:v>
                </c:pt>
                <c:pt idx="93">
                  <c:v>22.86</c:v>
                </c:pt>
                <c:pt idx="94">
                  <c:v>26.13</c:v>
                </c:pt>
                <c:pt idx="95">
                  <c:v>33.380000000000003</c:v>
                </c:pt>
                <c:pt idx="96">
                  <c:v>38.36</c:v>
                </c:pt>
                <c:pt idx="97">
                  <c:v>39.619999999999997</c:v>
                </c:pt>
                <c:pt idx="98">
                  <c:v>44.36</c:v>
                </c:pt>
                <c:pt idx="99">
                  <c:v>53.33</c:v>
                </c:pt>
                <c:pt idx="100">
                  <c:v>43.42</c:v>
                </c:pt>
                <c:pt idx="101">
                  <c:v>42.74</c:v>
                </c:pt>
                <c:pt idx="102">
                  <c:v>50.59</c:v>
                </c:pt>
                <c:pt idx="103">
                  <c:v>59.24</c:v>
                </c:pt>
                <c:pt idx="104">
                  <c:v>63.74</c:v>
                </c:pt>
                <c:pt idx="105">
                  <c:v>69.64</c:v>
                </c:pt>
                <c:pt idx="106">
                  <c:v>53.79</c:v>
                </c:pt>
                <c:pt idx="107">
                  <c:v>59.24</c:v>
                </c:pt>
                <c:pt idx="108">
                  <c:v>49.4</c:v>
                </c:pt>
                <c:pt idx="109">
                  <c:v>49.21</c:v>
                </c:pt>
                <c:pt idx="110">
                  <c:v>39.450000000000003</c:v>
                </c:pt>
                <c:pt idx="111">
                  <c:v>42.06</c:v>
                </c:pt>
                <c:pt idx="112">
                  <c:v>25.89</c:v>
                </c:pt>
                <c:pt idx="113">
                  <c:v>20.64</c:v>
                </c:pt>
                <c:pt idx="114">
                  <c:v>20.93</c:v>
                </c:pt>
                <c:pt idx="115">
                  <c:v>18.13</c:v>
                </c:pt>
                <c:pt idx="116">
                  <c:v>18.68</c:v>
                </c:pt>
                <c:pt idx="117">
                  <c:v>14.09</c:v>
                </c:pt>
                <c:pt idx="118">
                  <c:v>15.23</c:v>
                </c:pt>
                <c:pt idx="119">
                  <c:v>14.86</c:v>
                </c:pt>
                <c:pt idx="120">
                  <c:v>16.260000000000002</c:v>
                </c:pt>
                <c:pt idx="121">
                  <c:v>17.010000000000002</c:v>
                </c:pt>
                <c:pt idx="122">
                  <c:v>19.37</c:v>
                </c:pt>
                <c:pt idx="123">
                  <c:v>20.21</c:v>
                </c:pt>
                <c:pt idx="124">
                  <c:v>22.47</c:v>
                </c:pt>
                <c:pt idx="125">
                  <c:v>25.36</c:v>
                </c:pt>
                <c:pt idx="126">
                  <c:v>29.47</c:v>
                </c:pt>
                <c:pt idx="127">
                  <c:v>23.04</c:v>
                </c:pt>
                <c:pt idx="128">
                  <c:v>24.12</c:v>
                </c:pt>
                <c:pt idx="129">
                  <c:v>26.03</c:v>
                </c:pt>
                <c:pt idx="130">
                  <c:v>27.93</c:v>
                </c:pt>
                <c:pt idx="131">
                  <c:v>28.78</c:v>
                </c:pt>
                <c:pt idx="132">
                  <c:v>26.24</c:v>
                </c:pt>
                <c:pt idx="133">
                  <c:v>27.54</c:v>
                </c:pt>
                <c:pt idx="134">
                  <c:v>27.54</c:v>
                </c:pt>
                <c:pt idx="135">
                  <c:v>25.42</c:v>
                </c:pt>
                <c:pt idx="136">
                  <c:v>19.93</c:v>
                </c:pt>
                <c:pt idx="137">
                  <c:v>18.47</c:v>
                </c:pt>
                <c:pt idx="138">
                  <c:v>19.86</c:v>
                </c:pt>
                <c:pt idx="139">
                  <c:v>19.850000000000001</c:v>
                </c:pt>
                <c:pt idx="140">
                  <c:v>20</c:v>
                </c:pt>
                <c:pt idx="141">
                  <c:v>22.61</c:v>
                </c:pt>
                <c:pt idx="142">
                  <c:v>21.51</c:v>
                </c:pt>
                <c:pt idx="143">
                  <c:v>21.6</c:v>
                </c:pt>
                <c:pt idx="144">
                  <c:v>21.63</c:v>
                </c:pt>
                <c:pt idx="145">
                  <c:v>22.56</c:v>
                </c:pt>
                <c:pt idx="146">
                  <c:v>22.77</c:v>
                </c:pt>
                <c:pt idx="147">
                  <c:v>22.74</c:v>
                </c:pt>
                <c:pt idx="148">
                  <c:v>16.34</c:v>
                </c:pt>
                <c:pt idx="149">
                  <c:v>16.48</c:v>
                </c:pt>
                <c:pt idx="150">
                  <c:v>16.14</c:v>
                </c:pt>
                <c:pt idx="151">
                  <c:v>15.42</c:v>
                </c:pt>
                <c:pt idx="152">
                  <c:v>14.19</c:v>
                </c:pt>
                <c:pt idx="153">
                  <c:v>14.96</c:v>
                </c:pt>
                <c:pt idx="154">
                  <c:v>14.17</c:v>
                </c:pt>
                <c:pt idx="155">
                  <c:v>13.41</c:v>
                </c:pt>
                <c:pt idx="156">
                  <c:v>14.01</c:v>
                </c:pt>
                <c:pt idx="157">
                  <c:v>14.86</c:v>
                </c:pt>
                <c:pt idx="158">
                  <c:v>13.86</c:v>
                </c:pt>
                <c:pt idx="159">
                  <c:v>14.7</c:v>
                </c:pt>
                <c:pt idx="160">
                  <c:v>12.66</c:v>
                </c:pt>
                <c:pt idx="161">
                  <c:v>11.9</c:v>
                </c:pt>
                <c:pt idx="162">
                  <c:v>11.28</c:v>
                </c:pt>
                <c:pt idx="163">
                  <c:v>11.03</c:v>
                </c:pt>
                <c:pt idx="164">
                  <c:v>11.25</c:v>
                </c:pt>
                <c:pt idx="165">
                  <c:v>11.17</c:v>
                </c:pt>
                <c:pt idx="166">
                  <c:v>10.71</c:v>
                </c:pt>
                <c:pt idx="167">
                  <c:v>12.3</c:v>
                </c:pt>
                <c:pt idx="168">
                  <c:v>12.97</c:v>
                </c:pt>
                <c:pt idx="169">
                  <c:v>12.9</c:v>
                </c:pt>
                <c:pt idx="170">
                  <c:v>12.18</c:v>
                </c:pt>
                <c:pt idx="171">
                  <c:v>11.89</c:v>
                </c:pt>
                <c:pt idx="172">
                  <c:v>11.81</c:v>
                </c:pt>
                <c:pt idx="173">
                  <c:v>10.16</c:v>
                </c:pt>
                <c:pt idx="174">
                  <c:v>10.26</c:v>
                </c:pt>
                <c:pt idx="175">
                  <c:v>10.8</c:v>
                </c:pt>
                <c:pt idx="176">
                  <c:v>11.19</c:v>
                </c:pt>
                <c:pt idx="177">
                  <c:v>11.05</c:v>
                </c:pt>
                <c:pt idx="178">
                  <c:v>11.46</c:v>
                </c:pt>
                <c:pt idx="179">
                  <c:v>10.99</c:v>
                </c:pt>
                <c:pt idx="180">
                  <c:v>10.57</c:v>
                </c:pt>
                <c:pt idx="181">
                  <c:v>10.73</c:v>
                </c:pt>
                <c:pt idx="182">
                  <c:v>10.66</c:v>
                </c:pt>
                <c:pt idx="183">
                  <c:v>10.65</c:v>
                </c:pt>
                <c:pt idx="184">
                  <c:v>9.76</c:v>
                </c:pt>
                <c:pt idx="185">
                  <c:v>9.8000000000000007</c:v>
                </c:pt>
                <c:pt idx="186">
                  <c:v>10.58</c:v>
                </c:pt>
                <c:pt idx="187">
                  <c:v>10.68</c:v>
                </c:pt>
                <c:pt idx="188">
                  <c:v>11.48</c:v>
                </c:pt>
                <c:pt idx="189">
                  <c:v>11.8</c:v>
                </c:pt>
                <c:pt idx="190">
                  <c:v>13.14</c:v>
                </c:pt>
                <c:pt idx="191">
                  <c:v>15.99</c:v>
                </c:pt>
                <c:pt idx="192">
                  <c:v>15.94</c:v>
                </c:pt>
                <c:pt idx="193">
                  <c:v>16.57</c:v>
                </c:pt>
                <c:pt idx="194">
                  <c:v>19.3</c:v>
                </c:pt>
                <c:pt idx="195">
                  <c:v>22</c:v>
                </c:pt>
                <c:pt idx="196">
                  <c:v>23.8</c:v>
                </c:pt>
                <c:pt idx="197">
                  <c:v>21.16</c:v>
                </c:pt>
                <c:pt idx="198">
                  <c:v>18.12</c:v>
                </c:pt>
                <c:pt idx="199">
                  <c:v>15.86</c:v>
                </c:pt>
                <c:pt idx="200">
                  <c:v>15.1</c:v>
                </c:pt>
                <c:pt idx="201">
                  <c:v>16.73</c:v>
                </c:pt>
                <c:pt idx="202">
                  <c:v>17</c:v>
                </c:pt>
                <c:pt idx="203">
                  <c:v>17.5</c:v>
                </c:pt>
                <c:pt idx="204">
                  <c:v>13.5</c:v>
                </c:pt>
                <c:pt idx="205">
                  <c:v>13.25</c:v>
                </c:pt>
                <c:pt idx="206">
                  <c:v>14.81</c:v>
                </c:pt>
                <c:pt idx="207">
                  <c:v>14.48</c:v>
                </c:pt>
                <c:pt idx="208">
                  <c:v>14.42</c:v>
                </c:pt>
                <c:pt idx="209">
                  <c:v>14.48</c:v>
                </c:pt>
                <c:pt idx="210">
                  <c:v>14.73</c:v>
                </c:pt>
                <c:pt idx="211">
                  <c:v>15.26</c:v>
                </c:pt>
                <c:pt idx="212">
                  <c:v>14.86</c:v>
                </c:pt>
                <c:pt idx="213">
                  <c:v>15.33</c:v>
                </c:pt>
                <c:pt idx="214">
                  <c:v>16.07</c:v>
                </c:pt>
                <c:pt idx="215">
                  <c:v>16.2</c:v>
                </c:pt>
                <c:pt idx="216">
                  <c:v>16.489999999999998</c:v>
                </c:pt>
                <c:pt idx="217">
                  <c:v>16.93</c:v>
                </c:pt>
                <c:pt idx="218">
                  <c:v>17.07</c:v>
                </c:pt>
                <c:pt idx="219">
                  <c:v>16.77</c:v>
                </c:pt>
                <c:pt idx="220">
                  <c:v>16.8</c:v>
                </c:pt>
                <c:pt idx="221">
                  <c:v>17.22</c:v>
                </c:pt>
                <c:pt idx="222">
                  <c:v>17.66</c:v>
                </c:pt>
                <c:pt idx="223">
                  <c:v>18.13</c:v>
                </c:pt>
                <c:pt idx="224">
                  <c:v>18.07</c:v>
                </c:pt>
                <c:pt idx="225">
                  <c:v>18.36</c:v>
                </c:pt>
                <c:pt idx="226">
                  <c:v>18.100000000000001</c:v>
                </c:pt>
                <c:pt idx="227">
                  <c:v>18.149999999999999</c:v>
                </c:pt>
                <c:pt idx="228">
                  <c:v>19.239999999999998</c:v>
                </c:pt>
                <c:pt idx="229">
                  <c:v>18.29</c:v>
                </c:pt>
                <c:pt idx="230">
                  <c:v>17.77</c:v>
                </c:pt>
                <c:pt idx="231">
                  <c:v>17.3</c:v>
                </c:pt>
                <c:pt idx="232">
                  <c:v>15.17</c:v>
                </c:pt>
                <c:pt idx="233">
                  <c:v>14.07</c:v>
                </c:pt>
                <c:pt idx="234">
                  <c:v>13.61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A-4471-9636-A2B266CE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0480"/>
        <c:axId val="102040808"/>
      </c:lineChart>
      <c:dateAx>
        <c:axId val="102040480"/>
        <c:scaling>
          <c:orientation val="minMax"/>
        </c:scaling>
        <c:delete val="0"/>
        <c:axPos val="b"/>
        <c:numFmt formatCode="yyyy&quot;年&quot;m&quot;月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40808"/>
        <c:crosses val="autoZero"/>
        <c:auto val="1"/>
        <c:lblOffset val="100"/>
        <c:baseTimeUnit val="months"/>
      </c:dateAx>
      <c:valAx>
        <c:axId val="10204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4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融资'!$E$3</c:f>
              <c:strCache>
                <c:ptCount val="1"/>
                <c:pt idx="0">
                  <c:v>首发家数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融资'!$E$4:$E$32</c:f>
              <c:numCache>
                <c:formatCode>#,##0</c:formatCode>
                <c:ptCount val="29"/>
                <c:pt idx="0">
                  <c:v>7</c:v>
                </c:pt>
                <c:pt idx="1">
                  <c:v>4</c:v>
                </c:pt>
                <c:pt idx="2">
                  <c:v>37</c:v>
                </c:pt>
                <c:pt idx="3">
                  <c:v>107</c:v>
                </c:pt>
                <c:pt idx="4">
                  <c:v>100</c:v>
                </c:pt>
                <c:pt idx="5">
                  <c:v>21</c:v>
                </c:pt>
                <c:pt idx="6">
                  <c:v>182</c:v>
                </c:pt>
                <c:pt idx="7">
                  <c:v>194</c:v>
                </c:pt>
                <c:pt idx="8">
                  <c:v>98</c:v>
                </c:pt>
                <c:pt idx="9">
                  <c:v>92</c:v>
                </c:pt>
                <c:pt idx="10">
                  <c:v>133</c:v>
                </c:pt>
                <c:pt idx="11">
                  <c:v>79</c:v>
                </c:pt>
                <c:pt idx="12">
                  <c:v>68</c:v>
                </c:pt>
                <c:pt idx="13">
                  <c:v>67</c:v>
                </c:pt>
                <c:pt idx="14">
                  <c:v>99</c:v>
                </c:pt>
                <c:pt idx="15">
                  <c:v>14</c:v>
                </c:pt>
                <c:pt idx="16">
                  <c:v>66</c:v>
                </c:pt>
                <c:pt idx="17">
                  <c:v>126</c:v>
                </c:pt>
                <c:pt idx="18">
                  <c:v>77</c:v>
                </c:pt>
                <c:pt idx="19">
                  <c:v>98</c:v>
                </c:pt>
                <c:pt idx="20">
                  <c:v>348</c:v>
                </c:pt>
                <c:pt idx="21">
                  <c:v>281</c:v>
                </c:pt>
                <c:pt idx="22">
                  <c:v>155</c:v>
                </c:pt>
                <c:pt idx="23">
                  <c:v>2</c:v>
                </c:pt>
                <c:pt idx="24">
                  <c:v>124</c:v>
                </c:pt>
                <c:pt idx="25">
                  <c:v>223</c:v>
                </c:pt>
                <c:pt idx="26">
                  <c:v>227</c:v>
                </c:pt>
                <c:pt idx="27">
                  <c:v>438</c:v>
                </c:pt>
                <c:pt idx="2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4-4078-B612-9AB374DCA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312048"/>
        <c:axId val="845019072"/>
      </c:barChart>
      <c:catAx>
        <c:axId val="60531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5019072"/>
        <c:crosses val="autoZero"/>
        <c:auto val="1"/>
        <c:lblAlgn val="ctr"/>
        <c:lblOffset val="100"/>
        <c:noMultiLvlLbl val="0"/>
      </c:catAx>
      <c:valAx>
        <c:axId val="8450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31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融资'!$F$3</c:f>
              <c:strCache>
                <c:ptCount val="1"/>
                <c:pt idx="0">
                  <c:v>首发募集资金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融资'!$F$4:$F$32</c:f>
              <c:numCache>
                <c:formatCode>#,##0.000</c:formatCode>
                <c:ptCount val="29"/>
                <c:pt idx="0">
                  <c:v>2.3540000000000001</c:v>
                </c:pt>
                <c:pt idx="1">
                  <c:v>1.0341</c:v>
                </c:pt>
                <c:pt idx="2">
                  <c:v>19.059685439999999</c:v>
                </c:pt>
                <c:pt idx="3">
                  <c:v>129.7868535800001</c:v>
                </c:pt>
                <c:pt idx="4">
                  <c:v>139.26084444899996</c:v>
                </c:pt>
                <c:pt idx="5">
                  <c:v>21.376989280000007</c:v>
                </c:pt>
                <c:pt idx="6">
                  <c:v>191.45606218000009</c:v>
                </c:pt>
                <c:pt idx="7">
                  <c:v>582.46202913000002</c:v>
                </c:pt>
                <c:pt idx="8">
                  <c:v>330.67820999999992</c:v>
                </c:pt>
                <c:pt idx="9">
                  <c:v>450.42945656599977</c:v>
                </c:pt>
                <c:pt idx="10">
                  <c:v>805.40210000000013</c:v>
                </c:pt>
                <c:pt idx="11">
                  <c:v>614.02787000000012</c:v>
                </c:pt>
                <c:pt idx="12">
                  <c:v>479.82840000000004</c:v>
                </c:pt>
                <c:pt idx="13">
                  <c:v>472.42370999999997</c:v>
                </c:pt>
                <c:pt idx="14">
                  <c:v>350.05642000000012</c:v>
                </c:pt>
                <c:pt idx="15">
                  <c:v>52.730699999999992</c:v>
                </c:pt>
                <c:pt idx="16">
                  <c:v>1341.6959759899999</c:v>
                </c:pt>
                <c:pt idx="17">
                  <c:v>4770.8317708258</c:v>
                </c:pt>
                <c:pt idx="18">
                  <c:v>1034.3799112199999</c:v>
                </c:pt>
                <c:pt idx="19">
                  <c:v>1739.9776097100005</c:v>
                </c:pt>
                <c:pt idx="20">
                  <c:v>4885.1375274950033</c:v>
                </c:pt>
                <c:pt idx="21">
                  <c:v>2809.6904700000005</c:v>
                </c:pt>
                <c:pt idx="22">
                  <c:v>1034.3190983000002</c:v>
                </c:pt>
                <c:pt idx="23">
                  <c:v>0</c:v>
                </c:pt>
                <c:pt idx="24">
                  <c:v>666.31538133690015</c:v>
                </c:pt>
                <c:pt idx="25">
                  <c:v>1576.3916107200002</c:v>
                </c:pt>
                <c:pt idx="26">
                  <c:v>1496.0777609090005</c:v>
                </c:pt>
                <c:pt idx="27">
                  <c:v>2301.0883830669022</c:v>
                </c:pt>
                <c:pt idx="28">
                  <c:v>408.98063493159992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6-4E96-911B-73FC3176F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30728"/>
        <c:axId val="846033680"/>
      </c:barChart>
      <c:catAx>
        <c:axId val="84603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033680"/>
        <c:crosses val="autoZero"/>
        <c:auto val="1"/>
        <c:lblAlgn val="ctr"/>
        <c:lblOffset val="100"/>
        <c:noMultiLvlLbl val="0"/>
      </c:catAx>
      <c:valAx>
        <c:axId val="8460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03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'5.2 融资'!$H$3</c:f>
              <c:strCache>
                <c:ptCount val="1"/>
                <c:pt idx="0">
                  <c:v>增发募集资金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'5.2 融资'!$B$4:$B$32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'5.2 融资'!$H$4:$H$32</c:f>
              <c:numCache>
                <c:formatCode>#,##0.000</c:formatCode>
                <c:ptCount val="29"/>
                <c:pt idx="9">
                  <c:v>9.222999999999999</c:v>
                </c:pt>
                <c:pt idx="10">
                  <c:v>6.8</c:v>
                </c:pt>
                <c:pt idx="11">
                  <c:v>9.4742999999999995</c:v>
                </c:pt>
                <c:pt idx="12">
                  <c:v>2.0393771439999999</c:v>
                </c:pt>
                <c:pt idx="16">
                  <c:v>891.15953493550023</c:v>
                </c:pt>
                <c:pt idx="17">
                  <c:v>2614.5027222971994</c:v>
                </c:pt>
                <c:pt idx="18">
                  <c:v>1642.445520883676</c:v>
                </c:pt>
                <c:pt idx="19">
                  <c:v>2672.3190570535999</c:v>
                </c:pt>
                <c:pt idx="20">
                  <c:v>3127.0252973183001</c:v>
                </c:pt>
                <c:pt idx="21">
                  <c:v>3485.3706736272993</c:v>
                </c:pt>
                <c:pt idx="22">
                  <c:v>3214.0663003682002</c:v>
                </c:pt>
                <c:pt idx="23">
                  <c:v>3584.2562408082003</c:v>
                </c:pt>
                <c:pt idx="24">
                  <c:v>6932.0311036937983</c:v>
                </c:pt>
                <c:pt idx="25">
                  <c:v>12253.069820934399</c:v>
                </c:pt>
                <c:pt idx="26">
                  <c:v>16918.071272414065</c:v>
                </c:pt>
                <c:pt idx="27">
                  <c:v>12705.309352564504</c:v>
                </c:pt>
                <c:pt idx="28">
                  <c:v>2568.9524745487483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1CA-A153-E2A6E1C2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272536"/>
        <c:axId val="846273848"/>
      </c:barChart>
      <c:catAx>
        <c:axId val="84627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273848"/>
        <c:crosses val="autoZero"/>
        <c:auto val="1"/>
        <c:lblAlgn val="ctr"/>
        <c:lblOffset val="100"/>
        <c:noMultiLvlLbl val="0"/>
      </c:catAx>
      <c:valAx>
        <c:axId val="84627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627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土地购置费用（亿元）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房地产'!$C$23:$C$33</c:f>
              <c:strCache>
                <c:ptCount val="11"/>
                <c:pt idx="0">
                  <c:v>费用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房地产'!$C$34:$C$53</c:f>
              <c:numCache>
                <c:formatCode>###,###,###,##0</c:formatCode>
                <c:ptCount val="20"/>
                <c:pt idx="0">
                  <c:v>247.6</c:v>
                </c:pt>
                <c:pt idx="1">
                  <c:v>375.4</c:v>
                </c:pt>
                <c:pt idx="2">
                  <c:v>500</c:v>
                </c:pt>
                <c:pt idx="3">
                  <c:v>733.9</c:v>
                </c:pt>
                <c:pt idx="4">
                  <c:v>1038.8</c:v>
                </c:pt>
                <c:pt idx="5">
                  <c:v>1445.8</c:v>
                </c:pt>
                <c:pt idx="6">
                  <c:v>2055.1714999999999</c:v>
                </c:pt>
                <c:pt idx="7">
                  <c:v>2574.5</c:v>
                </c:pt>
                <c:pt idx="8">
                  <c:v>2904.3701000000001</c:v>
                </c:pt>
                <c:pt idx="9">
                  <c:v>3814.5</c:v>
                </c:pt>
                <c:pt idx="10">
                  <c:v>4873.2</c:v>
                </c:pt>
                <c:pt idx="11">
                  <c:v>5995.6</c:v>
                </c:pt>
                <c:pt idx="12">
                  <c:v>6023.7</c:v>
                </c:pt>
                <c:pt idx="13">
                  <c:v>9999.9</c:v>
                </c:pt>
                <c:pt idx="14">
                  <c:v>11527.252200000001</c:v>
                </c:pt>
                <c:pt idx="15">
                  <c:v>12100.15</c:v>
                </c:pt>
                <c:pt idx="16">
                  <c:v>13501.7292</c:v>
                </c:pt>
                <c:pt idx="17">
                  <c:v>17458.5288</c:v>
                </c:pt>
                <c:pt idx="18">
                  <c:v>17675.435799999999</c:v>
                </c:pt>
                <c:pt idx="19">
                  <c:v>18778.679499999998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B-4E17-AAA4-74E028ED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93616"/>
        <c:axId val="709766064"/>
      </c:barChart>
      <c:dateAx>
        <c:axId val="70979361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66064"/>
        <c:crosses val="autoZero"/>
        <c:auto val="1"/>
        <c:lblOffset val="100"/>
        <c:baseTimeUnit val="years"/>
      </c:dateAx>
      <c:valAx>
        <c:axId val="7097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9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本年购置土地面积（万平方米）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房地产'!$D$23:$D$33</c:f>
              <c:strCache>
                <c:ptCount val="11"/>
                <c:pt idx="0">
                  <c:v>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房地产'!$D$34:$D$53</c:f>
              <c:numCache>
                <c:formatCode>###,###,###,##0</c:formatCode>
                <c:ptCount val="20"/>
                <c:pt idx="0">
                  <c:v>6641.7</c:v>
                </c:pt>
                <c:pt idx="1">
                  <c:v>10109.299999999999</c:v>
                </c:pt>
                <c:pt idx="2">
                  <c:v>11958.899600000001</c:v>
                </c:pt>
                <c:pt idx="3">
                  <c:v>16905.2435</c:v>
                </c:pt>
                <c:pt idx="4">
                  <c:v>23408.992900000001</c:v>
                </c:pt>
                <c:pt idx="5">
                  <c:v>31356.799999999999</c:v>
                </c:pt>
                <c:pt idx="6">
                  <c:v>35696.484499999999</c:v>
                </c:pt>
                <c:pt idx="7">
                  <c:v>39784.699999999997</c:v>
                </c:pt>
                <c:pt idx="8">
                  <c:v>38253.725400000003</c:v>
                </c:pt>
                <c:pt idx="9">
                  <c:v>36573.567000000003</c:v>
                </c:pt>
                <c:pt idx="10">
                  <c:v>40245.800000000003</c:v>
                </c:pt>
                <c:pt idx="11">
                  <c:v>39353.4</c:v>
                </c:pt>
                <c:pt idx="12">
                  <c:v>31909.5</c:v>
                </c:pt>
                <c:pt idx="13">
                  <c:v>39953.1</c:v>
                </c:pt>
                <c:pt idx="14">
                  <c:v>44327.442000000003</c:v>
                </c:pt>
                <c:pt idx="15">
                  <c:v>35666.800000000003</c:v>
                </c:pt>
                <c:pt idx="16">
                  <c:v>38814.381099999999</c:v>
                </c:pt>
                <c:pt idx="17">
                  <c:v>33383.033199999998</c:v>
                </c:pt>
                <c:pt idx="18">
                  <c:v>22810.788799999998</c:v>
                </c:pt>
                <c:pt idx="19">
                  <c:v>22025.247299999999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F-40B6-9ABA-E2E9D4C91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66392"/>
        <c:axId val="709794928"/>
      </c:barChart>
      <c:dateAx>
        <c:axId val="70976639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94928"/>
        <c:crosses val="autoZero"/>
        <c:auto val="1"/>
        <c:lblOffset val="100"/>
        <c:baseTimeUnit val="years"/>
      </c:dateAx>
      <c:valAx>
        <c:axId val="7097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6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土地单价（亿元</a:t>
            </a:r>
            <a:r>
              <a:rPr lang="en-US" altLang="zh-CN"/>
              <a:t>/</a:t>
            </a:r>
            <a:r>
              <a:rPr lang="zh-CN" altLang="en-US"/>
              <a:t>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房地产'!$E$23:$E$33</c:f>
              <c:strCache>
                <c:ptCount val="11"/>
                <c:pt idx="0">
                  <c:v>单价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房地产'!$E$34:$E$53</c:f>
              <c:numCache>
                <c:formatCode>###,###,###,##0.000</c:formatCode>
                <c:ptCount val="20"/>
                <c:pt idx="0">
                  <c:v>3.7279612147492362E-2</c:v>
                </c:pt>
                <c:pt idx="1">
                  <c:v>3.7134124024413163E-2</c:v>
                </c:pt>
                <c:pt idx="2">
                  <c:v>4.1809866854304885E-2</c:v>
                </c:pt>
                <c:pt idx="3">
                  <c:v>4.3412566047924712E-2</c:v>
                </c:pt>
                <c:pt idx="4">
                  <c:v>4.4376108123814241E-2</c:v>
                </c:pt>
                <c:pt idx="5">
                  <c:v>4.6108021226655783E-2</c:v>
                </c:pt>
                <c:pt idx="6">
                  <c:v>5.7573498589195804E-2</c:v>
                </c:pt>
                <c:pt idx="7">
                  <c:v>6.4710805912825783E-2</c:v>
                </c:pt>
                <c:pt idx="8">
                  <c:v>7.5923849759218481E-2</c:v>
                </c:pt>
                <c:pt idx="9">
                  <c:v>0.10429663587366252</c:v>
                </c:pt>
                <c:pt idx="10">
                  <c:v>0.12108592697871577</c:v>
                </c:pt>
                <c:pt idx="11">
                  <c:v>0.15235278273287697</c:v>
                </c:pt>
                <c:pt idx="12">
                  <c:v>0.18877450289098857</c:v>
                </c:pt>
                <c:pt idx="13">
                  <c:v>0.25029096615782004</c:v>
                </c:pt>
                <c:pt idx="14">
                  <c:v>0.26004776454278594</c:v>
                </c:pt>
                <c:pt idx="15">
                  <c:v>0.3392552738120605</c:v>
                </c:pt>
                <c:pt idx="16">
                  <c:v>0.34785378041233278</c:v>
                </c:pt>
                <c:pt idx="17">
                  <c:v>0.52297610871381217</c:v>
                </c:pt>
                <c:pt idx="18">
                  <c:v>0.77487174840705209</c:v>
                </c:pt>
                <c:pt idx="19">
                  <c:v>0.85259789568855371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0-485A-A446-D3CDA268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818544"/>
        <c:axId val="709819856"/>
      </c:barChart>
      <c:dateAx>
        <c:axId val="70981854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19856"/>
        <c:crosses val="autoZero"/>
        <c:auto val="1"/>
        <c:lblOffset val="100"/>
        <c:baseTimeUnit val="years"/>
      </c:dateAx>
      <c:valAx>
        <c:axId val="7098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1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施工 </a:t>
            </a:r>
            <a:r>
              <a:rPr lang="en-US" altLang="zh-CN"/>
              <a:t>vs </a:t>
            </a:r>
            <a:r>
              <a:rPr lang="zh-CN" altLang="en-US"/>
              <a:t>竣工面积（万平方米）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房地产'!$H$23:$H$31</c:f>
              <c:strCache>
                <c:ptCount val="9"/>
                <c:pt idx="0">
                  <c:v>施工房屋面积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房地产'!$B$32:$B$53</c:f>
              <c:numCache>
                <c:formatCode>yyyy;@</c:formatCode>
                <c:ptCount val="22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</c:numCache>
            </c:numRef>
          </c:cat>
          <c:val>
            <c:numRef>
              <c:f>'6.1 房地产'!$H$32:$H$53</c:f>
              <c:numCache>
                <c:formatCode>###,###,###,##0</c:formatCode>
                <c:ptCount val="22"/>
                <c:pt idx="0">
                  <c:v>46690.04</c:v>
                </c:pt>
                <c:pt idx="1">
                  <c:v>47011.74</c:v>
                </c:pt>
                <c:pt idx="2">
                  <c:v>44985.46</c:v>
                </c:pt>
                <c:pt idx="3">
                  <c:v>50770.14</c:v>
                </c:pt>
                <c:pt idx="4">
                  <c:v>56857.625200000002</c:v>
                </c:pt>
                <c:pt idx="5">
                  <c:v>65896.915299999993</c:v>
                </c:pt>
                <c:pt idx="6">
                  <c:v>79411.681899999996</c:v>
                </c:pt>
                <c:pt idx="7">
                  <c:v>94104.0052</c:v>
                </c:pt>
                <c:pt idx="8">
                  <c:v>117525.9899</c:v>
                </c:pt>
                <c:pt idx="9">
                  <c:v>140451.4</c:v>
                </c:pt>
                <c:pt idx="10">
                  <c:v>166053.25630000001</c:v>
                </c:pt>
                <c:pt idx="11">
                  <c:v>194786.42110000001</c:v>
                </c:pt>
                <c:pt idx="12">
                  <c:v>236318.2</c:v>
                </c:pt>
                <c:pt idx="13">
                  <c:v>283266.2</c:v>
                </c:pt>
                <c:pt idx="14">
                  <c:v>320368.2</c:v>
                </c:pt>
                <c:pt idx="15">
                  <c:v>405356.4</c:v>
                </c:pt>
                <c:pt idx="16">
                  <c:v>506775.48019999999</c:v>
                </c:pt>
                <c:pt idx="17">
                  <c:v>573417.52</c:v>
                </c:pt>
                <c:pt idx="18">
                  <c:v>665571.88840000005</c:v>
                </c:pt>
                <c:pt idx="19">
                  <c:v>726482.33799999999</c:v>
                </c:pt>
                <c:pt idx="20">
                  <c:v>735693.37</c:v>
                </c:pt>
                <c:pt idx="21">
                  <c:v>758974.80299999996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7-4EFC-B38B-1555CFC4B9B5}"/>
            </c:ext>
          </c:extLst>
        </c:ser>
        <c:ser>
          <c:idx val="1"/>
          <c:order val="1"/>
          <c:tx>
            <c:strRef>
              <c:f>'6.1 房地产'!$I$23:$I$31</c:f>
              <c:strCache>
                <c:ptCount val="9"/>
                <c:pt idx="0">
                  <c:v>竣工房屋面积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房地产'!$B$32:$B$53</c:f>
              <c:numCache>
                <c:formatCode>yyyy;@</c:formatCode>
                <c:ptCount val="22"/>
                <c:pt idx="0">
                  <c:v>35064</c:v>
                </c:pt>
                <c:pt idx="1">
                  <c:v>35430</c:v>
                </c:pt>
                <c:pt idx="2">
                  <c:v>35795</c:v>
                </c:pt>
                <c:pt idx="3">
                  <c:v>36160</c:v>
                </c:pt>
                <c:pt idx="4">
                  <c:v>36525</c:v>
                </c:pt>
                <c:pt idx="5">
                  <c:v>36891</c:v>
                </c:pt>
                <c:pt idx="6">
                  <c:v>37256</c:v>
                </c:pt>
                <c:pt idx="7">
                  <c:v>37621</c:v>
                </c:pt>
                <c:pt idx="8">
                  <c:v>37986</c:v>
                </c:pt>
                <c:pt idx="9">
                  <c:v>38352</c:v>
                </c:pt>
                <c:pt idx="10">
                  <c:v>38717</c:v>
                </c:pt>
                <c:pt idx="11">
                  <c:v>39082</c:v>
                </c:pt>
                <c:pt idx="12">
                  <c:v>39447</c:v>
                </c:pt>
                <c:pt idx="13">
                  <c:v>39813</c:v>
                </c:pt>
                <c:pt idx="14">
                  <c:v>40178</c:v>
                </c:pt>
                <c:pt idx="15">
                  <c:v>40543</c:v>
                </c:pt>
                <c:pt idx="16">
                  <c:v>40908</c:v>
                </c:pt>
                <c:pt idx="17">
                  <c:v>41274</c:v>
                </c:pt>
                <c:pt idx="18">
                  <c:v>41639</c:v>
                </c:pt>
                <c:pt idx="19">
                  <c:v>42004</c:v>
                </c:pt>
                <c:pt idx="20">
                  <c:v>42369</c:v>
                </c:pt>
                <c:pt idx="21">
                  <c:v>42735</c:v>
                </c:pt>
              </c:numCache>
            </c:numRef>
          </c:cat>
          <c:val>
            <c:numRef>
              <c:f>'6.1 房地产'!$I$32:$I$53</c:f>
              <c:numCache>
                <c:formatCode>###,###,###,##0</c:formatCode>
                <c:ptCount val="22"/>
                <c:pt idx="0">
                  <c:v>14873.85</c:v>
                </c:pt>
                <c:pt idx="1">
                  <c:v>15356.71</c:v>
                </c:pt>
                <c:pt idx="2">
                  <c:v>15819.8</c:v>
                </c:pt>
                <c:pt idx="3">
                  <c:v>17566.900000000001</c:v>
                </c:pt>
                <c:pt idx="4">
                  <c:v>21410.853599999999</c:v>
                </c:pt>
                <c:pt idx="5">
                  <c:v>25104.86</c:v>
                </c:pt>
                <c:pt idx="6">
                  <c:v>29867.363300000001</c:v>
                </c:pt>
                <c:pt idx="7">
                  <c:v>34975.753400000001</c:v>
                </c:pt>
                <c:pt idx="8">
                  <c:v>41464.061000000002</c:v>
                </c:pt>
                <c:pt idx="9">
                  <c:v>42464.9</c:v>
                </c:pt>
                <c:pt idx="10">
                  <c:v>53417.039900000003</c:v>
                </c:pt>
                <c:pt idx="11">
                  <c:v>55830.918799999999</c:v>
                </c:pt>
                <c:pt idx="12">
                  <c:v>60606.7</c:v>
                </c:pt>
                <c:pt idx="13">
                  <c:v>66544.800000000003</c:v>
                </c:pt>
                <c:pt idx="14">
                  <c:v>72677.399999999994</c:v>
                </c:pt>
                <c:pt idx="15">
                  <c:v>78743.899999999994</c:v>
                </c:pt>
                <c:pt idx="16">
                  <c:v>92619.944099999993</c:v>
                </c:pt>
                <c:pt idx="17">
                  <c:v>99424.960000000006</c:v>
                </c:pt>
                <c:pt idx="18">
                  <c:v>101434.992</c:v>
                </c:pt>
                <c:pt idx="19">
                  <c:v>107459.04549999999</c:v>
                </c:pt>
                <c:pt idx="20">
                  <c:v>100039.1</c:v>
                </c:pt>
                <c:pt idx="21">
                  <c:v>106127.7077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7-4EFC-B38B-1555CFC4B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061032"/>
        <c:axId val="709061360"/>
      </c:lineChart>
      <c:dateAx>
        <c:axId val="70906103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061360"/>
        <c:crosses val="autoZero"/>
        <c:auto val="1"/>
        <c:lblOffset val="100"/>
        <c:baseTimeUnit val="years"/>
      </c:dateAx>
      <c:valAx>
        <c:axId val="70906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0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商品房销售额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房地产'!$J$23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房地产'!$J$34:$J$53</c:f>
              <c:numCache>
                <c:formatCode>###,###,###,##0</c:formatCode>
                <c:ptCount val="20"/>
                <c:pt idx="0">
                  <c:v>17994763</c:v>
                </c:pt>
                <c:pt idx="1">
                  <c:v>25133027</c:v>
                </c:pt>
                <c:pt idx="2">
                  <c:v>29878734</c:v>
                </c:pt>
                <c:pt idx="3">
                  <c:v>39354423</c:v>
                </c:pt>
                <c:pt idx="4">
                  <c:v>48627517</c:v>
                </c:pt>
                <c:pt idx="5">
                  <c:v>60323413</c:v>
                </c:pt>
                <c:pt idx="6">
                  <c:v>79556627</c:v>
                </c:pt>
                <c:pt idx="7">
                  <c:v>103757069</c:v>
                </c:pt>
                <c:pt idx="8">
                  <c:v>175761325</c:v>
                </c:pt>
                <c:pt idx="9">
                  <c:v>208259631</c:v>
                </c:pt>
                <c:pt idx="10">
                  <c:v>298891189</c:v>
                </c:pt>
                <c:pt idx="11">
                  <c:v>250681830</c:v>
                </c:pt>
                <c:pt idx="12">
                  <c:v>443551695</c:v>
                </c:pt>
                <c:pt idx="13">
                  <c:v>527212417</c:v>
                </c:pt>
                <c:pt idx="14">
                  <c:v>585888580</c:v>
                </c:pt>
                <c:pt idx="15">
                  <c:v>644557856</c:v>
                </c:pt>
                <c:pt idx="16">
                  <c:v>814282842</c:v>
                </c:pt>
                <c:pt idx="17">
                  <c:v>762924097</c:v>
                </c:pt>
                <c:pt idx="18">
                  <c:v>872808375</c:v>
                </c:pt>
                <c:pt idx="19">
                  <c:v>1176270475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E-4A31-8B14-02A120D74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595736"/>
        <c:axId val="740603608"/>
      </c:barChart>
      <c:lineChart>
        <c:grouping val="standard"/>
        <c:varyColors val="0"/>
        <c:ser>
          <c:idx val="1"/>
          <c:order val="1"/>
          <c:tx>
            <c:strRef>
              <c:f>'6.1 房地产'!$K$23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房地产'!$K$34:$K$53</c:f>
              <c:numCache>
                <c:formatCode>0%</c:formatCode>
                <c:ptCount val="20"/>
                <c:pt idx="0">
                  <c:v>0.26090637063553879</c:v>
                </c:pt>
                <c:pt idx="1">
                  <c:v>0.3966856357041213</c:v>
                </c:pt>
                <c:pt idx="2">
                  <c:v>0.18882353486509995</c:v>
                </c:pt>
                <c:pt idx="3">
                  <c:v>0.31713823617827974</c:v>
                </c:pt>
                <c:pt idx="4">
                  <c:v>0.23563028735042058</c:v>
                </c:pt>
                <c:pt idx="5">
                  <c:v>0.24052011539063356</c:v>
                </c:pt>
                <c:pt idx="6">
                  <c:v>0.31883497705940478</c:v>
                </c:pt>
                <c:pt idx="7">
                  <c:v>0.30419140318756854</c:v>
                </c:pt>
                <c:pt idx="8">
                  <c:v>0.69396964172147158</c:v>
                </c:pt>
                <c:pt idx="9">
                  <c:v>0.18490021055542227</c:v>
                </c:pt>
                <c:pt idx="10">
                  <c:v>0.4351854344733761</c:v>
                </c:pt>
                <c:pt idx="11">
                  <c:v>-0.16129401191548676</c:v>
                </c:pt>
                <c:pt idx="12">
                  <c:v>0.76938111150696487</c:v>
                </c:pt>
                <c:pt idx="13">
                  <c:v>0.18861549384903142</c:v>
                </c:pt>
                <c:pt idx="14">
                  <c:v>0.1112951082106246</c:v>
                </c:pt>
                <c:pt idx="15">
                  <c:v>0.10013725817970376</c:v>
                </c:pt>
                <c:pt idx="16">
                  <c:v>0.26332001762150581</c:v>
                </c:pt>
                <c:pt idx="17">
                  <c:v>-6.3072365461926294E-2</c:v>
                </c:pt>
                <c:pt idx="18">
                  <c:v>0.14403041984398079</c:v>
                </c:pt>
                <c:pt idx="19">
                  <c:v>0.34768467935473235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E-4A31-8B14-02A120D74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600656"/>
        <c:axId val="740602952"/>
      </c:lineChart>
      <c:dateAx>
        <c:axId val="74059573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03608"/>
        <c:crosses val="autoZero"/>
        <c:auto val="1"/>
        <c:lblOffset val="100"/>
        <c:baseTimeUnit val="years"/>
      </c:dateAx>
      <c:valAx>
        <c:axId val="74060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595736"/>
        <c:crosses val="autoZero"/>
        <c:crossBetween val="between"/>
      </c:valAx>
      <c:valAx>
        <c:axId val="740602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600656"/>
        <c:crosses val="max"/>
        <c:crossBetween val="between"/>
      </c:valAx>
      <c:dateAx>
        <c:axId val="740600656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40602952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商品房销售面积 </a:t>
            </a:r>
            <a:r>
              <a:rPr lang="en-US" altLang="zh-CN"/>
              <a:t>vs </a:t>
            </a:r>
            <a:r>
              <a:rPr lang="zh-CN" altLang="en-US"/>
              <a:t>增速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房地产'!$L$23</c:f>
              <c:strCache>
                <c:ptCount val="1"/>
                <c:pt idx="0">
                  <c:v>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房地产'!$L$34:$L$53</c:f>
              <c:numCache>
                <c:formatCode>###,###,###,##0</c:formatCode>
                <c:ptCount val="20"/>
                <c:pt idx="0">
                  <c:v>9010.17</c:v>
                </c:pt>
                <c:pt idx="1">
                  <c:v>12185.3</c:v>
                </c:pt>
                <c:pt idx="2">
                  <c:v>14556.531999999999</c:v>
                </c:pt>
                <c:pt idx="3">
                  <c:v>18637.128000000001</c:v>
                </c:pt>
                <c:pt idx="4">
                  <c:v>22411.902099999999</c:v>
                </c:pt>
                <c:pt idx="5">
                  <c:v>26808.285500000002</c:v>
                </c:pt>
                <c:pt idx="6">
                  <c:v>33717.6253</c:v>
                </c:pt>
                <c:pt idx="7">
                  <c:v>38231.641499999998</c:v>
                </c:pt>
                <c:pt idx="8">
                  <c:v>55486.224699999999</c:v>
                </c:pt>
                <c:pt idx="9">
                  <c:v>61857.073299999996</c:v>
                </c:pt>
                <c:pt idx="10">
                  <c:v>77354.720000000001</c:v>
                </c:pt>
                <c:pt idx="11">
                  <c:v>65969.83</c:v>
                </c:pt>
                <c:pt idx="12">
                  <c:v>94755</c:v>
                </c:pt>
                <c:pt idx="13">
                  <c:v>104764.65</c:v>
                </c:pt>
                <c:pt idx="14">
                  <c:v>109366.7464</c:v>
                </c:pt>
                <c:pt idx="15">
                  <c:v>111303.65</c:v>
                </c:pt>
                <c:pt idx="16">
                  <c:v>130550.59269999999</c:v>
                </c:pt>
                <c:pt idx="17">
                  <c:v>120648.5414</c:v>
                </c:pt>
                <c:pt idx="18">
                  <c:v>128494.966</c:v>
                </c:pt>
                <c:pt idx="19">
                  <c:v>157348.52929999999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C-4E94-8E97-8CC51A2A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384096"/>
        <c:axId val="657397216"/>
      </c:barChart>
      <c:lineChart>
        <c:grouping val="standard"/>
        <c:varyColors val="0"/>
        <c:ser>
          <c:idx val="1"/>
          <c:order val="1"/>
          <c:tx>
            <c:strRef>
              <c:f>'6.1 房地产'!$M$23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房地产'!$M$34:$M$53</c:f>
              <c:numCache>
                <c:formatCode>0%</c:formatCode>
                <c:ptCount val="20"/>
                <c:pt idx="0">
                  <c:v>0.14046865922148344</c:v>
                </c:pt>
                <c:pt idx="1">
                  <c:v>0.3523940169830313</c:v>
                </c:pt>
                <c:pt idx="2">
                  <c:v>0.1945977530302907</c:v>
                </c:pt>
                <c:pt idx="3">
                  <c:v>0.28032748459591894</c:v>
                </c:pt>
                <c:pt idx="4">
                  <c:v>0.20254054701990554</c:v>
                </c:pt>
                <c:pt idx="5">
                  <c:v>0.19616288614789212</c:v>
                </c:pt>
                <c:pt idx="6">
                  <c:v>0.25773150617931151</c:v>
                </c:pt>
                <c:pt idx="7">
                  <c:v>0.1338770497577122</c:v>
                </c:pt>
                <c:pt idx="8">
                  <c:v>0.45131682875818968</c:v>
                </c:pt>
                <c:pt idx="9">
                  <c:v>0.11481856324602302</c:v>
                </c:pt>
                <c:pt idx="10">
                  <c:v>0.25053960482155579</c:v>
                </c:pt>
                <c:pt idx="11">
                  <c:v>-0.14717770292491528</c:v>
                </c:pt>
                <c:pt idx="12">
                  <c:v>0.43633839893175397</c:v>
                </c:pt>
                <c:pt idx="13">
                  <c:v>0.10563716954250424</c:v>
                </c:pt>
                <c:pt idx="14">
                  <c:v>4.3927950888014378E-2</c:v>
                </c:pt>
                <c:pt idx="15">
                  <c:v>1.7710169349977045E-2</c:v>
                </c:pt>
                <c:pt idx="16">
                  <c:v>0.17292283496543015</c:v>
                </c:pt>
                <c:pt idx="17">
                  <c:v>-7.5848382571150119E-2</c:v>
                </c:pt>
                <c:pt idx="18">
                  <c:v>6.5035387158024927E-2</c:v>
                </c:pt>
                <c:pt idx="19">
                  <c:v>0.22455014541192209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C-4E94-8E97-8CC51A2A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386064"/>
        <c:axId val="657390000"/>
      </c:lineChart>
      <c:dateAx>
        <c:axId val="65738409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97216"/>
        <c:crosses val="autoZero"/>
        <c:auto val="1"/>
        <c:lblOffset val="100"/>
        <c:baseTimeUnit val="years"/>
      </c:dateAx>
      <c:valAx>
        <c:axId val="6573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84096"/>
        <c:crosses val="autoZero"/>
        <c:crossBetween val="between"/>
      </c:valAx>
      <c:valAx>
        <c:axId val="6573900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86064"/>
        <c:crosses val="max"/>
        <c:crossBetween val="between"/>
      </c:valAx>
      <c:dateAx>
        <c:axId val="657386064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65739000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商品房单价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房地产'!$N$23</c:f>
              <c:strCache>
                <c:ptCount val="1"/>
                <c:pt idx="0">
                  <c:v>单价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房地产'!$B$34:$B$54</c:f>
              <c:numCache>
                <c:formatCode>yyyy;@</c:formatCode>
                <c:ptCount val="21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  <c:pt idx="20">
                  <c:v>43100</c:v>
                </c:pt>
              </c:numCache>
            </c:numRef>
          </c:cat>
          <c:val>
            <c:numRef>
              <c:f>'6.1 房地产'!$N$34:$N$54</c:f>
              <c:numCache>
                <c:formatCode>###,###,###,##0</c:formatCode>
                <c:ptCount val="21"/>
                <c:pt idx="0">
                  <c:v>1997.1613188208435</c:v>
                </c:pt>
                <c:pt idx="1">
                  <c:v>2062.5694074007206</c:v>
                </c:pt>
                <c:pt idx="2">
                  <c:v>2052.5997538424676</c:v>
                </c:pt>
                <c:pt idx="3">
                  <c:v>2111.6141392600834</c:v>
                </c:pt>
                <c:pt idx="4">
                  <c:v>2169.7184283167112</c:v>
                </c:pt>
                <c:pt idx="5">
                  <c:v>2250.1779533793756</c:v>
                </c:pt>
                <c:pt idx="6">
                  <c:v>2359.4967407150111</c:v>
                </c:pt>
                <c:pt idx="7">
                  <c:v>2713.9056794095541</c:v>
                </c:pt>
                <c:pt idx="8">
                  <c:v>3167.6569445893479</c:v>
                </c:pt>
                <c:pt idx="9">
                  <c:v>3366.7876588658455</c:v>
                </c:pt>
                <c:pt idx="10">
                  <c:v>3863.9037023209444</c:v>
                </c:pt>
                <c:pt idx="11">
                  <c:v>3799.9465816419415</c:v>
                </c:pt>
                <c:pt idx="12">
                  <c:v>4681.0373595060946</c:v>
                </c:pt>
                <c:pt idx="13">
                  <c:v>5032.3502918207623</c:v>
                </c:pt>
                <c:pt idx="14">
                  <c:v>5357.0998432847227</c:v>
                </c:pt>
                <c:pt idx="15">
                  <c:v>5790.9857942664057</c:v>
                </c:pt>
                <c:pt idx="16">
                  <c:v>6237.2971670162324</c:v>
                </c:pt>
                <c:pt idx="17">
                  <c:v>6323.5252423863949</c:v>
                </c:pt>
                <c:pt idx="18">
                  <c:v>6792.5491727045555</c:v>
                </c:pt>
                <c:pt idx="19">
                  <c:v>7475.5733671798607</c:v>
                </c:pt>
                <c:pt idx="20">
                  <c:v>7892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B-4879-BE69-846840F3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181104"/>
        <c:axId val="663181432"/>
      </c:barChart>
      <c:lineChart>
        <c:grouping val="standard"/>
        <c:varyColors val="0"/>
        <c:ser>
          <c:idx val="1"/>
          <c:order val="1"/>
          <c:tx>
            <c:strRef>
              <c:f>'6.1 房地产'!$O$23</c:f>
              <c:strCache>
                <c:ptCount val="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房地产'!$B$34:$B$54</c:f>
              <c:numCache>
                <c:formatCode>yyyy;@</c:formatCode>
                <c:ptCount val="21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  <c:pt idx="20">
                  <c:v>43100</c:v>
                </c:pt>
              </c:numCache>
            </c:numRef>
          </c:cat>
          <c:val>
            <c:numRef>
              <c:f>'6.1 房地产'!$O$34:$O$54</c:f>
              <c:numCache>
                <c:formatCode>0%</c:formatCode>
                <c:ptCount val="21"/>
                <c:pt idx="0">
                  <c:v>0.10560370111026951</c:v>
                </c:pt>
                <c:pt idx="1">
                  <c:v>3.2750528444289717E-2</c:v>
                </c:pt>
                <c:pt idx="2">
                  <c:v>-4.8336087612279588E-3</c:v>
                </c:pt>
                <c:pt idx="3">
                  <c:v>2.8751043795625986E-2</c:v>
                </c:pt>
                <c:pt idx="4">
                  <c:v>2.7516527748288278E-2</c:v>
                </c:pt>
                <c:pt idx="5">
                  <c:v>3.7082933901743997E-2</c:v>
                </c:pt>
                <c:pt idx="6">
                  <c:v>4.858228531279396E-2</c:v>
                </c:pt>
                <c:pt idx="7">
                  <c:v>0.15020530970818147</c:v>
                </c:pt>
                <c:pt idx="8">
                  <c:v>0.16719492818870307</c:v>
                </c:pt>
                <c:pt idx="9">
                  <c:v>6.2863724752969752E-2</c:v>
                </c:pt>
                <c:pt idx="10">
                  <c:v>0.14765292433754507</c:v>
                </c:pt>
                <c:pt idx="11">
                  <c:v>-1.655246238165442E-2</c:v>
                </c:pt>
                <c:pt idx="12">
                  <c:v>0.23186925366814948</c:v>
                </c:pt>
                <c:pt idx="13">
                  <c:v>7.50502303941738E-2</c:v>
                </c:pt>
                <c:pt idx="14">
                  <c:v>6.4532382014778733E-2</c:v>
                </c:pt>
                <c:pt idx="15">
                  <c:v>8.0992694494124828E-2</c:v>
                </c:pt>
                <c:pt idx="16">
                  <c:v>7.7070016851313206E-2</c:v>
                </c:pt>
                <c:pt idx="17">
                  <c:v>1.3824589892261319E-2</c:v>
                </c:pt>
                <c:pt idx="18">
                  <c:v>7.4171275094200295E-2</c:v>
                </c:pt>
                <c:pt idx="19">
                  <c:v>0.10055491349551016</c:v>
                </c:pt>
                <c:pt idx="20">
                  <c:v>5.5704975707734361E-2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B-4879-BE69-846840F3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30232"/>
        <c:axId val="163429904"/>
      </c:lineChart>
      <c:dateAx>
        <c:axId val="66318110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181432"/>
        <c:crosses val="autoZero"/>
        <c:auto val="1"/>
        <c:lblOffset val="100"/>
        <c:baseTimeUnit val="years"/>
      </c:dateAx>
      <c:valAx>
        <c:axId val="66318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181104"/>
        <c:crosses val="autoZero"/>
        <c:crossBetween val="between"/>
      </c:valAx>
      <c:valAx>
        <c:axId val="1634299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430232"/>
        <c:crosses val="max"/>
        <c:crossBetween val="between"/>
      </c:valAx>
      <c:dateAx>
        <c:axId val="16343023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163429904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本年住在完成投资额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增速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'6.1 房地产'!$F$23:$F$33</c:f>
              <c:strCache>
                <c:ptCount val="11"/>
                <c:pt idx="0">
                  <c:v>投资额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房地产'!$F$34:$F$53</c:f>
              <c:numCache>
                <c:formatCode>###,###,###,##0.000</c:formatCode>
                <c:ptCount val="20"/>
                <c:pt idx="0">
                  <c:v>15393805</c:v>
                </c:pt>
                <c:pt idx="1">
                  <c:v>20815647</c:v>
                </c:pt>
                <c:pt idx="2">
                  <c:v>26384794</c:v>
                </c:pt>
                <c:pt idx="3">
                  <c:v>33119839</c:v>
                </c:pt>
                <c:pt idx="4">
                  <c:v>42166760</c:v>
                </c:pt>
                <c:pt idx="5">
                  <c:v>52277560</c:v>
                </c:pt>
                <c:pt idx="6">
                  <c:v>67766861</c:v>
                </c:pt>
                <c:pt idx="7">
                  <c:v>88369532</c:v>
                </c:pt>
                <c:pt idx="8">
                  <c:v>108609322</c:v>
                </c:pt>
                <c:pt idx="9">
                  <c:v>136384071</c:v>
                </c:pt>
                <c:pt idx="10">
                  <c:v>180054184</c:v>
                </c:pt>
                <c:pt idx="11">
                  <c:v>224408742</c:v>
                </c:pt>
                <c:pt idx="12">
                  <c:v>256136938</c:v>
                </c:pt>
                <c:pt idx="13">
                  <c:v>340262276</c:v>
                </c:pt>
                <c:pt idx="14">
                  <c:v>443195018</c:v>
                </c:pt>
                <c:pt idx="15">
                  <c:v>493742137</c:v>
                </c:pt>
                <c:pt idx="16">
                  <c:v>589507627</c:v>
                </c:pt>
                <c:pt idx="17">
                  <c:v>643521513</c:v>
                </c:pt>
                <c:pt idx="18">
                  <c:v>645952421</c:v>
                </c:pt>
                <c:pt idx="19">
                  <c:v>687038743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E-4679-B898-F6D824E0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8040"/>
        <c:axId val="709822480"/>
      </c:barChart>
      <c:lineChart>
        <c:grouping val="standard"/>
        <c:varyColors val="0"/>
        <c:ser>
          <c:idx val="1"/>
          <c:order val="1"/>
          <c:tx>
            <c:strRef>
              <c:f>'6.1 房地产'!$G$23:$G$33</c:f>
              <c:strCache>
                <c:ptCount val="11"/>
                <c:pt idx="0">
                  <c:v>增速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'6.1 房地产'!$B$34:$B$53</c:f>
              <c:numCache>
                <c:formatCode>yyyy;@</c:formatCode>
                <c:ptCount val="20"/>
                <c:pt idx="0">
                  <c:v>35795</c:v>
                </c:pt>
                <c:pt idx="1">
                  <c:v>36160</c:v>
                </c:pt>
                <c:pt idx="2">
                  <c:v>36525</c:v>
                </c:pt>
                <c:pt idx="3">
                  <c:v>36891</c:v>
                </c:pt>
                <c:pt idx="4">
                  <c:v>37256</c:v>
                </c:pt>
                <c:pt idx="5">
                  <c:v>37621</c:v>
                </c:pt>
                <c:pt idx="6">
                  <c:v>37986</c:v>
                </c:pt>
                <c:pt idx="7">
                  <c:v>38352</c:v>
                </c:pt>
                <c:pt idx="8">
                  <c:v>38717</c:v>
                </c:pt>
                <c:pt idx="9">
                  <c:v>39082</c:v>
                </c:pt>
                <c:pt idx="10">
                  <c:v>39447</c:v>
                </c:pt>
                <c:pt idx="11">
                  <c:v>39813</c:v>
                </c:pt>
                <c:pt idx="12">
                  <c:v>40178</c:v>
                </c:pt>
                <c:pt idx="13">
                  <c:v>40543</c:v>
                </c:pt>
                <c:pt idx="14">
                  <c:v>40908</c:v>
                </c:pt>
                <c:pt idx="15">
                  <c:v>41274</c:v>
                </c:pt>
                <c:pt idx="16">
                  <c:v>41639</c:v>
                </c:pt>
                <c:pt idx="17">
                  <c:v>42004</c:v>
                </c:pt>
                <c:pt idx="18">
                  <c:v>42369</c:v>
                </c:pt>
                <c:pt idx="19">
                  <c:v>42735</c:v>
                </c:pt>
              </c:numCache>
            </c:numRef>
          </c:cat>
          <c:val>
            <c:numRef>
              <c:f>'6.1 房地产'!$G$34:$G$53</c:f>
              <c:numCache>
                <c:formatCode>0%</c:formatCode>
                <c:ptCount val="20"/>
                <c:pt idx="1">
                  <c:v>0.35220934655207081</c:v>
                </c:pt>
                <c:pt idx="2">
                  <c:v>0.26754618773079697</c:v>
                </c:pt>
                <c:pt idx="3">
                  <c:v>0.2552623681655426</c:v>
                </c:pt>
                <c:pt idx="4">
                  <c:v>0.27315715514196803</c:v>
                </c:pt>
                <c:pt idx="5">
                  <c:v>0.23978128744062865</c:v>
                </c:pt>
                <c:pt idx="6">
                  <c:v>0.2962896699845976</c:v>
                </c:pt>
                <c:pt idx="7">
                  <c:v>0.30402280253175662</c:v>
                </c:pt>
                <c:pt idx="8">
                  <c:v>0.22903584009022482</c:v>
                </c:pt>
                <c:pt idx="9">
                  <c:v>0.25573080181828223</c:v>
                </c:pt>
                <c:pt idx="10">
                  <c:v>0.32019951215563869</c:v>
                </c:pt>
                <c:pt idx="11">
                  <c:v>0.24634005727964636</c:v>
                </c:pt>
                <c:pt idx="12">
                  <c:v>0.14138573977657254</c:v>
                </c:pt>
                <c:pt idx="13">
                  <c:v>0.3284389149682112</c:v>
                </c:pt>
                <c:pt idx="14">
                  <c:v>0.30251000260751804</c:v>
                </c:pt>
                <c:pt idx="15">
                  <c:v>0.11405164080612473</c:v>
                </c:pt>
                <c:pt idx="16">
                  <c:v>0.19395851158638289</c:v>
                </c:pt>
                <c:pt idx="17">
                  <c:v>9.1625423533324257E-2</c:v>
                </c:pt>
                <c:pt idx="18">
                  <c:v>3.7775085228579641E-3</c:v>
                </c:pt>
                <c:pt idx="19">
                  <c:v>6.3605802322707072E-2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E-4679-B898-F6D824E0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776232"/>
        <c:axId val="709783776"/>
      </c:lineChart>
      <c:dateAx>
        <c:axId val="709788040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822480"/>
        <c:crosses val="autoZero"/>
        <c:auto val="1"/>
        <c:lblOffset val="100"/>
        <c:baseTimeUnit val="years"/>
      </c:dateAx>
      <c:valAx>
        <c:axId val="7098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88040"/>
        <c:crosses val="autoZero"/>
        <c:crossBetween val="between"/>
      </c:valAx>
      <c:valAx>
        <c:axId val="7097837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776232"/>
        <c:crosses val="max"/>
        <c:crossBetween val="between"/>
      </c:valAx>
      <c:dateAx>
        <c:axId val="70977623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09783776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全国</a:t>
            </a:r>
            <a:r>
              <a:rPr lang="zh-CN" altLang="zh-CN" sz="1400" b="0" i="0" u="none" strike="noStrike" baseline="0">
                <a:effectLst/>
              </a:rPr>
              <a:t>商品房单价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房地产'!$N$23</c:f>
              <c:strCache>
                <c:ptCount val="1"/>
                <c:pt idx="0">
                  <c:v>单价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'6.1 房地产'!$B$24:$B$54</c:f>
              <c:numCache>
                <c:formatCode>yyyy;@</c:formatCode>
                <c:ptCount val="31"/>
                <c:pt idx="0">
                  <c:v>32142</c:v>
                </c:pt>
                <c:pt idx="1">
                  <c:v>32508</c:v>
                </c:pt>
                <c:pt idx="2">
                  <c:v>32873</c:v>
                </c:pt>
                <c:pt idx="3">
                  <c:v>33238</c:v>
                </c:pt>
                <c:pt idx="4">
                  <c:v>33603</c:v>
                </c:pt>
                <c:pt idx="5">
                  <c:v>33969</c:v>
                </c:pt>
                <c:pt idx="6">
                  <c:v>34334</c:v>
                </c:pt>
                <c:pt idx="7">
                  <c:v>34699</c:v>
                </c:pt>
                <c:pt idx="8">
                  <c:v>35064</c:v>
                </c:pt>
                <c:pt idx="9">
                  <c:v>35430</c:v>
                </c:pt>
                <c:pt idx="10">
                  <c:v>35795</c:v>
                </c:pt>
                <c:pt idx="11">
                  <c:v>36160</c:v>
                </c:pt>
                <c:pt idx="12">
                  <c:v>36525</c:v>
                </c:pt>
                <c:pt idx="13">
                  <c:v>36891</c:v>
                </c:pt>
                <c:pt idx="14">
                  <c:v>37256</c:v>
                </c:pt>
                <c:pt idx="15">
                  <c:v>37621</c:v>
                </c:pt>
                <c:pt idx="16">
                  <c:v>37986</c:v>
                </c:pt>
                <c:pt idx="17">
                  <c:v>38352</c:v>
                </c:pt>
                <c:pt idx="18">
                  <c:v>38717</c:v>
                </c:pt>
                <c:pt idx="19">
                  <c:v>39082</c:v>
                </c:pt>
                <c:pt idx="20">
                  <c:v>39447</c:v>
                </c:pt>
                <c:pt idx="21">
                  <c:v>39813</c:v>
                </c:pt>
                <c:pt idx="22">
                  <c:v>40178</c:v>
                </c:pt>
                <c:pt idx="23">
                  <c:v>40543</c:v>
                </c:pt>
                <c:pt idx="24">
                  <c:v>40908</c:v>
                </c:pt>
                <c:pt idx="25">
                  <c:v>41274</c:v>
                </c:pt>
                <c:pt idx="26">
                  <c:v>41639</c:v>
                </c:pt>
                <c:pt idx="27">
                  <c:v>42004</c:v>
                </c:pt>
                <c:pt idx="28">
                  <c:v>42369</c:v>
                </c:pt>
                <c:pt idx="29">
                  <c:v>42735</c:v>
                </c:pt>
                <c:pt idx="30">
                  <c:v>43100</c:v>
                </c:pt>
              </c:numCache>
            </c:numRef>
          </c:cat>
          <c:val>
            <c:numRef>
              <c:f>'6.1 房地产'!$N$24:$N$54</c:f>
              <c:numCache>
                <c:formatCode>###,###,###,##0</c:formatCode>
                <c:ptCount val="31"/>
                <c:pt idx="0">
                  <c:v>408.18317984309891</c:v>
                </c:pt>
                <c:pt idx="1">
                  <c:v>502.9033282889186</c:v>
                </c:pt>
                <c:pt idx="2">
                  <c:v>573.49756247898688</c:v>
                </c:pt>
                <c:pt idx="3">
                  <c:v>702.85108339079375</c:v>
                </c:pt>
                <c:pt idx="4">
                  <c:v>786.19350445882606</c:v>
                </c:pt>
                <c:pt idx="5">
                  <c:v>994.65568939065395</c:v>
                </c:pt>
                <c:pt idx="6">
                  <c:v>1291.4559256927801</c:v>
                </c:pt>
                <c:pt idx="7">
                  <c:v>1408.6385859605689</c:v>
                </c:pt>
                <c:pt idx="8">
                  <c:v>1590.8631990629831</c:v>
                </c:pt>
                <c:pt idx="9">
                  <c:v>1806.3989084110824</c:v>
                </c:pt>
                <c:pt idx="10">
                  <c:v>1997.1613188208435</c:v>
                </c:pt>
                <c:pt idx="11">
                  <c:v>2062.5694074007206</c:v>
                </c:pt>
                <c:pt idx="12">
                  <c:v>2052.5997538424676</c:v>
                </c:pt>
                <c:pt idx="13">
                  <c:v>2111.6141392600834</c:v>
                </c:pt>
                <c:pt idx="14">
                  <c:v>2169.7184283167112</c:v>
                </c:pt>
                <c:pt idx="15">
                  <c:v>2250.1779533793756</c:v>
                </c:pt>
                <c:pt idx="16">
                  <c:v>2359.4967407150111</c:v>
                </c:pt>
                <c:pt idx="17">
                  <c:v>2713.9056794095541</c:v>
                </c:pt>
                <c:pt idx="18">
                  <c:v>3167.6569445893479</c:v>
                </c:pt>
                <c:pt idx="19">
                  <c:v>3366.7876588658455</c:v>
                </c:pt>
                <c:pt idx="20">
                  <c:v>3863.9037023209444</c:v>
                </c:pt>
                <c:pt idx="21">
                  <c:v>3799.9465816419415</c:v>
                </c:pt>
                <c:pt idx="22">
                  <c:v>4681.0373595060946</c:v>
                </c:pt>
                <c:pt idx="23">
                  <c:v>5032.3502918207623</c:v>
                </c:pt>
                <c:pt idx="24">
                  <c:v>5357.0998432847227</c:v>
                </c:pt>
                <c:pt idx="25">
                  <c:v>5790.9857942664057</c:v>
                </c:pt>
                <c:pt idx="26">
                  <c:v>6237.2971670162324</c:v>
                </c:pt>
                <c:pt idx="27">
                  <c:v>6323.5252423863949</c:v>
                </c:pt>
                <c:pt idx="28">
                  <c:v>6792.5491727045555</c:v>
                </c:pt>
                <c:pt idx="29">
                  <c:v>7475.5733671798607</c:v>
                </c:pt>
                <c:pt idx="30">
                  <c:v>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8-4D27-8A3B-D8350F1AA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379784"/>
        <c:axId val="657392576"/>
      </c:lineChart>
      <c:dateAx>
        <c:axId val="65737978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92576"/>
        <c:crosses val="autoZero"/>
        <c:auto val="1"/>
        <c:lblOffset val="100"/>
        <c:baseTimeUnit val="years"/>
      </c:dateAx>
      <c:valAx>
        <c:axId val="6573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379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1987</a:t>
            </a:r>
            <a:r>
              <a:rPr lang="zh-CN" altLang="zh-CN" sz="1800" b="0" i="0" baseline="0">
                <a:effectLst/>
              </a:rPr>
              <a:t>年基准通胀 </a:t>
            </a:r>
            <a:r>
              <a:rPr lang="en-US" altLang="zh-CN" sz="1800" b="0" i="0" baseline="0">
                <a:effectLst/>
              </a:rPr>
              <a:t>vs </a:t>
            </a:r>
            <a:r>
              <a:rPr lang="zh-CN" altLang="zh-CN" sz="1800" b="0" i="0" baseline="0">
                <a:effectLst/>
              </a:rPr>
              <a:t>全国商品房 </a:t>
            </a:r>
            <a:r>
              <a:rPr lang="en-US" altLang="zh-CN" sz="1800" b="0" i="0" baseline="0">
                <a:effectLst/>
              </a:rPr>
              <a:t>vs </a:t>
            </a:r>
            <a:r>
              <a:rPr lang="zh-CN" altLang="zh-CN" sz="1800" b="0" i="0" baseline="0">
                <a:effectLst/>
              </a:rPr>
              <a:t>上海商品房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'6.1 房地产'!$E$172</c:f>
              <c:strCache>
                <c:ptCount val="1"/>
                <c:pt idx="0">
                  <c:v>1987基准价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房地产'!$E$173:$E$203</c:f>
              <c:numCache>
                <c:formatCode>0.0</c:formatCode>
                <c:ptCount val="31"/>
                <c:pt idx="0">
                  <c:v>408.2</c:v>
                </c:pt>
                <c:pt idx="1">
                  <c:v>418.99716246739297</c:v>
                </c:pt>
                <c:pt idx="2">
                  <c:v>430.07991708899289</c:v>
                </c:pt>
                <c:pt idx="3">
                  <c:v>607.07086325031628</c:v>
                </c:pt>
                <c:pt idx="4">
                  <c:v>837.67721771477864</c:v>
                </c:pt>
                <c:pt idx="5">
                  <c:v>982.80072325385254</c:v>
                </c:pt>
                <c:pt idx="6">
                  <c:v>1150.6453749489492</c:v>
                </c:pt>
                <c:pt idx="7">
                  <c:v>1397.2189490616088</c:v>
                </c:pt>
                <c:pt idx="8">
                  <c:v>1656.6421473063899</c:v>
                </c:pt>
                <c:pt idx="9">
                  <c:v>1909.4136617488139</c:v>
                </c:pt>
                <c:pt idx="10">
                  <c:v>2105.7269449271466</c:v>
                </c:pt>
                <c:pt idx="11">
                  <c:v>2253.9584930086994</c:v>
                </c:pt>
                <c:pt idx="12">
                  <c:v>2414.8117781470628</c:v>
                </c:pt>
                <c:pt idx="13">
                  <c:v>2508.283677761839</c:v>
                </c:pt>
                <c:pt idx="14">
                  <c:v>2741.557548016393</c:v>
                </c:pt>
                <c:pt idx="15">
                  <c:v>2954.5691133468913</c:v>
                </c:pt>
                <c:pt idx="16">
                  <c:v>3237.479961584263</c:v>
                </c:pt>
                <c:pt idx="17">
                  <c:v>3378.576766419365</c:v>
                </c:pt>
                <c:pt idx="18">
                  <c:v>3638.3350769688677</c:v>
                </c:pt>
                <c:pt idx="19">
                  <c:v>3746.794073140396</c:v>
                </c:pt>
                <c:pt idx="20">
                  <c:v>3841.7952242262895</c:v>
                </c:pt>
                <c:pt idx="21">
                  <c:v>4155.981481708046</c:v>
                </c:pt>
                <c:pt idx="22">
                  <c:v>4958.6377067021695</c:v>
                </c:pt>
                <c:pt idx="23">
                  <c:v>5380.0384053949901</c:v>
                </c:pt>
                <c:pt idx="24">
                  <c:v>5811.6774370015501</c:v>
                </c:pt>
                <c:pt idx="25">
                  <c:v>6197.6681535265152</c:v>
                </c:pt>
                <c:pt idx="26">
                  <c:v>6563.2628692312737</c:v>
                </c:pt>
                <c:pt idx="27">
                  <c:v>6806.8870302132063</c:v>
                </c:pt>
                <c:pt idx="28">
                  <c:v>7245.5829840390525</c:v>
                </c:pt>
                <c:pt idx="29">
                  <c:v>7581.3262198646407</c:v>
                </c:pt>
                <c:pt idx="30">
                  <c:v>7743.5957505112383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A-4BD6-812B-209EF411B0A0}"/>
            </c:ext>
          </c:extLst>
        </c:ser>
        <c:ser>
          <c:idx val="1"/>
          <c:order val="1"/>
          <c:tx>
            <c:strRef>
              <c:f>'6.1 房地产'!$F$172</c:f>
              <c:strCache>
                <c:ptCount val="1"/>
                <c:pt idx="0">
                  <c:v>全国商品房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房地产'!$F$173:$F$203</c:f>
              <c:numCache>
                <c:formatCode>0.0</c:formatCode>
                <c:ptCount val="31"/>
                <c:pt idx="0">
                  <c:v>408.18317984309891</c:v>
                </c:pt>
                <c:pt idx="1">
                  <c:v>502.9033282889186</c:v>
                </c:pt>
                <c:pt idx="2">
                  <c:v>573.49756247898688</c:v>
                </c:pt>
                <c:pt idx="3">
                  <c:v>702.85108339079375</c:v>
                </c:pt>
                <c:pt idx="4">
                  <c:v>786.19350445882606</c:v>
                </c:pt>
                <c:pt idx="5">
                  <c:v>994.65568939065395</c:v>
                </c:pt>
                <c:pt idx="6">
                  <c:v>1291.4559256927801</c:v>
                </c:pt>
                <c:pt idx="7">
                  <c:v>1408.6385859605689</c:v>
                </c:pt>
                <c:pt idx="8">
                  <c:v>1590.8631990629831</c:v>
                </c:pt>
                <c:pt idx="9">
                  <c:v>1806.3989084110824</c:v>
                </c:pt>
                <c:pt idx="10">
                  <c:v>1997.1613188208435</c:v>
                </c:pt>
                <c:pt idx="11">
                  <c:v>2062.5694074007206</c:v>
                </c:pt>
                <c:pt idx="12">
                  <c:v>2052.5997538424676</c:v>
                </c:pt>
                <c:pt idx="13">
                  <c:v>2111.6141392600834</c:v>
                </c:pt>
                <c:pt idx="14">
                  <c:v>2169.7184283167112</c:v>
                </c:pt>
                <c:pt idx="15">
                  <c:v>2250.1779533793756</c:v>
                </c:pt>
                <c:pt idx="16">
                  <c:v>2359.4967407150111</c:v>
                </c:pt>
                <c:pt idx="17">
                  <c:v>2713.9056794095541</c:v>
                </c:pt>
                <c:pt idx="18">
                  <c:v>3167.6569445893479</c:v>
                </c:pt>
                <c:pt idx="19">
                  <c:v>3366.7876588658455</c:v>
                </c:pt>
                <c:pt idx="20">
                  <c:v>3863.9037023209444</c:v>
                </c:pt>
                <c:pt idx="21">
                  <c:v>3799.9465816419415</c:v>
                </c:pt>
                <c:pt idx="22">
                  <c:v>4681.0373595060946</c:v>
                </c:pt>
                <c:pt idx="23">
                  <c:v>5032.3502918207623</c:v>
                </c:pt>
                <c:pt idx="24">
                  <c:v>5357.0998432847227</c:v>
                </c:pt>
                <c:pt idx="25">
                  <c:v>5790.9857942664057</c:v>
                </c:pt>
                <c:pt idx="26">
                  <c:v>6237.2971670162324</c:v>
                </c:pt>
                <c:pt idx="27">
                  <c:v>6323.5252423863949</c:v>
                </c:pt>
                <c:pt idx="28">
                  <c:v>6792.5491727045555</c:v>
                </c:pt>
                <c:pt idx="29">
                  <c:v>7475.5733671798607</c:v>
                </c:pt>
                <c:pt idx="30">
                  <c:v>7892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16A-4BD6-812B-209EF411B0A0}"/>
            </c:ext>
          </c:extLst>
        </c:ser>
        <c:ser>
          <c:idx val="2"/>
          <c:order val="2"/>
          <c:tx>
            <c:strRef>
              <c:f>'6.1 房地产'!$H$172</c:f>
              <c:strCache>
                <c:ptCount val="1"/>
                <c:pt idx="0">
                  <c:v>上海商品房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'6.1 房地产'!$C$173:$C$203</c:f>
              <c:strCache>
                <c:ptCount val="31"/>
                <c:pt idx="0">
                  <c:v>1987年</c:v>
                </c:pt>
                <c:pt idx="1">
                  <c:v>1988年</c:v>
                </c:pt>
                <c:pt idx="2">
                  <c:v>1989年</c:v>
                </c:pt>
                <c:pt idx="3">
                  <c:v>1990年</c:v>
                </c:pt>
                <c:pt idx="4">
                  <c:v>1991年</c:v>
                </c:pt>
                <c:pt idx="5">
                  <c:v>1992年</c:v>
                </c:pt>
                <c:pt idx="6">
                  <c:v>1993年</c:v>
                </c:pt>
                <c:pt idx="7">
                  <c:v>1994年</c:v>
                </c:pt>
                <c:pt idx="8">
                  <c:v>1995年</c:v>
                </c:pt>
                <c:pt idx="9">
                  <c:v>1996年</c:v>
                </c:pt>
                <c:pt idx="10">
                  <c:v>1997年</c:v>
                </c:pt>
                <c:pt idx="11">
                  <c:v>1998年</c:v>
                </c:pt>
                <c:pt idx="12">
                  <c:v>1999年</c:v>
                </c:pt>
                <c:pt idx="13">
                  <c:v>2000年</c:v>
                </c:pt>
                <c:pt idx="14">
                  <c:v>2001年</c:v>
                </c:pt>
                <c:pt idx="15">
                  <c:v>2002年</c:v>
                </c:pt>
                <c:pt idx="16">
                  <c:v>2003年</c:v>
                </c:pt>
                <c:pt idx="17">
                  <c:v>2004年</c:v>
                </c:pt>
                <c:pt idx="18">
                  <c:v>2005年</c:v>
                </c:pt>
                <c:pt idx="19">
                  <c:v>2006年</c:v>
                </c:pt>
                <c:pt idx="20">
                  <c:v>2007年</c:v>
                </c:pt>
                <c:pt idx="21">
                  <c:v>2008年</c:v>
                </c:pt>
                <c:pt idx="22">
                  <c:v>2009年</c:v>
                </c:pt>
                <c:pt idx="23">
                  <c:v>2010年</c:v>
                </c:pt>
                <c:pt idx="24">
                  <c:v>2011年</c:v>
                </c:pt>
                <c:pt idx="25">
                  <c:v>2012年</c:v>
                </c:pt>
                <c:pt idx="26">
                  <c:v>2013年</c:v>
                </c:pt>
                <c:pt idx="27">
                  <c:v>2014年</c:v>
                </c:pt>
                <c:pt idx="28">
                  <c:v>2015年</c:v>
                </c:pt>
                <c:pt idx="29">
                  <c:v>2016年</c:v>
                </c:pt>
                <c:pt idx="30">
                  <c:v>2017年</c:v>
                </c:pt>
              </c:strCache>
            </c:strRef>
          </c:cat>
          <c:val>
            <c:numRef>
              <c:f>'6.1 房地产'!$H$173:$H$203</c:f>
              <c:numCache>
                <c:formatCode>0.0</c:formatCode>
                <c:ptCount val="31"/>
                <c:pt idx="12">
                  <c:v>5720</c:v>
                </c:pt>
                <c:pt idx="13">
                  <c:v>6108</c:v>
                </c:pt>
                <c:pt idx="14">
                  <c:v>6126</c:v>
                </c:pt>
                <c:pt idx="15">
                  <c:v>5787</c:v>
                </c:pt>
                <c:pt idx="16">
                  <c:v>6539</c:v>
                </c:pt>
                <c:pt idx="17">
                  <c:v>7129.415</c:v>
                </c:pt>
                <c:pt idx="18">
                  <c:v>7719.83</c:v>
                </c:pt>
                <c:pt idx="19">
                  <c:v>10835</c:v>
                </c:pt>
                <c:pt idx="20">
                  <c:v>12999.32</c:v>
                </c:pt>
                <c:pt idx="21">
                  <c:v>12792</c:v>
                </c:pt>
                <c:pt idx="22">
                  <c:v>22131</c:v>
                </c:pt>
                <c:pt idx="23">
                  <c:v>24952</c:v>
                </c:pt>
                <c:pt idx="24">
                  <c:v>26396.13</c:v>
                </c:pt>
                <c:pt idx="25">
                  <c:v>28195.63</c:v>
                </c:pt>
                <c:pt idx="26">
                  <c:v>28917</c:v>
                </c:pt>
                <c:pt idx="27">
                  <c:v>33415</c:v>
                </c:pt>
                <c:pt idx="28">
                  <c:v>37415</c:v>
                </c:pt>
                <c:pt idx="29">
                  <c:v>42735</c:v>
                </c:pt>
                <c:pt idx="30">
                  <c:v>48084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16A-4BD6-812B-209EF411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137192"/>
        <c:axId val="838136208"/>
      </c:lineChart>
      <c:catAx>
        <c:axId val="83813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136208"/>
        <c:crosses val="autoZero"/>
        <c:auto val="1"/>
        <c:lblAlgn val="ctr"/>
        <c:lblOffset val="100"/>
        <c:noMultiLvlLbl val="0"/>
      </c:catAx>
      <c:valAx>
        <c:axId val="8381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13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上海房屋平均价格</a:t>
            </a:r>
            <a:r>
              <a:rPr lang="en-US" altLang="zh-CN"/>
              <a:t>:</a:t>
            </a:r>
            <a:r>
              <a:rPr lang="zh-CN" altLang="en-US"/>
              <a:t>别墅高档公寓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'6.2 一线楼价'!$E$45</c:f>
              <c:strCache>
                <c:ptCount val="1"/>
                <c:pt idx="0">
                  <c:v>房屋平均销售价格:别墅高档公寓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'6.2 一线楼价'!$B$52:$B$63</c:f>
              <c:numCache>
                <c:formatCode>@</c:formatCod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</c:numCache>
            </c:numRef>
          </c:cat>
          <c:val>
            <c:numRef>
              <c:f>'6.2 一线楼价'!$E$52:$E$63</c:f>
              <c:numCache>
                <c:formatCode>###,###,###,##0</c:formatCode>
                <c:ptCount val="12"/>
                <c:pt idx="0">
                  <c:v>7719.83</c:v>
                </c:pt>
                <c:pt idx="1">
                  <c:v>10835</c:v>
                </c:pt>
                <c:pt idx="2">
                  <c:v>12999.32</c:v>
                </c:pt>
                <c:pt idx="3">
                  <c:v>12792</c:v>
                </c:pt>
                <c:pt idx="4">
                  <c:v>22131</c:v>
                </c:pt>
                <c:pt idx="5">
                  <c:v>24952</c:v>
                </c:pt>
                <c:pt idx="6">
                  <c:v>26396.13</c:v>
                </c:pt>
                <c:pt idx="7">
                  <c:v>28195.63</c:v>
                </c:pt>
                <c:pt idx="8">
                  <c:v>28917</c:v>
                </c:pt>
                <c:pt idx="9">
                  <c:v>33415</c:v>
                </c:pt>
                <c:pt idx="10">
                  <c:v>37415</c:v>
                </c:pt>
                <c:pt idx="11">
                  <c:v>42735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3-4B98-8639-6E4109BD0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922088"/>
        <c:axId val="727920776"/>
      </c:barChart>
      <c:catAx>
        <c:axId val="727922088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920776"/>
        <c:crosses val="autoZero"/>
        <c:auto val="1"/>
        <c:lblAlgn val="ctr"/>
        <c:lblOffset val="100"/>
        <c:noMultiLvlLbl val="0"/>
      </c:catAx>
      <c:valAx>
        <c:axId val="72792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922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上海房屋平均价格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'6.2 一线楼价'!$C$45</c:f>
              <c:strCache>
                <c:ptCount val="1"/>
                <c:pt idx="0">
                  <c:v>房屋平均销售价格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'6.2 一线楼价'!$B$46:$B$64</c:f>
              <c:numCache>
                <c:formatCode>@</c:formatCode>
                <c:ptCount val="19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</c:numCache>
            </c:numRef>
          </c:cat>
          <c:val>
            <c:numRef>
              <c:f>'6.2 一线楼价'!$C$46:$C$64</c:f>
              <c:numCache>
                <c:formatCode>###,###,###,##0</c:formatCode>
                <c:ptCount val="19"/>
                <c:pt idx="0">
                  <c:v>3422</c:v>
                </c:pt>
                <c:pt idx="1">
                  <c:v>3565</c:v>
                </c:pt>
                <c:pt idx="2">
                  <c:v>3866</c:v>
                </c:pt>
                <c:pt idx="3">
                  <c:v>4134</c:v>
                </c:pt>
                <c:pt idx="4">
                  <c:v>5118</c:v>
                </c:pt>
                <c:pt idx="5">
                  <c:v>5855</c:v>
                </c:pt>
                <c:pt idx="6">
                  <c:v>6842</c:v>
                </c:pt>
                <c:pt idx="7">
                  <c:v>7196</c:v>
                </c:pt>
                <c:pt idx="8">
                  <c:v>8361</c:v>
                </c:pt>
                <c:pt idx="9">
                  <c:v>8195</c:v>
                </c:pt>
                <c:pt idx="10">
                  <c:v>12840</c:v>
                </c:pt>
                <c:pt idx="11">
                  <c:v>14464</c:v>
                </c:pt>
                <c:pt idx="12">
                  <c:v>14603.24</c:v>
                </c:pt>
                <c:pt idx="13">
                  <c:v>14061.37</c:v>
                </c:pt>
                <c:pt idx="14">
                  <c:v>16420</c:v>
                </c:pt>
                <c:pt idx="15">
                  <c:v>16787</c:v>
                </c:pt>
                <c:pt idx="16">
                  <c:v>20949</c:v>
                </c:pt>
                <c:pt idx="17">
                  <c:v>24747</c:v>
                </c:pt>
                <c:pt idx="18">
                  <c:v>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D-4543-92DE-089F26FAA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767200"/>
        <c:axId val="676767856"/>
      </c:lineChart>
      <c:catAx>
        <c:axId val="676767200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767856"/>
        <c:crosses val="autoZero"/>
        <c:auto val="1"/>
        <c:lblAlgn val="ctr"/>
        <c:lblOffset val="100"/>
        <c:noMultiLvlLbl val="0"/>
      </c:catAx>
      <c:valAx>
        <c:axId val="6767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676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月全球核心城市中心城区房价（</a:t>
            </a:r>
            <a:r>
              <a:rPr lang="zh-CN" altLang="zh-CN" sz="1400" b="0" i="0" u="none" strike="noStrike" baseline="0">
                <a:effectLst/>
              </a:rPr>
              <a:t>修正前</a:t>
            </a:r>
            <a:r>
              <a:rPr lang="zh-CN" altLang="en-US"/>
              <a:t>）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楼价比较'!$C$5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楼价比较'!$B$6:$B$25</c:f>
              <c:strCache>
                <c:ptCount val="20"/>
                <c:pt idx="0">
                  <c:v>香港</c:v>
                </c:pt>
                <c:pt idx="1">
                  <c:v>伦敦</c:v>
                </c:pt>
                <c:pt idx="2">
                  <c:v>新加坡</c:v>
                </c:pt>
                <c:pt idx="3">
                  <c:v>上海</c:v>
                </c:pt>
                <c:pt idx="4">
                  <c:v>北京</c:v>
                </c:pt>
                <c:pt idx="5">
                  <c:v>纽约</c:v>
                </c:pt>
                <c:pt idx="6">
                  <c:v>深圳</c:v>
                </c:pt>
                <c:pt idx="7">
                  <c:v>旧金山</c:v>
                </c:pt>
                <c:pt idx="8">
                  <c:v>巴黎</c:v>
                </c:pt>
                <c:pt idx="9">
                  <c:v>波士顿</c:v>
                </c:pt>
                <c:pt idx="10">
                  <c:v>东京</c:v>
                </c:pt>
                <c:pt idx="11">
                  <c:v>罗马</c:v>
                </c:pt>
                <c:pt idx="12">
                  <c:v>悉尼</c:v>
                </c:pt>
                <c:pt idx="13">
                  <c:v>洛杉矶</c:v>
                </c:pt>
                <c:pt idx="14">
                  <c:v>孟买</c:v>
                </c:pt>
                <c:pt idx="15">
                  <c:v>广州</c:v>
                </c:pt>
                <c:pt idx="16">
                  <c:v>台北</c:v>
                </c:pt>
                <c:pt idx="17">
                  <c:v>柏林</c:v>
                </c:pt>
                <c:pt idx="18">
                  <c:v>莫斯科</c:v>
                </c:pt>
                <c:pt idx="19">
                  <c:v>芝加哥</c:v>
                </c:pt>
              </c:strCache>
            </c:strRef>
          </c:cat>
          <c:val>
            <c:numRef>
              <c:f>'6.3 楼价比较'!$C$6:$C$25</c:f>
              <c:numCache>
                <c:formatCode>_ * #,##0_ ;_ * \-#,##0_ ;_ * "-"??_ ;_ @_ </c:formatCode>
                <c:ptCount val="20"/>
                <c:pt idx="0">
                  <c:v>28836</c:v>
                </c:pt>
                <c:pt idx="1">
                  <c:v>17219</c:v>
                </c:pt>
                <c:pt idx="2">
                  <c:v>16494</c:v>
                </c:pt>
                <c:pt idx="3">
                  <c:v>15232</c:v>
                </c:pt>
                <c:pt idx="4">
                  <c:v>15088</c:v>
                </c:pt>
                <c:pt idx="5">
                  <c:v>13734</c:v>
                </c:pt>
                <c:pt idx="6">
                  <c:v>13115</c:v>
                </c:pt>
                <c:pt idx="7">
                  <c:v>11957</c:v>
                </c:pt>
                <c:pt idx="8">
                  <c:v>11729</c:v>
                </c:pt>
                <c:pt idx="9">
                  <c:v>10523</c:v>
                </c:pt>
                <c:pt idx="10">
                  <c:v>10327</c:v>
                </c:pt>
                <c:pt idx="11">
                  <c:v>9752</c:v>
                </c:pt>
                <c:pt idx="12">
                  <c:v>9702</c:v>
                </c:pt>
                <c:pt idx="13">
                  <c:v>6846</c:v>
                </c:pt>
                <c:pt idx="14">
                  <c:v>6409</c:v>
                </c:pt>
                <c:pt idx="15">
                  <c:v>6362</c:v>
                </c:pt>
                <c:pt idx="16">
                  <c:v>6260</c:v>
                </c:pt>
                <c:pt idx="17">
                  <c:v>6010</c:v>
                </c:pt>
                <c:pt idx="18">
                  <c:v>5009</c:v>
                </c:pt>
                <c:pt idx="19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4-49FF-84C3-40B932B11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119904"/>
        <c:axId val="687211088"/>
      </c:barChart>
      <c:catAx>
        <c:axId val="6871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211088"/>
        <c:crosses val="autoZero"/>
        <c:auto val="1"/>
        <c:lblAlgn val="ctr"/>
        <c:lblOffset val="100"/>
        <c:noMultiLvlLbl val="0"/>
      </c:catAx>
      <c:valAx>
        <c:axId val="6872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71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月全球核心城市中心城区房价（修正后）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楼价比较'!$C$33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楼价比较'!$B$34:$B$53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伦敦</c:v>
                </c:pt>
                <c:pt idx="5">
                  <c:v>新加坡</c:v>
                </c:pt>
                <c:pt idx="6">
                  <c:v>纽约</c:v>
                </c:pt>
                <c:pt idx="7">
                  <c:v>旧金山</c:v>
                </c:pt>
                <c:pt idx="8">
                  <c:v>巴黎</c:v>
                </c:pt>
                <c:pt idx="9">
                  <c:v>波士顿</c:v>
                </c:pt>
                <c:pt idx="10">
                  <c:v>东京</c:v>
                </c:pt>
                <c:pt idx="11">
                  <c:v>罗马</c:v>
                </c:pt>
                <c:pt idx="12">
                  <c:v>悉尼</c:v>
                </c:pt>
                <c:pt idx="13">
                  <c:v>广州</c:v>
                </c:pt>
                <c:pt idx="14">
                  <c:v>洛杉矶</c:v>
                </c:pt>
                <c:pt idx="15">
                  <c:v>孟买</c:v>
                </c:pt>
                <c:pt idx="16">
                  <c:v>台北</c:v>
                </c:pt>
                <c:pt idx="17">
                  <c:v>柏林</c:v>
                </c:pt>
                <c:pt idx="18">
                  <c:v>莫斯科</c:v>
                </c:pt>
                <c:pt idx="19">
                  <c:v>芝加哥</c:v>
                </c:pt>
              </c:strCache>
            </c:strRef>
          </c:cat>
          <c:val>
            <c:numRef>
              <c:f>'6.3 楼价比较'!$C$34:$C$53</c:f>
              <c:numCache>
                <c:formatCode>_ * #,##0_ ;_ * \-#,##0_ ;_ * "-"??_ ;_ @_ </c:formatCode>
                <c:ptCount val="20"/>
                <c:pt idx="0">
                  <c:v>28836</c:v>
                </c:pt>
                <c:pt idx="1">
                  <c:v>21760</c:v>
                </c:pt>
                <c:pt idx="2">
                  <c:v>21554</c:v>
                </c:pt>
                <c:pt idx="3">
                  <c:v>18736</c:v>
                </c:pt>
                <c:pt idx="4">
                  <c:v>17219</c:v>
                </c:pt>
                <c:pt idx="5">
                  <c:v>16494</c:v>
                </c:pt>
                <c:pt idx="6">
                  <c:v>13734</c:v>
                </c:pt>
                <c:pt idx="7">
                  <c:v>11957</c:v>
                </c:pt>
                <c:pt idx="8">
                  <c:v>11729</c:v>
                </c:pt>
                <c:pt idx="9">
                  <c:v>10523</c:v>
                </c:pt>
                <c:pt idx="10">
                  <c:v>10327</c:v>
                </c:pt>
                <c:pt idx="11">
                  <c:v>9752</c:v>
                </c:pt>
                <c:pt idx="12">
                  <c:v>9702</c:v>
                </c:pt>
                <c:pt idx="13">
                  <c:v>9089</c:v>
                </c:pt>
                <c:pt idx="14">
                  <c:v>6846</c:v>
                </c:pt>
                <c:pt idx="15">
                  <c:v>6409</c:v>
                </c:pt>
                <c:pt idx="16">
                  <c:v>6260</c:v>
                </c:pt>
                <c:pt idx="17">
                  <c:v>6010</c:v>
                </c:pt>
                <c:pt idx="18">
                  <c:v>5009</c:v>
                </c:pt>
                <c:pt idx="19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F-4BA9-9F61-47EA62465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077768"/>
        <c:axId val="945079736"/>
      </c:barChart>
      <c:catAx>
        <c:axId val="94507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9736"/>
        <c:crosses val="autoZero"/>
        <c:auto val="1"/>
        <c:lblAlgn val="ctr"/>
        <c:lblOffset val="100"/>
        <c:noMultiLvlLbl val="0"/>
      </c:catAx>
      <c:valAx>
        <c:axId val="9450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月全球非核心城市非中心城区房价（修正前）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楼价比较'!$C$62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楼价比较'!$B$63:$B$82</c:f>
              <c:strCache>
                <c:ptCount val="20"/>
                <c:pt idx="0">
                  <c:v>香港</c:v>
                </c:pt>
                <c:pt idx="1">
                  <c:v>伦敦</c:v>
                </c:pt>
                <c:pt idx="2">
                  <c:v>旧金山</c:v>
                </c:pt>
                <c:pt idx="3">
                  <c:v>新加坡</c:v>
                </c:pt>
                <c:pt idx="4">
                  <c:v>巴黎</c:v>
                </c:pt>
                <c:pt idx="5">
                  <c:v>上海</c:v>
                </c:pt>
                <c:pt idx="6">
                  <c:v>北京</c:v>
                </c:pt>
                <c:pt idx="7">
                  <c:v>深圳</c:v>
                </c:pt>
                <c:pt idx="8">
                  <c:v>纽约</c:v>
                </c:pt>
                <c:pt idx="9">
                  <c:v>悉尼</c:v>
                </c:pt>
                <c:pt idx="10">
                  <c:v>东京</c:v>
                </c:pt>
                <c:pt idx="11">
                  <c:v>洛杉矶</c:v>
                </c:pt>
                <c:pt idx="12">
                  <c:v>波士顿</c:v>
                </c:pt>
                <c:pt idx="13">
                  <c:v>台北</c:v>
                </c:pt>
                <c:pt idx="14">
                  <c:v>罗马</c:v>
                </c:pt>
                <c:pt idx="15">
                  <c:v>柏林</c:v>
                </c:pt>
                <c:pt idx="16">
                  <c:v>广州</c:v>
                </c:pt>
                <c:pt idx="17">
                  <c:v>莫斯科</c:v>
                </c:pt>
                <c:pt idx="18">
                  <c:v>孟买</c:v>
                </c:pt>
                <c:pt idx="19">
                  <c:v>芝加哥</c:v>
                </c:pt>
              </c:strCache>
            </c:strRef>
          </c:cat>
          <c:val>
            <c:numRef>
              <c:f>'6.3 楼价比较'!$C$63:$C$82</c:f>
              <c:numCache>
                <c:formatCode>_ * #,##0_ ;_ * \-#,##0_ ;_ * "-"??_ ;_ @_ </c:formatCode>
                <c:ptCount val="20"/>
                <c:pt idx="0">
                  <c:v>17787</c:v>
                </c:pt>
                <c:pt idx="1">
                  <c:v>9423</c:v>
                </c:pt>
                <c:pt idx="2">
                  <c:v>9153</c:v>
                </c:pt>
                <c:pt idx="3">
                  <c:v>8445</c:v>
                </c:pt>
                <c:pt idx="4">
                  <c:v>8390</c:v>
                </c:pt>
                <c:pt idx="5">
                  <c:v>7544</c:v>
                </c:pt>
                <c:pt idx="6">
                  <c:v>7525</c:v>
                </c:pt>
                <c:pt idx="7">
                  <c:v>6951</c:v>
                </c:pt>
                <c:pt idx="8">
                  <c:v>6455</c:v>
                </c:pt>
                <c:pt idx="9">
                  <c:v>6234</c:v>
                </c:pt>
                <c:pt idx="10">
                  <c:v>5058</c:v>
                </c:pt>
                <c:pt idx="11">
                  <c:v>4466</c:v>
                </c:pt>
                <c:pt idx="12">
                  <c:v>4110</c:v>
                </c:pt>
                <c:pt idx="13">
                  <c:v>4097</c:v>
                </c:pt>
                <c:pt idx="14">
                  <c:v>4061</c:v>
                </c:pt>
                <c:pt idx="15">
                  <c:v>4022</c:v>
                </c:pt>
                <c:pt idx="16">
                  <c:v>3405</c:v>
                </c:pt>
                <c:pt idx="17">
                  <c:v>2427</c:v>
                </c:pt>
                <c:pt idx="18">
                  <c:v>2355</c:v>
                </c:pt>
                <c:pt idx="19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6-4109-AD5D-60D5AB84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624528"/>
        <c:axId val="657625184"/>
      </c:barChart>
      <c:catAx>
        <c:axId val="657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625184"/>
        <c:crosses val="autoZero"/>
        <c:auto val="1"/>
        <c:lblAlgn val="ctr"/>
        <c:lblOffset val="100"/>
        <c:noMultiLvlLbl val="0"/>
      </c:catAx>
      <c:valAx>
        <c:axId val="6576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6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月全球核心城市非中心城区房价（修正后）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楼价比较'!$C$90</c:f>
              <c:strCache>
                <c:ptCount val="1"/>
                <c:pt idx="0">
                  <c:v>房价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楼价比较'!$B$91:$B$110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伦敦</c:v>
                </c:pt>
                <c:pt idx="5">
                  <c:v>旧金山</c:v>
                </c:pt>
                <c:pt idx="6">
                  <c:v>新加坡</c:v>
                </c:pt>
                <c:pt idx="7">
                  <c:v>巴黎</c:v>
                </c:pt>
                <c:pt idx="8">
                  <c:v>纽约</c:v>
                </c:pt>
                <c:pt idx="9">
                  <c:v>悉尼</c:v>
                </c:pt>
                <c:pt idx="10">
                  <c:v>东京</c:v>
                </c:pt>
                <c:pt idx="11">
                  <c:v>广州</c:v>
                </c:pt>
                <c:pt idx="12">
                  <c:v>洛杉矶</c:v>
                </c:pt>
                <c:pt idx="13">
                  <c:v>波士顿</c:v>
                </c:pt>
                <c:pt idx="14">
                  <c:v>台北</c:v>
                </c:pt>
                <c:pt idx="15">
                  <c:v>罗马</c:v>
                </c:pt>
                <c:pt idx="16">
                  <c:v>柏林</c:v>
                </c:pt>
                <c:pt idx="17">
                  <c:v>莫斯科</c:v>
                </c:pt>
                <c:pt idx="18">
                  <c:v>孟买</c:v>
                </c:pt>
                <c:pt idx="19">
                  <c:v>芝加哥</c:v>
                </c:pt>
              </c:strCache>
            </c:strRef>
          </c:cat>
          <c:val>
            <c:numRef>
              <c:f>'6.3 楼价比较'!$C$91:$C$110</c:f>
              <c:numCache>
                <c:formatCode>_ * #,##0_ ;_ * \-#,##0_ ;_ * "-"??_ ;_ @_ </c:formatCode>
                <c:ptCount val="20"/>
                <c:pt idx="0">
                  <c:v>17787</c:v>
                </c:pt>
                <c:pt idx="1">
                  <c:v>10920</c:v>
                </c:pt>
                <c:pt idx="2">
                  <c:v>10750</c:v>
                </c:pt>
                <c:pt idx="3">
                  <c:v>9930</c:v>
                </c:pt>
                <c:pt idx="4">
                  <c:v>9423</c:v>
                </c:pt>
                <c:pt idx="5">
                  <c:v>9153</c:v>
                </c:pt>
                <c:pt idx="6">
                  <c:v>8445</c:v>
                </c:pt>
                <c:pt idx="7">
                  <c:v>8390</c:v>
                </c:pt>
                <c:pt idx="8">
                  <c:v>6455</c:v>
                </c:pt>
                <c:pt idx="9">
                  <c:v>6234</c:v>
                </c:pt>
                <c:pt idx="10">
                  <c:v>5058</c:v>
                </c:pt>
                <c:pt idx="11">
                  <c:v>4864</c:v>
                </c:pt>
                <c:pt idx="12">
                  <c:v>4466</c:v>
                </c:pt>
                <c:pt idx="13">
                  <c:v>4110</c:v>
                </c:pt>
                <c:pt idx="14">
                  <c:v>4097</c:v>
                </c:pt>
                <c:pt idx="15">
                  <c:v>4061</c:v>
                </c:pt>
                <c:pt idx="16">
                  <c:v>4022</c:v>
                </c:pt>
                <c:pt idx="17">
                  <c:v>2427</c:v>
                </c:pt>
                <c:pt idx="18">
                  <c:v>2355</c:v>
                </c:pt>
                <c:pt idx="19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1-476E-BB36-62D76E2DE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358624"/>
        <c:axId val="684358952"/>
      </c:barChart>
      <c:catAx>
        <c:axId val="6843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358952"/>
        <c:crosses val="autoZero"/>
        <c:auto val="1"/>
        <c:lblAlgn val="ctr"/>
        <c:lblOffset val="100"/>
        <c:noMultiLvlLbl val="0"/>
      </c:catAx>
      <c:valAx>
        <c:axId val="68435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35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</a:t>
            </a:r>
            <a:r>
              <a:rPr lang="en-US" altLang="zh-CN"/>
              <a:t>7</a:t>
            </a:r>
            <a:r>
              <a:rPr lang="zh-CN" altLang="en-US"/>
              <a:t>月全球核心城市房价收入比（修正前）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'6.3 楼价比较'!$C$120</c:f>
              <c:strCache>
                <c:ptCount val="1"/>
                <c:pt idx="0">
                  <c:v>房价收入比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'6.3 楼价比较'!$B$121:$B$140</c:f>
              <c:strCache>
                <c:ptCount val="20"/>
                <c:pt idx="0">
                  <c:v>香港</c:v>
                </c:pt>
                <c:pt idx="1">
                  <c:v>上海</c:v>
                </c:pt>
                <c:pt idx="2">
                  <c:v>北京</c:v>
                </c:pt>
                <c:pt idx="3">
                  <c:v>深圳</c:v>
                </c:pt>
                <c:pt idx="4">
                  <c:v>孟买</c:v>
                </c:pt>
                <c:pt idx="5">
                  <c:v>台北</c:v>
                </c:pt>
                <c:pt idx="6">
                  <c:v>广州</c:v>
                </c:pt>
                <c:pt idx="7">
                  <c:v>新加坡</c:v>
                </c:pt>
                <c:pt idx="8">
                  <c:v>罗马</c:v>
                </c:pt>
                <c:pt idx="9">
                  <c:v>伦敦</c:v>
                </c:pt>
                <c:pt idx="10">
                  <c:v>莫斯科</c:v>
                </c:pt>
                <c:pt idx="11">
                  <c:v>巴黎</c:v>
                </c:pt>
                <c:pt idx="12">
                  <c:v>东京</c:v>
                </c:pt>
                <c:pt idx="13">
                  <c:v>纽约</c:v>
                </c:pt>
                <c:pt idx="14">
                  <c:v>柏林</c:v>
                </c:pt>
                <c:pt idx="15">
                  <c:v>悉尼</c:v>
                </c:pt>
                <c:pt idx="16">
                  <c:v>旧金山</c:v>
                </c:pt>
                <c:pt idx="17">
                  <c:v>波士顿</c:v>
                </c:pt>
                <c:pt idx="18">
                  <c:v>洛杉矶</c:v>
                </c:pt>
                <c:pt idx="19">
                  <c:v>芝加哥</c:v>
                </c:pt>
              </c:strCache>
            </c:strRef>
          </c:cat>
          <c:val>
            <c:numRef>
              <c:f>'6.3 楼价比较'!$C$121:$C$140</c:f>
              <c:numCache>
                <c:formatCode>_ * #,##0.0_ ;_ * \-#,##0.0_ ;_ * "-"??_ ;_ @_ </c:formatCode>
                <c:ptCount val="20"/>
                <c:pt idx="0">
                  <c:v>47.36</c:v>
                </c:pt>
                <c:pt idx="1">
                  <c:v>44.35</c:v>
                </c:pt>
                <c:pt idx="2">
                  <c:v>43.96</c:v>
                </c:pt>
                <c:pt idx="3">
                  <c:v>40.14</c:v>
                </c:pt>
                <c:pt idx="4">
                  <c:v>30.84</c:v>
                </c:pt>
                <c:pt idx="5">
                  <c:v>25.99</c:v>
                </c:pt>
                <c:pt idx="6">
                  <c:v>23.11</c:v>
                </c:pt>
                <c:pt idx="7">
                  <c:v>20.95</c:v>
                </c:pt>
                <c:pt idx="8">
                  <c:v>20.76</c:v>
                </c:pt>
                <c:pt idx="9">
                  <c:v>20.49</c:v>
                </c:pt>
                <c:pt idx="10">
                  <c:v>19.809999999999999</c:v>
                </c:pt>
                <c:pt idx="11">
                  <c:v>18.420000000000002</c:v>
                </c:pt>
                <c:pt idx="12">
                  <c:v>12.98</c:v>
                </c:pt>
                <c:pt idx="13">
                  <c:v>11.85</c:v>
                </c:pt>
                <c:pt idx="14">
                  <c:v>10.38</c:v>
                </c:pt>
                <c:pt idx="15">
                  <c:v>10.220000000000001</c:v>
                </c:pt>
                <c:pt idx="16">
                  <c:v>9.76</c:v>
                </c:pt>
                <c:pt idx="17">
                  <c:v>8.9</c:v>
                </c:pt>
                <c:pt idx="18">
                  <c:v>7.91</c:v>
                </c:pt>
                <c:pt idx="19">
                  <c:v>3.69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4-4FAB-8682-BF288D18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243848"/>
        <c:axId val="950242536"/>
      </c:barChart>
      <c:catAx>
        <c:axId val="95024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242536"/>
        <c:crosses val="autoZero"/>
        <c:auto val="1"/>
        <c:lblAlgn val="ctr"/>
        <c:lblOffset val="100"/>
        <c:noMultiLvlLbl val="0"/>
      </c:catAx>
      <c:valAx>
        <c:axId val="9502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_ ;_ * \-#,##0.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24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0_1">
  <dgm:title val=""/>
  <dgm:desc val=""/>
  <dgm:catLst>
    <dgm:cat type="mainScheme" pri="10100"/>
  </dgm:catLst>
  <dgm:styleLbl name="node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lig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dk1">
        <a:shade val="80000"/>
      </a:schemeClr>
    </dgm:linClrLst>
    <dgm:effectClrLst/>
    <dgm:txLinClrLst/>
    <dgm:txFillClrLst/>
    <dgm:txEffectClrLst/>
  </dgm:styleLbl>
  <dgm:styleLbl name="node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dk1">
        <a:tint val="40000"/>
      </a:schemeClr>
    </dgm:fillClrLst>
    <dgm:linClrLst meth="repeat">
      <a:schemeClr val="dk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ibTrans1D1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dk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2D1">
    <dgm:fillClrLst meth="repeat">
      <a:schemeClr val="dk1">
        <a:tint val="60000"/>
      </a:schemeClr>
    </dgm:fillClrLst>
    <dgm:linClrLst meth="repeat">
      <a:schemeClr val="dk1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3">
    <dgm:fillClrLst meth="repeat">
      <a:schemeClr val="dk1"/>
    </dgm:fillClrLst>
    <dgm:linClrLst meth="repeat">
      <a:schemeClr val="dk1"/>
    </dgm:linClrLst>
    <dgm:effectClrLst/>
    <dgm:txLinClrLst/>
    <dgm:txFillClrLst/>
    <dgm:txEffectClrLst/>
  </dgm:styleLbl>
  <dgm:styleLbl name="parChTrans2D4">
    <dgm:fillClrLst meth="repeat">
      <a:schemeClr val="dk1"/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dk1"/>
    </dgm:fillClrLst>
    <dgm:linClrLst meth="repeat">
      <a:schemeClr val="dk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dk1"/>
    </dgm:fillClrLst>
    <dgm:linClrLst meth="repeat">
      <a:schemeClr val="dk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dk1">
        <a:alpha val="4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dk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dk1">
        <a:alpha val="90000"/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dk1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dk1">
        <a:shade val="8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dk1">
        <a:tint val="50000"/>
        <a:alpha val="4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dk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7A41D7CB-C1C9-474E-97CB-80D6C728DF4F}" type="doc">
      <dgm:prSet loTypeId="urn:microsoft.com/office/officeart/2005/8/layout/pyramid3" loCatId="pyramid" qsTypeId="urn:microsoft.com/office/officeart/2005/8/quickstyle/simple1" qsCatId="simple" csTypeId="urn:microsoft.com/office/officeart/2005/8/colors/accent1_2" csCatId="accent1" phldr="1"/>
      <dgm:spPr/>
    </dgm:pt>
    <dgm:pt modelId="{4728E741-E737-4DD5-ABB5-5E0AA6109136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模式创新</a:t>
          </a:r>
        </a:p>
      </dgm:t>
    </dgm:pt>
    <dgm:pt modelId="{3C4C1A39-A9E6-4800-B4D0-F51597A6C381}" type="parTrans" cxnId="{392F5E2B-CDCA-4355-B6E6-E56928164475}">
      <dgm:prSet/>
      <dgm:spPr/>
      <dgm:t>
        <a:bodyPr/>
        <a:lstStyle/>
        <a:p>
          <a:endParaRPr lang="zh-CN" altLang="en-US"/>
        </a:p>
      </dgm:t>
    </dgm:pt>
    <dgm:pt modelId="{3F9422E5-B809-4895-B3F1-29CD469B5736}" type="sibTrans" cxnId="{392F5E2B-CDCA-4355-B6E6-E56928164475}">
      <dgm:prSet/>
      <dgm:spPr/>
      <dgm:t>
        <a:bodyPr/>
        <a:lstStyle/>
        <a:p>
          <a:endParaRPr lang="zh-CN" altLang="en-US"/>
        </a:p>
      </dgm:t>
    </dgm:pt>
    <dgm:pt modelId="{1A94F58B-0C50-44EA-A26E-875AD7C87CCA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平台工具</a:t>
          </a:r>
        </a:p>
      </dgm:t>
    </dgm:pt>
    <dgm:pt modelId="{F40E7A3F-F89A-4AC5-BC9B-2740893E3E66}" type="parTrans" cxnId="{1073386B-5D04-4C58-AFDE-59AB87C3F329}">
      <dgm:prSet/>
      <dgm:spPr/>
      <dgm:t>
        <a:bodyPr/>
        <a:lstStyle/>
        <a:p>
          <a:endParaRPr lang="zh-CN" altLang="en-US"/>
        </a:p>
      </dgm:t>
    </dgm:pt>
    <dgm:pt modelId="{C7AB01EF-AF5B-4774-8A8E-0C46C0C36514}" type="sibTrans" cxnId="{1073386B-5D04-4C58-AFDE-59AB87C3F329}">
      <dgm:prSet/>
      <dgm:spPr/>
      <dgm:t>
        <a:bodyPr/>
        <a:lstStyle/>
        <a:p>
          <a:endParaRPr lang="zh-CN" altLang="en-US"/>
        </a:p>
      </dgm:t>
    </dgm:pt>
    <dgm:pt modelId="{CDDE5BB0-D651-410D-A9AD-CA0930530340}">
      <dgm:prSet phldrT="[文本]" custT="1"/>
      <dgm:spPr/>
      <dgm:t>
        <a:bodyPr/>
        <a:lstStyle/>
        <a:p>
          <a:r>
            <a:rPr lang="zh-CN" altLang="en-US" sz="1800" b="1">
              <a:solidFill>
                <a:schemeClr val="bg1"/>
              </a:solidFill>
            </a:rPr>
            <a:t>基础</a:t>
          </a:r>
          <a:endParaRPr lang="en-US" altLang="zh-CN" sz="1800" b="1">
            <a:solidFill>
              <a:schemeClr val="bg1"/>
            </a:solidFill>
          </a:endParaRPr>
        </a:p>
        <a:p>
          <a:r>
            <a:rPr lang="zh-CN" altLang="en-US" sz="1800" b="1">
              <a:solidFill>
                <a:schemeClr val="bg1"/>
              </a:solidFill>
            </a:rPr>
            <a:t>设施</a:t>
          </a:r>
        </a:p>
      </dgm:t>
    </dgm:pt>
    <dgm:pt modelId="{98850C97-7E36-4DFC-9AF4-2756B12A52C3}" type="parTrans" cxnId="{8EC2303B-9A03-4079-9376-40176B2572C3}">
      <dgm:prSet/>
      <dgm:spPr/>
      <dgm:t>
        <a:bodyPr/>
        <a:lstStyle/>
        <a:p>
          <a:endParaRPr lang="zh-CN" altLang="en-US"/>
        </a:p>
      </dgm:t>
    </dgm:pt>
    <dgm:pt modelId="{2A96B278-0BA7-40DD-9B8F-92D33EB1D8C3}" type="sibTrans" cxnId="{8EC2303B-9A03-4079-9376-40176B2572C3}">
      <dgm:prSet/>
      <dgm:spPr/>
      <dgm:t>
        <a:bodyPr/>
        <a:lstStyle/>
        <a:p>
          <a:endParaRPr lang="zh-CN" altLang="en-US"/>
        </a:p>
      </dgm:t>
    </dgm:pt>
    <dgm:pt modelId="{F10F2EE7-0549-486F-A7AC-B1F3C5177C0A}">
      <dgm:prSet phldrT="[文本]"/>
      <dgm:spPr/>
      <dgm:t>
        <a:bodyPr/>
        <a:lstStyle/>
        <a:p>
          <a:r>
            <a:rPr lang="zh-CN" altLang="en-US" b="1">
              <a:solidFill>
                <a:schemeClr val="bg1"/>
              </a:solidFill>
            </a:rPr>
            <a:t>应用服务</a:t>
          </a:r>
        </a:p>
      </dgm:t>
    </dgm:pt>
    <dgm:pt modelId="{B836EE61-6C86-4DAB-983F-0C84D90771DA}" type="parTrans" cxnId="{122EA249-131E-4664-8646-E7989932D026}">
      <dgm:prSet/>
      <dgm:spPr/>
      <dgm:t>
        <a:bodyPr/>
        <a:lstStyle/>
        <a:p>
          <a:endParaRPr lang="zh-CN" altLang="en-US"/>
        </a:p>
      </dgm:t>
    </dgm:pt>
    <dgm:pt modelId="{91523721-826C-413C-8A5A-AE63E110C0A2}" type="sibTrans" cxnId="{122EA249-131E-4664-8646-E7989932D026}">
      <dgm:prSet/>
      <dgm:spPr/>
      <dgm:t>
        <a:bodyPr/>
        <a:lstStyle/>
        <a:p>
          <a:endParaRPr lang="zh-CN" altLang="en-US"/>
        </a:p>
      </dgm:t>
    </dgm:pt>
    <dgm:pt modelId="{72A10166-5BAE-48A9-A84B-5D81BE8F636E}" type="pres">
      <dgm:prSet presAssocID="{7A41D7CB-C1C9-474E-97CB-80D6C728DF4F}" presName="Name0" presStyleCnt="0">
        <dgm:presLayoutVars>
          <dgm:dir/>
          <dgm:animLvl val="lvl"/>
          <dgm:resizeHandles val="exact"/>
        </dgm:presLayoutVars>
      </dgm:prSet>
      <dgm:spPr/>
    </dgm:pt>
    <dgm:pt modelId="{01F0F75D-298C-4309-A726-5963579A665D}" type="pres">
      <dgm:prSet presAssocID="{4728E741-E737-4DD5-ABB5-5E0AA6109136}" presName="Name8" presStyleCnt="0"/>
      <dgm:spPr/>
    </dgm:pt>
    <dgm:pt modelId="{0CF03679-65BB-4CEB-BBB5-DF794D60EF02}" type="pres">
      <dgm:prSet presAssocID="{4728E741-E737-4DD5-ABB5-5E0AA6109136}" presName="level" presStyleLbl="node1" presStyleIdx="0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C2542CD7-9D6A-4BF1-A11C-BE32CA4727AA}" type="pres">
      <dgm:prSet presAssocID="{4728E741-E737-4DD5-ABB5-5E0AA6109136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BC83C69E-A980-48A9-BD96-3875364F8735}" type="pres">
      <dgm:prSet presAssocID="{F10F2EE7-0549-486F-A7AC-B1F3C5177C0A}" presName="Name8" presStyleCnt="0"/>
      <dgm:spPr/>
    </dgm:pt>
    <dgm:pt modelId="{F188FD23-9EC5-4618-B68E-F510D7A8D478}" type="pres">
      <dgm:prSet presAssocID="{F10F2EE7-0549-486F-A7AC-B1F3C5177C0A}" presName="level" presStyleLbl="node1" presStyleIdx="1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6A42974F-CDF2-4372-899C-F8AB7B6C7FD6}" type="pres">
      <dgm:prSet presAssocID="{F10F2EE7-0549-486F-A7AC-B1F3C5177C0A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FD68D32B-E697-44B1-AAC4-F2E643CC6933}" type="pres">
      <dgm:prSet presAssocID="{1A94F58B-0C50-44EA-A26E-875AD7C87CCA}" presName="Name8" presStyleCnt="0"/>
      <dgm:spPr/>
    </dgm:pt>
    <dgm:pt modelId="{6D01478F-C8E1-4E4B-B4AD-582376CEC551}" type="pres">
      <dgm:prSet presAssocID="{1A94F58B-0C50-44EA-A26E-875AD7C87CCA}" presName="level" presStyleLbl="node1" presStyleIdx="2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4230DC05-58AB-4890-BAC9-BF9F0C3630AB}" type="pres">
      <dgm:prSet presAssocID="{1A94F58B-0C50-44EA-A26E-875AD7C87CCA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46A21571-C150-43A9-A5FC-64362D37B9C6}" type="pres">
      <dgm:prSet presAssocID="{CDDE5BB0-D651-410D-A9AD-CA0930530340}" presName="Name8" presStyleCnt="0"/>
      <dgm:spPr/>
    </dgm:pt>
    <dgm:pt modelId="{C91899AB-EF54-4F07-8BBA-C3B9AC539E5C}" type="pres">
      <dgm:prSet presAssocID="{CDDE5BB0-D651-410D-A9AD-CA0930530340}" presName="level" presStyleLbl="node1" presStyleIdx="3" presStyleCnt="4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4BC4AA5D-523F-417D-B844-DDA1F78DF12A}" type="pres">
      <dgm:prSet presAssocID="{CDDE5BB0-D651-410D-A9AD-CA0930530340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</dgm:ptLst>
  <dgm:cxnLst>
    <dgm:cxn modelId="{122EA249-131E-4664-8646-E7989932D026}" srcId="{7A41D7CB-C1C9-474E-97CB-80D6C728DF4F}" destId="{F10F2EE7-0549-486F-A7AC-B1F3C5177C0A}" srcOrd="1" destOrd="0" parTransId="{B836EE61-6C86-4DAB-983F-0C84D90771DA}" sibTransId="{91523721-826C-413C-8A5A-AE63E110C0A2}"/>
    <dgm:cxn modelId="{4AAEDA4F-F309-4C5B-9011-6449AA59FADC}" type="presOf" srcId="{4728E741-E737-4DD5-ABB5-5E0AA6109136}" destId="{C2542CD7-9D6A-4BF1-A11C-BE32CA4727AA}" srcOrd="1" destOrd="0" presId="urn:microsoft.com/office/officeart/2005/8/layout/pyramid3"/>
    <dgm:cxn modelId="{CDAF883B-97D0-4173-B37F-C5C28D184D57}" type="presOf" srcId="{1A94F58B-0C50-44EA-A26E-875AD7C87CCA}" destId="{4230DC05-58AB-4890-BAC9-BF9F0C3630AB}" srcOrd="1" destOrd="0" presId="urn:microsoft.com/office/officeart/2005/8/layout/pyramid3"/>
    <dgm:cxn modelId="{3B435DBE-A991-4CF1-9DCD-F8A6BE512E74}" type="presOf" srcId="{4728E741-E737-4DD5-ABB5-5E0AA6109136}" destId="{0CF03679-65BB-4CEB-BBB5-DF794D60EF02}" srcOrd="0" destOrd="0" presId="urn:microsoft.com/office/officeart/2005/8/layout/pyramid3"/>
    <dgm:cxn modelId="{392F5E2B-CDCA-4355-B6E6-E56928164475}" srcId="{7A41D7CB-C1C9-474E-97CB-80D6C728DF4F}" destId="{4728E741-E737-4DD5-ABB5-5E0AA6109136}" srcOrd="0" destOrd="0" parTransId="{3C4C1A39-A9E6-4800-B4D0-F51597A6C381}" sibTransId="{3F9422E5-B809-4895-B3F1-29CD469B5736}"/>
    <dgm:cxn modelId="{F6CA2A90-5381-4E91-B91E-389B0B70CD2E}" type="presOf" srcId="{1A94F58B-0C50-44EA-A26E-875AD7C87CCA}" destId="{6D01478F-C8E1-4E4B-B4AD-582376CEC551}" srcOrd="0" destOrd="0" presId="urn:microsoft.com/office/officeart/2005/8/layout/pyramid3"/>
    <dgm:cxn modelId="{38CDA46F-8D58-423F-9650-563A07EBBFF7}" type="presOf" srcId="{7A41D7CB-C1C9-474E-97CB-80D6C728DF4F}" destId="{72A10166-5BAE-48A9-A84B-5D81BE8F636E}" srcOrd="0" destOrd="0" presId="urn:microsoft.com/office/officeart/2005/8/layout/pyramid3"/>
    <dgm:cxn modelId="{1073386B-5D04-4C58-AFDE-59AB87C3F329}" srcId="{7A41D7CB-C1C9-474E-97CB-80D6C728DF4F}" destId="{1A94F58B-0C50-44EA-A26E-875AD7C87CCA}" srcOrd="2" destOrd="0" parTransId="{F40E7A3F-F89A-4AC5-BC9B-2740893E3E66}" sibTransId="{C7AB01EF-AF5B-4774-8A8E-0C46C0C36514}"/>
    <dgm:cxn modelId="{2118AC99-DB15-48C1-BAB0-02291319BB49}" type="presOf" srcId="{CDDE5BB0-D651-410D-A9AD-CA0930530340}" destId="{C91899AB-EF54-4F07-8BBA-C3B9AC539E5C}" srcOrd="0" destOrd="0" presId="urn:microsoft.com/office/officeart/2005/8/layout/pyramid3"/>
    <dgm:cxn modelId="{2EFC08DF-F4E9-484D-A189-9E8A66FAFC42}" type="presOf" srcId="{F10F2EE7-0549-486F-A7AC-B1F3C5177C0A}" destId="{6A42974F-CDF2-4372-899C-F8AB7B6C7FD6}" srcOrd="1" destOrd="0" presId="urn:microsoft.com/office/officeart/2005/8/layout/pyramid3"/>
    <dgm:cxn modelId="{5BE1DA50-D0AF-48C3-A9F1-CC786AD712ED}" type="presOf" srcId="{F10F2EE7-0549-486F-A7AC-B1F3C5177C0A}" destId="{F188FD23-9EC5-4618-B68E-F510D7A8D478}" srcOrd="0" destOrd="0" presId="urn:microsoft.com/office/officeart/2005/8/layout/pyramid3"/>
    <dgm:cxn modelId="{8EC2303B-9A03-4079-9376-40176B2572C3}" srcId="{7A41D7CB-C1C9-474E-97CB-80D6C728DF4F}" destId="{CDDE5BB0-D651-410D-A9AD-CA0930530340}" srcOrd="3" destOrd="0" parTransId="{98850C97-7E36-4DFC-9AF4-2756B12A52C3}" sibTransId="{2A96B278-0BA7-40DD-9B8F-92D33EB1D8C3}"/>
    <dgm:cxn modelId="{3239B334-D190-4BF0-B83F-75D3964793ED}" type="presOf" srcId="{CDDE5BB0-D651-410D-A9AD-CA0930530340}" destId="{4BC4AA5D-523F-417D-B844-DDA1F78DF12A}" srcOrd="1" destOrd="0" presId="urn:microsoft.com/office/officeart/2005/8/layout/pyramid3"/>
    <dgm:cxn modelId="{AE73E8AF-6834-4FCF-9CC7-2AA98FCC2086}" type="presParOf" srcId="{72A10166-5BAE-48A9-A84B-5D81BE8F636E}" destId="{01F0F75D-298C-4309-A726-5963579A665D}" srcOrd="0" destOrd="0" presId="urn:microsoft.com/office/officeart/2005/8/layout/pyramid3"/>
    <dgm:cxn modelId="{7FC54F01-F704-4D65-B6E3-FCC7A5D9A7EE}" type="presParOf" srcId="{01F0F75D-298C-4309-A726-5963579A665D}" destId="{0CF03679-65BB-4CEB-BBB5-DF794D60EF02}" srcOrd="0" destOrd="0" presId="urn:microsoft.com/office/officeart/2005/8/layout/pyramid3"/>
    <dgm:cxn modelId="{C1D2FE6B-0CFE-49FF-891B-8E7ED4C7640E}" type="presParOf" srcId="{01F0F75D-298C-4309-A726-5963579A665D}" destId="{C2542CD7-9D6A-4BF1-A11C-BE32CA4727AA}" srcOrd="1" destOrd="0" presId="urn:microsoft.com/office/officeart/2005/8/layout/pyramid3"/>
    <dgm:cxn modelId="{65AE2DD8-D912-4BB8-94D3-6FACF2B1B9C6}" type="presParOf" srcId="{72A10166-5BAE-48A9-A84B-5D81BE8F636E}" destId="{BC83C69E-A980-48A9-BD96-3875364F8735}" srcOrd="1" destOrd="0" presId="urn:microsoft.com/office/officeart/2005/8/layout/pyramid3"/>
    <dgm:cxn modelId="{55E2F872-5829-42D9-87DE-8081D9376A6A}" type="presParOf" srcId="{BC83C69E-A980-48A9-BD96-3875364F8735}" destId="{F188FD23-9EC5-4618-B68E-F510D7A8D478}" srcOrd="0" destOrd="0" presId="urn:microsoft.com/office/officeart/2005/8/layout/pyramid3"/>
    <dgm:cxn modelId="{88959663-4E8B-4A88-A8A2-E27CC8976A8A}" type="presParOf" srcId="{BC83C69E-A980-48A9-BD96-3875364F8735}" destId="{6A42974F-CDF2-4372-899C-F8AB7B6C7FD6}" srcOrd="1" destOrd="0" presId="urn:microsoft.com/office/officeart/2005/8/layout/pyramid3"/>
    <dgm:cxn modelId="{F7A9CFD1-FBDA-4149-A564-1F3FCD3CCB04}" type="presParOf" srcId="{72A10166-5BAE-48A9-A84B-5D81BE8F636E}" destId="{FD68D32B-E697-44B1-AAC4-F2E643CC6933}" srcOrd="2" destOrd="0" presId="urn:microsoft.com/office/officeart/2005/8/layout/pyramid3"/>
    <dgm:cxn modelId="{E11F0182-66EA-435F-9723-42C2BAB89E71}" type="presParOf" srcId="{FD68D32B-E697-44B1-AAC4-F2E643CC6933}" destId="{6D01478F-C8E1-4E4B-B4AD-582376CEC551}" srcOrd="0" destOrd="0" presId="urn:microsoft.com/office/officeart/2005/8/layout/pyramid3"/>
    <dgm:cxn modelId="{68672AFC-6906-4173-A8D3-A34F0EB5B3F3}" type="presParOf" srcId="{FD68D32B-E697-44B1-AAC4-F2E643CC6933}" destId="{4230DC05-58AB-4890-BAC9-BF9F0C3630AB}" srcOrd="1" destOrd="0" presId="urn:microsoft.com/office/officeart/2005/8/layout/pyramid3"/>
    <dgm:cxn modelId="{309D217A-E3EC-4D9E-A444-20FD237D36EE}" type="presParOf" srcId="{72A10166-5BAE-48A9-A84B-5D81BE8F636E}" destId="{46A21571-C150-43A9-A5FC-64362D37B9C6}" srcOrd="3" destOrd="0" presId="urn:microsoft.com/office/officeart/2005/8/layout/pyramid3"/>
    <dgm:cxn modelId="{7C4762CE-84C1-415C-BCD4-072C676E7B63}" type="presParOf" srcId="{46A21571-C150-43A9-A5FC-64362D37B9C6}" destId="{C91899AB-EF54-4F07-8BBA-C3B9AC539E5C}" srcOrd="0" destOrd="0" presId="urn:microsoft.com/office/officeart/2005/8/layout/pyramid3"/>
    <dgm:cxn modelId="{48002316-2189-46EA-970C-DCC536413C7A}" type="presParOf" srcId="{46A21571-C150-43A9-A5FC-64362D37B9C6}" destId="{4BC4AA5D-523F-417D-B844-DDA1F78DF12A}" srcOrd="1" destOrd="0" presId="urn:microsoft.com/office/officeart/2005/8/layout/pyramid3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6EFCE142-0F37-456B-8EAF-43E11A0E8636}" type="doc">
      <dgm:prSet loTypeId="urn:microsoft.com/office/officeart/2005/8/layout/pyramid1" loCatId="pyramid" qsTypeId="urn:microsoft.com/office/officeart/2005/8/quickstyle/simple1" qsCatId="simple" csTypeId="urn:microsoft.com/office/officeart/2005/8/colors/accent0_1" csCatId="mainScheme" phldr="1"/>
      <dgm:spPr/>
      <dgm:t>
        <a:bodyPr/>
        <a:lstStyle/>
        <a:p>
          <a:endParaRPr lang="zh-CN" altLang="en-US"/>
        </a:p>
      </dgm:t>
    </dgm:pt>
    <dgm:pt modelId="{3C3327B8-6A97-414D-915C-98DB2B88F45E}">
      <dgm:prSet phldrT="[文本]" custT="1"/>
      <dgm:spPr/>
      <dgm:t>
        <a:bodyPr anchor="ctr"/>
        <a:lstStyle/>
        <a:p>
          <a:r>
            <a:rPr lang="zh-CN" altLang="en-US" sz="1600" b="1"/>
            <a:t>自我实现</a:t>
          </a:r>
        </a:p>
      </dgm:t>
    </dgm:pt>
    <dgm:pt modelId="{36DD8B7A-A4B7-4253-9F60-FC2C00E7507B}" type="parTrans" cxnId="{D8BE9F3C-C6BA-4824-BDF7-3C30CCDC02B9}">
      <dgm:prSet/>
      <dgm:spPr/>
      <dgm:t>
        <a:bodyPr/>
        <a:lstStyle/>
        <a:p>
          <a:endParaRPr lang="zh-CN" altLang="en-US" sz="1600"/>
        </a:p>
      </dgm:t>
    </dgm:pt>
    <dgm:pt modelId="{9C5B2FB6-9657-43A2-B5C4-BE2B9AE0F790}" type="sibTrans" cxnId="{D8BE9F3C-C6BA-4824-BDF7-3C30CCDC02B9}">
      <dgm:prSet/>
      <dgm:spPr/>
      <dgm:t>
        <a:bodyPr/>
        <a:lstStyle/>
        <a:p>
          <a:endParaRPr lang="zh-CN" altLang="en-US" sz="1600"/>
        </a:p>
      </dgm:t>
    </dgm:pt>
    <dgm:pt modelId="{3D102F19-9B55-49BF-BB76-DF2794C35C9C}">
      <dgm:prSet phldrT="[文本]" custT="1"/>
      <dgm:spPr/>
      <dgm:t>
        <a:bodyPr/>
        <a:lstStyle/>
        <a:p>
          <a:r>
            <a:rPr lang="zh-CN" altLang="en-US" sz="1600" b="1"/>
            <a:t>尊重需求</a:t>
          </a:r>
        </a:p>
      </dgm:t>
    </dgm:pt>
    <dgm:pt modelId="{1A668E12-2FE9-4137-8AE6-D3A28C788322}" type="parTrans" cxnId="{4D721E99-6D67-4D60-92B8-C03B94753964}">
      <dgm:prSet/>
      <dgm:spPr/>
      <dgm:t>
        <a:bodyPr/>
        <a:lstStyle/>
        <a:p>
          <a:endParaRPr lang="zh-CN" altLang="en-US" sz="1600"/>
        </a:p>
      </dgm:t>
    </dgm:pt>
    <dgm:pt modelId="{24115BB5-AADF-4869-A950-7F0644C9B181}" type="sibTrans" cxnId="{4D721E99-6D67-4D60-92B8-C03B94753964}">
      <dgm:prSet/>
      <dgm:spPr/>
      <dgm:t>
        <a:bodyPr/>
        <a:lstStyle/>
        <a:p>
          <a:endParaRPr lang="zh-CN" altLang="en-US" sz="1600"/>
        </a:p>
      </dgm:t>
    </dgm:pt>
    <dgm:pt modelId="{6BE80919-2819-4A65-8CD4-7098ACE9591F}">
      <dgm:prSet phldrT="[文本]" custT="1"/>
      <dgm:spPr/>
      <dgm:t>
        <a:bodyPr/>
        <a:lstStyle/>
        <a:p>
          <a:r>
            <a:rPr lang="zh-CN" altLang="en-US" sz="1600" b="1"/>
            <a:t>社会需求</a:t>
          </a:r>
        </a:p>
      </dgm:t>
    </dgm:pt>
    <dgm:pt modelId="{B4968E87-CDE5-472A-92AF-73E0E3413B97}" type="parTrans" cxnId="{AFDA99EB-0E8E-49B6-98F3-98C5AD477034}">
      <dgm:prSet/>
      <dgm:spPr/>
      <dgm:t>
        <a:bodyPr/>
        <a:lstStyle/>
        <a:p>
          <a:endParaRPr lang="zh-CN" altLang="en-US" sz="1600"/>
        </a:p>
      </dgm:t>
    </dgm:pt>
    <dgm:pt modelId="{75E83E71-FC78-4FD0-B246-78EDCE8D5286}" type="sibTrans" cxnId="{AFDA99EB-0E8E-49B6-98F3-98C5AD477034}">
      <dgm:prSet/>
      <dgm:spPr/>
      <dgm:t>
        <a:bodyPr/>
        <a:lstStyle/>
        <a:p>
          <a:endParaRPr lang="zh-CN" altLang="en-US" sz="1600"/>
        </a:p>
      </dgm:t>
    </dgm:pt>
    <dgm:pt modelId="{DC5AFCB8-952B-4C3F-84B7-9D3226CB2CF5}">
      <dgm:prSet custT="1"/>
      <dgm:spPr/>
      <dgm:t>
        <a:bodyPr/>
        <a:lstStyle/>
        <a:p>
          <a:r>
            <a:rPr lang="zh-CN" altLang="en-US" sz="1600" b="1"/>
            <a:t>安全需求</a:t>
          </a:r>
        </a:p>
      </dgm:t>
    </dgm:pt>
    <dgm:pt modelId="{A8ADAA49-0FC9-4A1A-898F-60CA83C4F5BC}" type="parTrans" cxnId="{9EDB7A19-6F9D-4DE3-B2CA-C05B971CA619}">
      <dgm:prSet/>
      <dgm:spPr/>
      <dgm:t>
        <a:bodyPr/>
        <a:lstStyle/>
        <a:p>
          <a:endParaRPr lang="zh-CN" altLang="en-US" sz="1600"/>
        </a:p>
      </dgm:t>
    </dgm:pt>
    <dgm:pt modelId="{AD2159B0-76D7-43BE-B60D-DA898C5746BF}" type="sibTrans" cxnId="{9EDB7A19-6F9D-4DE3-B2CA-C05B971CA619}">
      <dgm:prSet/>
      <dgm:spPr/>
      <dgm:t>
        <a:bodyPr/>
        <a:lstStyle/>
        <a:p>
          <a:endParaRPr lang="zh-CN" altLang="en-US" sz="1600"/>
        </a:p>
      </dgm:t>
    </dgm:pt>
    <dgm:pt modelId="{CC754C9D-ACD8-49A7-9472-AB363913832E}">
      <dgm:prSet custT="1"/>
      <dgm:spPr/>
      <dgm:t>
        <a:bodyPr/>
        <a:lstStyle/>
        <a:p>
          <a:r>
            <a:rPr lang="zh-CN" altLang="en-US" sz="1600" b="1"/>
            <a:t>生理需求</a:t>
          </a:r>
        </a:p>
      </dgm:t>
    </dgm:pt>
    <dgm:pt modelId="{055EE1AC-6E0E-492C-8B41-5221AF6C8AC1}" type="parTrans" cxnId="{FA34ED93-7AAA-4EE4-AE29-9461EBDDA52C}">
      <dgm:prSet/>
      <dgm:spPr/>
      <dgm:t>
        <a:bodyPr/>
        <a:lstStyle/>
        <a:p>
          <a:endParaRPr lang="zh-CN" altLang="en-US" sz="1600"/>
        </a:p>
      </dgm:t>
    </dgm:pt>
    <dgm:pt modelId="{81C6C111-73FA-480E-AAE7-4860C429439F}" type="sibTrans" cxnId="{FA34ED93-7AAA-4EE4-AE29-9461EBDDA52C}">
      <dgm:prSet/>
      <dgm:spPr/>
      <dgm:t>
        <a:bodyPr/>
        <a:lstStyle/>
        <a:p>
          <a:endParaRPr lang="zh-CN" altLang="en-US" sz="1600"/>
        </a:p>
      </dgm:t>
    </dgm:pt>
    <dgm:pt modelId="{A4FCC72A-F3EA-441C-B1D0-9D56A2258A56}" type="pres">
      <dgm:prSet presAssocID="{6EFCE142-0F37-456B-8EAF-43E11A0E8636}" presName="Name0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zh-CN" altLang="en-US"/>
        </a:p>
      </dgm:t>
    </dgm:pt>
    <dgm:pt modelId="{13D59972-9A62-4FCB-BFB7-C06194565978}" type="pres">
      <dgm:prSet presAssocID="{3C3327B8-6A97-414D-915C-98DB2B88F45E}" presName="Name8" presStyleCnt="0"/>
      <dgm:spPr/>
    </dgm:pt>
    <dgm:pt modelId="{D6020B97-1C2F-477C-8B0A-16E117C404E0}" type="pres">
      <dgm:prSet presAssocID="{3C3327B8-6A97-414D-915C-98DB2B88F45E}" presName="level" presStyleLbl="node1" presStyleIdx="0" presStyleCnt="5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E05AD1D0-151E-4E56-B0A1-6176FEED88EE}" type="pres">
      <dgm:prSet presAssocID="{3C3327B8-6A97-414D-915C-98DB2B88F45E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A136BDEB-8401-4330-ADC4-5BF91FACD1B2}" type="pres">
      <dgm:prSet presAssocID="{3D102F19-9B55-49BF-BB76-DF2794C35C9C}" presName="Name8" presStyleCnt="0"/>
      <dgm:spPr/>
    </dgm:pt>
    <dgm:pt modelId="{4B89C1E9-85A2-493F-A86A-45088DE31DF8}" type="pres">
      <dgm:prSet presAssocID="{3D102F19-9B55-49BF-BB76-DF2794C35C9C}" presName="level" presStyleLbl="node1" presStyleIdx="1" presStyleCnt="5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AE20B677-20F7-44F1-840B-63FFC5945D5C}" type="pres">
      <dgm:prSet presAssocID="{3D102F19-9B55-49BF-BB76-DF2794C35C9C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6299E908-3B45-44AE-B5E3-DD40DE0A3913}" type="pres">
      <dgm:prSet presAssocID="{6BE80919-2819-4A65-8CD4-7098ACE9591F}" presName="Name8" presStyleCnt="0"/>
      <dgm:spPr/>
    </dgm:pt>
    <dgm:pt modelId="{01402A77-F760-4A98-A40E-9932616260D2}" type="pres">
      <dgm:prSet presAssocID="{6BE80919-2819-4A65-8CD4-7098ACE9591F}" presName="level" presStyleLbl="node1" presStyleIdx="2" presStyleCnt="5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1EDBB3B2-55FA-41BC-9C8D-8FFF8350CE89}" type="pres">
      <dgm:prSet presAssocID="{6BE80919-2819-4A65-8CD4-7098ACE9591F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BFA10DA7-3151-437D-9BDF-CE1B8E6BA88A}" type="pres">
      <dgm:prSet presAssocID="{DC5AFCB8-952B-4C3F-84B7-9D3226CB2CF5}" presName="Name8" presStyleCnt="0"/>
      <dgm:spPr/>
    </dgm:pt>
    <dgm:pt modelId="{B280D48A-DC47-4E44-94A4-EBF876F23C88}" type="pres">
      <dgm:prSet presAssocID="{DC5AFCB8-952B-4C3F-84B7-9D3226CB2CF5}" presName="level" presStyleLbl="node1" presStyleIdx="3" presStyleCnt="5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23A72EE3-67C8-46FA-AC14-9E4E70E39C6D}" type="pres">
      <dgm:prSet presAssocID="{DC5AFCB8-952B-4C3F-84B7-9D3226CB2CF5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0F2ECEAA-54CB-4004-AA6C-31E74C22A885}" type="pres">
      <dgm:prSet presAssocID="{CC754C9D-ACD8-49A7-9472-AB363913832E}" presName="Name8" presStyleCnt="0"/>
      <dgm:spPr/>
    </dgm:pt>
    <dgm:pt modelId="{BB564BE4-ADCA-4DAC-BDBC-681D053EF5B9}" type="pres">
      <dgm:prSet presAssocID="{CC754C9D-ACD8-49A7-9472-AB363913832E}" presName="level" presStyleLbl="node1" presStyleIdx="4" presStyleCnt="5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  <dgm:pt modelId="{572BF5AA-4015-44AC-9AAE-CAAD63414FA2}" type="pres">
      <dgm:prSet presAssocID="{CC754C9D-ACD8-49A7-9472-AB363913832E}" presName="levelTx" presStyleLbl="revTx" presStyleIdx="0" presStyleCnt="0">
        <dgm:presLayoutVars>
          <dgm:chMax val="1"/>
          <dgm:bulletEnabled val="1"/>
        </dgm:presLayoutVars>
      </dgm:prSet>
      <dgm:spPr/>
      <dgm:t>
        <a:bodyPr/>
        <a:lstStyle/>
        <a:p>
          <a:endParaRPr lang="zh-CN" altLang="en-US"/>
        </a:p>
      </dgm:t>
    </dgm:pt>
  </dgm:ptLst>
  <dgm:cxnLst>
    <dgm:cxn modelId="{0AEFE4B6-6C9C-4F1F-8443-0DA33DCB4E07}" type="presOf" srcId="{6EFCE142-0F37-456B-8EAF-43E11A0E8636}" destId="{A4FCC72A-F3EA-441C-B1D0-9D56A2258A56}" srcOrd="0" destOrd="0" presId="urn:microsoft.com/office/officeart/2005/8/layout/pyramid1"/>
    <dgm:cxn modelId="{5362F4F5-A672-4ABD-89B9-549906D68A12}" type="presOf" srcId="{6BE80919-2819-4A65-8CD4-7098ACE9591F}" destId="{1EDBB3B2-55FA-41BC-9C8D-8FFF8350CE89}" srcOrd="1" destOrd="0" presId="urn:microsoft.com/office/officeart/2005/8/layout/pyramid1"/>
    <dgm:cxn modelId="{97C74625-DE26-4165-BA9E-8412A32069FD}" type="presOf" srcId="{3D102F19-9B55-49BF-BB76-DF2794C35C9C}" destId="{AE20B677-20F7-44F1-840B-63FFC5945D5C}" srcOrd="1" destOrd="0" presId="urn:microsoft.com/office/officeart/2005/8/layout/pyramid1"/>
    <dgm:cxn modelId="{AFDA99EB-0E8E-49B6-98F3-98C5AD477034}" srcId="{6EFCE142-0F37-456B-8EAF-43E11A0E8636}" destId="{6BE80919-2819-4A65-8CD4-7098ACE9591F}" srcOrd="2" destOrd="0" parTransId="{B4968E87-CDE5-472A-92AF-73E0E3413B97}" sibTransId="{75E83E71-FC78-4FD0-B246-78EDCE8D5286}"/>
    <dgm:cxn modelId="{271CE8C6-A9F0-49FC-9996-EC2BDE8148B3}" type="presOf" srcId="{3C3327B8-6A97-414D-915C-98DB2B88F45E}" destId="{D6020B97-1C2F-477C-8B0A-16E117C404E0}" srcOrd="0" destOrd="0" presId="urn:microsoft.com/office/officeart/2005/8/layout/pyramid1"/>
    <dgm:cxn modelId="{4D721E99-6D67-4D60-92B8-C03B94753964}" srcId="{6EFCE142-0F37-456B-8EAF-43E11A0E8636}" destId="{3D102F19-9B55-49BF-BB76-DF2794C35C9C}" srcOrd="1" destOrd="0" parTransId="{1A668E12-2FE9-4137-8AE6-D3A28C788322}" sibTransId="{24115BB5-AADF-4869-A950-7F0644C9B181}"/>
    <dgm:cxn modelId="{D8BE9F3C-C6BA-4824-BDF7-3C30CCDC02B9}" srcId="{6EFCE142-0F37-456B-8EAF-43E11A0E8636}" destId="{3C3327B8-6A97-414D-915C-98DB2B88F45E}" srcOrd="0" destOrd="0" parTransId="{36DD8B7A-A4B7-4253-9F60-FC2C00E7507B}" sibTransId="{9C5B2FB6-9657-43A2-B5C4-BE2B9AE0F790}"/>
    <dgm:cxn modelId="{83872684-3D64-45E0-A443-39F483E62166}" type="presOf" srcId="{3C3327B8-6A97-414D-915C-98DB2B88F45E}" destId="{E05AD1D0-151E-4E56-B0A1-6176FEED88EE}" srcOrd="1" destOrd="0" presId="urn:microsoft.com/office/officeart/2005/8/layout/pyramid1"/>
    <dgm:cxn modelId="{A617D282-E51A-4EDC-B8B0-E598618AAED4}" type="presOf" srcId="{6BE80919-2819-4A65-8CD4-7098ACE9591F}" destId="{01402A77-F760-4A98-A40E-9932616260D2}" srcOrd="0" destOrd="0" presId="urn:microsoft.com/office/officeart/2005/8/layout/pyramid1"/>
    <dgm:cxn modelId="{28E80CD5-59CB-481B-A607-BCEC44B48627}" type="presOf" srcId="{DC5AFCB8-952B-4C3F-84B7-9D3226CB2CF5}" destId="{B280D48A-DC47-4E44-94A4-EBF876F23C88}" srcOrd="0" destOrd="0" presId="urn:microsoft.com/office/officeart/2005/8/layout/pyramid1"/>
    <dgm:cxn modelId="{386E3EC7-92D4-4270-A4B9-B1F78B020AFE}" type="presOf" srcId="{DC5AFCB8-952B-4C3F-84B7-9D3226CB2CF5}" destId="{23A72EE3-67C8-46FA-AC14-9E4E70E39C6D}" srcOrd="1" destOrd="0" presId="urn:microsoft.com/office/officeart/2005/8/layout/pyramid1"/>
    <dgm:cxn modelId="{4661D848-1BBB-4A0A-9184-BEEEF823BF2B}" type="presOf" srcId="{CC754C9D-ACD8-49A7-9472-AB363913832E}" destId="{BB564BE4-ADCA-4DAC-BDBC-681D053EF5B9}" srcOrd="0" destOrd="0" presId="urn:microsoft.com/office/officeart/2005/8/layout/pyramid1"/>
    <dgm:cxn modelId="{FA34ED93-7AAA-4EE4-AE29-9461EBDDA52C}" srcId="{6EFCE142-0F37-456B-8EAF-43E11A0E8636}" destId="{CC754C9D-ACD8-49A7-9472-AB363913832E}" srcOrd="4" destOrd="0" parTransId="{055EE1AC-6E0E-492C-8B41-5221AF6C8AC1}" sibTransId="{81C6C111-73FA-480E-AAE7-4860C429439F}"/>
    <dgm:cxn modelId="{9BB59777-6E4A-445E-9F55-718B8F823870}" type="presOf" srcId="{3D102F19-9B55-49BF-BB76-DF2794C35C9C}" destId="{4B89C1E9-85A2-493F-A86A-45088DE31DF8}" srcOrd="0" destOrd="0" presId="urn:microsoft.com/office/officeart/2005/8/layout/pyramid1"/>
    <dgm:cxn modelId="{548870D7-E3F4-4598-8D2D-C93A85A68198}" type="presOf" srcId="{CC754C9D-ACD8-49A7-9472-AB363913832E}" destId="{572BF5AA-4015-44AC-9AAE-CAAD63414FA2}" srcOrd="1" destOrd="0" presId="urn:microsoft.com/office/officeart/2005/8/layout/pyramid1"/>
    <dgm:cxn modelId="{9EDB7A19-6F9D-4DE3-B2CA-C05B971CA619}" srcId="{6EFCE142-0F37-456B-8EAF-43E11A0E8636}" destId="{DC5AFCB8-952B-4C3F-84B7-9D3226CB2CF5}" srcOrd="3" destOrd="0" parTransId="{A8ADAA49-0FC9-4A1A-898F-60CA83C4F5BC}" sibTransId="{AD2159B0-76D7-43BE-B60D-DA898C5746BF}"/>
    <dgm:cxn modelId="{5EE34253-BAD1-48C6-9616-F4A8C508FFD7}" type="presParOf" srcId="{A4FCC72A-F3EA-441C-B1D0-9D56A2258A56}" destId="{13D59972-9A62-4FCB-BFB7-C06194565978}" srcOrd="0" destOrd="0" presId="urn:microsoft.com/office/officeart/2005/8/layout/pyramid1"/>
    <dgm:cxn modelId="{98FE5C12-FCAE-4EE0-AD53-1761E92DFA88}" type="presParOf" srcId="{13D59972-9A62-4FCB-BFB7-C06194565978}" destId="{D6020B97-1C2F-477C-8B0A-16E117C404E0}" srcOrd="0" destOrd="0" presId="urn:microsoft.com/office/officeart/2005/8/layout/pyramid1"/>
    <dgm:cxn modelId="{E9C06C26-6F7E-4250-A86A-2E386F9F91DE}" type="presParOf" srcId="{13D59972-9A62-4FCB-BFB7-C06194565978}" destId="{E05AD1D0-151E-4E56-B0A1-6176FEED88EE}" srcOrd="1" destOrd="0" presId="urn:microsoft.com/office/officeart/2005/8/layout/pyramid1"/>
    <dgm:cxn modelId="{FE1BD606-7244-4E20-90E0-16F2BFDD23D1}" type="presParOf" srcId="{A4FCC72A-F3EA-441C-B1D0-9D56A2258A56}" destId="{A136BDEB-8401-4330-ADC4-5BF91FACD1B2}" srcOrd="1" destOrd="0" presId="urn:microsoft.com/office/officeart/2005/8/layout/pyramid1"/>
    <dgm:cxn modelId="{63BDDD90-130F-47B2-9325-EC1C22B2529F}" type="presParOf" srcId="{A136BDEB-8401-4330-ADC4-5BF91FACD1B2}" destId="{4B89C1E9-85A2-493F-A86A-45088DE31DF8}" srcOrd="0" destOrd="0" presId="urn:microsoft.com/office/officeart/2005/8/layout/pyramid1"/>
    <dgm:cxn modelId="{27B6CA99-FB74-4D9F-8FB1-177E02806942}" type="presParOf" srcId="{A136BDEB-8401-4330-ADC4-5BF91FACD1B2}" destId="{AE20B677-20F7-44F1-840B-63FFC5945D5C}" srcOrd="1" destOrd="0" presId="urn:microsoft.com/office/officeart/2005/8/layout/pyramid1"/>
    <dgm:cxn modelId="{D46C3E86-CE69-4937-ACB7-455E27241FD9}" type="presParOf" srcId="{A4FCC72A-F3EA-441C-B1D0-9D56A2258A56}" destId="{6299E908-3B45-44AE-B5E3-DD40DE0A3913}" srcOrd="2" destOrd="0" presId="urn:microsoft.com/office/officeart/2005/8/layout/pyramid1"/>
    <dgm:cxn modelId="{80C4F9AB-2CC4-418A-A747-A574D4F8B0C7}" type="presParOf" srcId="{6299E908-3B45-44AE-B5E3-DD40DE0A3913}" destId="{01402A77-F760-4A98-A40E-9932616260D2}" srcOrd="0" destOrd="0" presId="urn:microsoft.com/office/officeart/2005/8/layout/pyramid1"/>
    <dgm:cxn modelId="{09142C83-7FC4-43EA-BA61-799AB65525F7}" type="presParOf" srcId="{6299E908-3B45-44AE-B5E3-DD40DE0A3913}" destId="{1EDBB3B2-55FA-41BC-9C8D-8FFF8350CE89}" srcOrd="1" destOrd="0" presId="urn:microsoft.com/office/officeart/2005/8/layout/pyramid1"/>
    <dgm:cxn modelId="{854AA3BD-E1A4-43F6-B476-7C340064AA92}" type="presParOf" srcId="{A4FCC72A-F3EA-441C-B1D0-9D56A2258A56}" destId="{BFA10DA7-3151-437D-9BDF-CE1B8E6BA88A}" srcOrd="3" destOrd="0" presId="urn:microsoft.com/office/officeart/2005/8/layout/pyramid1"/>
    <dgm:cxn modelId="{F15DEC95-1E07-4149-AC54-A37EBEE82AB8}" type="presParOf" srcId="{BFA10DA7-3151-437D-9BDF-CE1B8E6BA88A}" destId="{B280D48A-DC47-4E44-94A4-EBF876F23C88}" srcOrd="0" destOrd="0" presId="urn:microsoft.com/office/officeart/2005/8/layout/pyramid1"/>
    <dgm:cxn modelId="{DBE89F9E-5E14-47EE-B5A9-CC5F9595DD95}" type="presParOf" srcId="{BFA10DA7-3151-437D-9BDF-CE1B8E6BA88A}" destId="{23A72EE3-67C8-46FA-AC14-9E4E70E39C6D}" srcOrd="1" destOrd="0" presId="urn:microsoft.com/office/officeart/2005/8/layout/pyramid1"/>
    <dgm:cxn modelId="{1EEDC3AD-3018-4DB9-8F69-FCD8BBDD9889}" type="presParOf" srcId="{A4FCC72A-F3EA-441C-B1D0-9D56A2258A56}" destId="{0F2ECEAA-54CB-4004-AA6C-31E74C22A885}" srcOrd="4" destOrd="0" presId="urn:microsoft.com/office/officeart/2005/8/layout/pyramid1"/>
    <dgm:cxn modelId="{42B3CABA-9661-4052-B8DC-38263B44E166}" type="presParOf" srcId="{0F2ECEAA-54CB-4004-AA6C-31E74C22A885}" destId="{BB564BE4-ADCA-4DAC-BDBC-681D053EF5B9}" srcOrd="0" destOrd="0" presId="urn:microsoft.com/office/officeart/2005/8/layout/pyramid1"/>
    <dgm:cxn modelId="{FA2FEF47-0B0B-4441-97C4-0BBC073D2765}" type="presParOf" srcId="{0F2ECEAA-54CB-4004-AA6C-31E74C22A885}" destId="{572BF5AA-4015-44AC-9AAE-CAAD63414FA2}" srcOrd="1" destOrd="0" presId="urn:microsoft.com/office/officeart/2005/8/layout/pyramid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CF03679-65BB-4CEB-BBB5-DF794D60EF02}">
      <dsp:nvSpPr>
        <dsp:cNvPr id="0" name=""/>
        <dsp:cNvSpPr/>
      </dsp:nvSpPr>
      <dsp:spPr>
        <a:xfrm rot="10800000">
          <a:off x="0" y="0"/>
          <a:ext cx="5374341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lvl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3200" b="1" kern="1200">
              <a:solidFill>
                <a:schemeClr val="bg1"/>
              </a:solidFill>
            </a:rPr>
            <a:t>模式创新</a:t>
          </a:r>
        </a:p>
      </dsp:txBody>
      <dsp:txXfrm rot="-10800000">
        <a:off x="940509" y="0"/>
        <a:ext cx="3493321" cy="1095039"/>
      </dsp:txXfrm>
    </dsp:sp>
    <dsp:sp modelId="{F188FD23-9EC5-4618-B68E-F510D7A8D478}">
      <dsp:nvSpPr>
        <dsp:cNvPr id="0" name=""/>
        <dsp:cNvSpPr/>
      </dsp:nvSpPr>
      <dsp:spPr>
        <a:xfrm rot="10800000">
          <a:off x="671792" y="1095039"/>
          <a:ext cx="4030755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lvl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3200" b="1" kern="1200">
              <a:solidFill>
                <a:schemeClr val="bg1"/>
              </a:solidFill>
            </a:rPr>
            <a:t>应用服务</a:t>
          </a:r>
        </a:p>
      </dsp:txBody>
      <dsp:txXfrm rot="-10800000">
        <a:off x="1377174" y="1095039"/>
        <a:ext cx="2619991" cy="1095039"/>
      </dsp:txXfrm>
    </dsp:sp>
    <dsp:sp modelId="{6D01478F-C8E1-4E4B-B4AD-582376CEC551}">
      <dsp:nvSpPr>
        <dsp:cNvPr id="0" name=""/>
        <dsp:cNvSpPr/>
      </dsp:nvSpPr>
      <dsp:spPr>
        <a:xfrm rot="10800000">
          <a:off x="1343585" y="2190078"/>
          <a:ext cx="2687170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lvl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3200" b="1" kern="1200">
              <a:solidFill>
                <a:schemeClr val="bg1"/>
              </a:solidFill>
            </a:rPr>
            <a:t>平台工具</a:t>
          </a:r>
        </a:p>
      </dsp:txBody>
      <dsp:txXfrm rot="-10800000">
        <a:off x="1813840" y="2190078"/>
        <a:ext cx="1746660" cy="1095039"/>
      </dsp:txXfrm>
    </dsp:sp>
    <dsp:sp modelId="{C91899AB-EF54-4F07-8BBA-C3B9AC539E5C}">
      <dsp:nvSpPr>
        <dsp:cNvPr id="0" name=""/>
        <dsp:cNvSpPr/>
      </dsp:nvSpPr>
      <dsp:spPr>
        <a:xfrm rot="10800000">
          <a:off x="2015377" y="3285118"/>
          <a:ext cx="1343585" cy="1095039"/>
        </a:xfrm>
        <a:prstGeom prst="trapezoid">
          <a:avLst>
            <a:gd name="adj" fmla="val 61349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800" b="1" kern="1200">
              <a:solidFill>
                <a:schemeClr val="bg1"/>
              </a:solidFill>
            </a:rPr>
            <a:t>基础</a:t>
          </a:r>
          <a:endParaRPr lang="en-US" altLang="zh-CN" sz="1800" b="1" kern="1200">
            <a:solidFill>
              <a:schemeClr val="bg1"/>
            </a:solidFill>
          </a:endParaRPr>
        </a:p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800" b="1" kern="1200">
              <a:solidFill>
                <a:schemeClr val="bg1"/>
              </a:solidFill>
            </a:rPr>
            <a:t>设施</a:t>
          </a:r>
        </a:p>
      </dsp:txBody>
      <dsp:txXfrm rot="-10800000">
        <a:off x="2015377" y="3285118"/>
        <a:ext cx="1343585" cy="1095039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6020B97-1C2F-477C-8B0A-16E117C404E0}">
      <dsp:nvSpPr>
        <dsp:cNvPr id="0" name=""/>
        <dsp:cNvSpPr/>
      </dsp:nvSpPr>
      <dsp:spPr>
        <a:xfrm>
          <a:off x="1851077" y="0"/>
          <a:ext cx="925538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600" b="1" kern="1200"/>
            <a:t>自我实现</a:t>
          </a:r>
        </a:p>
      </dsp:txBody>
      <dsp:txXfrm>
        <a:off x="1851077" y="0"/>
        <a:ext cx="925538" cy="760258"/>
      </dsp:txXfrm>
    </dsp:sp>
    <dsp:sp modelId="{4B89C1E9-85A2-493F-A86A-45088DE31DF8}">
      <dsp:nvSpPr>
        <dsp:cNvPr id="0" name=""/>
        <dsp:cNvSpPr/>
      </dsp:nvSpPr>
      <dsp:spPr>
        <a:xfrm>
          <a:off x="1388307" y="760258"/>
          <a:ext cx="1851077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600" b="1" kern="1200"/>
            <a:t>尊重需求</a:t>
          </a:r>
        </a:p>
      </dsp:txBody>
      <dsp:txXfrm>
        <a:off x="1712246" y="760258"/>
        <a:ext cx="1203200" cy="760258"/>
      </dsp:txXfrm>
    </dsp:sp>
    <dsp:sp modelId="{01402A77-F760-4A98-A40E-9932616260D2}">
      <dsp:nvSpPr>
        <dsp:cNvPr id="0" name=""/>
        <dsp:cNvSpPr/>
      </dsp:nvSpPr>
      <dsp:spPr>
        <a:xfrm>
          <a:off x="925538" y="1520517"/>
          <a:ext cx="2776615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600" b="1" kern="1200"/>
            <a:t>社会需求</a:t>
          </a:r>
        </a:p>
      </dsp:txBody>
      <dsp:txXfrm>
        <a:off x="1411446" y="1520517"/>
        <a:ext cx="1804800" cy="760258"/>
      </dsp:txXfrm>
    </dsp:sp>
    <dsp:sp modelId="{B280D48A-DC47-4E44-94A4-EBF876F23C88}">
      <dsp:nvSpPr>
        <dsp:cNvPr id="0" name=""/>
        <dsp:cNvSpPr/>
      </dsp:nvSpPr>
      <dsp:spPr>
        <a:xfrm>
          <a:off x="462769" y="2280775"/>
          <a:ext cx="3702154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600" b="1" kern="1200"/>
            <a:t>安全需求</a:t>
          </a:r>
        </a:p>
      </dsp:txBody>
      <dsp:txXfrm>
        <a:off x="1110646" y="2280775"/>
        <a:ext cx="2406400" cy="760258"/>
      </dsp:txXfrm>
    </dsp:sp>
    <dsp:sp modelId="{BB564BE4-ADCA-4DAC-BDBC-681D053EF5B9}">
      <dsp:nvSpPr>
        <dsp:cNvPr id="0" name=""/>
        <dsp:cNvSpPr/>
      </dsp:nvSpPr>
      <dsp:spPr>
        <a:xfrm>
          <a:off x="0" y="3041034"/>
          <a:ext cx="4627693" cy="760258"/>
        </a:xfrm>
        <a:prstGeom prst="trapezoid">
          <a:avLst>
            <a:gd name="adj" fmla="val 6087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dk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zh-CN" altLang="en-US" sz="1600" b="1" kern="1200"/>
            <a:t>生理需求</a:t>
          </a:r>
        </a:p>
      </dsp:txBody>
      <dsp:txXfrm>
        <a:off x="809846" y="3041034"/>
        <a:ext cx="3008000" cy="76025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3">
  <dgm:title val=""/>
  <dgm:desc val=""/>
  <dgm:catLst>
    <dgm:cat type="pyramid" pri="2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T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T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rev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t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pyramid1">
  <dgm:title val=""/>
  <dgm:desc val=""/>
  <dgm:catLst>
    <dgm:cat type="pyramid" pri="1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B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B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chart" Target="../charts/chart7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5" Type="http://schemas.openxmlformats.org/officeDocument/2006/relationships/chart" Target="../charts/chart86.xml"/><Relationship Id="rId10" Type="http://schemas.openxmlformats.org/officeDocument/2006/relationships/chart" Target="../charts/chart91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jpe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jpeg"/><Relationship Id="rId1" Type="http://schemas.openxmlformats.org/officeDocument/2006/relationships/image" Target="../media/image55.jpe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jpeg"/><Relationship Id="rId7" Type="http://schemas.openxmlformats.org/officeDocument/2006/relationships/image" Target="../media/image75.png"/><Relationship Id="rId2" Type="http://schemas.openxmlformats.org/officeDocument/2006/relationships/image" Target="../media/image70.jpeg"/><Relationship Id="rId1" Type="http://schemas.openxmlformats.org/officeDocument/2006/relationships/image" Target="../media/image69.jpeg"/><Relationship Id="rId6" Type="http://schemas.openxmlformats.org/officeDocument/2006/relationships/image" Target="../media/image74.jpeg"/><Relationship Id="rId11" Type="http://schemas.openxmlformats.org/officeDocument/2006/relationships/image" Target="../media/image79.png"/><Relationship Id="rId5" Type="http://schemas.openxmlformats.org/officeDocument/2006/relationships/image" Target="../media/image73.jpeg"/><Relationship Id="rId10" Type="http://schemas.openxmlformats.org/officeDocument/2006/relationships/image" Target="../media/image78.png"/><Relationship Id="rId4" Type="http://schemas.openxmlformats.org/officeDocument/2006/relationships/image" Target="../media/image72.jpeg"/><Relationship Id="rId9" Type="http://schemas.openxmlformats.org/officeDocument/2006/relationships/image" Target="../media/image7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2" Type="http://schemas.openxmlformats.org/officeDocument/2006/relationships/chart" Target="../charts/chart105.xml"/><Relationship Id="rId1" Type="http://schemas.openxmlformats.org/officeDocument/2006/relationships/image" Target="../media/image80.png"/><Relationship Id="rId6" Type="http://schemas.openxmlformats.org/officeDocument/2006/relationships/chart" Target="../charts/chart109.xml"/><Relationship Id="rId11" Type="http://schemas.openxmlformats.org/officeDocument/2006/relationships/chart" Target="../charts/chart114.xml"/><Relationship Id="rId5" Type="http://schemas.openxmlformats.org/officeDocument/2006/relationships/chart" Target="../charts/chart108.xml"/><Relationship Id="rId10" Type="http://schemas.openxmlformats.org/officeDocument/2006/relationships/chart" Target="../charts/chart113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5" Type="http://schemas.openxmlformats.org/officeDocument/2006/relationships/chart" Target="../charts/chart122.xml"/><Relationship Id="rId10" Type="http://schemas.openxmlformats.org/officeDocument/2006/relationships/chart" Target="../charts/chart127.xml"/><Relationship Id="rId4" Type="http://schemas.openxmlformats.org/officeDocument/2006/relationships/chart" Target="../charts/chart121.xml"/><Relationship Id="rId9" Type="http://schemas.openxmlformats.org/officeDocument/2006/relationships/chart" Target="../charts/chart12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9.xml"/><Relationship Id="rId1" Type="http://schemas.openxmlformats.org/officeDocument/2006/relationships/chart" Target="../charts/chart12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5" Type="http://schemas.openxmlformats.org/officeDocument/2006/relationships/chart" Target="../charts/chart134.xml"/><Relationship Id="rId4" Type="http://schemas.openxmlformats.org/officeDocument/2006/relationships/chart" Target="../charts/chart133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image" Target="../media/image93.png"/><Relationship Id="rId5" Type="http://schemas.microsoft.com/office/2007/relationships/diagramDrawing" Target="../diagrams/drawing1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5</xdr:row>
      <xdr:rowOff>121920</xdr:rowOff>
    </xdr:from>
    <xdr:to>
      <xdr:col>12</xdr:col>
      <xdr:colOff>327660</xdr:colOff>
      <xdr:row>17</xdr:row>
      <xdr:rowOff>137160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574933D-7C1A-426F-B822-77E06A60666B}"/>
            </a:ext>
          </a:extLst>
        </xdr:cNvPr>
        <xdr:cNvSpPr/>
      </xdr:nvSpPr>
      <xdr:spPr>
        <a:xfrm>
          <a:off x="624840" y="998220"/>
          <a:ext cx="7018020" cy="2118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为什么要看宏观社会基础数据？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因为，这是驱动宏观经济和行业发展的最根本因素，决定生产效率，最终决定社会财富总量。这也是投资的最大基本面。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包括如下：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）人口的数量、结构和质量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）经济水平，特别是</a:t>
          </a:r>
          <a:r>
            <a:rPr lang="en-US" altLang="zh-CN" sz="1100"/>
            <a:t>GDP</a:t>
          </a:r>
          <a:r>
            <a:rPr lang="zh-CN" altLang="en-US" sz="1100"/>
            <a:t>、股市、楼市、大宗商品等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）科学技术水平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）社会制度保障（市场经济、对私有产权的保护等）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15240</xdr:colOff>
      <xdr:row>1</xdr:row>
      <xdr:rowOff>68580</xdr:rowOff>
    </xdr:from>
    <xdr:to>
      <xdr:col>12</xdr:col>
      <xdr:colOff>327660</xdr:colOff>
      <xdr:row>5</xdr:row>
      <xdr:rowOff>38100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8340CAA2-5509-45C2-9EFC-591FAE89DEAE}"/>
            </a:ext>
          </a:extLst>
        </xdr:cNvPr>
        <xdr:cNvSpPr/>
      </xdr:nvSpPr>
      <xdr:spPr>
        <a:xfrm>
          <a:off x="624840" y="243840"/>
          <a:ext cx="7018020" cy="670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作者</a:t>
          </a:r>
          <a:r>
            <a:rPr lang="zh-CN" altLang="en-US" sz="1100" baseline="0"/>
            <a:t> 丁敏 </a:t>
          </a:r>
          <a:r>
            <a:rPr lang="en-US" altLang="zh-CN" sz="1100" baseline="0"/>
            <a:t>  </a:t>
          </a:r>
        </a:p>
        <a:p>
          <a:pPr algn="l"/>
          <a:r>
            <a:rPr lang="zh-CN" altLang="en-US" sz="1100" baseline="0"/>
            <a:t>持续更新在如下地址</a:t>
          </a:r>
          <a:endParaRPr lang="en-US" altLang="zh-CN" sz="1100" baseline="0"/>
        </a:p>
        <a:p>
          <a:pPr algn="l"/>
          <a:r>
            <a:rPr lang="en-US" altLang="zh-CN" sz="1100" baseline="0"/>
            <a:t>https://zhuanlan.zhihu.com/dingmin</a:t>
          </a:r>
        </a:p>
      </xdr:txBody>
    </xdr:sp>
    <xdr:clientData/>
  </xdr:twoCellAnchor>
  <xdr:twoCellAnchor>
    <xdr:from>
      <xdr:col>1</xdr:col>
      <xdr:colOff>7620</xdr:colOff>
      <xdr:row>18</xdr:row>
      <xdr:rowOff>76200</xdr:rowOff>
    </xdr:from>
    <xdr:to>
      <xdr:col>12</xdr:col>
      <xdr:colOff>320040</xdr:colOff>
      <xdr:row>33</xdr:row>
      <xdr:rowOff>22860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905A025F-14CF-41A0-845D-B2E69C1954A2}"/>
            </a:ext>
          </a:extLst>
        </xdr:cNvPr>
        <xdr:cNvSpPr/>
      </xdr:nvSpPr>
      <xdr:spPr>
        <a:xfrm>
          <a:off x="1226820" y="3406140"/>
          <a:ext cx="7018020" cy="2575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思考：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巴菲特似乎对宏观经济不感兴趣。因为所有关于他的书籍，包括每年伯克希尔至股东的信件，也几乎很少提到宏观经济对行业和企业的影响。他本人也曾说过，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不关注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宏观经济，只关注企业价值本身。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这可能与美国长期稳定且繁荣的环境有关。</a:t>
          </a:r>
          <a:endParaRPr lang="zh-CN" altLang="zh-CN">
            <a:effectLst/>
          </a:endParaRPr>
        </a:p>
        <a:p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与此相反，王兴曾表示，自己对宏观环境非常敏感。曾举例，人的适应温度很狭窄，维持在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37°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左右。超过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42°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导致蛋白质发生化学反应，变痴呆。心脏的温度下限为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35°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，再低就不泵血了。所以，人生存的温度带非常狭窄，这个温度放在宇宙范围内，如果离太阳远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，或近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。整个人类社会就都没了。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笔者认为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）两个观点都对，且不存在明显矛盾或抵触的地方；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）巴菲特只投自己看得懂的公司，承认自己的局限，在自身能力圈在投资；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）王兴由于身处竞争严酷，技术革命，和消费者偏好变化极快的互联网行业，所以对宏观环境更为敏感。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）笔者认为只要不是错误的东西，学了总归会有帮助。宏观数据也许不能预测未来，但可以了解过去。历史也许不会重复，但可能会押韵。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15240</xdr:colOff>
      <xdr:row>33</xdr:row>
      <xdr:rowOff>167640</xdr:rowOff>
    </xdr:from>
    <xdr:to>
      <xdr:col>12</xdr:col>
      <xdr:colOff>327660</xdr:colOff>
      <xdr:row>51</xdr:row>
      <xdr:rowOff>22860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D7B8114-3219-4C57-815C-5A278E40A11A}"/>
            </a:ext>
          </a:extLst>
        </xdr:cNvPr>
        <xdr:cNvSpPr/>
      </xdr:nvSpPr>
      <xdr:spPr>
        <a:xfrm>
          <a:off x="1234440" y="6126480"/>
          <a:ext cx="7018020" cy="3009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>
              <a:effectLst/>
            </a:rPr>
            <a:t>数据来源：</a:t>
          </a:r>
          <a:endParaRPr lang="en-US" altLang="zh-CN">
            <a:effectLst/>
          </a:endParaRPr>
        </a:p>
        <a:p>
          <a:r>
            <a:rPr lang="zh-CN" altLang="en-US">
              <a:effectLst/>
            </a:rPr>
            <a:t>国内：国家统计局、海关总署、发改委、商务部、工信部、农业部等</a:t>
          </a:r>
          <a:endParaRPr lang="en-US" altLang="zh-CN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数据公司：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Wind</a:t>
          </a:r>
          <a:r>
            <a:rPr lang="zh-CN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>
              <a:effectLst/>
            </a:rPr>
            <a:t>IDC</a:t>
          </a:r>
          <a:r>
            <a:rPr lang="zh-CN" altLang="en-US">
              <a:effectLst/>
            </a:rPr>
            <a:t>、指数公司、评级公司、</a:t>
          </a:r>
          <a:r>
            <a:rPr lang="en-US" altLang="zh-CN">
              <a:effectLst/>
            </a:rPr>
            <a:t>itjuzi.com</a:t>
          </a:r>
        </a:p>
        <a:p>
          <a:r>
            <a:rPr lang="zh-CN" altLang="en-US">
              <a:effectLst/>
            </a:rPr>
            <a:t>国外网站：</a:t>
          </a:r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populationpyramid.net</a:t>
          </a:r>
        </a:p>
        <a:p>
          <a:r>
            <a:rPr lang="en-US" altLang="zh-CN" baseline="0">
              <a:effectLst/>
            </a:rPr>
            <a:t>ourworldindata.org</a:t>
          </a:r>
        </a:p>
        <a:p>
          <a:r>
            <a:rPr lang="en-US" altLang="zh-CN" baseline="0">
              <a:effectLst/>
            </a:rPr>
            <a:t>data.worldbank.org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heritage.org</a:t>
          </a:r>
        </a:p>
        <a:p>
          <a:r>
            <a:rPr lang="en-US" altLang="zh-CN" baseline="0">
              <a:effectLst/>
            </a:rPr>
            <a:t>forbes.com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indexmundi.com</a:t>
          </a:r>
          <a:endParaRPr lang="en-US" altLang="zh-CN" baseline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ceicdata.com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statista.com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census.gov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www.numbeo.com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statcounter.com</a:t>
          </a:r>
          <a:b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www.bis.org</a:t>
          </a:r>
        </a:p>
        <a:p>
          <a:endParaRPr lang="en-US" altLang="zh-CN" baseline="0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338349</xdr:colOff>
      <xdr:row>94</xdr:row>
      <xdr:rowOff>78521</xdr:rowOff>
    </xdr:from>
    <xdr:to>
      <xdr:col>10</xdr:col>
      <xdr:colOff>611331</xdr:colOff>
      <xdr:row>119</xdr:row>
      <xdr:rowOff>112568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DCC5F58-BE54-44EB-8347-A328150A7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333338</xdr:colOff>
      <xdr:row>345</xdr:row>
      <xdr:rowOff>92658</xdr:rowOff>
    </xdr:from>
    <xdr:to>
      <xdr:col>9</xdr:col>
      <xdr:colOff>163286</xdr:colOff>
      <xdr:row>370</xdr:row>
      <xdr:rowOff>6678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B407EA3-6159-49D1-A250-5297C5A67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564576</xdr:colOff>
      <xdr:row>345</xdr:row>
      <xdr:rowOff>80059</xdr:rowOff>
    </xdr:from>
    <xdr:to>
      <xdr:col>18</xdr:col>
      <xdr:colOff>10885</xdr:colOff>
      <xdr:row>370</xdr:row>
      <xdr:rowOff>493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C03A836-D2F5-43A2-8EE5-F2F8C550B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268927</xdr:colOff>
      <xdr:row>124</xdr:row>
      <xdr:rowOff>26226</xdr:rowOff>
    </xdr:from>
    <xdr:to>
      <xdr:col>10</xdr:col>
      <xdr:colOff>566057</xdr:colOff>
      <xdr:row>147</xdr:row>
      <xdr:rowOff>97972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F4DF45E-D7DE-4AD7-8458-C4B5F5D3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511627</xdr:colOff>
      <xdr:row>124</xdr:row>
      <xdr:rowOff>32666</xdr:rowOff>
    </xdr:from>
    <xdr:to>
      <xdr:col>21</xdr:col>
      <xdr:colOff>448236</xdr:colOff>
      <xdr:row>147</xdr:row>
      <xdr:rowOff>80682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34B1521-05B5-4745-AF87-0064B9B3E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556796</xdr:colOff>
      <xdr:row>151</xdr:row>
      <xdr:rowOff>98380</xdr:rowOff>
    </xdr:from>
    <xdr:to>
      <xdr:col>21</xdr:col>
      <xdr:colOff>370113</xdr:colOff>
      <xdr:row>178</xdr:row>
      <xdr:rowOff>21772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D8A0FCCF-9FBF-43EC-BECA-CFF4CA80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251011</xdr:colOff>
      <xdr:row>215</xdr:row>
      <xdr:rowOff>142318</xdr:rowOff>
    </xdr:from>
    <xdr:to>
      <xdr:col>11</xdr:col>
      <xdr:colOff>53788</xdr:colOff>
      <xdr:row>239</xdr:row>
      <xdr:rowOff>26894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8AFC247A-B3A2-4D9A-BCBB-5E98AF0C0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241023</xdr:colOff>
      <xdr:row>293</xdr:row>
      <xdr:rowOff>23947</xdr:rowOff>
    </xdr:from>
    <xdr:to>
      <xdr:col>8</xdr:col>
      <xdr:colOff>103863</xdr:colOff>
      <xdr:row>312</xdr:row>
      <xdr:rowOff>78377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AF2AF11-BA4D-4A8A-A891-21DE5636F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519707</xdr:colOff>
      <xdr:row>293</xdr:row>
      <xdr:rowOff>25663</xdr:rowOff>
    </xdr:from>
    <xdr:to>
      <xdr:col>15</xdr:col>
      <xdr:colOff>576942</xdr:colOff>
      <xdr:row>312</xdr:row>
      <xdr:rowOff>43544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F3DDD868-A0E4-4F59-B56F-50CCEDBB4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182366</xdr:colOff>
      <xdr:row>293</xdr:row>
      <xdr:rowOff>21179</xdr:rowOff>
    </xdr:from>
    <xdr:to>
      <xdr:col>23</xdr:col>
      <xdr:colOff>272143</xdr:colOff>
      <xdr:row>312</xdr:row>
      <xdr:rowOff>54429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35624900-09A5-4ED4-8204-C05EA8B41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513304</xdr:colOff>
      <xdr:row>292</xdr:row>
      <xdr:rowOff>129652</xdr:rowOff>
    </xdr:from>
    <xdr:to>
      <xdr:col>37</xdr:col>
      <xdr:colOff>375557</xdr:colOff>
      <xdr:row>312</xdr:row>
      <xdr:rowOff>42455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19BE1974-BE05-40E6-9010-95D47E3A6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248194</xdr:colOff>
      <xdr:row>319</xdr:row>
      <xdr:rowOff>54429</xdr:rowOff>
    </xdr:from>
    <xdr:to>
      <xdr:col>8</xdr:col>
      <xdr:colOff>111034</xdr:colOff>
      <xdr:row>338</xdr:row>
      <xdr:rowOff>108858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8F489456-2425-404E-8CE3-9A3F911EC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511627</xdr:colOff>
      <xdr:row>94</xdr:row>
      <xdr:rowOff>76200</xdr:rowOff>
    </xdr:from>
    <xdr:to>
      <xdr:col>22</xdr:col>
      <xdr:colOff>108856</xdr:colOff>
      <xdr:row>120</xdr:row>
      <xdr:rowOff>0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5CFBFCF4-D3D6-4343-8E94-78AF4D4F1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293146</xdr:colOff>
      <xdr:row>403</xdr:row>
      <xdr:rowOff>62752</xdr:rowOff>
    </xdr:from>
    <xdr:to>
      <xdr:col>9</xdr:col>
      <xdr:colOff>152400</xdr:colOff>
      <xdr:row>423</xdr:row>
      <xdr:rowOff>138544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B841063-2F22-4711-BBC0-BB43B36F0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594870</xdr:colOff>
      <xdr:row>403</xdr:row>
      <xdr:rowOff>42262</xdr:rowOff>
    </xdr:from>
    <xdr:to>
      <xdr:col>18</xdr:col>
      <xdr:colOff>69273</xdr:colOff>
      <xdr:row>424</xdr:row>
      <xdr:rowOff>41564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0B6893-5989-462D-AF9E-440714D81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536939</xdr:colOff>
      <xdr:row>403</xdr:row>
      <xdr:rowOff>49584</xdr:rowOff>
    </xdr:from>
    <xdr:to>
      <xdr:col>25</xdr:col>
      <xdr:colOff>685801</xdr:colOff>
      <xdr:row>424</xdr:row>
      <xdr:rowOff>83127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A90EED5-F6FA-4714-A7B8-5547BD53A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251909</xdr:colOff>
      <xdr:row>452</xdr:row>
      <xdr:rowOff>94769</xdr:rowOff>
    </xdr:from>
    <xdr:to>
      <xdr:col>9</xdr:col>
      <xdr:colOff>55418</xdr:colOff>
      <xdr:row>471</xdr:row>
      <xdr:rowOff>112698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94B5832F-EC04-41AF-8572-48C2109FE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606745</xdr:colOff>
      <xdr:row>94</xdr:row>
      <xdr:rowOff>94536</xdr:rowOff>
    </xdr:from>
    <xdr:to>
      <xdr:col>32</xdr:col>
      <xdr:colOff>193963</xdr:colOff>
      <xdr:row>119</xdr:row>
      <xdr:rowOff>138544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A34D83D0-7DE6-493E-AABE-DBB1E436D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628302</xdr:colOff>
      <xdr:row>183</xdr:row>
      <xdr:rowOff>94907</xdr:rowOff>
    </xdr:from>
    <xdr:to>
      <xdr:col>20</xdr:col>
      <xdr:colOff>387928</xdr:colOff>
      <xdr:row>207</xdr:row>
      <xdr:rowOff>110836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2615EDEC-E697-441E-8231-2867A2935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667869</xdr:colOff>
      <xdr:row>319</xdr:row>
      <xdr:rowOff>53796</xdr:rowOff>
    </xdr:from>
    <xdr:to>
      <xdr:col>16</xdr:col>
      <xdr:colOff>58269</xdr:colOff>
      <xdr:row>338</xdr:row>
      <xdr:rowOff>71725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E8F262D-E97A-4ABB-920F-57E58547B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25870</xdr:colOff>
      <xdr:row>319</xdr:row>
      <xdr:rowOff>55909</xdr:rowOff>
    </xdr:from>
    <xdr:to>
      <xdr:col>23</xdr:col>
      <xdr:colOff>280467</xdr:colOff>
      <xdr:row>338</xdr:row>
      <xdr:rowOff>70572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8A4182F5-C93C-46ED-B739-35EFA956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244435</xdr:colOff>
      <xdr:row>427</xdr:row>
      <xdr:rowOff>131625</xdr:rowOff>
    </xdr:from>
    <xdr:to>
      <xdr:col>9</xdr:col>
      <xdr:colOff>65314</xdr:colOff>
      <xdr:row>447</xdr:row>
      <xdr:rowOff>41570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F5D6A83D-0ACB-47B7-949B-35BDAB42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476498</xdr:colOff>
      <xdr:row>403</xdr:row>
      <xdr:rowOff>55417</xdr:rowOff>
    </xdr:from>
    <xdr:to>
      <xdr:col>33</xdr:col>
      <xdr:colOff>546562</xdr:colOff>
      <xdr:row>424</xdr:row>
      <xdr:rowOff>41564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E5B9B0C8-DA14-4415-85C3-222285F4D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293914</xdr:colOff>
      <xdr:row>452</xdr:row>
      <xdr:rowOff>76200</xdr:rowOff>
    </xdr:from>
    <xdr:to>
      <xdr:col>18</xdr:col>
      <xdr:colOff>304800</xdr:colOff>
      <xdr:row>471</xdr:row>
      <xdr:rowOff>130628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E641F0C4-953E-4C56-84E3-069AD1A3A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193963</xdr:colOff>
      <xdr:row>244</xdr:row>
      <xdr:rowOff>41565</xdr:rowOff>
    </xdr:from>
    <xdr:to>
      <xdr:col>8</xdr:col>
      <xdr:colOff>27709</xdr:colOff>
      <xdr:row>264</xdr:row>
      <xdr:rowOff>13856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F1A00852-FA00-4652-8C71-F6ED9C617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484909</xdr:colOff>
      <xdr:row>244</xdr:row>
      <xdr:rowOff>13856</xdr:rowOff>
    </xdr:from>
    <xdr:to>
      <xdr:col>15</xdr:col>
      <xdr:colOff>512618</xdr:colOff>
      <xdr:row>263</xdr:row>
      <xdr:rowOff>124692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1D252A86-A15F-4A33-BB57-2B447CC74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16</xdr:col>
      <xdr:colOff>332508</xdr:colOff>
      <xdr:row>244</xdr:row>
      <xdr:rowOff>13855</xdr:rowOff>
    </xdr:from>
    <xdr:to>
      <xdr:col>23</xdr:col>
      <xdr:colOff>500741</xdr:colOff>
      <xdr:row>263</xdr:row>
      <xdr:rowOff>124691</xdr:rowOff>
    </xdr:to>
    <xdr:graphicFrame macro="">
      <xdr:nvGraphicFramePr>
        <xdr:cNvPr id="33" name="图表 32">
          <a:extLst>
            <a:ext uri="{FF2B5EF4-FFF2-40B4-BE49-F238E27FC236}">
              <a16:creationId xmlns:a16="http://schemas.microsoft.com/office/drawing/2014/main" id="{2D2A83ED-9168-425B-9143-B88EC0358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270162</xdr:colOff>
      <xdr:row>374</xdr:row>
      <xdr:rowOff>73229</xdr:rowOff>
    </xdr:from>
    <xdr:to>
      <xdr:col>9</xdr:col>
      <xdr:colOff>524823</xdr:colOff>
      <xdr:row>398</xdr:row>
      <xdr:rowOff>84116</xdr:rowOff>
    </xdr:to>
    <xdr:graphicFrame macro="">
      <xdr:nvGraphicFramePr>
        <xdr:cNvPr id="34" name="图表 33">
          <a:extLst>
            <a:ext uri="{FF2B5EF4-FFF2-40B4-BE49-F238E27FC236}">
              <a16:creationId xmlns:a16="http://schemas.microsoft.com/office/drawing/2014/main" id="{CAC63DDD-DF97-439C-9F97-D1B3571D5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242047</xdr:colOff>
      <xdr:row>132</xdr:row>
      <xdr:rowOff>125506</xdr:rowOff>
    </xdr:from>
    <xdr:to>
      <xdr:col>8</xdr:col>
      <xdr:colOff>502023</xdr:colOff>
      <xdr:row>135</xdr:row>
      <xdr:rowOff>18505</xdr:rowOff>
    </xdr:to>
    <xdr:sp macro="" textlink="">
      <xdr:nvSpPr>
        <xdr:cNvPr id="35" name="对话气泡: 矩形 34">
          <a:extLst>
            <a:ext uri="{FF2B5EF4-FFF2-40B4-BE49-F238E27FC236}">
              <a16:creationId xmlns:a16="http://schemas.microsoft.com/office/drawing/2014/main" id="{8447D8AE-04DF-49D8-8337-46049EB667D0}"/>
            </a:ext>
          </a:extLst>
        </xdr:cNvPr>
        <xdr:cNvSpPr/>
      </xdr:nvSpPr>
      <xdr:spPr>
        <a:xfrm>
          <a:off x="4634753" y="20107835"/>
          <a:ext cx="941294" cy="323305"/>
        </a:xfrm>
        <a:prstGeom prst="wedgeRectCallout">
          <a:avLst>
            <a:gd name="adj1" fmla="val 23713"/>
            <a:gd name="adj2" fmla="val 12182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货币超发增速</a:t>
          </a:r>
        </a:p>
      </xdr:txBody>
    </xdr:sp>
    <xdr:clientData/>
  </xdr:twoCellAnchor>
  <xdr:twoCellAnchor>
    <xdr:from>
      <xdr:col>8</xdr:col>
      <xdr:colOff>152399</xdr:colOff>
      <xdr:row>136</xdr:row>
      <xdr:rowOff>53789</xdr:rowOff>
    </xdr:from>
    <xdr:to>
      <xdr:col>8</xdr:col>
      <xdr:colOff>654423</xdr:colOff>
      <xdr:row>140</xdr:row>
      <xdr:rowOff>3202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BAF7E177-11C7-44E4-AEDF-A3DCB8B5BA14}"/>
            </a:ext>
          </a:extLst>
        </xdr:cNvPr>
        <xdr:cNvSpPr/>
      </xdr:nvSpPr>
      <xdr:spPr>
        <a:xfrm>
          <a:off x="5226423" y="20609860"/>
          <a:ext cx="502024" cy="5231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359367</xdr:colOff>
      <xdr:row>126</xdr:row>
      <xdr:rowOff>143352</xdr:rowOff>
    </xdr:from>
    <xdr:to>
      <xdr:col>10</xdr:col>
      <xdr:colOff>185530</xdr:colOff>
      <xdr:row>130</xdr:row>
      <xdr:rowOff>92765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5E0EA845-685C-4598-AE1F-0F35E871E0CD}"/>
            </a:ext>
          </a:extLst>
        </xdr:cNvPr>
        <xdr:cNvSpPr/>
      </xdr:nvSpPr>
      <xdr:spPr>
        <a:xfrm>
          <a:off x="6071054" y="19551161"/>
          <a:ext cx="502024" cy="53250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629478</xdr:colOff>
      <xdr:row>126</xdr:row>
      <xdr:rowOff>67245</xdr:rowOff>
    </xdr:from>
    <xdr:to>
      <xdr:col>9</xdr:col>
      <xdr:colOff>213593</xdr:colOff>
      <xdr:row>128</xdr:row>
      <xdr:rowOff>106018</xdr:rowOff>
    </xdr:to>
    <xdr:sp macro="" textlink="">
      <xdr:nvSpPr>
        <xdr:cNvPr id="38" name="对话气泡: 矩形 37">
          <a:extLst>
            <a:ext uri="{FF2B5EF4-FFF2-40B4-BE49-F238E27FC236}">
              <a16:creationId xmlns:a16="http://schemas.microsoft.com/office/drawing/2014/main" id="{D65B6185-CF8A-4BD1-BFA9-41040CEBFE0A}"/>
            </a:ext>
          </a:extLst>
        </xdr:cNvPr>
        <xdr:cNvSpPr/>
      </xdr:nvSpPr>
      <xdr:spPr>
        <a:xfrm>
          <a:off x="4989443" y="19475054"/>
          <a:ext cx="935837" cy="330321"/>
        </a:xfrm>
        <a:prstGeom prst="wedgeRectCallout">
          <a:avLst>
            <a:gd name="adj1" fmla="val 62655"/>
            <a:gd name="adj2" fmla="val 2153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比</a:t>
          </a:r>
          <a:r>
            <a:rPr lang="en-US" altLang="zh-CN" sz="900"/>
            <a:t>2007</a:t>
          </a:r>
          <a:r>
            <a:rPr lang="zh-CN" altLang="en-US" sz="900"/>
            <a:t>年高</a:t>
          </a:r>
          <a:r>
            <a:rPr lang="en-US" altLang="zh-CN" sz="900"/>
            <a:t>5</a:t>
          </a:r>
          <a:r>
            <a:rPr lang="zh-CN" altLang="en-US" sz="900"/>
            <a:t>倍</a:t>
          </a:r>
        </a:p>
      </xdr:txBody>
    </xdr:sp>
    <xdr:clientData/>
  </xdr:twoCellAnchor>
  <xdr:twoCellAnchor>
    <xdr:from>
      <xdr:col>19</xdr:col>
      <xdr:colOff>135737</xdr:colOff>
      <xdr:row>128</xdr:row>
      <xdr:rowOff>137160</xdr:rowOff>
    </xdr:from>
    <xdr:to>
      <xdr:col>21</xdr:col>
      <xdr:colOff>320040</xdr:colOff>
      <xdr:row>135</xdr:row>
      <xdr:rowOff>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7BE27F6E-8655-4635-A8FD-C0589B1C0ABC}"/>
            </a:ext>
          </a:extLst>
        </xdr:cNvPr>
        <xdr:cNvSpPr/>
      </xdr:nvSpPr>
      <xdr:spPr>
        <a:xfrm>
          <a:off x="12510617" y="19712940"/>
          <a:ext cx="1464463" cy="8763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632460</xdr:colOff>
      <xdr:row>128</xdr:row>
      <xdr:rowOff>99060</xdr:rowOff>
    </xdr:from>
    <xdr:to>
      <xdr:col>18</xdr:col>
      <xdr:colOff>670560</xdr:colOff>
      <xdr:row>132</xdr:row>
      <xdr:rowOff>76200</xdr:rowOff>
    </xdr:to>
    <xdr:sp macro="" textlink="">
      <xdr:nvSpPr>
        <xdr:cNvPr id="41" name="对话气泡: 矩形 40">
          <a:extLst>
            <a:ext uri="{FF2B5EF4-FFF2-40B4-BE49-F238E27FC236}">
              <a16:creationId xmlns:a16="http://schemas.microsoft.com/office/drawing/2014/main" id="{E19B4966-F46B-4184-A4EB-FB3FB7930124}"/>
            </a:ext>
          </a:extLst>
        </xdr:cNvPr>
        <xdr:cNvSpPr/>
      </xdr:nvSpPr>
      <xdr:spPr>
        <a:xfrm>
          <a:off x="10881360" y="19674840"/>
          <a:ext cx="1318260" cy="55626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1</a:t>
          </a:r>
          <a:r>
            <a:rPr lang="zh-CN" altLang="en-US" sz="900"/>
            <a:t>元</a:t>
          </a:r>
          <a:r>
            <a:rPr lang="en-US" altLang="zh-CN" sz="900"/>
            <a:t>GDP</a:t>
          </a:r>
          <a:r>
            <a:rPr lang="zh-CN" altLang="en-US" sz="900"/>
            <a:t>对应</a:t>
          </a:r>
          <a:r>
            <a:rPr lang="en-US" altLang="zh-CN" sz="900"/>
            <a:t>2</a:t>
          </a:r>
          <a:r>
            <a:rPr lang="zh-CN" altLang="en-US" sz="900"/>
            <a:t>元货币，美国</a:t>
          </a:r>
          <a:r>
            <a:rPr lang="en-US" altLang="zh-CN" sz="900"/>
            <a:t>2017</a:t>
          </a:r>
          <a:r>
            <a:rPr lang="zh-CN" altLang="en-US" sz="900"/>
            <a:t>年仅为</a:t>
          </a:r>
          <a:r>
            <a:rPr lang="en-US" altLang="zh-CN" sz="900"/>
            <a:t>0.79</a:t>
          </a:r>
          <a:endParaRPr lang="zh-CN" altLang="en-US" sz="900"/>
        </a:p>
      </xdr:txBody>
    </xdr:sp>
    <xdr:clientData/>
  </xdr:twoCellAnchor>
  <xdr:twoCellAnchor>
    <xdr:from>
      <xdr:col>3</xdr:col>
      <xdr:colOff>457200</xdr:colOff>
      <xdr:row>100</xdr:row>
      <xdr:rowOff>15240</xdr:rowOff>
    </xdr:from>
    <xdr:to>
      <xdr:col>8</xdr:col>
      <xdr:colOff>472440</xdr:colOff>
      <xdr:row>108</xdr:row>
      <xdr:rowOff>53340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AF037863-4CA4-4CCF-BDFE-9AD318E06117}"/>
            </a:ext>
          </a:extLst>
        </xdr:cNvPr>
        <xdr:cNvSpPr/>
      </xdr:nvSpPr>
      <xdr:spPr>
        <a:xfrm>
          <a:off x="2118360" y="15247620"/>
          <a:ext cx="3406140" cy="11963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502920</xdr:colOff>
      <xdr:row>96</xdr:row>
      <xdr:rowOff>129540</xdr:rowOff>
    </xdr:from>
    <xdr:to>
      <xdr:col>5</xdr:col>
      <xdr:colOff>259080</xdr:colOff>
      <xdr:row>98</xdr:row>
      <xdr:rowOff>139976</xdr:rowOff>
    </xdr:to>
    <xdr:sp macro="" textlink="">
      <xdr:nvSpPr>
        <xdr:cNvPr id="42" name="对话气泡: 矩形 41">
          <a:extLst>
            <a:ext uri="{FF2B5EF4-FFF2-40B4-BE49-F238E27FC236}">
              <a16:creationId xmlns:a16="http://schemas.microsoft.com/office/drawing/2014/main" id="{C9162CF6-0F4D-41CF-B7F1-4D11860C4EFA}"/>
            </a:ext>
          </a:extLst>
        </xdr:cNvPr>
        <xdr:cNvSpPr/>
      </xdr:nvSpPr>
      <xdr:spPr>
        <a:xfrm>
          <a:off x="2164080" y="15072360"/>
          <a:ext cx="1112520" cy="299996"/>
        </a:xfrm>
        <a:prstGeom prst="wedgeRectCallout">
          <a:avLst>
            <a:gd name="adj1" fmla="val -21368"/>
            <a:gd name="adj2" fmla="val 7916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高速增长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</a:t>
          </a:r>
          <a:endParaRPr lang="zh-CN" altLang="en-US" sz="1100"/>
        </a:p>
      </xdr:txBody>
    </xdr:sp>
    <xdr:clientData/>
  </xdr:twoCellAnchor>
  <xdr:twoCellAnchor>
    <xdr:from>
      <xdr:col>8</xdr:col>
      <xdr:colOff>518160</xdr:colOff>
      <xdr:row>99</xdr:row>
      <xdr:rowOff>12424</xdr:rowOff>
    </xdr:from>
    <xdr:to>
      <xdr:col>9</xdr:col>
      <xdr:colOff>655320</xdr:colOff>
      <xdr:row>101</xdr:row>
      <xdr:rowOff>22860</xdr:rowOff>
    </xdr:to>
    <xdr:sp macro="" textlink="">
      <xdr:nvSpPr>
        <xdr:cNvPr id="43" name="对话气泡: 矩形 42">
          <a:extLst>
            <a:ext uri="{FF2B5EF4-FFF2-40B4-BE49-F238E27FC236}">
              <a16:creationId xmlns:a16="http://schemas.microsoft.com/office/drawing/2014/main" id="{74A991C9-2C9A-465E-8121-9E3DD18BADDD}"/>
            </a:ext>
          </a:extLst>
        </xdr:cNvPr>
        <xdr:cNvSpPr/>
      </xdr:nvSpPr>
      <xdr:spPr>
        <a:xfrm>
          <a:off x="5570220" y="15389584"/>
          <a:ext cx="815340" cy="299996"/>
        </a:xfrm>
        <a:prstGeom prst="wedgeRectCallout">
          <a:avLst>
            <a:gd name="adj1" fmla="val -21368"/>
            <a:gd name="adj2" fmla="val 1121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增长放缓</a:t>
          </a:r>
        </a:p>
      </xdr:txBody>
    </xdr:sp>
    <xdr:clientData/>
  </xdr:twoCellAnchor>
  <xdr:twoCellAnchor>
    <xdr:from>
      <xdr:col>8</xdr:col>
      <xdr:colOff>548640</xdr:colOff>
      <xdr:row>102</xdr:row>
      <xdr:rowOff>114300</xdr:rowOff>
    </xdr:from>
    <xdr:to>
      <xdr:col>10</xdr:col>
      <xdr:colOff>274320</xdr:colOff>
      <xdr:row>106</xdr:row>
      <xdr:rowOff>106680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FB0680FB-14DE-42F0-B04B-F31D41966083}"/>
            </a:ext>
          </a:extLst>
        </xdr:cNvPr>
        <xdr:cNvSpPr/>
      </xdr:nvSpPr>
      <xdr:spPr>
        <a:xfrm>
          <a:off x="5600700" y="15468600"/>
          <a:ext cx="1082040" cy="5715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457200</xdr:colOff>
      <xdr:row>111</xdr:row>
      <xdr:rowOff>114300</xdr:rowOff>
    </xdr:from>
    <xdr:to>
      <xdr:col>18</xdr:col>
      <xdr:colOff>312420</xdr:colOff>
      <xdr:row>113</xdr:row>
      <xdr:rowOff>106680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C9187C3E-2F8E-477B-B722-1D1603C44801}"/>
            </a:ext>
          </a:extLst>
        </xdr:cNvPr>
        <xdr:cNvSpPr/>
      </xdr:nvSpPr>
      <xdr:spPr>
        <a:xfrm>
          <a:off x="8145780" y="16939260"/>
          <a:ext cx="3695700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388620</xdr:colOff>
      <xdr:row>106</xdr:row>
      <xdr:rowOff>137160</xdr:rowOff>
    </xdr:from>
    <xdr:to>
      <xdr:col>19</xdr:col>
      <xdr:colOff>632460</xdr:colOff>
      <xdr:row>113</xdr:row>
      <xdr:rowOff>106680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B4942559-31C5-41A7-B793-73DDE82808D4}"/>
            </a:ext>
          </a:extLst>
        </xdr:cNvPr>
        <xdr:cNvSpPr/>
      </xdr:nvSpPr>
      <xdr:spPr>
        <a:xfrm>
          <a:off x="11917680" y="16238220"/>
          <a:ext cx="1089660" cy="9829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15240</xdr:colOff>
      <xdr:row>99</xdr:row>
      <xdr:rowOff>15240</xdr:rowOff>
    </xdr:from>
    <xdr:to>
      <xdr:col>21</xdr:col>
      <xdr:colOff>388620</xdr:colOff>
      <xdr:row>113</xdr:row>
      <xdr:rowOff>121920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00BCDA2-AEE0-4FA2-9091-87FBDA1A8D32}"/>
            </a:ext>
          </a:extLst>
        </xdr:cNvPr>
        <xdr:cNvSpPr/>
      </xdr:nvSpPr>
      <xdr:spPr>
        <a:xfrm>
          <a:off x="13030200" y="15102840"/>
          <a:ext cx="1013460" cy="21336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525780</xdr:colOff>
      <xdr:row>109</xdr:row>
      <xdr:rowOff>15240</xdr:rowOff>
    </xdr:from>
    <xdr:to>
      <xdr:col>15</xdr:col>
      <xdr:colOff>541020</xdr:colOff>
      <xdr:row>110</xdr:row>
      <xdr:rowOff>129540</xdr:rowOff>
    </xdr:to>
    <xdr:sp macro="" textlink="">
      <xdr:nvSpPr>
        <xdr:cNvPr id="48" name="对话气泡: 矩形 47">
          <a:extLst>
            <a:ext uri="{FF2B5EF4-FFF2-40B4-BE49-F238E27FC236}">
              <a16:creationId xmlns:a16="http://schemas.microsoft.com/office/drawing/2014/main" id="{1FE061A7-CB3F-462A-9BD5-D102C54D81A1}"/>
            </a:ext>
          </a:extLst>
        </xdr:cNvPr>
        <xdr:cNvSpPr/>
      </xdr:nvSpPr>
      <xdr:spPr>
        <a:xfrm>
          <a:off x="9494520" y="16550640"/>
          <a:ext cx="655320" cy="259080"/>
        </a:xfrm>
        <a:prstGeom prst="wedgeRectCallout">
          <a:avLst>
            <a:gd name="adj1" fmla="val -21368"/>
            <a:gd name="adj2" fmla="val 886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低收入</a:t>
          </a:r>
        </a:p>
      </xdr:txBody>
    </xdr:sp>
    <xdr:clientData/>
  </xdr:twoCellAnchor>
  <xdr:twoCellAnchor>
    <xdr:from>
      <xdr:col>17</xdr:col>
      <xdr:colOff>381000</xdr:colOff>
      <xdr:row>104</xdr:row>
      <xdr:rowOff>38100</xdr:rowOff>
    </xdr:from>
    <xdr:to>
      <xdr:col>18</xdr:col>
      <xdr:colOff>777240</xdr:colOff>
      <xdr:row>106</xdr:row>
      <xdr:rowOff>7620</xdr:rowOff>
    </xdr:to>
    <xdr:sp macro="" textlink="">
      <xdr:nvSpPr>
        <xdr:cNvPr id="49" name="对话气泡: 矩形 48">
          <a:extLst>
            <a:ext uri="{FF2B5EF4-FFF2-40B4-BE49-F238E27FC236}">
              <a16:creationId xmlns:a16="http://schemas.microsoft.com/office/drawing/2014/main" id="{6A92043A-4107-4C53-8B70-4B8B114C3B9B}"/>
            </a:ext>
          </a:extLst>
        </xdr:cNvPr>
        <xdr:cNvSpPr/>
      </xdr:nvSpPr>
      <xdr:spPr>
        <a:xfrm>
          <a:off x="11269980" y="15849600"/>
          <a:ext cx="1036320" cy="259080"/>
        </a:xfrm>
        <a:prstGeom prst="wedgeRectCallout">
          <a:avLst>
            <a:gd name="adj1" fmla="val 18579"/>
            <a:gd name="adj2" fmla="val 886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中等偏下收入收入</a:t>
          </a:r>
        </a:p>
      </xdr:txBody>
    </xdr:sp>
    <xdr:clientData/>
  </xdr:twoCellAnchor>
  <xdr:twoCellAnchor>
    <xdr:from>
      <xdr:col>18</xdr:col>
      <xdr:colOff>312420</xdr:colOff>
      <xdr:row>98</xdr:row>
      <xdr:rowOff>83820</xdr:rowOff>
    </xdr:from>
    <xdr:to>
      <xdr:col>19</xdr:col>
      <xdr:colOff>502920</xdr:colOff>
      <xdr:row>100</xdr:row>
      <xdr:rowOff>53340</xdr:rowOff>
    </xdr:to>
    <xdr:sp macro="" textlink="">
      <xdr:nvSpPr>
        <xdr:cNvPr id="50" name="对话气泡: 矩形 49">
          <a:extLst>
            <a:ext uri="{FF2B5EF4-FFF2-40B4-BE49-F238E27FC236}">
              <a16:creationId xmlns:a16="http://schemas.microsoft.com/office/drawing/2014/main" id="{F22A9D32-DE3F-44F1-BC1E-11B48AA8203E}"/>
            </a:ext>
          </a:extLst>
        </xdr:cNvPr>
        <xdr:cNvSpPr/>
      </xdr:nvSpPr>
      <xdr:spPr>
        <a:xfrm>
          <a:off x="11841480" y="15026640"/>
          <a:ext cx="1036320" cy="259080"/>
        </a:xfrm>
        <a:prstGeom prst="wedgeRectCallout">
          <a:avLst>
            <a:gd name="adj1" fmla="val 61226"/>
            <a:gd name="adj2" fmla="val 3277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中等偏上收入收入</a:t>
          </a:r>
        </a:p>
      </xdr:txBody>
    </xdr:sp>
    <xdr:clientData/>
  </xdr:twoCellAnchor>
  <xdr:twoCellAnchor>
    <xdr:from>
      <xdr:col>9</xdr:col>
      <xdr:colOff>335280</xdr:colOff>
      <xdr:row>298</xdr:row>
      <xdr:rowOff>15240</xdr:rowOff>
    </xdr:from>
    <xdr:to>
      <xdr:col>13</xdr:col>
      <xdr:colOff>487680</xdr:colOff>
      <xdr:row>302</xdr:row>
      <xdr:rowOff>99060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C62D1EF-FB46-4078-88FF-5DCC2660F3E7}"/>
            </a:ext>
          </a:extLst>
        </xdr:cNvPr>
        <xdr:cNvSpPr/>
      </xdr:nvSpPr>
      <xdr:spPr>
        <a:xfrm>
          <a:off x="6065520" y="40873680"/>
          <a:ext cx="2750820" cy="662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678764</xdr:colOff>
      <xdr:row>295</xdr:row>
      <xdr:rowOff>76787</xdr:rowOff>
    </xdr:from>
    <xdr:to>
      <xdr:col>11</xdr:col>
      <xdr:colOff>263769</xdr:colOff>
      <xdr:row>297</xdr:row>
      <xdr:rowOff>41032</xdr:rowOff>
    </xdr:to>
    <xdr:sp macro="" textlink="">
      <xdr:nvSpPr>
        <xdr:cNvPr id="52" name="对话气泡: 矩形 51">
          <a:extLst>
            <a:ext uri="{FF2B5EF4-FFF2-40B4-BE49-F238E27FC236}">
              <a16:creationId xmlns:a16="http://schemas.microsoft.com/office/drawing/2014/main" id="{222AE3DC-CE23-4E5A-8404-6B663E146D66}"/>
            </a:ext>
          </a:extLst>
        </xdr:cNvPr>
        <xdr:cNvSpPr/>
      </xdr:nvSpPr>
      <xdr:spPr>
        <a:xfrm>
          <a:off x="6423072" y="40978602"/>
          <a:ext cx="903851" cy="257322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出口高速增长</a:t>
          </a:r>
        </a:p>
      </xdr:txBody>
    </xdr:sp>
    <xdr:clientData/>
  </xdr:twoCellAnchor>
  <xdr:twoCellAnchor>
    <xdr:from>
      <xdr:col>14</xdr:col>
      <xdr:colOff>52754</xdr:colOff>
      <xdr:row>299</xdr:row>
      <xdr:rowOff>93785</xdr:rowOff>
    </xdr:from>
    <xdr:to>
      <xdr:col>15</xdr:col>
      <xdr:colOff>134815</xdr:colOff>
      <xdr:row>304</xdr:row>
      <xdr:rowOff>41030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54306859-5E8E-4BEF-A46C-9514A52048FD}"/>
            </a:ext>
          </a:extLst>
        </xdr:cNvPr>
        <xdr:cNvSpPr/>
      </xdr:nvSpPr>
      <xdr:spPr>
        <a:xfrm>
          <a:off x="9032631" y="41581754"/>
          <a:ext cx="720969" cy="67993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257908</xdr:colOff>
      <xdr:row>295</xdr:row>
      <xdr:rowOff>140677</xdr:rowOff>
    </xdr:from>
    <xdr:to>
      <xdr:col>14</xdr:col>
      <xdr:colOff>276665</xdr:colOff>
      <xdr:row>297</xdr:row>
      <xdr:rowOff>104922</xdr:rowOff>
    </xdr:to>
    <xdr:sp macro="" textlink="">
      <xdr:nvSpPr>
        <xdr:cNvPr id="54" name="对话气泡: 矩形 53">
          <a:extLst>
            <a:ext uri="{FF2B5EF4-FFF2-40B4-BE49-F238E27FC236}">
              <a16:creationId xmlns:a16="http://schemas.microsoft.com/office/drawing/2014/main" id="{82E669ED-52B9-4E55-B232-328A1887056C}"/>
            </a:ext>
          </a:extLst>
        </xdr:cNvPr>
        <xdr:cNvSpPr/>
      </xdr:nvSpPr>
      <xdr:spPr>
        <a:xfrm>
          <a:off x="8598877" y="41042492"/>
          <a:ext cx="657665" cy="25732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出口萎缩</a:t>
          </a:r>
        </a:p>
      </xdr:txBody>
    </xdr:sp>
    <xdr:clientData/>
  </xdr:twoCellAnchor>
  <xdr:twoCellAnchor>
    <xdr:from>
      <xdr:col>23</xdr:col>
      <xdr:colOff>525780</xdr:colOff>
      <xdr:row>292</xdr:row>
      <xdr:rowOff>137160</xdr:rowOff>
    </xdr:from>
    <xdr:to>
      <xdr:col>30</xdr:col>
      <xdr:colOff>190500</xdr:colOff>
      <xdr:row>311</xdr:row>
      <xdr:rowOff>129540</xdr:rowOff>
    </xdr:to>
    <xdr:graphicFrame macro="">
      <xdr:nvGraphicFramePr>
        <xdr:cNvPr id="55" name="图表 54">
          <a:extLst>
            <a:ext uri="{FF2B5EF4-FFF2-40B4-BE49-F238E27FC236}">
              <a16:creationId xmlns:a16="http://schemas.microsoft.com/office/drawing/2014/main" id="{220B7392-F87F-4D81-ACC6-96882CE7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27</xdr:col>
      <xdr:colOff>38100</xdr:colOff>
      <xdr:row>303</xdr:row>
      <xdr:rowOff>7620</xdr:rowOff>
    </xdr:from>
    <xdr:to>
      <xdr:col>28</xdr:col>
      <xdr:colOff>533400</xdr:colOff>
      <xdr:row>308</xdr:row>
      <xdr:rowOff>99060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F844E5BE-BE95-4A63-87D9-3CA823BDB4EB}"/>
            </a:ext>
          </a:extLst>
        </xdr:cNvPr>
        <xdr:cNvSpPr/>
      </xdr:nvSpPr>
      <xdr:spPr>
        <a:xfrm>
          <a:off x="17960340" y="41589960"/>
          <a:ext cx="1242060" cy="8153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609600</xdr:colOff>
      <xdr:row>297</xdr:row>
      <xdr:rowOff>60960</xdr:rowOff>
    </xdr:from>
    <xdr:to>
      <xdr:col>30</xdr:col>
      <xdr:colOff>175260</xdr:colOff>
      <xdr:row>308</xdr:row>
      <xdr:rowOff>99391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00D0DC7C-9A28-46F3-88B5-E2FBA3A7C7D8}"/>
            </a:ext>
          </a:extLst>
        </xdr:cNvPr>
        <xdr:cNvSpPr/>
      </xdr:nvSpPr>
      <xdr:spPr>
        <a:xfrm>
          <a:off x="19288539" y="41043308"/>
          <a:ext cx="950512" cy="164194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373176</xdr:colOff>
      <xdr:row>300</xdr:row>
      <xdr:rowOff>7289</xdr:rowOff>
    </xdr:from>
    <xdr:to>
      <xdr:col>28</xdr:col>
      <xdr:colOff>79513</xdr:colOff>
      <xdr:row>301</xdr:row>
      <xdr:rowOff>117308</xdr:rowOff>
    </xdr:to>
    <xdr:sp macro="" textlink="">
      <xdr:nvSpPr>
        <xdr:cNvPr id="58" name="对话气泡: 矩形 57">
          <a:extLst>
            <a:ext uri="{FF2B5EF4-FFF2-40B4-BE49-F238E27FC236}">
              <a16:creationId xmlns:a16="http://schemas.microsoft.com/office/drawing/2014/main" id="{4EE5172C-B5E6-41E5-ABA6-2F35A7B382B7}"/>
            </a:ext>
          </a:extLst>
        </xdr:cNvPr>
        <xdr:cNvSpPr/>
      </xdr:nvSpPr>
      <xdr:spPr>
        <a:xfrm>
          <a:off x="17627506" y="41426959"/>
          <a:ext cx="1130946" cy="25579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出口贸易顺差发力</a:t>
          </a:r>
        </a:p>
      </xdr:txBody>
    </xdr:sp>
    <xdr:clientData/>
  </xdr:twoCellAnchor>
  <xdr:twoCellAnchor>
    <xdr:from>
      <xdr:col>28</xdr:col>
      <xdr:colOff>19878</xdr:colOff>
      <xdr:row>294</xdr:row>
      <xdr:rowOff>62260</xdr:rowOff>
    </xdr:from>
    <xdr:to>
      <xdr:col>29</xdr:col>
      <xdr:colOff>556591</xdr:colOff>
      <xdr:row>296</xdr:row>
      <xdr:rowOff>26504</xdr:rowOff>
    </xdr:to>
    <xdr:sp macro="" textlink="">
      <xdr:nvSpPr>
        <xdr:cNvPr id="59" name="对话气泡: 矩形 58">
          <a:extLst>
            <a:ext uri="{FF2B5EF4-FFF2-40B4-BE49-F238E27FC236}">
              <a16:creationId xmlns:a16="http://schemas.microsoft.com/office/drawing/2014/main" id="{031EA7AF-F8A0-43AF-A8AB-3FF726CB5DD9}"/>
            </a:ext>
          </a:extLst>
        </xdr:cNvPr>
        <xdr:cNvSpPr/>
      </xdr:nvSpPr>
      <xdr:spPr>
        <a:xfrm>
          <a:off x="18698817" y="40607286"/>
          <a:ext cx="1212574" cy="255792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出口贸易摩擦频发</a:t>
          </a:r>
        </a:p>
      </xdr:txBody>
    </xdr:sp>
    <xdr:clientData/>
  </xdr:twoCellAnchor>
  <xdr:twoCellAnchor>
    <xdr:from>
      <xdr:col>4</xdr:col>
      <xdr:colOff>238539</xdr:colOff>
      <xdr:row>302</xdr:row>
      <xdr:rowOff>26505</xdr:rowOff>
    </xdr:from>
    <xdr:to>
      <xdr:col>5</xdr:col>
      <xdr:colOff>53009</xdr:colOff>
      <xdr:row>304</xdr:row>
      <xdr:rowOff>63942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C51F542F-EF86-49B8-A77B-7DEC020C3A96}"/>
            </a:ext>
          </a:extLst>
        </xdr:cNvPr>
        <xdr:cNvSpPr/>
      </xdr:nvSpPr>
      <xdr:spPr>
        <a:xfrm>
          <a:off x="2570922" y="41737722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303</xdr:row>
      <xdr:rowOff>42076</xdr:rowOff>
    </xdr:from>
    <xdr:to>
      <xdr:col>3</xdr:col>
      <xdr:colOff>490330</xdr:colOff>
      <xdr:row>305</xdr:row>
      <xdr:rowOff>79513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569A1368-EF48-4080-938B-FACD47CED15E}"/>
            </a:ext>
          </a:extLst>
        </xdr:cNvPr>
        <xdr:cNvSpPr/>
      </xdr:nvSpPr>
      <xdr:spPr>
        <a:xfrm>
          <a:off x="1656522" y="41899067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583096</xdr:colOff>
      <xdr:row>303</xdr:row>
      <xdr:rowOff>15572</xdr:rowOff>
    </xdr:from>
    <xdr:to>
      <xdr:col>7</xdr:col>
      <xdr:colOff>397565</xdr:colOff>
      <xdr:row>305</xdr:row>
      <xdr:rowOff>53009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C67270DC-67C5-4553-8CA5-F1500045C263}"/>
            </a:ext>
          </a:extLst>
        </xdr:cNvPr>
        <xdr:cNvSpPr/>
      </xdr:nvSpPr>
      <xdr:spPr>
        <a:xfrm>
          <a:off x="4267200" y="41872563"/>
          <a:ext cx="490330" cy="3289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253447</xdr:colOff>
      <xdr:row>297</xdr:row>
      <xdr:rowOff>0</xdr:rowOff>
    </xdr:from>
    <xdr:to>
      <xdr:col>36</xdr:col>
      <xdr:colOff>642731</xdr:colOff>
      <xdr:row>304</xdr:row>
      <xdr:rowOff>51684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B5D3A925-BC45-409D-99EF-81302647DA19}"/>
            </a:ext>
          </a:extLst>
        </xdr:cNvPr>
        <xdr:cNvSpPr/>
      </xdr:nvSpPr>
      <xdr:spPr>
        <a:xfrm>
          <a:off x="23862195" y="40982348"/>
          <a:ext cx="1098275" cy="107210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225286</xdr:colOff>
      <xdr:row>296</xdr:row>
      <xdr:rowOff>35756</xdr:rowOff>
    </xdr:from>
    <xdr:to>
      <xdr:col>35</xdr:col>
      <xdr:colOff>223173</xdr:colOff>
      <xdr:row>298</xdr:row>
      <xdr:rowOff>0</xdr:rowOff>
    </xdr:to>
    <xdr:sp macro="" textlink="">
      <xdr:nvSpPr>
        <xdr:cNvPr id="64" name="对话气泡: 矩形 63">
          <a:extLst>
            <a:ext uri="{FF2B5EF4-FFF2-40B4-BE49-F238E27FC236}">
              <a16:creationId xmlns:a16="http://schemas.microsoft.com/office/drawing/2014/main" id="{B03FB2F0-6C6C-47A0-945D-FF23989463EB}"/>
            </a:ext>
          </a:extLst>
        </xdr:cNvPr>
        <xdr:cNvSpPr/>
      </xdr:nvSpPr>
      <xdr:spPr>
        <a:xfrm>
          <a:off x="23125043" y="40872330"/>
          <a:ext cx="706878" cy="255792"/>
        </a:xfrm>
        <a:prstGeom prst="wedgeRectCallout">
          <a:avLst>
            <a:gd name="adj1" fmla="val 46874"/>
            <a:gd name="adj2" fmla="val 8925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电商刺激</a:t>
          </a:r>
        </a:p>
      </xdr:txBody>
    </xdr:sp>
    <xdr:clientData/>
  </xdr:twoCellAnchor>
  <xdr:twoCellAnchor>
    <xdr:from>
      <xdr:col>15</xdr:col>
      <xdr:colOff>22860</xdr:colOff>
      <xdr:row>350</xdr:row>
      <xdr:rowOff>91440</xdr:rowOff>
    </xdr:from>
    <xdr:to>
      <xdr:col>17</xdr:col>
      <xdr:colOff>533400</xdr:colOff>
      <xdr:row>357</xdr:row>
      <xdr:rowOff>99060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3C7CEFE3-4D30-418F-BD0B-CADCE1C1C626}"/>
            </a:ext>
          </a:extLst>
        </xdr:cNvPr>
        <xdr:cNvSpPr/>
      </xdr:nvSpPr>
      <xdr:spPr>
        <a:xfrm>
          <a:off x="9631680" y="48478440"/>
          <a:ext cx="1790700" cy="10210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327660</xdr:colOff>
      <xdr:row>348</xdr:row>
      <xdr:rowOff>7620</xdr:rowOff>
    </xdr:from>
    <xdr:to>
      <xdr:col>16</xdr:col>
      <xdr:colOff>590845</xdr:colOff>
      <xdr:row>349</xdr:row>
      <xdr:rowOff>116645</xdr:rowOff>
    </xdr:to>
    <xdr:sp macro="" textlink="">
      <xdr:nvSpPr>
        <xdr:cNvPr id="66" name="对话气泡: 矩形 65">
          <a:extLst>
            <a:ext uri="{FF2B5EF4-FFF2-40B4-BE49-F238E27FC236}">
              <a16:creationId xmlns:a16="http://schemas.microsoft.com/office/drawing/2014/main" id="{5707CDF6-B349-4659-8709-D4D02FB93B6D}"/>
            </a:ext>
          </a:extLst>
        </xdr:cNvPr>
        <xdr:cNvSpPr/>
      </xdr:nvSpPr>
      <xdr:spPr>
        <a:xfrm>
          <a:off x="9936480" y="48105060"/>
          <a:ext cx="903265" cy="253805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房价涨幅巨大</a:t>
          </a:r>
        </a:p>
      </xdr:txBody>
    </xdr:sp>
    <xdr:clientData/>
  </xdr:twoCellAnchor>
  <xdr:twoCellAnchor>
    <xdr:from>
      <xdr:col>31</xdr:col>
      <xdr:colOff>662941</xdr:colOff>
      <xdr:row>151</xdr:row>
      <xdr:rowOff>108857</xdr:rowOff>
    </xdr:from>
    <xdr:to>
      <xdr:col>41</xdr:col>
      <xdr:colOff>172251</xdr:colOff>
      <xdr:row>178</xdr:row>
      <xdr:rowOff>28303</xdr:rowOff>
    </xdr:to>
    <xdr:graphicFrame macro="">
      <xdr:nvGraphicFramePr>
        <xdr:cNvPr id="67" name="图表 66">
          <a:extLst>
            <a:ext uri="{FF2B5EF4-FFF2-40B4-BE49-F238E27FC236}">
              <a16:creationId xmlns:a16="http://schemas.microsoft.com/office/drawing/2014/main" id="{547AD472-2F8C-4CB5-8089-93EFD99D2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33</xdr:col>
      <xdr:colOff>338349</xdr:colOff>
      <xdr:row>95</xdr:row>
      <xdr:rowOff>78521</xdr:rowOff>
    </xdr:from>
    <xdr:to>
      <xdr:col>42</xdr:col>
      <xdr:colOff>611331</xdr:colOff>
      <xdr:row>120</xdr:row>
      <xdr:rowOff>112568</xdr:rowOff>
    </xdr:to>
    <xdr:graphicFrame macro="">
      <xdr:nvGraphicFramePr>
        <xdr:cNvPr id="69" name="图表 68">
          <a:extLst>
            <a:ext uri="{FF2B5EF4-FFF2-40B4-BE49-F238E27FC236}">
              <a16:creationId xmlns:a16="http://schemas.microsoft.com/office/drawing/2014/main" id="{A54A7864-B0E3-4460-AE18-9C075EF9C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34</xdr:col>
      <xdr:colOff>678180</xdr:colOff>
      <xdr:row>100</xdr:row>
      <xdr:rowOff>60960</xdr:rowOff>
    </xdr:from>
    <xdr:to>
      <xdr:col>37</xdr:col>
      <xdr:colOff>449580</xdr:colOff>
      <xdr:row>104</xdr:row>
      <xdr:rowOff>30480</xdr:rowOff>
    </xdr:to>
    <xdr:sp macro="" textlink="">
      <xdr:nvSpPr>
        <xdr:cNvPr id="74" name="对话气泡: 矩形 73">
          <a:extLst>
            <a:ext uri="{FF2B5EF4-FFF2-40B4-BE49-F238E27FC236}">
              <a16:creationId xmlns:a16="http://schemas.microsoft.com/office/drawing/2014/main" id="{E975AC75-12E5-492F-A2EE-8888EC0E68D6}"/>
            </a:ext>
          </a:extLst>
        </xdr:cNvPr>
        <xdr:cNvSpPr/>
      </xdr:nvSpPr>
      <xdr:spPr>
        <a:xfrm>
          <a:off x="23568660" y="15293340"/>
          <a:ext cx="1897380" cy="548640"/>
        </a:xfrm>
        <a:prstGeom prst="wedgeRectCallout">
          <a:avLst>
            <a:gd name="adj1" fmla="val 22022"/>
            <a:gd name="adj2" fmla="val 13554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财政困难，几乎没新开工项目，保中央财政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国有企业；</a:t>
          </a:r>
          <a:endParaRPr lang="zh-CN" altLang="en-US" sz="1100"/>
        </a:p>
      </xdr:txBody>
    </xdr:sp>
    <xdr:clientData/>
  </xdr:twoCellAnchor>
  <xdr:twoCellAnchor>
    <xdr:from>
      <xdr:col>36</xdr:col>
      <xdr:colOff>213360</xdr:colOff>
      <xdr:row>107</xdr:row>
      <xdr:rowOff>129540</xdr:rowOff>
    </xdr:from>
    <xdr:to>
      <xdr:col>37</xdr:col>
      <xdr:colOff>175260</xdr:colOff>
      <xdr:row>112</xdr:row>
      <xdr:rowOff>129540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801C45BF-EB6A-48EE-BDD4-B83B1BD5FF8C}"/>
            </a:ext>
          </a:extLst>
        </xdr:cNvPr>
        <xdr:cNvSpPr/>
      </xdr:nvSpPr>
      <xdr:spPr>
        <a:xfrm>
          <a:off x="24521160" y="16375380"/>
          <a:ext cx="670560" cy="7239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601980</xdr:colOff>
      <xdr:row>98</xdr:row>
      <xdr:rowOff>137160</xdr:rowOff>
    </xdr:from>
    <xdr:to>
      <xdr:col>41</xdr:col>
      <xdr:colOff>297180</xdr:colOff>
      <xdr:row>101</xdr:row>
      <xdr:rowOff>83820</xdr:rowOff>
    </xdr:to>
    <xdr:sp macro="" textlink="">
      <xdr:nvSpPr>
        <xdr:cNvPr id="76" name="对话气泡: 矩形 75">
          <a:extLst>
            <a:ext uri="{FF2B5EF4-FFF2-40B4-BE49-F238E27FC236}">
              <a16:creationId xmlns:a16="http://schemas.microsoft.com/office/drawing/2014/main" id="{1498E08F-3405-4DFC-A299-E59223EA788B}"/>
            </a:ext>
          </a:extLst>
        </xdr:cNvPr>
        <xdr:cNvSpPr/>
      </xdr:nvSpPr>
      <xdr:spPr>
        <a:xfrm>
          <a:off x="27035760" y="15079980"/>
          <a:ext cx="1112520" cy="381000"/>
        </a:xfrm>
        <a:prstGeom prst="wedgeRectCallout">
          <a:avLst>
            <a:gd name="adj1" fmla="val -20950"/>
            <a:gd name="adj2" fmla="val 10776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经济再度过热</a:t>
          </a:r>
        </a:p>
      </xdr:txBody>
    </xdr:sp>
    <xdr:clientData/>
  </xdr:twoCellAnchor>
  <xdr:twoCellAnchor>
    <xdr:from>
      <xdr:col>40</xdr:col>
      <xdr:colOff>0</xdr:colOff>
      <xdr:row>103</xdr:row>
      <xdr:rowOff>99060</xdr:rowOff>
    </xdr:from>
    <xdr:to>
      <xdr:col>40</xdr:col>
      <xdr:colOff>518160</xdr:colOff>
      <xdr:row>108</xdr:row>
      <xdr:rowOff>7620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1668115D-45C6-4C8E-9C46-5ED445F8F3B5}"/>
            </a:ext>
          </a:extLst>
        </xdr:cNvPr>
        <xdr:cNvSpPr/>
      </xdr:nvSpPr>
      <xdr:spPr>
        <a:xfrm>
          <a:off x="27142440" y="15765780"/>
          <a:ext cx="518160" cy="632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475129</xdr:colOff>
      <xdr:row>216</xdr:row>
      <xdr:rowOff>17929</xdr:rowOff>
    </xdr:from>
    <xdr:to>
      <xdr:col>21</xdr:col>
      <xdr:colOff>457201</xdr:colOff>
      <xdr:row>239</xdr:row>
      <xdr:rowOff>45941</xdr:rowOff>
    </xdr:to>
    <xdr:graphicFrame macro="">
      <xdr:nvGraphicFramePr>
        <xdr:cNvPr id="79" name="图表 78">
          <a:extLst>
            <a:ext uri="{FF2B5EF4-FFF2-40B4-BE49-F238E27FC236}">
              <a16:creationId xmlns:a16="http://schemas.microsoft.com/office/drawing/2014/main" id="{70EC9B73-98FE-4902-8015-ED608EF02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43</xdr:col>
      <xdr:colOff>502920</xdr:colOff>
      <xdr:row>95</xdr:row>
      <xdr:rowOff>91440</xdr:rowOff>
    </xdr:from>
    <xdr:to>
      <xdr:col>51</xdr:col>
      <xdr:colOff>600642</xdr:colOff>
      <xdr:row>120</xdr:row>
      <xdr:rowOff>125487</xdr:rowOff>
    </xdr:to>
    <xdr:graphicFrame macro="">
      <xdr:nvGraphicFramePr>
        <xdr:cNvPr id="71" name="图表 70">
          <a:extLst>
            <a:ext uri="{FF2B5EF4-FFF2-40B4-BE49-F238E27FC236}">
              <a16:creationId xmlns:a16="http://schemas.microsoft.com/office/drawing/2014/main" id="{9F0BDBA0-7A61-493A-8D60-1EAD23D76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45</xdr:col>
      <xdr:colOff>137160</xdr:colOff>
      <xdr:row>109</xdr:row>
      <xdr:rowOff>7620</xdr:rowOff>
    </xdr:from>
    <xdr:to>
      <xdr:col>46</xdr:col>
      <xdr:colOff>518160</xdr:colOff>
      <xdr:row>113</xdr:row>
      <xdr:rowOff>60960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51E2562E-2902-4A3F-808C-6BD39FB1EC77}"/>
            </a:ext>
          </a:extLst>
        </xdr:cNvPr>
        <xdr:cNvSpPr/>
      </xdr:nvSpPr>
      <xdr:spPr>
        <a:xfrm>
          <a:off x="30822900" y="16543020"/>
          <a:ext cx="1089660" cy="632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213360</xdr:colOff>
      <xdr:row>103</xdr:row>
      <xdr:rowOff>91440</xdr:rowOff>
    </xdr:from>
    <xdr:to>
      <xdr:col>46</xdr:col>
      <xdr:colOff>434340</xdr:colOff>
      <xdr:row>107</xdr:row>
      <xdr:rowOff>0</xdr:rowOff>
    </xdr:to>
    <xdr:sp macro="" textlink="">
      <xdr:nvSpPr>
        <xdr:cNvPr id="73" name="对话气泡: 矩形 72">
          <a:extLst>
            <a:ext uri="{FF2B5EF4-FFF2-40B4-BE49-F238E27FC236}">
              <a16:creationId xmlns:a16="http://schemas.microsoft.com/office/drawing/2014/main" id="{E65C73A6-DC4B-43DD-8A08-426FBDCE7B95}"/>
            </a:ext>
          </a:extLst>
        </xdr:cNvPr>
        <xdr:cNvSpPr/>
      </xdr:nvSpPr>
      <xdr:spPr>
        <a:xfrm>
          <a:off x="30899100" y="15758160"/>
          <a:ext cx="929640" cy="487680"/>
        </a:xfrm>
        <a:prstGeom prst="wedgeRectCallout">
          <a:avLst>
            <a:gd name="adj1" fmla="val -20950"/>
            <a:gd name="adj2" fmla="val 10776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经济降至</a:t>
          </a:r>
          <a:r>
            <a:rPr lang="en-US" altLang="zh-CN" sz="1100"/>
            <a:t>78</a:t>
          </a:r>
          <a:r>
            <a:rPr lang="zh-CN" altLang="en-US" sz="1100"/>
            <a:t>年来最低</a:t>
          </a:r>
        </a:p>
      </xdr:txBody>
    </xdr:sp>
    <xdr:clientData/>
  </xdr:twoCellAnchor>
  <xdr:twoCellAnchor>
    <xdr:from>
      <xdr:col>47</xdr:col>
      <xdr:colOff>114300</xdr:colOff>
      <xdr:row>100</xdr:row>
      <xdr:rowOff>0</xdr:rowOff>
    </xdr:from>
    <xdr:to>
      <xdr:col>48</xdr:col>
      <xdr:colOff>121920</xdr:colOff>
      <xdr:row>106</xdr:row>
      <xdr:rowOff>53340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DE2F331-EF31-44AC-8D41-1D831BEE0581}"/>
            </a:ext>
          </a:extLst>
        </xdr:cNvPr>
        <xdr:cNvSpPr/>
      </xdr:nvSpPr>
      <xdr:spPr>
        <a:xfrm>
          <a:off x="32316420" y="15232380"/>
          <a:ext cx="975360" cy="9220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327660</xdr:colOff>
      <xdr:row>98</xdr:row>
      <xdr:rowOff>53340</xdr:rowOff>
    </xdr:from>
    <xdr:to>
      <xdr:col>49</xdr:col>
      <xdr:colOff>518160</xdr:colOff>
      <xdr:row>100</xdr:row>
      <xdr:rowOff>83820</xdr:rowOff>
    </xdr:to>
    <xdr:sp macro="" textlink="">
      <xdr:nvSpPr>
        <xdr:cNvPr id="80" name="对话气泡: 矩形 79">
          <a:extLst>
            <a:ext uri="{FF2B5EF4-FFF2-40B4-BE49-F238E27FC236}">
              <a16:creationId xmlns:a16="http://schemas.microsoft.com/office/drawing/2014/main" id="{44BF3D23-9A96-4D0B-9230-6B4989143F8D}"/>
            </a:ext>
          </a:extLst>
        </xdr:cNvPr>
        <xdr:cNvSpPr/>
      </xdr:nvSpPr>
      <xdr:spPr>
        <a:xfrm>
          <a:off x="33497520" y="14996160"/>
          <a:ext cx="1074420" cy="320040"/>
        </a:xfrm>
        <a:prstGeom prst="wedgeRectCallout">
          <a:avLst>
            <a:gd name="adj1" fmla="val -62397"/>
            <a:gd name="adj2" fmla="val 4348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经济全面复苏</a:t>
          </a:r>
        </a:p>
      </xdr:txBody>
    </xdr:sp>
    <xdr:clientData/>
  </xdr:twoCellAnchor>
  <xdr:twoCellAnchor>
    <xdr:from>
      <xdr:col>52</xdr:col>
      <xdr:colOff>0</xdr:colOff>
      <xdr:row>96</xdr:row>
      <xdr:rowOff>0</xdr:rowOff>
    </xdr:from>
    <xdr:to>
      <xdr:col>60</xdr:col>
      <xdr:colOff>88758</xdr:colOff>
      <xdr:row>121</xdr:row>
      <xdr:rowOff>34046</xdr:rowOff>
    </xdr:to>
    <xdr:graphicFrame macro="">
      <xdr:nvGraphicFramePr>
        <xdr:cNvPr id="81" name="图表 80">
          <a:extLst>
            <a:ext uri="{FF2B5EF4-FFF2-40B4-BE49-F238E27FC236}">
              <a16:creationId xmlns:a16="http://schemas.microsoft.com/office/drawing/2014/main" id="{BE17BDEE-C58D-49C3-AFC5-55364439F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52</xdr:col>
      <xdr:colOff>645458</xdr:colOff>
      <xdr:row>102</xdr:row>
      <xdr:rowOff>68132</xdr:rowOff>
    </xdr:from>
    <xdr:to>
      <xdr:col>53</xdr:col>
      <xdr:colOff>654424</xdr:colOff>
      <xdr:row>104</xdr:row>
      <xdr:rowOff>98611</xdr:rowOff>
    </xdr:to>
    <xdr:sp macro="" textlink="">
      <xdr:nvSpPr>
        <xdr:cNvPr id="82" name="对话气泡: 矩形 81">
          <a:extLst>
            <a:ext uri="{FF2B5EF4-FFF2-40B4-BE49-F238E27FC236}">
              <a16:creationId xmlns:a16="http://schemas.microsoft.com/office/drawing/2014/main" id="{CE0B378D-587D-4356-9EFF-57A130984473}"/>
            </a:ext>
          </a:extLst>
        </xdr:cNvPr>
        <xdr:cNvSpPr/>
      </xdr:nvSpPr>
      <xdr:spPr>
        <a:xfrm>
          <a:off x="37346964" y="15460532"/>
          <a:ext cx="824754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住房改革</a:t>
          </a:r>
        </a:p>
      </xdr:txBody>
    </xdr:sp>
    <xdr:clientData/>
  </xdr:twoCellAnchor>
  <xdr:twoCellAnchor>
    <xdr:from>
      <xdr:col>52</xdr:col>
      <xdr:colOff>539226</xdr:colOff>
      <xdr:row>106</xdr:row>
      <xdr:rowOff>17929</xdr:rowOff>
    </xdr:from>
    <xdr:to>
      <xdr:col>53</xdr:col>
      <xdr:colOff>331694</xdr:colOff>
      <xdr:row>109</xdr:row>
      <xdr:rowOff>107577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DA28DF9A-E31B-40A4-B13F-8814E58D7CD1}"/>
            </a:ext>
          </a:extLst>
        </xdr:cNvPr>
        <xdr:cNvSpPr/>
      </xdr:nvSpPr>
      <xdr:spPr>
        <a:xfrm>
          <a:off x="37240732" y="15984070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618565</xdr:colOff>
      <xdr:row>104</xdr:row>
      <xdr:rowOff>125504</xdr:rowOff>
    </xdr:from>
    <xdr:to>
      <xdr:col>55</xdr:col>
      <xdr:colOff>554468</xdr:colOff>
      <xdr:row>108</xdr:row>
      <xdr:rowOff>71717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7B93A5D2-FA6B-4B37-8DDF-94AA13EA30C8}"/>
            </a:ext>
          </a:extLst>
        </xdr:cNvPr>
        <xdr:cNvSpPr/>
      </xdr:nvSpPr>
      <xdr:spPr>
        <a:xfrm>
          <a:off x="38826141" y="15804775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0</xdr:colOff>
      <xdr:row>101</xdr:row>
      <xdr:rowOff>0</xdr:rowOff>
    </xdr:from>
    <xdr:to>
      <xdr:col>55</xdr:col>
      <xdr:colOff>824754</xdr:colOff>
      <xdr:row>103</xdr:row>
      <xdr:rowOff>30480</xdr:rowOff>
    </xdr:to>
    <xdr:sp macro="" textlink="">
      <xdr:nvSpPr>
        <xdr:cNvPr id="85" name="对话气泡: 矩形 84">
          <a:extLst>
            <a:ext uri="{FF2B5EF4-FFF2-40B4-BE49-F238E27FC236}">
              <a16:creationId xmlns:a16="http://schemas.microsoft.com/office/drawing/2014/main" id="{B2ECF2B0-E38C-4AE0-8486-B69FBA0B307C}"/>
            </a:ext>
          </a:extLst>
        </xdr:cNvPr>
        <xdr:cNvSpPr/>
      </xdr:nvSpPr>
      <xdr:spPr>
        <a:xfrm>
          <a:off x="38879929" y="15248965"/>
          <a:ext cx="824754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加入</a:t>
          </a:r>
          <a:r>
            <a:rPr lang="en-US" altLang="zh-CN" sz="1100"/>
            <a:t>WTO</a:t>
          </a:r>
          <a:endParaRPr lang="zh-CN" altLang="en-US" sz="1100"/>
        </a:p>
      </xdr:txBody>
    </xdr:sp>
    <xdr:clientData/>
  </xdr:twoCellAnchor>
  <xdr:twoCellAnchor>
    <xdr:from>
      <xdr:col>59</xdr:col>
      <xdr:colOff>135813</xdr:colOff>
      <xdr:row>103</xdr:row>
      <xdr:rowOff>62752</xdr:rowOff>
    </xdr:from>
    <xdr:to>
      <xdr:col>59</xdr:col>
      <xdr:colOff>744069</xdr:colOff>
      <xdr:row>107</xdr:row>
      <xdr:rowOff>8965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258861FD-6197-413A-96F0-8F7F9622DF3D}"/>
            </a:ext>
          </a:extLst>
        </xdr:cNvPr>
        <xdr:cNvSpPr/>
      </xdr:nvSpPr>
      <xdr:spPr>
        <a:xfrm>
          <a:off x="42332684" y="15598587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502023</xdr:colOff>
      <xdr:row>108</xdr:row>
      <xdr:rowOff>68132</xdr:rowOff>
    </xdr:from>
    <xdr:to>
      <xdr:col>59</xdr:col>
      <xdr:colOff>502023</xdr:colOff>
      <xdr:row>110</xdr:row>
      <xdr:rowOff>98612</xdr:rowOff>
    </xdr:to>
    <xdr:sp macro="" textlink="">
      <xdr:nvSpPr>
        <xdr:cNvPr id="87" name="对话气泡: 矩形 86">
          <a:extLst>
            <a:ext uri="{FF2B5EF4-FFF2-40B4-BE49-F238E27FC236}">
              <a16:creationId xmlns:a16="http://schemas.microsoft.com/office/drawing/2014/main" id="{CBD1A55B-2135-4F3E-985D-FD0A3F2A4521}"/>
            </a:ext>
          </a:extLst>
        </xdr:cNvPr>
        <xdr:cNvSpPr/>
      </xdr:nvSpPr>
      <xdr:spPr>
        <a:xfrm>
          <a:off x="41623129" y="16321144"/>
          <a:ext cx="1075765" cy="317350"/>
        </a:xfrm>
        <a:prstGeom prst="wedgeRectCallout">
          <a:avLst>
            <a:gd name="adj1" fmla="val 27159"/>
            <a:gd name="adj2" fmla="val -11188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全球金融危机</a:t>
          </a:r>
        </a:p>
      </xdr:txBody>
    </xdr:sp>
    <xdr:clientData/>
  </xdr:twoCellAnchor>
  <xdr:twoCellAnchor>
    <xdr:from>
      <xdr:col>22</xdr:col>
      <xdr:colOff>172193</xdr:colOff>
      <xdr:row>152</xdr:row>
      <xdr:rowOff>11878</xdr:rowOff>
    </xdr:from>
    <xdr:to>
      <xdr:col>31</xdr:col>
      <xdr:colOff>255320</xdr:colOff>
      <xdr:row>178</xdr:row>
      <xdr:rowOff>67296</xdr:rowOff>
    </xdr:to>
    <xdr:graphicFrame macro="">
      <xdr:nvGraphicFramePr>
        <xdr:cNvPr id="88" name="图表 87">
          <a:extLst>
            <a:ext uri="{FF2B5EF4-FFF2-40B4-BE49-F238E27FC236}">
              <a16:creationId xmlns:a16="http://schemas.microsoft.com/office/drawing/2014/main" id="{97805A51-61F1-4300-86C9-927205299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457200</xdr:colOff>
      <xdr:row>96</xdr:row>
      <xdr:rowOff>0</xdr:rowOff>
    </xdr:from>
    <xdr:to>
      <xdr:col>68</xdr:col>
      <xdr:colOff>550888</xdr:colOff>
      <xdr:row>121</xdr:row>
      <xdr:rowOff>34046</xdr:rowOff>
    </xdr:to>
    <xdr:graphicFrame macro="">
      <xdr:nvGraphicFramePr>
        <xdr:cNvPr id="89" name="图表 88">
          <a:extLst>
            <a:ext uri="{FF2B5EF4-FFF2-40B4-BE49-F238E27FC236}">
              <a16:creationId xmlns:a16="http://schemas.microsoft.com/office/drawing/2014/main" id="{2BE51377-8F2F-4DC0-9C8C-593FC398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63</xdr:col>
      <xdr:colOff>252356</xdr:colOff>
      <xdr:row>103</xdr:row>
      <xdr:rowOff>44824</xdr:rowOff>
    </xdr:from>
    <xdr:to>
      <xdr:col>64</xdr:col>
      <xdr:colOff>251012</xdr:colOff>
      <xdr:row>106</xdr:row>
      <xdr:rowOff>134472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A20CDEED-1224-475F-B8DE-92BF3861E1FE}"/>
            </a:ext>
          </a:extLst>
        </xdr:cNvPr>
        <xdr:cNvSpPr/>
      </xdr:nvSpPr>
      <xdr:spPr>
        <a:xfrm>
          <a:off x="46402662" y="15580659"/>
          <a:ext cx="608256" cy="519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331693</xdr:colOff>
      <xdr:row>99</xdr:row>
      <xdr:rowOff>112956</xdr:rowOff>
    </xdr:from>
    <xdr:to>
      <xdr:col>65</xdr:col>
      <xdr:colOff>367553</xdr:colOff>
      <xdr:row>102</xdr:row>
      <xdr:rowOff>0</xdr:rowOff>
    </xdr:to>
    <xdr:sp macro="" textlink="">
      <xdr:nvSpPr>
        <xdr:cNvPr id="91" name="对话气泡: 矩形 90">
          <a:extLst>
            <a:ext uri="{FF2B5EF4-FFF2-40B4-BE49-F238E27FC236}">
              <a16:creationId xmlns:a16="http://schemas.microsoft.com/office/drawing/2014/main" id="{7DDFAFA2-DC76-4A58-B173-B6F372806F33}"/>
            </a:ext>
          </a:extLst>
        </xdr:cNvPr>
        <xdr:cNvSpPr/>
      </xdr:nvSpPr>
      <xdr:spPr>
        <a:xfrm>
          <a:off x="46481999" y="15075050"/>
          <a:ext cx="1317813" cy="317350"/>
        </a:xfrm>
        <a:prstGeom prst="wedgeRectCallout">
          <a:avLst>
            <a:gd name="adj1" fmla="val -23312"/>
            <a:gd name="adj2" fmla="val 97153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新常态，低于</a:t>
          </a:r>
          <a:r>
            <a:rPr lang="en-US" altLang="zh-CN" sz="1100"/>
            <a:t>10%</a:t>
          </a:r>
          <a:endParaRPr lang="zh-CN" altLang="en-US" sz="1100"/>
        </a:p>
      </xdr:txBody>
    </xdr:sp>
    <xdr:clientData/>
  </xdr:twoCellAnchor>
  <xdr:twoCellAnchor>
    <xdr:from>
      <xdr:col>17</xdr:col>
      <xdr:colOff>0</xdr:colOff>
      <xdr:row>297</xdr:row>
      <xdr:rowOff>139149</xdr:rowOff>
    </xdr:from>
    <xdr:to>
      <xdr:col>21</xdr:col>
      <xdr:colOff>357809</xdr:colOff>
      <xdr:row>303</xdr:row>
      <xdr:rowOff>90448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702BE19A-2C5D-4C39-9741-5568326061D8}"/>
            </a:ext>
          </a:extLst>
        </xdr:cNvPr>
        <xdr:cNvSpPr/>
      </xdr:nvSpPr>
      <xdr:spPr>
        <a:xfrm>
          <a:off x="10886661" y="41121497"/>
          <a:ext cx="3134139" cy="82594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450574</xdr:colOff>
      <xdr:row>299</xdr:row>
      <xdr:rowOff>0</xdr:rowOff>
    </xdr:from>
    <xdr:to>
      <xdr:col>22</xdr:col>
      <xdr:colOff>636104</xdr:colOff>
      <xdr:row>305</xdr:row>
      <xdr:rowOff>40010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26EED5B1-B89E-43D5-AB17-2B6EB07B04DD}"/>
            </a:ext>
          </a:extLst>
        </xdr:cNvPr>
        <xdr:cNvSpPr/>
      </xdr:nvSpPr>
      <xdr:spPr>
        <a:xfrm>
          <a:off x="14113565" y="41273896"/>
          <a:ext cx="828261" cy="91465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225288</xdr:colOff>
      <xdr:row>295</xdr:row>
      <xdr:rowOff>132521</xdr:rowOff>
    </xdr:from>
    <xdr:to>
      <xdr:col>22</xdr:col>
      <xdr:colOff>244045</xdr:colOff>
      <xdr:row>297</xdr:row>
      <xdr:rowOff>96766</xdr:rowOff>
    </xdr:to>
    <xdr:sp macro="" textlink="">
      <xdr:nvSpPr>
        <xdr:cNvPr id="94" name="对话气泡: 矩形 93">
          <a:extLst>
            <a:ext uri="{FF2B5EF4-FFF2-40B4-BE49-F238E27FC236}">
              <a16:creationId xmlns:a16="http://schemas.microsoft.com/office/drawing/2014/main" id="{362625E1-49CC-4AC3-AFF3-1EC6D5AE32D2}"/>
            </a:ext>
          </a:extLst>
        </xdr:cNvPr>
        <xdr:cNvSpPr/>
      </xdr:nvSpPr>
      <xdr:spPr>
        <a:xfrm>
          <a:off x="13888279" y="40823321"/>
          <a:ext cx="661488" cy="255793"/>
        </a:xfrm>
        <a:prstGeom prst="wedgeRectCallout">
          <a:avLst>
            <a:gd name="adj1" fmla="val 31236"/>
            <a:gd name="adj2" fmla="val 1073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进口萎缩</a:t>
          </a:r>
        </a:p>
      </xdr:txBody>
    </xdr:sp>
    <xdr:clientData/>
  </xdr:twoCellAnchor>
  <xdr:twoCellAnchor>
    <xdr:from>
      <xdr:col>18</xdr:col>
      <xdr:colOff>0</xdr:colOff>
      <xdr:row>295</xdr:row>
      <xdr:rowOff>35755</xdr:rowOff>
    </xdr:from>
    <xdr:to>
      <xdr:col>19</xdr:col>
      <xdr:colOff>55457</xdr:colOff>
      <xdr:row>297</xdr:row>
      <xdr:rowOff>0</xdr:rowOff>
    </xdr:to>
    <xdr:sp macro="" textlink="">
      <xdr:nvSpPr>
        <xdr:cNvPr id="95" name="对话气泡: 矩形 94">
          <a:extLst>
            <a:ext uri="{FF2B5EF4-FFF2-40B4-BE49-F238E27FC236}">
              <a16:creationId xmlns:a16="http://schemas.microsoft.com/office/drawing/2014/main" id="{4E8D1C78-E281-4D30-BD68-E39282596C03}"/>
            </a:ext>
          </a:extLst>
        </xdr:cNvPr>
        <xdr:cNvSpPr/>
      </xdr:nvSpPr>
      <xdr:spPr>
        <a:xfrm>
          <a:off x="11529391" y="40726555"/>
          <a:ext cx="903596" cy="255793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进口高速增长</a:t>
          </a:r>
        </a:p>
      </xdr:txBody>
    </xdr:sp>
    <xdr:clientData/>
  </xdr:twoCellAnchor>
  <xdr:twoCellAnchor>
    <xdr:from>
      <xdr:col>1</xdr:col>
      <xdr:colOff>411479</xdr:colOff>
      <xdr:row>151</xdr:row>
      <xdr:rowOff>117566</xdr:rowOff>
    </xdr:from>
    <xdr:to>
      <xdr:col>11</xdr:col>
      <xdr:colOff>76200</xdr:colOff>
      <xdr:row>177</xdr:row>
      <xdr:rowOff>32657</xdr:rowOff>
    </xdr:to>
    <xdr:graphicFrame macro="">
      <xdr:nvGraphicFramePr>
        <xdr:cNvPr id="96" name="图表 95">
          <a:extLst>
            <a:ext uri="{FF2B5EF4-FFF2-40B4-BE49-F238E27FC236}">
              <a16:creationId xmlns:a16="http://schemas.microsoft.com/office/drawing/2014/main" id="{37CACF0D-0B1E-4347-89C2-C73177F04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25</xdr:col>
      <xdr:colOff>270909</xdr:colOff>
      <xdr:row>166</xdr:row>
      <xdr:rowOff>91441</xdr:rowOff>
    </xdr:from>
    <xdr:to>
      <xdr:col>31</xdr:col>
      <xdr:colOff>68580</xdr:colOff>
      <xdr:row>171</xdr:row>
      <xdr:rowOff>33141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E6E223BC-13C9-4195-9263-7A60D5549965}"/>
            </a:ext>
          </a:extLst>
        </xdr:cNvPr>
        <xdr:cNvSpPr/>
      </xdr:nvSpPr>
      <xdr:spPr>
        <a:xfrm>
          <a:off x="16775829" y="24879301"/>
          <a:ext cx="4057251" cy="6656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403860</xdr:colOff>
      <xdr:row>163</xdr:row>
      <xdr:rowOff>68580</xdr:rowOff>
    </xdr:from>
    <xdr:to>
      <xdr:col>27</xdr:col>
      <xdr:colOff>15240</xdr:colOff>
      <xdr:row>165</xdr:row>
      <xdr:rowOff>107353</xdr:rowOff>
    </xdr:to>
    <xdr:sp macro="" textlink="">
      <xdr:nvSpPr>
        <xdr:cNvPr id="98" name="对话气泡: 矩形 97">
          <a:extLst>
            <a:ext uri="{FF2B5EF4-FFF2-40B4-BE49-F238E27FC236}">
              <a16:creationId xmlns:a16="http://schemas.microsoft.com/office/drawing/2014/main" id="{3EE72C8E-258C-4E09-B600-D04B1E6A87E9}"/>
            </a:ext>
          </a:extLst>
        </xdr:cNvPr>
        <xdr:cNvSpPr/>
      </xdr:nvSpPr>
      <xdr:spPr>
        <a:xfrm>
          <a:off x="16908780" y="24422100"/>
          <a:ext cx="1028700" cy="328333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长期低利率环境</a:t>
          </a:r>
        </a:p>
      </xdr:txBody>
    </xdr:sp>
    <xdr:clientData/>
  </xdr:twoCellAnchor>
  <xdr:twoCellAnchor>
    <xdr:from>
      <xdr:col>41</xdr:col>
      <xdr:colOff>396240</xdr:colOff>
      <xdr:row>151</xdr:row>
      <xdr:rowOff>83820</xdr:rowOff>
    </xdr:from>
    <xdr:to>
      <xdr:col>49</xdr:col>
      <xdr:colOff>789470</xdr:colOff>
      <xdr:row>178</xdr:row>
      <xdr:rowOff>3266</xdr:rowOff>
    </xdr:to>
    <xdr:graphicFrame macro="">
      <xdr:nvGraphicFramePr>
        <xdr:cNvPr id="99" name="图表 98">
          <a:extLst>
            <a:ext uri="{FF2B5EF4-FFF2-40B4-BE49-F238E27FC236}">
              <a16:creationId xmlns:a16="http://schemas.microsoft.com/office/drawing/2014/main" id="{F86BC359-79F9-4FB0-BB7B-7F984910D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38</xdr:col>
      <xdr:colOff>385483</xdr:colOff>
      <xdr:row>157</xdr:row>
      <xdr:rowOff>116541</xdr:rowOff>
    </xdr:from>
    <xdr:to>
      <xdr:col>41</xdr:col>
      <xdr:colOff>53788</xdr:colOff>
      <xdr:row>163</xdr:row>
      <xdr:rowOff>89646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E43EE869-DFC8-4934-92C7-41A529FFBF09}"/>
            </a:ext>
          </a:extLst>
        </xdr:cNvPr>
        <xdr:cNvSpPr/>
      </xdr:nvSpPr>
      <xdr:spPr>
        <a:xfrm>
          <a:off x="26096259" y="23397882"/>
          <a:ext cx="1792941" cy="833717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125506</xdr:colOff>
      <xdr:row>155</xdr:row>
      <xdr:rowOff>44823</xdr:rowOff>
    </xdr:from>
    <xdr:to>
      <xdr:col>49</xdr:col>
      <xdr:colOff>457200</xdr:colOff>
      <xdr:row>162</xdr:row>
      <xdr:rowOff>44823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938C1F7E-7113-4C3E-9EE2-580FEFA8E5B3}"/>
            </a:ext>
          </a:extLst>
        </xdr:cNvPr>
        <xdr:cNvSpPr/>
      </xdr:nvSpPr>
      <xdr:spPr>
        <a:xfrm>
          <a:off x="30085553" y="23039294"/>
          <a:ext cx="4410635" cy="1004047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154</xdr:row>
      <xdr:rowOff>114300</xdr:rowOff>
    </xdr:from>
    <xdr:to>
      <xdr:col>40</xdr:col>
      <xdr:colOff>319591</xdr:colOff>
      <xdr:row>156</xdr:row>
      <xdr:rowOff>110490</xdr:rowOff>
    </xdr:to>
    <xdr:sp macro="" textlink="">
      <xdr:nvSpPr>
        <xdr:cNvPr id="102" name="对话气泡: 矩形 101">
          <a:extLst>
            <a:ext uri="{FF2B5EF4-FFF2-40B4-BE49-F238E27FC236}">
              <a16:creationId xmlns:a16="http://schemas.microsoft.com/office/drawing/2014/main" id="{8B785FA6-C91F-4EC6-9321-473F365B9B4F}"/>
            </a:ext>
          </a:extLst>
        </xdr:cNvPr>
        <xdr:cNvSpPr/>
      </xdr:nvSpPr>
      <xdr:spPr>
        <a:xfrm>
          <a:off x="26624280" y="23164800"/>
          <a:ext cx="837751" cy="285750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人民币升值</a:t>
          </a:r>
        </a:p>
      </xdr:txBody>
    </xdr:sp>
    <xdr:clientData/>
  </xdr:twoCellAnchor>
  <xdr:twoCellAnchor>
    <xdr:from>
      <xdr:col>47</xdr:col>
      <xdr:colOff>297180</xdr:colOff>
      <xdr:row>156</xdr:row>
      <xdr:rowOff>102870</xdr:rowOff>
    </xdr:from>
    <xdr:to>
      <xdr:col>48</xdr:col>
      <xdr:colOff>167191</xdr:colOff>
      <xdr:row>158</xdr:row>
      <xdr:rowOff>99060</xdr:rowOff>
    </xdr:to>
    <xdr:sp macro="" textlink="">
      <xdr:nvSpPr>
        <xdr:cNvPr id="103" name="对话气泡: 矩形 102">
          <a:extLst>
            <a:ext uri="{FF2B5EF4-FFF2-40B4-BE49-F238E27FC236}">
              <a16:creationId xmlns:a16="http://schemas.microsoft.com/office/drawing/2014/main" id="{33950109-8982-4696-AF04-80316118E98C}"/>
            </a:ext>
          </a:extLst>
        </xdr:cNvPr>
        <xdr:cNvSpPr/>
      </xdr:nvSpPr>
      <xdr:spPr>
        <a:xfrm>
          <a:off x="32499300" y="23442930"/>
          <a:ext cx="837751" cy="285750"/>
        </a:xfrm>
        <a:prstGeom prst="wedgeRectCallout">
          <a:avLst>
            <a:gd name="adj1" fmla="val 22954"/>
            <a:gd name="adj2" fmla="val 7491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人民币升值</a:t>
          </a:r>
        </a:p>
      </xdr:txBody>
    </xdr:sp>
    <xdr:clientData/>
  </xdr:twoCellAnchor>
  <xdr:twoCellAnchor>
    <xdr:from>
      <xdr:col>22</xdr:col>
      <xdr:colOff>44824</xdr:colOff>
      <xdr:row>124</xdr:row>
      <xdr:rowOff>0</xdr:rowOff>
    </xdr:from>
    <xdr:to>
      <xdr:col>30</xdr:col>
      <xdr:colOff>691578</xdr:colOff>
      <xdr:row>147</xdr:row>
      <xdr:rowOff>71746</xdr:rowOff>
    </xdr:to>
    <xdr:graphicFrame macro="">
      <xdr:nvGraphicFramePr>
        <xdr:cNvPr id="104" name="图表 103">
          <a:extLst>
            <a:ext uri="{FF2B5EF4-FFF2-40B4-BE49-F238E27FC236}">
              <a16:creationId xmlns:a16="http://schemas.microsoft.com/office/drawing/2014/main" id="{81148AB8-05EA-4E54-BF34-85E27699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26</xdr:col>
      <xdr:colOff>449581</xdr:colOff>
      <xdr:row>127</xdr:row>
      <xdr:rowOff>68580</xdr:rowOff>
    </xdr:from>
    <xdr:to>
      <xdr:col>27</xdr:col>
      <xdr:colOff>426721</xdr:colOff>
      <xdr:row>133</xdr:row>
      <xdr:rowOff>45720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5CAD1E0C-42E6-45C8-A203-01758970E80B}"/>
            </a:ext>
          </a:extLst>
        </xdr:cNvPr>
        <xdr:cNvSpPr/>
      </xdr:nvSpPr>
      <xdr:spPr>
        <a:xfrm>
          <a:off x="17693641" y="19210020"/>
          <a:ext cx="655320" cy="8458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0</xdr:colOff>
      <xdr:row>127</xdr:row>
      <xdr:rowOff>114300</xdr:rowOff>
    </xdr:from>
    <xdr:to>
      <xdr:col>26</xdr:col>
      <xdr:colOff>274320</xdr:colOff>
      <xdr:row>130</xdr:row>
      <xdr:rowOff>106680</xdr:rowOff>
    </xdr:to>
    <xdr:sp macro="" textlink="">
      <xdr:nvSpPr>
        <xdr:cNvPr id="107" name="对话气泡: 矩形 106">
          <a:extLst>
            <a:ext uri="{FF2B5EF4-FFF2-40B4-BE49-F238E27FC236}">
              <a16:creationId xmlns:a16="http://schemas.microsoft.com/office/drawing/2014/main" id="{DDC97086-AC76-4921-B603-4C873AE2001C}"/>
            </a:ext>
          </a:extLst>
        </xdr:cNvPr>
        <xdr:cNvSpPr/>
      </xdr:nvSpPr>
      <xdr:spPr>
        <a:xfrm>
          <a:off x="16504920" y="19255740"/>
          <a:ext cx="1013460" cy="42672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宽松货币政策，四万亿刺激计划</a:t>
          </a:r>
        </a:p>
      </xdr:txBody>
    </xdr:sp>
    <xdr:clientData/>
  </xdr:twoCellAnchor>
  <xdr:twoCellAnchor>
    <xdr:from>
      <xdr:col>30</xdr:col>
      <xdr:colOff>21437</xdr:colOff>
      <xdr:row>127</xdr:row>
      <xdr:rowOff>114300</xdr:rowOff>
    </xdr:from>
    <xdr:to>
      <xdr:col>30</xdr:col>
      <xdr:colOff>320040</xdr:colOff>
      <xdr:row>130</xdr:row>
      <xdr:rowOff>7620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41CF519E-3CE5-4B01-84EE-A58E84909771}"/>
            </a:ext>
          </a:extLst>
        </xdr:cNvPr>
        <xdr:cNvSpPr/>
      </xdr:nvSpPr>
      <xdr:spPr>
        <a:xfrm>
          <a:off x="20077277" y="19255740"/>
          <a:ext cx="298603" cy="3276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670560</xdr:colOff>
      <xdr:row>125</xdr:row>
      <xdr:rowOff>22860</xdr:rowOff>
    </xdr:from>
    <xdr:to>
      <xdr:col>29</xdr:col>
      <xdr:colOff>594360</xdr:colOff>
      <xdr:row>129</xdr:row>
      <xdr:rowOff>7620</xdr:rowOff>
    </xdr:to>
    <xdr:sp macro="" textlink="">
      <xdr:nvSpPr>
        <xdr:cNvPr id="106" name="对话气泡: 矩形 105">
          <a:extLst>
            <a:ext uri="{FF2B5EF4-FFF2-40B4-BE49-F238E27FC236}">
              <a16:creationId xmlns:a16="http://schemas.microsoft.com/office/drawing/2014/main" id="{FEB1B901-F726-4319-8828-F8DC9C3A6909}"/>
            </a:ext>
          </a:extLst>
        </xdr:cNvPr>
        <xdr:cNvSpPr/>
      </xdr:nvSpPr>
      <xdr:spPr>
        <a:xfrm>
          <a:off x="18592800" y="18874740"/>
          <a:ext cx="1348740" cy="563880"/>
        </a:xfrm>
        <a:prstGeom prst="wedgeRectCallout">
          <a:avLst>
            <a:gd name="adj1" fmla="val 58256"/>
            <a:gd name="adj2" fmla="val 3906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2002-2017</a:t>
          </a:r>
          <a:r>
            <a:rPr lang="zh-CN" altLang="en-US" sz="900"/>
            <a:t>年间，货币供应量增长</a:t>
          </a:r>
          <a:r>
            <a:rPr lang="en-US" altLang="zh-CN" sz="900"/>
            <a:t>7</a:t>
          </a:r>
          <a:r>
            <a:rPr lang="zh-CN" altLang="en-US" sz="900"/>
            <a:t>倍，和房价涨幅吻合。</a:t>
          </a:r>
        </a:p>
      </xdr:txBody>
    </xdr:sp>
    <xdr:clientData/>
  </xdr:twoCellAnchor>
  <xdr:twoCellAnchor>
    <xdr:from>
      <xdr:col>25</xdr:col>
      <xdr:colOff>138953</xdr:colOff>
      <xdr:row>183</xdr:row>
      <xdr:rowOff>134470</xdr:rowOff>
    </xdr:from>
    <xdr:to>
      <xdr:col>33</xdr:col>
      <xdr:colOff>457200</xdr:colOff>
      <xdr:row>207</xdr:row>
      <xdr:rowOff>143434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2C075F59-9E70-4FEE-B403-B6A6DE706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27</xdr:col>
      <xdr:colOff>305696</xdr:colOff>
      <xdr:row>187</xdr:row>
      <xdr:rowOff>86957</xdr:rowOff>
    </xdr:from>
    <xdr:to>
      <xdr:col>28</xdr:col>
      <xdr:colOff>273871</xdr:colOff>
      <xdr:row>192</xdr:row>
      <xdr:rowOff>48857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1F0E9CC6-58A4-4A6F-B01E-5D0A799E5523}"/>
            </a:ext>
          </a:extLst>
        </xdr:cNvPr>
        <xdr:cNvSpPr/>
      </xdr:nvSpPr>
      <xdr:spPr>
        <a:xfrm>
          <a:off x="18227936" y="27915197"/>
          <a:ext cx="714935" cy="6858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1345</xdr:colOff>
      <xdr:row>199</xdr:row>
      <xdr:rowOff>91440</xdr:rowOff>
    </xdr:from>
    <xdr:to>
      <xdr:col>32</xdr:col>
      <xdr:colOff>640080</xdr:colOff>
      <xdr:row>202</xdr:row>
      <xdr:rowOff>15240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8535155B-647A-4AA6-8473-4050DD53340D}"/>
            </a:ext>
          </a:extLst>
        </xdr:cNvPr>
        <xdr:cNvSpPr/>
      </xdr:nvSpPr>
      <xdr:spPr>
        <a:xfrm>
          <a:off x="21474505" y="29657040"/>
          <a:ext cx="638735" cy="3581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350520</xdr:colOff>
      <xdr:row>196</xdr:row>
      <xdr:rowOff>15240</xdr:rowOff>
    </xdr:from>
    <xdr:to>
      <xdr:col>29</xdr:col>
      <xdr:colOff>387275</xdr:colOff>
      <xdr:row>200</xdr:row>
      <xdr:rowOff>121920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A740C174-EA4E-4F50-8BB2-81729A89364F}"/>
            </a:ext>
          </a:extLst>
        </xdr:cNvPr>
        <xdr:cNvSpPr/>
      </xdr:nvSpPr>
      <xdr:spPr>
        <a:xfrm>
          <a:off x="19019520" y="29146500"/>
          <a:ext cx="714935" cy="6858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373380</xdr:colOff>
      <xdr:row>185</xdr:row>
      <xdr:rowOff>15240</xdr:rowOff>
    </xdr:from>
    <xdr:to>
      <xdr:col>27</xdr:col>
      <xdr:colOff>575981</xdr:colOff>
      <xdr:row>186</xdr:row>
      <xdr:rowOff>121599</xdr:rowOff>
    </xdr:to>
    <xdr:sp macro="" textlink="">
      <xdr:nvSpPr>
        <xdr:cNvPr id="118" name="对话气泡: 矩形 117">
          <a:extLst>
            <a:ext uri="{FF2B5EF4-FFF2-40B4-BE49-F238E27FC236}">
              <a16:creationId xmlns:a16="http://schemas.microsoft.com/office/drawing/2014/main" id="{726F98C4-E029-486F-A370-5DB6921EC46C}"/>
            </a:ext>
          </a:extLst>
        </xdr:cNvPr>
        <xdr:cNvSpPr/>
      </xdr:nvSpPr>
      <xdr:spPr>
        <a:xfrm>
          <a:off x="17617440" y="27553920"/>
          <a:ext cx="880781" cy="251139"/>
        </a:xfrm>
        <a:prstGeom prst="wedgeRectCallout">
          <a:avLst>
            <a:gd name="adj1" fmla="val 22073"/>
            <a:gd name="adj2" fmla="val 7061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一线楼市大涨</a:t>
          </a:r>
        </a:p>
      </xdr:txBody>
    </xdr:sp>
    <xdr:clientData/>
  </xdr:twoCellAnchor>
  <xdr:twoCellAnchor>
    <xdr:from>
      <xdr:col>28</xdr:col>
      <xdr:colOff>388621</xdr:colOff>
      <xdr:row>193</xdr:row>
      <xdr:rowOff>106680</xdr:rowOff>
    </xdr:from>
    <xdr:to>
      <xdr:col>29</xdr:col>
      <xdr:colOff>487681</xdr:colOff>
      <xdr:row>195</xdr:row>
      <xdr:rowOff>45720</xdr:rowOff>
    </xdr:to>
    <xdr:sp macro="" textlink="">
      <xdr:nvSpPr>
        <xdr:cNvPr id="119" name="对话气泡: 矩形 118">
          <a:extLst>
            <a:ext uri="{FF2B5EF4-FFF2-40B4-BE49-F238E27FC236}">
              <a16:creationId xmlns:a16="http://schemas.microsoft.com/office/drawing/2014/main" id="{EA41A697-AB53-404B-A907-7F3C650A5492}"/>
            </a:ext>
          </a:extLst>
        </xdr:cNvPr>
        <xdr:cNvSpPr/>
      </xdr:nvSpPr>
      <xdr:spPr>
        <a:xfrm>
          <a:off x="19057621" y="28803600"/>
          <a:ext cx="777240" cy="228600"/>
        </a:xfrm>
        <a:prstGeom prst="wedgeRectCallout">
          <a:avLst>
            <a:gd name="adj1" fmla="val 22073"/>
            <a:gd name="adj2" fmla="val 7061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第二次上涨</a:t>
          </a:r>
        </a:p>
      </xdr:txBody>
    </xdr:sp>
    <xdr:clientData/>
  </xdr:twoCellAnchor>
  <xdr:twoCellAnchor>
    <xdr:from>
      <xdr:col>32</xdr:col>
      <xdr:colOff>277459</xdr:colOff>
      <xdr:row>202</xdr:row>
      <xdr:rowOff>53340</xdr:rowOff>
    </xdr:from>
    <xdr:to>
      <xdr:col>33</xdr:col>
      <xdr:colOff>365760</xdr:colOff>
      <xdr:row>204</xdr:row>
      <xdr:rowOff>53340</xdr:rowOff>
    </xdr:to>
    <xdr:sp macro="" textlink="">
      <xdr:nvSpPr>
        <xdr:cNvPr id="120" name="对话气泡: 矩形 119">
          <a:extLst>
            <a:ext uri="{FF2B5EF4-FFF2-40B4-BE49-F238E27FC236}">
              <a16:creationId xmlns:a16="http://schemas.microsoft.com/office/drawing/2014/main" id="{1AA32B9A-99AF-486D-9850-003D97478B2A}"/>
            </a:ext>
          </a:extLst>
        </xdr:cNvPr>
        <xdr:cNvSpPr/>
      </xdr:nvSpPr>
      <xdr:spPr>
        <a:xfrm>
          <a:off x="21750619" y="30053280"/>
          <a:ext cx="796961" cy="289560"/>
        </a:xfrm>
        <a:prstGeom prst="wedgeRectCallout">
          <a:avLst>
            <a:gd name="adj1" fmla="val -21393"/>
            <a:gd name="adj2" fmla="val -752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第三次上涨</a:t>
          </a:r>
        </a:p>
      </xdr:txBody>
    </xdr:sp>
    <xdr:clientData/>
  </xdr:twoCellAnchor>
  <xdr:twoCellAnchor>
    <xdr:from>
      <xdr:col>31</xdr:col>
      <xdr:colOff>582708</xdr:colOff>
      <xdr:row>123</xdr:row>
      <xdr:rowOff>134470</xdr:rowOff>
    </xdr:from>
    <xdr:to>
      <xdr:col>40</xdr:col>
      <xdr:colOff>528918</xdr:colOff>
      <xdr:row>148</xdr:row>
      <xdr:rowOff>17929</xdr:rowOff>
    </xdr:to>
    <xdr:graphicFrame macro="">
      <xdr:nvGraphicFramePr>
        <xdr:cNvPr id="112" name="图表 111">
          <a:extLst>
            <a:ext uri="{FF2B5EF4-FFF2-40B4-BE49-F238E27FC236}">
              <a16:creationId xmlns:a16="http://schemas.microsoft.com/office/drawing/2014/main" id="{BC640E74-615D-454A-B425-E09C185F2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36</xdr:col>
      <xdr:colOff>49755</xdr:colOff>
      <xdr:row>127</xdr:row>
      <xdr:rowOff>53788</xdr:rowOff>
    </xdr:from>
    <xdr:to>
      <xdr:col>37</xdr:col>
      <xdr:colOff>224117</xdr:colOff>
      <xdr:row>138</xdr:row>
      <xdr:rowOff>44822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5ED5E4D4-2E45-4175-94CF-D4C796281E2C}"/>
            </a:ext>
          </a:extLst>
        </xdr:cNvPr>
        <xdr:cNvSpPr/>
      </xdr:nvSpPr>
      <xdr:spPr>
        <a:xfrm>
          <a:off x="24344108" y="19032070"/>
          <a:ext cx="882574" cy="156882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0</xdr:colOff>
      <xdr:row>135</xdr:row>
      <xdr:rowOff>15240</xdr:rowOff>
    </xdr:from>
    <xdr:to>
      <xdr:col>39</xdr:col>
      <xdr:colOff>487680</xdr:colOff>
      <xdr:row>139</xdr:row>
      <xdr:rowOff>106680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5CA7E965-1D5E-441F-8D02-9E6D32607E94}"/>
            </a:ext>
          </a:extLst>
        </xdr:cNvPr>
        <xdr:cNvSpPr/>
      </xdr:nvSpPr>
      <xdr:spPr>
        <a:xfrm>
          <a:off x="26433780" y="20314920"/>
          <a:ext cx="487680" cy="6705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403860</xdr:colOff>
      <xdr:row>129</xdr:row>
      <xdr:rowOff>0</xdr:rowOff>
    </xdr:from>
    <xdr:to>
      <xdr:col>36</xdr:col>
      <xdr:colOff>0</xdr:colOff>
      <xdr:row>131</xdr:row>
      <xdr:rowOff>137160</xdr:rowOff>
    </xdr:to>
    <xdr:sp macro="" textlink="">
      <xdr:nvSpPr>
        <xdr:cNvPr id="121" name="对话气泡: 矩形 120">
          <a:extLst>
            <a:ext uri="{FF2B5EF4-FFF2-40B4-BE49-F238E27FC236}">
              <a16:creationId xmlns:a16="http://schemas.microsoft.com/office/drawing/2014/main" id="{8CE1EB4E-C7E5-421D-A515-CE84713436E5}"/>
            </a:ext>
          </a:extLst>
        </xdr:cNvPr>
        <xdr:cNvSpPr/>
      </xdr:nvSpPr>
      <xdr:spPr>
        <a:xfrm>
          <a:off x="23294340" y="19431000"/>
          <a:ext cx="1013460" cy="426720"/>
        </a:xfrm>
        <a:prstGeom prst="wedgeRectCallout">
          <a:avLst>
            <a:gd name="adj1" fmla="val 72086"/>
            <a:gd name="adj2" fmla="val 298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宽松货币政策，四万亿刺激计划</a:t>
          </a:r>
        </a:p>
      </xdr:txBody>
    </xdr:sp>
    <xdr:clientData/>
  </xdr:twoCellAnchor>
  <xdr:twoCellAnchor>
    <xdr:from>
      <xdr:col>1</xdr:col>
      <xdr:colOff>205740</xdr:colOff>
      <xdr:row>268</xdr:row>
      <xdr:rowOff>15240</xdr:rowOff>
    </xdr:from>
    <xdr:to>
      <xdr:col>8</xdr:col>
      <xdr:colOff>45720</xdr:colOff>
      <xdr:row>287</xdr:row>
      <xdr:rowOff>7620</xdr:rowOff>
    </xdr:to>
    <xdr:graphicFrame macro="">
      <xdr:nvGraphicFramePr>
        <xdr:cNvPr id="123" name="图表 122">
          <a:extLst>
            <a:ext uri="{FF2B5EF4-FFF2-40B4-BE49-F238E27FC236}">
              <a16:creationId xmlns:a16="http://schemas.microsoft.com/office/drawing/2014/main" id="{92467FEB-052C-42BD-8882-874A6DAA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32656</xdr:colOff>
      <xdr:row>374</xdr:row>
      <xdr:rowOff>97972</xdr:rowOff>
    </xdr:from>
    <xdr:to>
      <xdr:col>18</xdr:col>
      <xdr:colOff>464454</xdr:colOff>
      <xdr:row>398</xdr:row>
      <xdr:rowOff>43542</xdr:rowOff>
    </xdr:to>
    <xdr:graphicFrame macro="">
      <xdr:nvGraphicFramePr>
        <xdr:cNvPr id="122" name="图表 121">
          <a:extLst>
            <a:ext uri="{FF2B5EF4-FFF2-40B4-BE49-F238E27FC236}">
              <a16:creationId xmlns:a16="http://schemas.microsoft.com/office/drawing/2014/main" id="{1A8CA609-B714-4B4F-AA99-6AD58B493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27</xdr:col>
      <xdr:colOff>163284</xdr:colOff>
      <xdr:row>374</xdr:row>
      <xdr:rowOff>54428</xdr:rowOff>
    </xdr:from>
    <xdr:to>
      <xdr:col>35</xdr:col>
      <xdr:colOff>116112</xdr:colOff>
      <xdr:row>398</xdr:row>
      <xdr:rowOff>32656</xdr:rowOff>
    </xdr:to>
    <xdr:graphicFrame macro="">
      <xdr:nvGraphicFramePr>
        <xdr:cNvPr id="124" name="图表 123">
          <a:extLst>
            <a:ext uri="{FF2B5EF4-FFF2-40B4-BE49-F238E27FC236}">
              <a16:creationId xmlns:a16="http://schemas.microsoft.com/office/drawing/2014/main" id="{6FEE1D4D-0417-4638-97A2-4EB2CEBBE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674915</xdr:colOff>
      <xdr:row>374</xdr:row>
      <xdr:rowOff>65314</xdr:rowOff>
    </xdr:from>
    <xdr:to>
      <xdr:col>26</xdr:col>
      <xdr:colOff>566057</xdr:colOff>
      <xdr:row>398</xdr:row>
      <xdr:rowOff>32656</xdr:rowOff>
    </xdr:to>
    <xdr:graphicFrame macro="">
      <xdr:nvGraphicFramePr>
        <xdr:cNvPr id="125" name="图表 124">
          <a:extLst>
            <a:ext uri="{FF2B5EF4-FFF2-40B4-BE49-F238E27FC236}">
              <a16:creationId xmlns:a16="http://schemas.microsoft.com/office/drawing/2014/main" id="{633C1506-DE5A-428D-9A66-7D94D2B57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35</xdr:col>
      <xdr:colOff>620485</xdr:colOff>
      <xdr:row>374</xdr:row>
      <xdr:rowOff>54428</xdr:rowOff>
    </xdr:from>
    <xdr:to>
      <xdr:col>43</xdr:col>
      <xdr:colOff>602341</xdr:colOff>
      <xdr:row>398</xdr:row>
      <xdr:rowOff>43542</xdr:rowOff>
    </xdr:to>
    <xdr:graphicFrame macro="">
      <xdr:nvGraphicFramePr>
        <xdr:cNvPr id="126" name="图表 125">
          <a:extLst>
            <a:ext uri="{FF2B5EF4-FFF2-40B4-BE49-F238E27FC236}">
              <a16:creationId xmlns:a16="http://schemas.microsoft.com/office/drawing/2014/main" id="{1BF45CD6-8671-450C-8D02-962C5566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67</xdr:col>
      <xdr:colOff>400210</xdr:colOff>
      <xdr:row>374</xdr:row>
      <xdr:rowOff>50586</xdr:rowOff>
    </xdr:from>
    <xdr:to>
      <xdr:col>74</xdr:col>
      <xdr:colOff>511201</xdr:colOff>
      <xdr:row>398</xdr:row>
      <xdr:rowOff>61472</xdr:rowOff>
    </xdr:to>
    <xdr:graphicFrame macro="">
      <xdr:nvGraphicFramePr>
        <xdr:cNvPr id="127" name="图表 126">
          <a:extLst>
            <a:ext uri="{FF2B5EF4-FFF2-40B4-BE49-F238E27FC236}">
              <a16:creationId xmlns:a16="http://schemas.microsoft.com/office/drawing/2014/main" id="{1E449DF3-3B80-46D6-BC44-210E57B11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51</xdr:col>
      <xdr:colOff>476793</xdr:colOff>
      <xdr:row>374</xdr:row>
      <xdr:rowOff>89263</xdr:rowOff>
    </xdr:from>
    <xdr:to>
      <xdr:col>58</xdr:col>
      <xdr:colOff>879927</xdr:colOff>
      <xdr:row>398</xdr:row>
      <xdr:rowOff>111034</xdr:rowOff>
    </xdr:to>
    <xdr:graphicFrame macro="">
      <xdr:nvGraphicFramePr>
        <xdr:cNvPr id="129" name="图表 128">
          <a:extLst>
            <a:ext uri="{FF2B5EF4-FFF2-40B4-BE49-F238E27FC236}">
              <a16:creationId xmlns:a16="http://schemas.microsoft.com/office/drawing/2014/main" id="{1353E418-132F-4869-BD80-0CD461204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59</xdr:col>
      <xdr:colOff>987398</xdr:colOff>
      <xdr:row>374</xdr:row>
      <xdr:rowOff>39701</xdr:rowOff>
    </xdr:from>
    <xdr:to>
      <xdr:col>67</xdr:col>
      <xdr:colOff>124440</xdr:colOff>
      <xdr:row>398</xdr:row>
      <xdr:rowOff>83244</xdr:rowOff>
    </xdr:to>
    <xdr:graphicFrame macro="">
      <xdr:nvGraphicFramePr>
        <xdr:cNvPr id="132" name="图表 131">
          <a:extLst>
            <a:ext uri="{FF2B5EF4-FFF2-40B4-BE49-F238E27FC236}">
              <a16:creationId xmlns:a16="http://schemas.microsoft.com/office/drawing/2014/main" id="{AD6740EF-6958-42E0-874C-1252E64A1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44</xdr:col>
      <xdr:colOff>168537</xdr:colOff>
      <xdr:row>374</xdr:row>
      <xdr:rowOff>109818</xdr:rowOff>
    </xdr:from>
    <xdr:to>
      <xdr:col>51</xdr:col>
      <xdr:colOff>140580</xdr:colOff>
      <xdr:row>398</xdr:row>
      <xdr:rowOff>127748</xdr:rowOff>
    </xdr:to>
    <xdr:graphicFrame macro="">
      <xdr:nvGraphicFramePr>
        <xdr:cNvPr id="128" name="图表 127">
          <a:extLst>
            <a:ext uri="{FF2B5EF4-FFF2-40B4-BE49-F238E27FC236}">
              <a16:creationId xmlns:a16="http://schemas.microsoft.com/office/drawing/2014/main" id="{07B4DEE3-6858-4EDF-8682-9ADA15F59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350520</xdr:colOff>
      <xdr:row>183</xdr:row>
      <xdr:rowOff>121920</xdr:rowOff>
    </xdr:from>
    <xdr:to>
      <xdr:col>11</xdr:col>
      <xdr:colOff>236220</xdr:colOff>
      <xdr:row>207</xdr:row>
      <xdr:rowOff>137160</xdr:rowOff>
    </xdr:to>
    <xdr:graphicFrame macro="">
      <xdr:nvGraphicFramePr>
        <xdr:cNvPr id="131" name="图表 130">
          <a:extLst>
            <a:ext uri="{FF2B5EF4-FFF2-40B4-BE49-F238E27FC236}">
              <a16:creationId xmlns:a16="http://schemas.microsoft.com/office/drawing/2014/main" id="{9AE3691D-7005-47D7-94A3-9CDDF9CFF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6627</xdr:colOff>
      <xdr:row>0</xdr:row>
      <xdr:rowOff>159025</xdr:rowOff>
    </xdr:from>
    <xdr:to>
      <xdr:col>6</xdr:col>
      <xdr:colOff>446287</xdr:colOff>
      <xdr:row>10</xdr:row>
      <xdr:rowOff>152399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42CFD1AF-A277-485B-92A1-ACADB3523266}"/>
            </a:ext>
          </a:extLst>
        </xdr:cNvPr>
        <xdr:cNvSpPr/>
      </xdr:nvSpPr>
      <xdr:spPr>
        <a:xfrm>
          <a:off x="616227" y="159025"/>
          <a:ext cx="5952564" cy="17161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解读“中国社会融资成本指数”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）社会平均融资成本为</a:t>
          </a:r>
          <a:r>
            <a:rPr lang="en-US" altLang="zh-CN" sz="1100"/>
            <a:t>7.6%</a:t>
          </a:r>
          <a:r>
            <a:rPr lang="zh-CN" altLang="en-US" sz="1100"/>
            <a:t>，仅是利率成本，若加上各种手续费、评估费、招待费等，平均融资成本将超过</a:t>
          </a:r>
          <a:r>
            <a:rPr lang="en-US" altLang="zh-CN" sz="1100"/>
            <a:t>8%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）中国社会资金从追求利润，转向追求安全，本质是环境恶化；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）资金空转反映影子银行业务发达，是资金太少，利率太高造成的；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）降低融资成本为企业减负效果远优于减税</a:t>
          </a:r>
          <a:r>
            <a:rPr lang="en-US" altLang="zh-CN" sz="1100"/>
            <a:t> </a:t>
          </a:r>
          <a:r>
            <a:rPr lang="zh-CN" altLang="en-US" sz="1100"/>
            <a:t>。中国企业两大负担：一个是融资成本过高，一个是税收过高（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中国目前减税的空间不大</a:t>
          </a:r>
          <a:r>
            <a:rPr lang="zh-CN" altLang="en-US" sz="1100"/>
            <a:t>）。</a:t>
          </a:r>
          <a:endParaRPr lang="en-US" altLang="zh-CN" sz="1100"/>
        </a:p>
        <a:p>
          <a:pPr algn="l"/>
          <a:r>
            <a:rPr lang="en-US" altLang="zh-CN" sz="1100"/>
            <a:t> 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26893</xdr:colOff>
      <xdr:row>101</xdr:row>
      <xdr:rowOff>133348</xdr:rowOff>
    </xdr:from>
    <xdr:to>
      <xdr:col>22</xdr:col>
      <xdr:colOff>133350</xdr:colOff>
      <xdr:row>133</xdr:row>
      <xdr:rowOff>133349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70CE8716-46E7-41DC-A695-6393DC805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44824</xdr:colOff>
      <xdr:row>1</xdr:row>
      <xdr:rowOff>35859</xdr:rowOff>
    </xdr:from>
    <xdr:to>
      <xdr:col>11</xdr:col>
      <xdr:colOff>331694</xdr:colOff>
      <xdr:row>8</xdr:row>
      <xdr:rowOff>170330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7DD856F5-4402-4612-9EAC-13BC3F5D220A}"/>
            </a:ext>
          </a:extLst>
        </xdr:cNvPr>
        <xdr:cNvSpPr/>
      </xdr:nvSpPr>
      <xdr:spPr>
        <a:xfrm>
          <a:off x="448684" y="211119"/>
          <a:ext cx="7320130" cy="13612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通胀对生活影响</a:t>
          </a:r>
          <a:endParaRPr lang="en-US" altLang="zh-CN" sz="1100" b="1"/>
        </a:p>
        <a:p>
          <a:pPr algn="l"/>
          <a:r>
            <a:rPr lang="en-US" altLang="zh-CN" sz="1100"/>
            <a:t>1</a:t>
          </a:r>
          <a:r>
            <a:rPr lang="zh-CN" altLang="en-US" sz="1100"/>
            <a:t>）统计局</a:t>
          </a:r>
          <a:r>
            <a:rPr lang="en-US" altLang="zh-CN" sz="1100"/>
            <a:t>30</a:t>
          </a:r>
          <a:r>
            <a:rPr lang="zh-CN" altLang="en-US" sz="1100"/>
            <a:t>年年</a:t>
          </a:r>
          <a:r>
            <a:rPr lang="en-US" altLang="zh-CN" sz="1100"/>
            <a:t>CPI</a:t>
          </a:r>
          <a:r>
            <a:rPr lang="zh-CN" altLang="en-US" sz="1100"/>
            <a:t>约</a:t>
          </a:r>
          <a:r>
            <a:rPr lang="en-US" altLang="zh-CN" sz="1100"/>
            <a:t>3-4%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）笔者草根调研测算，通胀约</a:t>
          </a:r>
          <a:r>
            <a:rPr lang="en-US" altLang="zh-CN" sz="1100"/>
            <a:t>9.5%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）其他网评测算，约</a:t>
          </a:r>
          <a:r>
            <a:rPr lang="en-US" altLang="zh-CN" sz="1100"/>
            <a:t>10.8%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）如房贷利率</a:t>
          </a:r>
          <a:r>
            <a:rPr lang="en-US" altLang="zh-CN" sz="1100"/>
            <a:t>5-553%</a:t>
          </a:r>
          <a:r>
            <a:rPr lang="zh-CN" altLang="en-US" sz="1100"/>
            <a:t>，真实通胀约</a:t>
          </a:r>
          <a:r>
            <a:rPr lang="en-US" altLang="zh-CN" sz="1100"/>
            <a:t>9.5%</a:t>
          </a:r>
          <a:r>
            <a:rPr lang="zh-CN" altLang="en-US" sz="1100"/>
            <a:t>（假设未来</a:t>
          </a:r>
          <a:r>
            <a:rPr lang="en-US" altLang="zh-CN" sz="1100"/>
            <a:t>30</a:t>
          </a:r>
          <a:r>
            <a:rPr lang="zh-CN" altLang="en-US" sz="1100"/>
            <a:t>年，高通胀一直持续），则实际还贷压力第</a:t>
          </a:r>
          <a:r>
            <a:rPr lang="en-US" altLang="zh-CN" sz="1100"/>
            <a:t>8</a:t>
          </a:r>
          <a:r>
            <a:rPr lang="zh-CN" altLang="en-US" sz="1100"/>
            <a:t>年降</a:t>
          </a:r>
          <a:r>
            <a:rPr lang="en-US" altLang="zh-CN" sz="1100"/>
            <a:t>50%</a:t>
          </a:r>
          <a:r>
            <a:rPr lang="zh-CN" altLang="en-US" sz="1100"/>
            <a:t>，第</a:t>
          </a:r>
          <a:r>
            <a:rPr lang="en-US" altLang="zh-CN" sz="1100"/>
            <a:t>20</a:t>
          </a:r>
          <a:r>
            <a:rPr lang="zh-CN" altLang="en-US" sz="1100"/>
            <a:t>年降</a:t>
          </a:r>
          <a:r>
            <a:rPr lang="en-US" altLang="zh-CN" sz="1100"/>
            <a:t>80%</a:t>
          </a:r>
          <a:r>
            <a:rPr lang="zh-CN" altLang="en-US" sz="1100"/>
            <a:t>。因此，在可承受范围内，贷款多是划算的。等于占了银行的便宜，贷款本身会被通胀腐蚀。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11</xdr:col>
      <xdr:colOff>367552</xdr:colOff>
      <xdr:row>117</xdr:row>
      <xdr:rowOff>170328</xdr:rowOff>
    </xdr:from>
    <xdr:to>
      <xdr:col>12</xdr:col>
      <xdr:colOff>349623</xdr:colOff>
      <xdr:row>121</xdr:row>
      <xdr:rowOff>44823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D08577A6-AABB-4D1E-8D60-DE9A1501D0C1}"/>
            </a:ext>
          </a:extLst>
        </xdr:cNvPr>
        <xdr:cNvSpPr/>
      </xdr:nvSpPr>
      <xdr:spPr>
        <a:xfrm>
          <a:off x="7521387" y="20968446"/>
          <a:ext cx="618565" cy="5916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681317</xdr:colOff>
      <xdr:row>123</xdr:row>
      <xdr:rowOff>8966</xdr:rowOff>
    </xdr:from>
    <xdr:to>
      <xdr:col>19</xdr:col>
      <xdr:colOff>143435</xdr:colOff>
      <xdr:row>126</xdr:row>
      <xdr:rowOff>62753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A234C32E-DD1E-4CBD-8752-D67CAFD887E2}"/>
            </a:ext>
          </a:extLst>
        </xdr:cNvPr>
        <xdr:cNvSpPr/>
      </xdr:nvSpPr>
      <xdr:spPr>
        <a:xfrm>
          <a:off x="12792635" y="21882848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1019287</xdr:colOff>
      <xdr:row>125</xdr:row>
      <xdr:rowOff>45273</xdr:rowOff>
    </xdr:from>
    <xdr:to>
      <xdr:col>18</xdr:col>
      <xdr:colOff>471992</xdr:colOff>
      <xdr:row>128</xdr:row>
      <xdr:rowOff>98613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87C2D874-55B9-4474-B059-3219814091A7}"/>
            </a:ext>
          </a:extLst>
        </xdr:cNvPr>
        <xdr:cNvSpPr/>
      </xdr:nvSpPr>
      <xdr:spPr>
        <a:xfrm>
          <a:off x="11992087" y="22277744"/>
          <a:ext cx="591223" cy="591222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13894</xdr:colOff>
      <xdr:row>139</xdr:row>
      <xdr:rowOff>110938</xdr:rowOff>
    </xdr:from>
    <xdr:to>
      <xdr:col>23</xdr:col>
      <xdr:colOff>134470</xdr:colOff>
      <xdr:row>172</xdr:row>
      <xdr:rowOff>44824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CCD2B84-C60F-4F38-BC58-6AA68FF94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510989</xdr:colOff>
      <xdr:row>156</xdr:row>
      <xdr:rowOff>152400</xdr:rowOff>
    </xdr:from>
    <xdr:to>
      <xdr:col>13</xdr:col>
      <xdr:colOff>44824</xdr:colOff>
      <xdr:row>158</xdr:row>
      <xdr:rowOff>134471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ECD9E428-9568-465B-8811-C4929F9D7DC7}"/>
            </a:ext>
          </a:extLst>
        </xdr:cNvPr>
        <xdr:cNvSpPr/>
      </xdr:nvSpPr>
      <xdr:spPr>
        <a:xfrm>
          <a:off x="7028330" y="27942988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5</a:t>
          </a:r>
          <a:r>
            <a:rPr lang="zh-CN" altLang="en-US" sz="1100"/>
            <a:t>年购买力减</a:t>
          </a:r>
          <a:r>
            <a:rPr lang="en-US" altLang="zh-CN" sz="1100"/>
            <a:t>50%</a:t>
          </a:r>
          <a:endParaRPr lang="zh-CN" altLang="en-US" sz="1100"/>
        </a:p>
      </xdr:txBody>
    </xdr:sp>
    <xdr:clientData/>
  </xdr:twoCellAnchor>
  <xdr:twoCellAnchor>
    <xdr:from>
      <xdr:col>9</xdr:col>
      <xdr:colOff>358588</xdr:colOff>
      <xdr:row>155</xdr:row>
      <xdr:rowOff>107577</xdr:rowOff>
    </xdr:from>
    <xdr:to>
      <xdr:col>10</xdr:col>
      <xdr:colOff>466165</xdr:colOff>
      <xdr:row>159</xdr:row>
      <xdr:rowOff>134471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B58563DF-1C42-4065-B045-D5F1BC3E382D}"/>
            </a:ext>
          </a:extLst>
        </xdr:cNvPr>
        <xdr:cNvSpPr/>
      </xdr:nvSpPr>
      <xdr:spPr>
        <a:xfrm>
          <a:off x="6239435" y="27718871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197224</xdr:colOff>
      <xdr:row>162</xdr:row>
      <xdr:rowOff>125506</xdr:rowOff>
    </xdr:from>
    <xdr:to>
      <xdr:col>13</xdr:col>
      <xdr:colOff>304800</xdr:colOff>
      <xdr:row>166</xdr:row>
      <xdr:rowOff>152401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7FF63C59-68C5-4334-84A9-4C5410371918}"/>
            </a:ext>
          </a:extLst>
        </xdr:cNvPr>
        <xdr:cNvSpPr/>
      </xdr:nvSpPr>
      <xdr:spPr>
        <a:xfrm>
          <a:off x="7987553" y="28991859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322728</xdr:colOff>
      <xdr:row>162</xdr:row>
      <xdr:rowOff>62753</xdr:rowOff>
    </xdr:from>
    <xdr:to>
      <xdr:col>15</xdr:col>
      <xdr:colOff>493058</xdr:colOff>
      <xdr:row>164</xdr:row>
      <xdr:rowOff>44824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302F392E-0BA0-4BC7-AB71-D5C77DF37D39}"/>
            </a:ext>
          </a:extLst>
        </xdr:cNvPr>
        <xdr:cNvSpPr/>
      </xdr:nvSpPr>
      <xdr:spPr>
        <a:xfrm>
          <a:off x="8749552" y="28929106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10</a:t>
          </a:r>
          <a:r>
            <a:rPr lang="zh-CN" altLang="en-US" sz="1100"/>
            <a:t>年购买力减</a:t>
          </a:r>
          <a:r>
            <a:rPr lang="en-US" altLang="zh-CN" sz="1100"/>
            <a:t>80%</a:t>
          </a:r>
          <a:endParaRPr lang="zh-CN" altLang="en-US" sz="1100"/>
        </a:p>
      </xdr:txBody>
    </xdr:sp>
    <xdr:clientData/>
  </xdr:twoCellAnchor>
  <xdr:twoCellAnchor>
    <xdr:from>
      <xdr:col>21</xdr:col>
      <xdr:colOff>475129</xdr:colOff>
      <xdr:row>165</xdr:row>
      <xdr:rowOff>98611</xdr:rowOff>
    </xdr:from>
    <xdr:to>
      <xdr:col>23</xdr:col>
      <xdr:colOff>0</xdr:colOff>
      <xdr:row>169</xdr:row>
      <xdr:rowOff>125505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98A4D6C2-5FCB-4C15-927B-98171548FED0}"/>
            </a:ext>
          </a:extLst>
        </xdr:cNvPr>
        <xdr:cNvSpPr/>
      </xdr:nvSpPr>
      <xdr:spPr>
        <a:xfrm>
          <a:off x="14944164" y="29502846"/>
          <a:ext cx="744071" cy="74407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385482</xdr:colOff>
      <xdr:row>163</xdr:row>
      <xdr:rowOff>107576</xdr:rowOff>
    </xdr:from>
    <xdr:to>
      <xdr:col>23</xdr:col>
      <xdr:colOff>0</xdr:colOff>
      <xdr:row>165</xdr:row>
      <xdr:rowOff>89647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9A827FD-E297-4859-BD4A-F8E604555889}"/>
            </a:ext>
          </a:extLst>
        </xdr:cNvPr>
        <xdr:cNvSpPr/>
      </xdr:nvSpPr>
      <xdr:spPr>
        <a:xfrm>
          <a:off x="14244917" y="29153223"/>
          <a:ext cx="1443318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32</a:t>
          </a:r>
          <a:r>
            <a:rPr lang="zh-CN" altLang="en-US" sz="1100"/>
            <a:t>年购买力减</a:t>
          </a:r>
          <a:r>
            <a:rPr lang="en-US" altLang="zh-CN" sz="1100"/>
            <a:t>96%</a:t>
          </a:r>
          <a:endParaRPr lang="zh-CN" altLang="en-US" sz="1100"/>
        </a:p>
      </xdr:txBody>
    </xdr:sp>
    <xdr:clientData/>
  </xdr:twoCellAnchor>
  <xdr:twoCellAnchor>
    <xdr:from>
      <xdr:col>17</xdr:col>
      <xdr:colOff>313764</xdr:colOff>
      <xdr:row>165</xdr:row>
      <xdr:rowOff>143435</xdr:rowOff>
    </xdr:from>
    <xdr:to>
      <xdr:col>17</xdr:col>
      <xdr:colOff>878541</xdr:colOff>
      <xdr:row>168</xdr:row>
      <xdr:rowOff>170329</xdr:rowOff>
    </xdr:to>
    <xdr:sp macro="" textlink="">
      <xdr:nvSpPr>
        <xdr:cNvPr id="20" name="椭圆 19">
          <a:extLst>
            <a:ext uri="{FF2B5EF4-FFF2-40B4-BE49-F238E27FC236}">
              <a16:creationId xmlns:a16="http://schemas.microsoft.com/office/drawing/2014/main" id="{A30F0F89-17D2-47D3-9914-F6CE71D51F26}"/>
            </a:ext>
          </a:extLst>
        </xdr:cNvPr>
        <xdr:cNvSpPr/>
      </xdr:nvSpPr>
      <xdr:spPr>
        <a:xfrm>
          <a:off x="11286564" y="29547670"/>
          <a:ext cx="564777" cy="564777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163</xdr:row>
      <xdr:rowOff>116540</xdr:rowOff>
    </xdr:from>
    <xdr:to>
      <xdr:col>18</xdr:col>
      <xdr:colOff>385482</xdr:colOff>
      <xdr:row>165</xdr:row>
      <xdr:rowOff>98611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76E6B6C5-BEA0-438B-B599-882196D7FC2A}"/>
            </a:ext>
          </a:extLst>
        </xdr:cNvPr>
        <xdr:cNvSpPr/>
      </xdr:nvSpPr>
      <xdr:spPr>
        <a:xfrm>
          <a:off x="10972800" y="29162187"/>
          <a:ext cx="1524000" cy="340659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第</a:t>
          </a:r>
          <a:r>
            <a:rPr lang="en-US" altLang="zh-CN" sz="1100"/>
            <a:t>20</a:t>
          </a:r>
          <a:r>
            <a:rPr lang="zh-CN" altLang="en-US" sz="1100"/>
            <a:t>年购买力减</a:t>
          </a:r>
          <a:r>
            <a:rPr lang="en-US" altLang="zh-CN" sz="1100"/>
            <a:t>92%</a:t>
          </a:r>
          <a:endParaRPr lang="zh-CN" altLang="en-US" sz="1100"/>
        </a:p>
      </xdr:txBody>
    </xdr:sp>
    <xdr:clientData/>
  </xdr:twoCellAnchor>
  <xdr:twoCellAnchor>
    <xdr:from>
      <xdr:col>13</xdr:col>
      <xdr:colOff>224119</xdr:colOff>
      <xdr:row>117</xdr:row>
      <xdr:rowOff>125506</xdr:rowOff>
    </xdr:from>
    <xdr:to>
      <xdr:col>14</xdr:col>
      <xdr:colOff>188260</xdr:colOff>
      <xdr:row>121</xdr:row>
      <xdr:rowOff>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2731BE94-6C96-495B-A56F-9A574D8D75BA}"/>
            </a:ext>
          </a:extLst>
        </xdr:cNvPr>
        <xdr:cNvSpPr/>
      </xdr:nvSpPr>
      <xdr:spPr>
        <a:xfrm>
          <a:off x="8650943" y="20923624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439270</xdr:colOff>
      <xdr:row>123</xdr:row>
      <xdr:rowOff>35859</xdr:rowOff>
    </xdr:from>
    <xdr:to>
      <xdr:col>16</xdr:col>
      <xdr:colOff>403411</xdr:colOff>
      <xdr:row>126</xdr:row>
      <xdr:rowOff>89646</xdr:rowOff>
    </xdr:to>
    <xdr:sp macro="" textlink="">
      <xdr:nvSpPr>
        <xdr:cNvPr id="26" name="椭圆 25">
          <a:extLst>
            <a:ext uri="{FF2B5EF4-FFF2-40B4-BE49-F238E27FC236}">
              <a16:creationId xmlns:a16="http://schemas.microsoft.com/office/drawing/2014/main" id="{346A2BC2-4C0C-4F1C-8AB1-6EAB6DF4E515}"/>
            </a:ext>
          </a:extLst>
        </xdr:cNvPr>
        <xdr:cNvSpPr/>
      </xdr:nvSpPr>
      <xdr:spPr>
        <a:xfrm>
          <a:off x="10139082" y="21909741"/>
          <a:ext cx="600635" cy="5916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627530</xdr:colOff>
      <xdr:row>121</xdr:row>
      <xdr:rowOff>170329</xdr:rowOff>
    </xdr:from>
    <xdr:to>
      <xdr:col>12</xdr:col>
      <xdr:colOff>60960</xdr:colOff>
      <xdr:row>123</xdr:row>
      <xdr:rowOff>106680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B101B2BD-0BE4-43A7-8404-CFA0F8DF3D0F}"/>
            </a:ext>
          </a:extLst>
        </xdr:cNvPr>
        <xdr:cNvSpPr/>
      </xdr:nvSpPr>
      <xdr:spPr>
        <a:xfrm>
          <a:off x="6525410" y="21201529"/>
          <a:ext cx="1353670" cy="286871"/>
        </a:xfrm>
        <a:prstGeom prst="wedgeRectCallout">
          <a:avLst>
            <a:gd name="adj1" fmla="val 27554"/>
            <a:gd name="adj2" fmla="val -112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年购买力减半</a:t>
          </a:r>
          <a:endParaRPr lang="zh-CN" altLang="zh-CN" sz="1100">
            <a:effectLst/>
          </a:endParaRPr>
        </a:p>
      </xdr:txBody>
    </xdr:sp>
    <xdr:clientData/>
  </xdr:twoCellAnchor>
  <xdr:twoCellAnchor>
    <xdr:from>
      <xdr:col>13</xdr:col>
      <xdr:colOff>620356</xdr:colOff>
      <xdr:row>127</xdr:row>
      <xdr:rowOff>26893</xdr:rowOff>
    </xdr:from>
    <xdr:to>
      <xdr:col>16</xdr:col>
      <xdr:colOff>206187</xdr:colOff>
      <xdr:row>129</xdr:row>
      <xdr:rowOff>0</xdr:rowOff>
    </xdr:to>
    <xdr:sp macro="" textlink="">
      <xdr:nvSpPr>
        <xdr:cNvPr id="28" name="对话气泡: 矩形 27">
          <a:extLst>
            <a:ext uri="{FF2B5EF4-FFF2-40B4-BE49-F238E27FC236}">
              <a16:creationId xmlns:a16="http://schemas.microsoft.com/office/drawing/2014/main" id="{34B5B35A-CA15-42BE-9A73-CEAC98AEBE78}"/>
            </a:ext>
          </a:extLst>
        </xdr:cNvPr>
        <xdr:cNvSpPr/>
      </xdr:nvSpPr>
      <xdr:spPr>
        <a:xfrm>
          <a:off x="9047180" y="22617952"/>
          <a:ext cx="1495313" cy="331695"/>
        </a:xfrm>
        <a:prstGeom prst="wedgeRectCallout">
          <a:avLst>
            <a:gd name="adj1" fmla="val 25755"/>
            <a:gd name="adj2" fmla="val -9358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80%</a:t>
          </a:r>
          <a:endParaRPr lang="zh-CN" altLang="zh-CN">
            <a:effectLst/>
          </a:endParaRPr>
        </a:p>
      </xdr:txBody>
    </xdr:sp>
    <xdr:clientData/>
  </xdr:twoCellAnchor>
  <xdr:twoCellAnchor>
    <xdr:from>
      <xdr:col>16</xdr:col>
      <xdr:colOff>378311</xdr:colOff>
      <xdr:row>128</xdr:row>
      <xdr:rowOff>17928</xdr:rowOff>
    </xdr:from>
    <xdr:to>
      <xdr:col>18</xdr:col>
      <xdr:colOff>98612</xdr:colOff>
      <xdr:row>129</xdr:row>
      <xdr:rowOff>170329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3CE92DF9-5C57-4AFD-A563-069A126BC841}"/>
            </a:ext>
          </a:extLst>
        </xdr:cNvPr>
        <xdr:cNvSpPr/>
      </xdr:nvSpPr>
      <xdr:spPr>
        <a:xfrm>
          <a:off x="10714617" y="22788281"/>
          <a:ext cx="1495313" cy="331695"/>
        </a:xfrm>
        <a:prstGeom prst="wedgeRectCallout">
          <a:avLst>
            <a:gd name="adj1" fmla="val 37146"/>
            <a:gd name="adj2" fmla="val -8817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90%</a:t>
          </a:r>
          <a:endParaRPr lang="zh-CN" altLang="zh-CN">
            <a:effectLst/>
          </a:endParaRPr>
        </a:p>
      </xdr:txBody>
    </xdr:sp>
    <xdr:clientData/>
  </xdr:twoCellAnchor>
  <xdr:twoCellAnchor>
    <xdr:from>
      <xdr:col>13</xdr:col>
      <xdr:colOff>369345</xdr:colOff>
      <xdr:row>114</xdr:row>
      <xdr:rowOff>170328</xdr:rowOff>
    </xdr:from>
    <xdr:to>
      <xdr:col>15</xdr:col>
      <xdr:colOff>591670</xdr:colOff>
      <xdr:row>116</xdr:row>
      <xdr:rowOff>143434</xdr:rowOff>
    </xdr:to>
    <xdr:sp macro="" textlink="">
      <xdr:nvSpPr>
        <xdr:cNvPr id="30" name="对话气泡: 矩形 29">
          <a:extLst>
            <a:ext uri="{FF2B5EF4-FFF2-40B4-BE49-F238E27FC236}">
              <a16:creationId xmlns:a16="http://schemas.microsoft.com/office/drawing/2014/main" id="{A6993537-4E72-4EB3-B13D-0335E07A2D72}"/>
            </a:ext>
          </a:extLst>
        </xdr:cNvPr>
        <xdr:cNvSpPr/>
      </xdr:nvSpPr>
      <xdr:spPr>
        <a:xfrm>
          <a:off x="8796169" y="20430563"/>
          <a:ext cx="1495313" cy="331695"/>
        </a:xfrm>
        <a:prstGeom prst="wedgeRectCallout">
          <a:avLst>
            <a:gd name="adj1" fmla="val -32398"/>
            <a:gd name="adj2" fmla="val 92904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年购买力减半</a:t>
          </a:r>
          <a:endParaRPr lang="zh-CN" altLang="zh-CN">
            <a:effectLst/>
          </a:endParaRPr>
        </a:p>
      </xdr:txBody>
    </xdr:sp>
    <xdr:clientData/>
  </xdr:twoCellAnchor>
  <xdr:twoCellAnchor>
    <xdr:from>
      <xdr:col>18</xdr:col>
      <xdr:colOff>665181</xdr:colOff>
      <xdr:row>120</xdr:row>
      <xdr:rowOff>62754</xdr:rowOff>
    </xdr:from>
    <xdr:to>
      <xdr:col>20</xdr:col>
      <xdr:colOff>600636</xdr:colOff>
      <xdr:row>122</xdr:row>
      <xdr:rowOff>17930</xdr:rowOff>
    </xdr:to>
    <xdr:sp macro="" textlink="">
      <xdr:nvSpPr>
        <xdr:cNvPr id="31" name="对话气泡: 矩形 30">
          <a:extLst>
            <a:ext uri="{FF2B5EF4-FFF2-40B4-BE49-F238E27FC236}">
              <a16:creationId xmlns:a16="http://schemas.microsoft.com/office/drawing/2014/main" id="{BA22BEB6-2B0D-43F6-BFC5-DAA4D137E96A}"/>
            </a:ext>
          </a:extLst>
        </xdr:cNvPr>
        <xdr:cNvSpPr/>
      </xdr:nvSpPr>
      <xdr:spPr>
        <a:xfrm>
          <a:off x="12776499" y="21398754"/>
          <a:ext cx="1683572" cy="313764"/>
        </a:xfrm>
        <a:prstGeom prst="wedgeRectCallout">
          <a:avLst>
            <a:gd name="adj1" fmla="val -32398"/>
            <a:gd name="adj2" fmla="val 92904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28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年购买力减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80%</a:t>
          </a:r>
          <a:endParaRPr lang="zh-C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17929</xdr:colOff>
      <xdr:row>114</xdr:row>
      <xdr:rowOff>896</xdr:rowOff>
    </xdr:from>
    <xdr:to>
      <xdr:col>10</xdr:col>
      <xdr:colOff>87853</xdr:colOff>
      <xdr:row>115</xdr:row>
      <xdr:rowOff>116541</xdr:rowOff>
    </xdr:to>
    <xdr:sp macro="" textlink="">
      <xdr:nvSpPr>
        <xdr:cNvPr id="32" name="对话气泡: 矩形 31">
          <a:extLst>
            <a:ext uri="{FF2B5EF4-FFF2-40B4-BE49-F238E27FC236}">
              <a16:creationId xmlns:a16="http://schemas.microsoft.com/office/drawing/2014/main" id="{8BE6195D-D5E2-4601-9A9A-9E8C3BD9909D}"/>
            </a:ext>
          </a:extLst>
        </xdr:cNvPr>
        <xdr:cNvSpPr/>
      </xdr:nvSpPr>
      <xdr:spPr>
        <a:xfrm>
          <a:off x="5262282" y="20261131"/>
          <a:ext cx="1342912" cy="294939"/>
        </a:xfrm>
        <a:prstGeom prst="wedgeRectCallout">
          <a:avLst>
            <a:gd name="adj1" fmla="val 27554"/>
            <a:gd name="adj2" fmla="val -112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effectLst/>
            </a:rPr>
            <a:t>蓝色高通胀</a:t>
          </a:r>
          <a:r>
            <a:rPr lang="en-US" altLang="zh-CN" sz="1100">
              <a:effectLst/>
            </a:rPr>
            <a:t>9.5%</a:t>
          </a:r>
          <a:endParaRPr lang="zh-CN" altLang="zh-CN" sz="1100">
            <a:effectLst/>
          </a:endParaRPr>
        </a:p>
      </xdr:txBody>
    </xdr:sp>
    <xdr:clientData/>
  </xdr:twoCellAnchor>
  <xdr:twoCellAnchor>
    <xdr:from>
      <xdr:col>10</xdr:col>
      <xdr:colOff>414170</xdr:colOff>
      <xdr:row>110</xdr:row>
      <xdr:rowOff>26893</xdr:rowOff>
    </xdr:from>
    <xdr:to>
      <xdr:col>13</xdr:col>
      <xdr:colOff>0</xdr:colOff>
      <xdr:row>112</xdr:row>
      <xdr:rowOff>0</xdr:rowOff>
    </xdr:to>
    <xdr:sp macro="" textlink="">
      <xdr:nvSpPr>
        <xdr:cNvPr id="33" name="对话气泡: 矩形 32">
          <a:extLst>
            <a:ext uri="{FF2B5EF4-FFF2-40B4-BE49-F238E27FC236}">
              <a16:creationId xmlns:a16="http://schemas.microsoft.com/office/drawing/2014/main" id="{CF490083-80E8-4B65-BE0D-A4BF9127B98B}"/>
            </a:ext>
          </a:extLst>
        </xdr:cNvPr>
        <xdr:cNvSpPr/>
      </xdr:nvSpPr>
      <xdr:spPr>
        <a:xfrm>
          <a:off x="6931511" y="19569952"/>
          <a:ext cx="1495313" cy="331695"/>
        </a:xfrm>
        <a:prstGeom prst="wedgeRectCallout">
          <a:avLst>
            <a:gd name="adj1" fmla="val -35995"/>
            <a:gd name="adj2" fmla="val 13614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棕色低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通胀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6%</a:t>
          </a:r>
          <a:endParaRPr lang="zh-CN" altLang="zh-CN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66403</xdr:colOff>
      <xdr:row>63</xdr:row>
      <xdr:rowOff>164848</xdr:rowOff>
    </xdr:from>
    <xdr:to>
      <xdr:col>8</xdr:col>
      <xdr:colOff>586740</xdr:colOff>
      <xdr:row>84</xdr:row>
      <xdr:rowOff>147502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F879AA-464E-4EBB-884F-5C6CAC512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86</xdr:row>
      <xdr:rowOff>148590</xdr:rowOff>
    </xdr:from>
    <xdr:to>
      <xdr:col>8</xdr:col>
      <xdr:colOff>524510</xdr:colOff>
      <xdr:row>108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5ADF211-2086-4CAA-A2CA-B5185105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815340</xdr:colOff>
      <xdr:row>86</xdr:row>
      <xdr:rowOff>152400</xdr:rowOff>
    </xdr:from>
    <xdr:to>
      <xdr:col>17</xdr:col>
      <xdr:colOff>53340</xdr:colOff>
      <xdr:row>108</xdr:row>
      <xdr:rowOff>38100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0344691-EF73-4B54-9CB7-1BFF34790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104886</xdr:colOff>
      <xdr:row>130</xdr:row>
      <xdr:rowOff>66787</xdr:rowOff>
    </xdr:from>
    <xdr:to>
      <xdr:col>11</xdr:col>
      <xdr:colOff>804133</xdr:colOff>
      <xdr:row>145</xdr:row>
      <xdr:rowOff>120575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2EF81AD-6CF7-44BF-ADFD-C08208728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197222</xdr:colOff>
      <xdr:row>130</xdr:row>
      <xdr:rowOff>57823</xdr:rowOff>
    </xdr:from>
    <xdr:to>
      <xdr:col>6</xdr:col>
      <xdr:colOff>242046</xdr:colOff>
      <xdr:row>145</xdr:row>
      <xdr:rowOff>111611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EC51E23-55F3-4AB1-87B4-E03A466C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198120</xdr:colOff>
      <xdr:row>112</xdr:row>
      <xdr:rowOff>15240</xdr:rowOff>
    </xdr:from>
    <xdr:to>
      <xdr:col>6</xdr:col>
      <xdr:colOff>243840</xdr:colOff>
      <xdr:row>127</xdr:row>
      <xdr:rowOff>129540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F51597A-203D-47A1-BC0F-8FBA760E0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121921</xdr:colOff>
      <xdr:row>112</xdr:row>
      <xdr:rowOff>0</xdr:rowOff>
    </xdr:from>
    <xdr:to>
      <xdr:col>12</xdr:col>
      <xdr:colOff>187570</xdr:colOff>
      <xdr:row>127</xdr:row>
      <xdr:rowOff>114300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CE98748-4561-491F-8225-66E34A72D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268927</xdr:colOff>
      <xdr:row>150</xdr:row>
      <xdr:rowOff>26226</xdr:rowOff>
    </xdr:from>
    <xdr:to>
      <xdr:col>10</xdr:col>
      <xdr:colOff>566057</xdr:colOff>
      <xdr:row>173</xdr:row>
      <xdr:rowOff>97972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C650A50-0043-40B7-9CAF-EE4389FF7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242047</xdr:colOff>
      <xdr:row>158</xdr:row>
      <xdr:rowOff>125506</xdr:rowOff>
    </xdr:from>
    <xdr:to>
      <xdr:col>8</xdr:col>
      <xdr:colOff>502023</xdr:colOff>
      <xdr:row>161</xdr:row>
      <xdr:rowOff>18505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E60E6A2D-D3EB-4907-80AF-470315964FD2}"/>
            </a:ext>
          </a:extLst>
        </xdr:cNvPr>
        <xdr:cNvSpPr/>
      </xdr:nvSpPr>
      <xdr:spPr>
        <a:xfrm>
          <a:off x="4615927" y="19792726"/>
          <a:ext cx="938156" cy="327339"/>
        </a:xfrm>
        <a:prstGeom prst="wedgeRectCallout">
          <a:avLst>
            <a:gd name="adj1" fmla="val 23713"/>
            <a:gd name="adj2" fmla="val 12182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货币超发增速</a:t>
          </a:r>
        </a:p>
      </xdr:txBody>
    </xdr:sp>
    <xdr:clientData/>
  </xdr:twoCellAnchor>
  <xdr:twoCellAnchor>
    <xdr:from>
      <xdr:col>8</xdr:col>
      <xdr:colOff>152399</xdr:colOff>
      <xdr:row>162</xdr:row>
      <xdr:rowOff>53789</xdr:rowOff>
    </xdr:from>
    <xdr:to>
      <xdr:col>8</xdr:col>
      <xdr:colOff>654423</xdr:colOff>
      <xdr:row>166</xdr:row>
      <xdr:rowOff>3202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F81E2E32-7555-4580-8780-5C38999A1F36}"/>
            </a:ext>
          </a:extLst>
        </xdr:cNvPr>
        <xdr:cNvSpPr/>
      </xdr:nvSpPr>
      <xdr:spPr>
        <a:xfrm>
          <a:off x="5204459" y="20300129"/>
          <a:ext cx="502024" cy="52853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359367</xdr:colOff>
      <xdr:row>152</xdr:row>
      <xdr:rowOff>143352</xdr:rowOff>
    </xdr:from>
    <xdr:to>
      <xdr:col>10</xdr:col>
      <xdr:colOff>185530</xdr:colOff>
      <xdr:row>156</xdr:row>
      <xdr:rowOff>92765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5F8F61E9-721B-4B0A-A784-B4056288AED3}"/>
            </a:ext>
          </a:extLst>
        </xdr:cNvPr>
        <xdr:cNvSpPr/>
      </xdr:nvSpPr>
      <xdr:spPr>
        <a:xfrm>
          <a:off x="6089607" y="18941892"/>
          <a:ext cx="504343" cy="52853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629478</xdr:colOff>
      <xdr:row>152</xdr:row>
      <xdr:rowOff>67245</xdr:rowOff>
    </xdr:from>
    <xdr:to>
      <xdr:col>9</xdr:col>
      <xdr:colOff>213593</xdr:colOff>
      <xdr:row>154</xdr:row>
      <xdr:rowOff>106018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22E9A1C9-DFE3-47A2-A5BB-AD333EEA3D4B}"/>
            </a:ext>
          </a:extLst>
        </xdr:cNvPr>
        <xdr:cNvSpPr/>
      </xdr:nvSpPr>
      <xdr:spPr>
        <a:xfrm>
          <a:off x="5003358" y="18865785"/>
          <a:ext cx="940475" cy="328333"/>
        </a:xfrm>
        <a:prstGeom prst="wedgeRectCallout">
          <a:avLst>
            <a:gd name="adj1" fmla="val 62655"/>
            <a:gd name="adj2" fmla="val 2153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比</a:t>
          </a:r>
          <a:r>
            <a:rPr lang="en-US" altLang="zh-CN" sz="900"/>
            <a:t>2007</a:t>
          </a:r>
          <a:r>
            <a:rPr lang="zh-CN" altLang="en-US" sz="900"/>
            <a:t>年高</a:t>
          </a:r>
          <a:r>
            <a:rPr lang="en-US" altLang="zh-CN" sz="900"/>
            <a:t>5</a:t>
          </a:r>
          <a:r>
            <a:rPr lang="zh-CN" altLang="en-US" sz="900"/>
            <a:t>倍</a:t>
          </a:r>
        </a:p>
      </xdr:txBody>
    </xdr:sp>
    <xdr:clientData/>
  </xdr:twoCellAnchor>
  <xdr:twoCellAnchor>
    <xdr:from>
      <xdr:col>1</xdr:col>
      <xdr:colOff>185057</xdr:colOff>
      <xdr:row>205</xdr:row>
      <xdr:rowOff>130629</xdr:rowOff>
    </xdr:from>
    <xdr:to>
      <xdr:col>10</xdr:col>
      <xdr:colOff>578864</xdr:colOff>
      <xdr:row>233</xdr:row>
      <xdr:rowOff>162105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C325CF96-789D-43B2-A5B9-7643E0294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261256</xdr:colOff>
      <xdr:row>175</xdr:row>
      <xdr:rowOff>54427</xdr:rowOff>
    </xdr:from>
    <xdr:to>
      <xdr:col>10</xdr:col>
      <xdr:colOff>555171</xdr:colOff>
      <xdr:row>203</xdr:row>
      <xdr:rowOff>174170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DED5A767-2210-4178-B484-A2725343B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246529</xdr:colOff>
      <xdr:row>494</xdr:row>
      <xdr:rowOff>67235</xdr:rowOff>
    </xdr:from>
    <xdr:to>
      <xdr:col>9</xdr:col>
      <xdr:colOff>95622</xdr:colOff>
      <xdr:row>522</xdr:row>
      <xdr:rowOff>80682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F0341DC-5644-4770-A767-59B1E519C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515470</xdr:colOff>
      <xdr:row>1030</xdr:row>
      <xdr:rowOff>4481</xdr:rowOff>
    </xdr:from>
    <xdr:to>
      <xdr:col>9</xdr:col>
      <xdr:colOff>197223</xdr:colOff>
      <xdr:row>1057</xdr:row>
      <xdr:rowOff>60959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864E428-13D9-454D-A434-D2CF0D6CD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331693</xdr:colOff>
      <xdr:row>494</xdr:row>
      <xdr:rowOff>89646</xdr:rowOff>
    </xdr:from>
    <xdr:to>
      <xdr:col>18</xdr:col>
      <xdr:colOff>268940</xdr:colOff>
      <xdr:row>522</xdr:row>
      <xdr:rowOff>53787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91E5029-A60E-46AF-9905-6F49F4FE4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600634</xdr:colOff>
      <xdr:row>1030</xdr:row>
      <xdr:rowOff>8964</xdr:rowOff>
    </xdr:from>
    <xdr:to>
      <xdr:col>18</xdr:col>
      <xdr:colOff>475128</xdr:colOff>
      <xdr:row>1057</xdr:row>
      <xdr:rowOff>78888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3542CF5-DEC4-434C-8481-9814F67E2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152399</xdr:colOff>
      <xdr:row>58</xdr:row>
      <xdr:rowOff>31376</xdr:rowOff>
    </xdr:from>
    <xdr:to>
      <xdr:col>14</xdr:col>
      <xdr:colOff>86714</xdr:colOff>
      <xdr:row>97</xdr:row>
      <xdr:rowOff>91440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33250</xdr:colOff>
      <xdr:row>130</xdr:row>
      <xdr:rowOff>137159</xdr:rowOff>
    </xdr:from>
    <xdr:to>
      <xdr:col>14</xdr:col>
      <xdr:colOff>57150</xdr:colOff>
      <xdr:row>172</xdr:row>
      <xdr:rowOff>32217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559724</xdr:colOff>
      <xdr:row>58</xdr:row>
      <xdr:rowOff>40178</xdr:rowOff>
    </xdr:from>
    <xdr:to>
      <xdr:col>40</xdr:col>
      <xdr:colOff>50338</xdr:colOff>
      <xdr:row>124</xdr:row>
      <xdr:rowOff>102523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514349</xdr:colOff>
      <xdr:row>130</xdr:row>
      <xdr:rowOff>142874</xdr:rowOff>
    </xdr:from>
    <xdr:to>
      <xdr:col>40</xdr:col>
      <xdr:colOff>47624</xdr:colOff>
      <xdr:row>191</xdr:row>
      <xdr:rowOff>76199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33</xdr:row>
      <xdr:rowOff>148590</xdr:rowOff>
    </xdr:from>
    <xdr:to>
      <xdr:col>11</xdr:col>
      <xdr:colOff>495300</xdr:colOff>
      <xdr:row>61</xdr:row>
      <xdr:rowOff>76200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6DFAC91-102C-4FAC-89D5-1F1788F0C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38</xdr:row>
      <xdr:rowOff>0</xdr:rowOff>
    </xdr:from>
    <xdr:to>
      <xdr:col>11</xdr:col>
      <xdr:colOff>426720</xdr:colOff>
      <xdr:row>43</xdr:row>
      <xdr:rowOff>137160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16105DD-8F59-4D3A-B089-F7666A40FF6B}"/>
            </a:ext>
          </a:extLst>
        </xdr:cNvPr>
        <xdr:cNvSpPr/>
      </xdr:nvSpPr>
      <xdr:spPr>
        <a:xfrm>
          <a:off x="8206740" y="6659880"/>
          <a:ext cx="845820" cy="1013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167640</xdr:colOff>
      <xdr:row>38</xdr:row>
      <xdr:rowOff>160020</xdr:rowOff>
    </xdr:from>
    <xdr:to>
      <xdr:col>10</xdr:col>
      <xdr:colOff>76200</xdr:colOff>
      <xdr:row>40</xdr:row>
      <xdr:rowOff>144780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0B18D6AB-D182-499E-9CF2-B50A8F897886}"/>
            </a:ext>
          </a:extLst>
        </xdr:cNvPr>
        <xdr:cNvSpPr/>
      </xdr:nvSpPr>
      <xdr:spPr>
        <a:xfrm>
          <a:off x="6964680" y="6819900"/>
          <a:ext cx="1127760" cy="335280"/>
        </a:xfrm>
        <a:prstGeom prst="wedgeRectCallout">
          <a:avLst>
            <a:gd name="adj1" fmla="val 54660"/>
            <a:gd name="adj2" fmla="val 2424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财政</a:t>
          </a:r>
          <a:r>
            <a:rPr lang="en-US" altLang="zh-CN" sz="1100"/>
            <a:t>+</a:t>
          </a:r>
          <a:r>
            <a:rPr lang="zh-CN" altLang="en-US" sz="1100"/>
            <a:t>税收收入</a:t>
          </a:r>
        </a:p>
      </xdr:txBody>
    </xdr:sp>
    <xdr:clientData/>
  </xdr:twoCellAnchor>
  <xdr:twoCellAnchor>
    <xdr:from>
      <xdr:col>10</xdr:col>
      <xdr:colOff>426720</xdr:colOff>
      <xdr:row>48</xdr:row>
      <xdr:rowOff>68580</xdr:rowOff>
    </xdr:from>
    <xdr:to>
      <xdr:col>12</xdr:col>
      <xdr:colOff>144780</xdr:colOff>
      <xdr:row>50</xdr:row>
      <xdr:rowOff>53340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C5CF2A00-1C7D-4DF4-94E2-EB3BCDF488F8}"/>
            </a:ext>
          </a:extLst>
        </xdr:cNvPr>
        <xdr:cNvSpPr/>
      </xdr:nvSpPr>
      <xdr:spPr>
        <a:xfrm>
          <a:off x="8442960" y="8481060"/>
          <a:ext cx="1127760" cy="335280"/>
        </a:xfrm>
        <a:prstGeom prst="wedgeRectCallout">
          <a:avLst>
            <a:gd name="adj1" fmla="val -24394"/>
            <a:gd name="adj2" fmla="val -1053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居民收入</a:t>
          </a:r>
        </a:p>
      </xdr:txBody>
    </xdr:sp>
    <xdr:clientData/>
  </xdr:twoCellAnchor>
  <xdr:twoCellAnchor>
    <xdr:from>
      <xdr:col>11</xdr:col>
      <xdr:colOff>449580</xdr:colOff>
      <xdr:row>53</xdr:row>
      <xdr:rowOff>15240</xdr:rowOff>
    </xdr:from>
    <xdr:to>
      <xdr:col>12</xdr:col>
      <xdr:colOff>777240</xdr:colOff>
      <xdr:row>55</xdr:row>
      <xdr:rowOff>0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7EEC7D59-D8C8-4C56-8095-BADB7642546E}"/>
            </a:ext>
          </a:extLst>
        </xdr:cNvPr>
        <xdr:cNvSpPr/>
      </xdr:nvSpPr>
      <xdr:spPr>
        <a:xfrm>
          <a:off x="9075420" y="9304020"/>
          <a:ext cx="1127760" cy="335280"/>
        </a:xfrm>
        <a:prstGeom prst="wedgeRectCallout">
          <a:avLst>
            <a:gd name="adj1" fmla="val -64934"/>
            <a:gd name="adj2" fmla="val -2802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通胀 </a:t>
          </a:r>
          <a:r>
            <a:rPr lang="en-US" altLang="zh-CN" sz="1100"/>
            <a:t>+ </a:t>
          </a:r>
          <a:r>
            <a:rPr lang="zh-CN" altLang="en-US" sz="1100"/>
            <a:t>房价</a:t>
          </a:r>
        </a:p>
      </xdr:txBody>
    </xdr:sp>
    <xdr:clientData/>
  </xdr:twoCellAnchor>
  <xdr:twoCellAnchor>
    <xdr:from>
      <xdr:col>9</xdr:col>
      <xdr:colOff>487680</xdr:colOff>
      <xdr:row>55</xdr:row>
      <xdr:rowOff>121920</xdr:rowOff>
    </xdr:from>
    <xdr:to>
      <xdr:col>11</xdr:col>
      <xdr:colOff>213360</xdr:colOff>
      <xdr:row>57</xdr:row>
      <xdr:rowOff>76200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B3C3262A-016D-49DD-8222-00FFA1DCD6A4}"/>
            </a:ext>
          </a:extLst>
        </xdr:cNvPr>
        <xdr:cNvSpPr/>
      </xdr:nvSpPr>
      <xdr:spPr>
        <a:xfrm>
          <a:off x="7894320" y="9761220"/>
          <a:ext cx="944880" cy="304800"/>
        </a:xfrm>
        <a:prstGeom prst="wedgeRectCallout">
          <a:avLst>
            <a:gd name="adj1" fmla="val 18174"/>
            <a:gd name="adj2" fmla="val -9166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GDP</a:t>
          </a:r>
          <a:r>
            <a:rPr lang="zh-CN" altLang="en-US" sz="1100"/>
            <a:t>垫底</a:t>
          </a:r>
        </a:p>
      </xdr:txBody>
    </xdr:sp>
    <xdr:clientData/>
  </xdr:twoCellAnchor>
  <xdr:twoCellAnchor>
    <xdr:from>
      <xdr:col>10</xdr:col>
      <xdr:colOff>335280</xdr:colOff>
      <xdr:row>52</xdr:row>
      <xdr:rowOff>129540</xdr:rowOff>
    </xdr:from>
    <xdr:to>
      <xdr:col>11</xdr:col>
      <xdr:colOff>297180</xdr:colOff>
      <xdr:row>54</xdr:row>
      <xdr:rowOff>30480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30C78727-A3D8-462C-A393-519DE0871F92}"/>
            </a:ext>
          </a:extLst>
        </xdr:cNvPr>
        <xdr:cNvSpPr/>
      </xdr:nvSpPr>
      <xdr:spPr>
        <a:xfrm>
          <a:off x="8351520" y="9243060"/>
          <a:ext cx="571500" cy="2514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563880</xdr:colOff>
      <xdr:row>45</xdr:row>
      <xdr:rowOff>0</xdr:rowOff>
    </xdr:from>
    <xdr:to>
      <xdr:col>11</xdr:col>
      <xdr:colOff>373380</xdr:colOff>
      <xdr:row>47</xdr:row>
      <xdr:rowOff>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9B875423-BF37-4ADF-8F1E-791ED62A0AF6}"/>
            </a:ext>
          </a:extLst>
        </xdr:cNvPr>
        <xdr:cNvSpPr/>
      </xdr:nvSpPr>
      <xdr:spPr>
        <a:xfrm>
          <a:off x="8580120" y="7886700"/>
          <a:ext cx="419100" cy="35052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655320</xdr:colOff>
      <xdr:row>78</xdr:row>
      <xdr:rowOff>80010</xdr:rowOff>
    </xdr:from>
    <xdr:to>
      <xdr:col>15</xdr:col>
      <xdr:colOff>91440</xdr:colOff>
      <xdr:row>103</xdr:row>
      <xdr:rowOff>45720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0B0B49-2B5E-46F1-AB22-6805F5BF7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318247</xdr:colOff>
      <xdr:row>33</xdr:row>
      <xdr:rowOff>112058</xdr:rowOff>
    </xdr:from>
    <xdr:to>
      <xdr:col>28</xdr:col>
      <xdr:colOff>413657</xdr:colOff>
      <xdr:row>64</xdr:row>
      <xdr:rowOff>97972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8A6D190-4A06-4A52-BB61-6323D5E80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337457</xdr:colOff>
      <xdr:row>37</xdr:row>
      <xdr:rowOff>0</xdr:rowOff>
    </xdr:from>
    <xdr:to>
      <xdr:col>28</xdr:col>
      <xdr:colOff>304800</xdr:colOff>
      <xdr:row>40</xdr:row>
      <xdr:rowOff>54429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4F04D84C-1A89-4897-ADCD-2D10133AD909}"/>
            </a:ext>
          </a:extLst>
        </xdr:cNvPr>
        <xdr:cNvSpPr/>
      </xdr:nvSpPr>
      <xdr:spPr>
        <a:xfrm>
          <a:off x="20116800" y="6444343"/>
          <a:ext cx="576943" cy="57694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411480</xdr:colOff>
      <xdr:row>41</xdr:row>
      <xdr:rowOff>1</xdr:rowOff>
    </xdr:from>
    <xdr:to>
      <xdr:col>28</xdr:col>
      <xdr:colOff>205740</xdr:colOff>
      <xdr:row>42</xdr:row>
      <xdr:rowOff>106681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10370BC-EA25-4105-A207-5575706E5EAB}"/>
            </a:ext>
          </a:extLst>
        </xdr:cNvPr>
        <xdr:cNvSpPr/>
      </xdr:nvSpPr>
      <xdr:spPr>
        <a:xfrm>
          <a:off x="20185380" y="7185661"/>
          <a:ext cx="403860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3266</xdr:colOff>
      <xdr:row>42</xdr:row>
      <xdr:rowOff>114300</xdr:rowOff>
    </xdr:from>
    <xdr:to>
      <xdr:col>28</xdr:col>
      <xdr:colOff>441960</xdr:colOff>
      <xdr:row>44</xdr:row>
      <xdr:rowOff>45720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1AB73E51-225B-48AF-9600-CBF893EF2BB1}"/>
            </a:ext>
          </a:extLst>
        </xdr:cNvPr>
        <xdr:cNvSpPr/>
      </xdr:nvSpPr>
      <xdr:spPr>
        <a:xfrm>
          <a:off x="20386766" y="7475220"/>
          <a:ext cx="438694" cy="2819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452846</xdr:colOff>
      <xdr:row>46</xdr:row>
      <xdr:rowOff>45720</xdr:rowOff>
    </xdr:from>
    <xdr:to>
      <xdr:col>28</xdr:col>
      <xdr:colOff>289560</xdr:colOff>
      <xdr:row>48</xdr:row>
      <xdr:rowOff>137160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A263589-FB57-4BF5-9657-41C27F31D6E6}"/>
            </a:ext>
          </a:extLst>
        </xdr:cNvPr>
        <xdr:cNvSpPr/>
      </xdr:nvSpPr>
      <xdr:spPr>
        <a:xfrm>
          <a:off x="20226746" y="8107680"/>
          <a:ext cx="446314" cy="4419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342899</xdr:colOff>
      <xdr:row>53</xdr:row>
      <xdr:rowOff>99060</xdr:rowOff>
    </xdr:from>
    <xdr:to>
      <xdr:col>28</xdr:col>
      <xdr:colOff>302734</xdr:colOff>
      <xdr:row>56</xdr:row>
      <xdr:rowOff>137160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54C48249-C850-4809-882F-0E9F2ED2FA79}"/>
            </a:ext>
          </a:extLst>
        </xdr:cNvPr>
        <xdr:cNvSpPr/>
      </xdr:nvSpPr>
      <xdr:spPr>
        <a:xfrm>
          <a:off x="20116799" y="9387840"/>
          <a:ext cx="569435" cy="56388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182881</xdr:colOff>
      <xdr:row>33</xdr:row>
      <xdr:rowOff>107720</xdr:rowOff>
    </xdr:from>
    <xdr:to>
      <xdr:col>45</xdr:col>
      <xdr:colOff>229797</xdr:colOff>
      <xdr:row>65</xdr:row>
      <xdr:rowOff>19050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8D5FF3B3-D78F-4D22-A5CA-414A2C7ED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250371</xdr:colOff>
      <xdr:row>62</xdr:row>
      <xdr:rowOff>65314</xdr:rowOff>
    </xdr:from>
    <xdr:to>
      <xdr:col>36</xdr:col>
      <xdr:colOff>435428</xdr:colOff>
      <xdr:row>65</xdr:row>
      <xdr:rowOff>97971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249C1CD3-61DE-42E9-83B9-0CEE8969E77D}"/>
            </a:ext>
          </a:extLst>
        </xdr:cNvPr>
        <xdr:cNvSpPr/>
      </xdr:nvSpPr>
      <xdr:spPr>
        <a:xfrm>
          <a:off x="24906514" y="10863943"/>
          <a:ext cx="794657" cy="55517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556592</xdr:colOff>
      <xdr:row>36</xdr:row>
      <xdr:rowOff>4355</xdr:rowOff>
    </xdr:from>
    <xdr:to>
      <xdr:col>27</xdr:col>
      <xdr:colOff>191588</xdr:colOff>
      <xdr:row>37</xdr:row>
      <xdr:rowOff>163286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B8423681-7FA5-4BCC-914F-DD3CB807E479}"/>
            </a:ext>
          </a:extLst>
        </xdr:cNvPr>
        <xdr:cNvSpPr/>
      </xdr:nvSpPr>
      <xdr:spPr>
        <a:xfrm>
          <a:off x="19103009" y="6206372"/>
          <a:ext cx="854196" cy="331210"/>
        </a:xfrm>
        <a:prstGeom prst="wedgeRectCallout">
          <a:avLst>
            <a:gd name="adj1" fmla="val 57556"/>
            <a:gd name="adj2" fmla="val 5692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财政收入</a:t>
          </a:r>
        </a:p>
      </xdr:txBody>
    </xdr:sp>
    <xdr:clientData/>
  </xdr:twoCellAnchor>
  <xdr:twoCellAnchor>
    <xdr:from>
      <xdr:col>26</xdr:col>
      <xdr:colOff>404191</xdr:colOff>
      <xdr:row>41</xdr:row>
      <xdr:rowOff>132521</xdr:rowOff>
    </xdr:from>
    <xdr:to>
      <xdr:col>27</xdr:col>
      <xdr:colOff>290978</xdr:colOff>
      <xdr:row>43</xdr:row>
      <xdr:rowOff>79512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6F5C45FA-9A8F-49CA-8BE3-45B19A38801B}"/>
            </a:ext>
          </a:extLst>
        </xdr:cNvPr>
        <xdr:cNvSpPr/>
      </xdr:nvSpPr>
      <xdr:spPr>
        <a:xfrm>
          <a:off x="19560208" y="7195930"/>
          <a:ext cx="496387" cy="291547"/>
        </a:xfrm>
        <a:prstGeom prst="wedgeRectCallout">
          <a:avLst>
            <a:gd name="adj1" fmla="val 71771"/>
            <a:gd name="adj2" fmla="val -267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税收</a:t>
          </a:r>
        </a:p>
      </xdr:txBody>
    </xdr:sp>
    <xdr:clientData/>
  </xdr:twoCellAnchor>
  <xdr:twoCellAnchor>
    <xdr:from>
      <xdr:col>28</xdr:col>
      <xdr:colOff>417444</xdr:colOff>
      <xdr:row>44</xdr:row>
      <xdr:rowOff>53010</xdr:rowOff>
    </xdr:from>
    <xdr:to>
      <xdr:col>29</xdr:col>
      <xdr:colOff>424069</xdr:colOff>
      <xdr:row>46</xdr:row>
      <xdr:rowOff>0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C18CF344-701F-4648-B2DA-72C590960895}"/>
            </a:ext>
          </a:extLst>
        </xdr:cNvPr>
        <xdr:cNvSpPr/>
      </xdr:nvSpPr>
      <xdr:spPr>
        <a:xfrm>
          <a:off x="20792661" y="7633253"/>
          <a:ext cx="616225" cy="291547"/>
        </a:xfrm>
        <a:prstGeom prst="wedgeRectCallout">
          <a:avLst>
            <a:gd name="adj1" fmla="val -63050"/>
            <a:gd name="adj2" fmla="val -8580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巴菲特</a:t>
          </a:r>
        </a:p>
      </xdr:txBody>
    </xdr:sp>
    <xdr:clientData/>
  </xdr:twoCellAnchor>
  <xdr:twoCellAnchor>
    <xdr:from>
      <xdr:col>27</xdr:col>
      <xdr:colOff>437323</xdr:colOff>
      <xdr:row>50</xdr:row>
      <xdr:rowOff>0</xdr:rowOff>
    </xdr:from>
    <xdr:to>
      <xdr:col>29</xdr:col>
      <xdr:colOff>1</xdr:colOff>
      <xdr:row>51</xdr:row>
      <xdr:rowOff>119269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9B7CF387-7219-4305-BF85-2151A50AB8D2}"/>
            </a:ext>
          </a:extLst>
        </xdr:cNvPr>
        <xdr:cNvSpPr/>
      </xdr:nvSpPr>
      <xdr:spPr>
        <a:xfrm>
          <a:off x="20202940" y="8613913"/>
          <a:ext cx="781878" cy="291547"/>
        </a:xfrm>
        <a:prstGeom prst="wedgeRectCallout">
          <a:avLst>
            <a:gd name="adj1" fmla="val -30792"/>
            <a:gd name="adj2" fmla="val -10171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居民收入</a:t>
          </a:r>
        </a:p>
      </xdr:txBody>
    </xdr:sp>
    <xdr:clientData/>
  </xdr:twoCellAnchor>
  <xdr:twoCellAnchor>
    <xdr:from>
      <xdr:col>27</xdr:col>
      <xdr:colOff>33130</xdr:colOff>
      <xdr:row>57</xdr:row>
      <xdr:rowOff>119270</xdr:rowOff>
    </xdr:from>
    <xdr:to>
      <xdr:col>29</xdr:col>
      <xdr:colOff>298172</xdr:colOff>
      <xdr:row>59</xdr:row>
      <xdr:rowOff>66261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229FA074-B4CC-4B35-80AC-043A7304976C}"/>
            </a:ext>
          </a:extLst>
        </xdr:cNvPr>
        <xdr:cNvSpPr/>
      </xdr:nvSpPr>
      <xdr:spPr>
        <a:xfrm>
          <a:off x="19798747" y="9939131"/>
          <a:ext cx="1484242" cy="291547"/>
        </a:xfrm>
        <a:prstGeom prst="wedgeRectCallout">
          <a:avLst>
            <a:gd name="adj1" fmla="val -17399"/>
            <a:gd name="adj2" fmla="val -11080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通胀</a:t>
          </a:r>
          <a:r>
            <a:rPr lang="en-US" altLang="zh-CN" sz="1100"/>
            <a:t>+</a:t>
          </a:r>
          <a:r>
            <a:rPr lang="zh-CN" altLang="en-US" sz="1100"/>
            <a:t>房屋</a:t>
          </a:r>
          <a:r>
            <a:rPr lang="en-US" altLang="zh-CN" sz="1100"/>
            <a:t>+GDP</a:t>
          </a:r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32656</xdr:colOff>
      <xdr:row>190</xdr:row>
      <xdr:rowOff>0</xdr:rowOff>
    </xdr:from>
    <xdr:to>
      <xdr:col>12</xdr:col>
      <xdr:colOff>8928</xdr:colOff>
      <xdr:row>210</xdr:row>
      <xdr:rowOff>152397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6C3C1A9-2F58-4414-A809-183688F9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6" y="21945600"/>
          <a:ext cx="6072272" cy="3635828"/>
        </a:xfrm>
        <a:prstGeom prst="rect">
          <a:avLst/>
        </a:prstGeom>
      </xdr:spPr>
    </xdr:pic>
    <xdr:clientData/>
  </xdr:twoCellAnchor>
  <xdr:twoCellAnchor editAs="oneCell">
    <xdr:from>
      <xdr:col>13</xdr:col>
      <xdr:colOff>87085</xdr:colOff>
      <xdr:row>189</xdr:row>
      <xdr:rowOff>47704</xdr:rowOff>
    </xdr:from>
    <xdr:to>
      <xdr:col>23</xdr:col>
      <xdr:colOff>235596</xdr:colOff>
      <xdr:row>210</xdr:row>
      <xdr:rowOff>141513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A4C5F24-B344-4206-B10E-B5A3E6A2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1885" y="21819133"/>
          <a:ext cx="6244511" cy="3751410"/>
        </a:xfrm>
        <a:prstGeom prst="rect">
          <a:avLst/>
        </a:prstGeom>
      </xdr:spPr>
    </xdr:pic>
    <xdr:clientData/>
  </xdr:twoCellAnchor>
  <xdr:twoCellAnchor>
    <xdr:from>
      <xdr:col>2</xdr:col>
      <xdr:colOff>89648</xdr:colOff>
      <xdr:row>0</xdr:row>
      <xdr:rowOff>152400</xdr:rowOff>
    </xdr:from>
    <xdr:to>
      <xdr:col>11</xdr:col>
      <xdr:colOff>555812</xdr:colOff>
      <xdr:row>9</xdr:row>
      <xdr:rowOff>35859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ECA9EACB-AB3A-4FD2-8D33-12A01D0D84D3}"/>
            </a:ext>
          </a:extLst>
        </xdr:cNvPr>
        <xdr:cNvSpPr/>
      </xdr:nvSpPr>
      <xdr:spPr>
        <a:xfrm>
          <a:off x="1308848" y="152400"/>
          <a:ext cx="5952564" cy="14971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从人口结构看趋势（必然）：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）逐步进入老龄化社会，人口红利（廉价劳动力）消失，劳动力成本上升；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）年轻人抚养老人压力重；</a:t>
          </a:r>
          <a:r>
            <a:rPr lang="en-US" altLang="zh-CN" sz="1100"/>
            <a:t>2017</a:t>
          </a:r>
          <a:r>
            <a:rPr lang="zh-CN" altLang="en-US" sz="1100"/>
            <a:t>年抚养比</a:t>
          </a:r>
          <a:r>
            <a:rPr lang="en-US" altLang="zh-CN" sz="1100"/>
            <a:t>0.5,</a:t>
          </a:r>
          <a:r>
            <a:rPr lang="zh-CN" altLang="en-US" sz="1100"/>
            <a:t>两个劳动力养一个老人，</a:t>
          </a:r>
          <a:r>
            <a:rPr lang="en-US" altLang="zh-CN" sz="1100"/>
            <a:t>2050</a:t>
          </a:r>
          <a:r>
            <a:rPr lang="zh-CN" altLang="en-US" sz="1100"/>
            <a:t>年为</a:t>
          </a:r>
          <a:r>
            <a:rPr lang="en-US" altLang="zh-CN" sz="1100"/>
            <a:t>0.9</a:t>
          </a:r>
          <a:r>
            <a:rPr lang="zh-CN" altLang="en-US" sz="1100"/>
            <a:t>，一个劳动力养一个老人；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）预计</a:t>
          </a:r>
          <a:r>
            <a:rPr lang="en-US" altLang="zh-CN" sz="1100"/>
            <a:t>2029</a:t>
          </a:r>
          <a:r>
            <a:rPr lang="zh-CN" altLang="en-US" sz="1100"/>
            <a:t>年达到人口顶峰，即</a:t>
          </a:r>
          <a:r>
            <a:rPr lang="en-US" altLang="zh-CN" sz="1100"/>
            <a:t>14.49</a:t>
          </a:r>
          <a:r>
            <a:rPr lang="zh-CN" altLang="en-US" sz="1100"/>
            <a:t>亿人；</a:t>
          </a:r>
          <a:endParaRPr lang="en-US" altLang="zh-CN" sz="1100"/>
        </a:p>
        <a:p>
          <a:pPr algn="l"/>
          <a:r>
            <a:rPr lang="en-US" altLang="zh-CN" sz="1100"/>
            <a:t>4</a:t>
          </a:r>
          <a:r>
            <a:rPr lang="zh-CN" altLang="en-US" sz="1100"/>
            <a:t>）预计</a:t>
          </a:r>
          <a:r>
            <a:rPr lang="en-US" altLang="zh-CN" sz="1100"/>
            <a:t>2050</a:t>
          </a:r>
          <a:r>
            <a:rPr lang="zh-CN" altLang="en-US" sz="1100"/>
            <a:t>年，中国有世界上最多的老人规模，达中国总人口约</a:t>
          </a:r>
          <a:r>
            <a:rPr lang="en-US" altLang="zh-CN" sz="1100"/>
            <a:t>26%</a:t>
          </a:r>
          <a:r>
            <a:rPr lang="zh-CN" altLang="en-US" sz="1100"/>
            <a:t>；</a:t>
          </a:r>
          <a:endParaRPr lang="en-US" altLang="zh-CN" sz="1100"/>
        </a:p>
        <a:p>
          <a:pPr algn="l"/>
          <a:r>
            <a:rPr lang="en-US" altLang="zh-CN" sz="1100"/>
            <a:t>5</a:t>
          </a:r>
          <a:r>
            <a:rPr lang="zh-CN" altLang="en-US" sz="1100"/>
            <a:t>）人口结构失衡，长期严重威胁中国经济持续发展；</a:t>
          </a:r>
        </a:p>
      </xdr:txBody>
    </xdr:sp>
    <xdr:clientData/>
  </xdr:twoCellAnchor>
  <xdr:twoCellAnchor editAs="oneCell">
    <xdr:from>
      <xdr:col>1</xdr:col>
      <xdr:colOff>564777</xdr:colOff>
      <xdr:row>163</xdr:row>
      <xdr:rowOff>53788</xdr:rowOff>
    </xdr:from>
    <xdr:to>
      <xdr:col>10</xdr:col>
      <xdr:colOff>359037</xdr:colOff>
      <xdr:row>182</xdr:row>
      <xdr:rowOff>1538</xdr:rowOff>
    </xdr:to>
    <xdr:pic>
      <xdr:nvPicPr>
        <xdr:cNvPr id="17" name="图片 16" descr="http://res.froggy.link/image.php?url=http://mmbiz.qpic.cn/mmbiz_jpg/Ftnt4m7MlgiafEGo86egwCuD1amLC2euMdA5ySAaWmamRF6gTvYFGjN3DRLPupuNfQfiarbsklxMqCsD8sH5csZQ/?wx_fmt=jpeg">
          <a:extLst>
            <a:ext uri="{FF2B5EF4-FFF2-40B4-BE49-F238E27FC236}">
              <a16:creationId xmlns:a16="http://schemas.microsoft.com/office/drawing/2014/main" id="{60BF1195-E9F5-41FF-949A-3E734B50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377" y="23899906"/>
          <a:ext cx="5280660" cy="3349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439719</xdr:colOff>
      <xdr:row>163</xdr:row>
      <xdr:rowOff>55132</xdr:rowOff>
    </xdr:from>
    <xdr:to>
      <xdr:col>19</xdr:col>
      <xdr:colOff>534442</xdr:colOff>
      <xdr:row>181</xdr:row>
      <xdr:rowOff>73063</xdr:rowOff>
    </xdr:to>
    <xdr:pic>
      <xdr:nvPicPr>
        <xdr:cNvPr id="21" name="图片 20" descr="http://res.froggy.link/image.php?url=http://mmbiz.qpic.cn/mmbiz_jpg/Ftnt4m7MlgiafEGo86egwCuD1amLC2euMcjlmd37uibjnh2s5GlBicF6njZO8HnH9M44npkrhg47IcDrcxxxrL7Dw/?wx_fmt=jpeg">
          <a:extLst>
            <a:ext uri="{FF2B5EF4-FFF2-40B4-BE49-F238E27FC236}">
              <a16:creationId xmlns:a16="http://schemas.microsoft.com/office/drawing/2014/main" id="{9DA078AD-DB99-4ACF-8AB2-D333662D7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5319" y="28630132"/>
          <a:ext cx="4971523" cy="3172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11196</xdr:colOff>
      <xdr:row>14</xdr:row>
      <xdr:rowOff>64670</xdr:rowOff>
    </xdr:from>
    <xdr:to>
      <xdr:col>9</xdr:col>
      <xdr:colOff>314668</xdr:colOff>
      <xdr:row>41</xdr:row>
      <xdr:rowOff>32657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B31CE4-1DCB-4F49-B839-8D0F2B782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0396" y="2503070"/>
          <a:ext cx="4570672" cy="4670616"/>
        </a:xfrm>
        <a:prstGeom prst="rect">
          <a:avLst/>
        </a:prstGeom>
      </xdr:spPr>
    </xdr:pic>
    <xdr:clientData/>
  </xdr:twoCellAnchor>
  <xdr:twoCellAnchor editAs="oneCell">
    <xdr:from>
      <xdr:col>10</xdr:col>
      <xdr:colOff>64629</xdr:colOff>
      <xdr:row>14</xdr:row>
      <xdr:rowOff>53341</xdr:rowOff>
    </xdr:from>
    <xdr:to>
      <xdr:col>17</xdr:col>
      <xdr:colOff>349640</xdr:colOff>
      <xdr:row>41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4B19B2-5818-4330-BF80-AB31B50B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0629" y="2491741"/>
          <a:ext cx="4552211" cy="4801688"/>
        </a:xfrm>
        <a:prstGeom prst="rect">
          <a:avLst/>
        </a:prstGeom>
      </xdr:spPr>
    </xdr:pic>
    <xdr:clientData/>
  </xdr:twoCellAnchor>
  <xdr:twoCellAnchor editAs="oneCell">
    <xdr:from>
      <xdr:col>18</xdr:col>
      <xdr:colOff>87087</xdr:colOff>
      <xdr:row>14</xdr:row>
      <xdr:rowOff>51163</xdr:rowOff>
    </xdr:from>
    <xdr:to>
      <xdr:col>25</xdr:col>
      <xdr:colOff>553447</xdr:colOff>
      <xdr:row>42</xdr:row>
      <xdr:rowOff>141514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BC98E69-389B-4EF0-8749-8B5AD51D1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59887" y="2489563"/>
          <a:ext cx="4733560" cy="4967151"/>
        </a:xfrm>
        <a:prstGeom prst="rect">
          <a:avLst/>
        </a:prstGeom>
      </xdr:spPr>
    </xdr:pic>
    <xdr:clientData/>
  </xdr:twoCellAnchor>
  <xdr:twoCellAnchor editAs="oneCell">
    <xdr:from>
      <xdr:col>2</xdr:col>
      <xdr:colOff>32656</xdr:colOff>
      <xdr:row>45</xdr:row>
      <xdr:rowOff>108858</xdr:rowOff>
    </xdr:from>
    <xdr:to>
      <xdr:col>9</xdr:col>
      <xdr:colOff>304799</xdr:colOff>
      <xdr:row>73</xdr:row>
      <xdr:rowOff>38072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1FF1868-4DFA-4726-9B9D-9CEA2F72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1856" y="7772401"/>
          <a:ext cx="4539343" cy="4806014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</xdr:colOff>
      <xdr:row>45</xdr:row>
      <xdr:rowOff>32656</xdr:rowOff>
    </xdr:from>
    <xdr:to>
      <xdr:col>17</xdr:col>
      <xdr:colOff>354188</xdr:colOff>
      <xdr:row>73</xdr:row>
      <xdr:rowOff>10885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11D1822-A3D1-4531-9B07-17936A29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314" y="7696199"/>
          <a:ext cx="4556074" cy="4855029"/>
        </a:xfrm>
        <a:prstGeom prst="rect">
          <a:avLst/>
        </a:prstGeom>
      </xdr:spPr>
    </xdr:pic>
    <xdr:clientData/>
  </xdr:twoCellAnchor>
  <xdr:twoCellAnchor editAs="oneCell">
    <xdr:from>
      <xdr:col>18</xdr:col>
      <xdr:colOff>206829</xdr:colOff>
      <xdr:row>45</xdr:row>
      <xdr:rowOff>32657</xdr:rowOff>
    </xdr:from>
    <xdr:to>
      <xdr:col>25</xdr:col>
      <xdr:colOff>516632</xdr:colOff>
      <xdr:row>73</xdr:row>
      <xdr:rowOff>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D3BEFF0-1690-456B-BD82-7959AC86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79629" y="7696200"/>
          <a:ext cx="4577003" cy="4844143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77</xdr:row>
      <xdr:rowOff>54427</xdr:rowOff>
    </xdr:from>
    <xdr:to>
      <xdr:col>9</xdr:col>
      <xdr:colOff>381000</xdr:colOff>
      <xdr:row>105</xdr:row>
      <xdr:rowOff>120684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5BFADD1-2A61-4CB4-B01B-1225DBA8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2743" y="13465627"/>
          <a:ext cx="4604657" cy="494305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77</xdr:row>
      <xdr:rowOff>43544</xdr:rowOff>
    </xdr:from>
    <xdr:to>
      <xdr:col>17</xdr:col>
      <xdr:colOff>500743</xdr:colOff>
      <xdr:row>105</xdr:row>
      <xdr:rowOff>146738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9D3ECEF-43A2-49D8-B803-AF67AF54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0" y="13538564"/>
          <a:ext cx="4691743" cy="5010474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163285</xdr:colOff>
      <xdr:row>77</xdr:row>
      <xdr:rowOff>43543</xdr:rowOff>
    </xdr:from>
    <xdr:to>
      <xdr:col>25</xdr:col>
      <xdr:colOff>566403</xdr:colOff>
      <xdr:row>105</xdr:row>
      <xdr:rowOff>141514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45B80E0-69E1-44B0-89AB-CE79F63C8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36085" y="13454743"/>
          <a:ext cx="4670318" cy="4974771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108</xdr:row>
      <xdr:rowOff>76200</xdr:rowOff>
    </xdr:from>
    <xdr:to>
      <xdr:col>9</xdr:col>
      <xdr:colOff>482134</xdr:colOff>
      <xdr:row>136</xdr:row>
      <xdr:rowOff>163286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A4C1CD5-68BA-44C1-8189-C9123388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3627" y="18897600"/>
          <a:ext cx="4694907" cy="4963886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108858</xdr:colOff>
      <xdr:row>108</xdr:row>
      <xdr:rowOff>54429</xdr:rowOff>
    </xdr:from>
    <xdr:to>
      <xdr:col>17</xdr:col>
      <xdr:colOff>520695</xdr:colOff>
      <xdr:row>136</xdr:row>
      <xdr:rowOff>163287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3133B1A-28B9-4A06-A1F0-F96C5B42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04858" y="18875829"/>
          <a:ext cx="4679037" cy="4985658"/>
        </a:xfrm>
        <a:prstGeom prst="rect">
          <a:avLst/>
        </a:prstGeom>
      </xdr:spPr>
    </xdr:pic>
    <xdr:clientData/>
  </xdr:twoCellAnchor>
  <xdr:twoCellAnchor editAs="oneCell">
    <xdr:from>
      <xdr:col>18</xdr:col>
      <xdr:colOff>141514</xdr:colOff>
      <xdr:row>108</xdr:row>
      <xdr:rowOff>65314</xdr:rowOff>
    </xdr:from>
    <xdr:to>
      <xdr:col>25</xdr:col>
      <xdr:colOff>511629</xdr:colOff>
      <xdr:row>136</xdr:row>
      <xdr:rowOff>122085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51AA265-59C3-4F87-B7C1-6F9E6AD3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14314" y="18886714"/>
          <a:ext cx="4637315" cy="4933571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</xdr:colOff>
      <xdr:row>142</xdr:row>
      <xdr:rowOff>65314</xdr:rowOff>
    </xdr:from>
    <xdr:to>
      <xdr:col>15</xdr:col>
      <xdr:colOff>283030</xdr:colOff>
      <xdr:row>158</xdr:row>
      <xdr:rowOff>112343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F3F8C04-301E-44BF-89F5-9B5348F4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0086" y="24808543"/>
          <a:ext cx="8196944" cy="2833771"/>
        </a:xfrm>
        <a:prstGeom prst="rect">
          <a:avLst/>
        </a:prstGeom>
      </xdr:spPr>
    </xdr:pic>
    <xdr:clientData/>
  </xdr:twoCellAnchor>
  <xdr:twoCellAnchor editAs="oneCell">
    <xdr:from>
      <xdr:col>27</xdr:col>
      <xdr:colOff>1762</xdr:colOff>
      <xdr:row>108</xdr:row>
      <xdr:rowOff>77803</xdr:rowOff>
    </xdr:from>
    <xdr:to>
      <xdr:col>34</xdr:col>
      <xdr:colOff>290233</xdr:colOff>
      <xdr:row>136</xdr:row>
      <xdr:rowOff>55465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B887A6F-085B-4721-9BD6-BCF778F04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60962" y="19441568"/>
          <a:ext cx="4555671" cy="4997897"/>
        </a:xfrm>
        <a:prstGeom prst="rect">
          <a:avLst/>
        </a:prstGeom>
      </xdr:spPr>
    </xdr:pic>
    <xdr:clientData/>
  </xdr:twoCellAnchor>
  <xdr:twoCellAnchor>
    <xdr:from>
      <xdr:col>6</xdr:col>
      <xdr:colOff>448234</xdr:colOff>
      <xdr:row>144</xdr:row>
      <xdr:rowOff>134470</xdr:rowOff>
    </xdr:from>
    <xdr:to>
      <xdr:col>8</xdr:col>
      <xdr:colOff>555811</xdr:colOff>
      <xdr:row>146</xdr:row>
      <xdr:rowOff>116541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962C9C05-CC5A-4034-A358-501F872EFF1E}"/>
            </a:ext>
          </a:extLst>
        </xdr:cNvPr>
        <xdr:cNvSpPr/>
      </xdr:nvSpPr>
      <xdr:spPr>
        <a:xfrm>
          <a:off x="4105834" y="25952823"/>
          <a:ext cx="1326777" cy="340659"/>
        </a:xfrm>
        <a:prstGeom prst="wedgeRectCallout">
          <a:avLst>
            <a:gd name="adj1" fmla="val 47904"/>
            <a:gd name="adj2" fmla="val -13777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2029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年是人口顶峰</a:t>
          </a:r>
          <a:endParaRPr lang="zh-CN" altLang="en-US" sz="1100"/>
        </a:p>
      </xdr:txBody>
    </xdr:sp>
    <xdr:clientData/>
  </xdr:twoCellAnchor>
  <xdr:twoCellAnchor>
    <xdr:from>
      <xdr:col>10</xdr:col>
      <xdr:colOff>38100</xdr:colOff>
      <xdr:row>92</xdr:row>
      <xdr:rowOff>144781</xdr:rowOff>
    </xdr:from>
    <xdr:to>
      <xdr:col>13</xdr:col>
      <xdr:colOff>358140</xdr:colOff>
      <xdr:row>99</xdr:row>
      <xdr:rowOff>119231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EC4730A5-B773-4CA7-A568-1F4A34570240}"/>
            </a:ext>
          </a:extLst>
        </xdr:cNvPr>
        <xdr:cNvSpPr/>
      </xdr:nvSpPr>
      <xdr:spPr>
        <a:xfrm>
          <a:off x="6134100" y="16268701"/>
          <a:ext cx="2148840" cy="120127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213360</xdr:colOff>
      <xdr:row>88</xdr:row>
      <xdr:rowOff>137160</xdr:rowOff>
    </xdr:from>
    <xdr:to>
      <xdr:col>7</xdr:col>
      <xdr:colOff>784860</xdr:colOff>
      <xdr:row>107</xdr:row>
      <xdr:rowOff>129540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7C25F9-0123-434B-9C56-C7EB376F0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518823</xdr:colOff>
      <xdr:row>89</xdr:row>
      <xdr:rowOff>22197</xdr:rowOff>
    </xdr:from>
    <xdr:to>
      <xdr:col>21</xdr:col>
      <xdr:colOff>313083</xdr:colOff>
      <xdr:row>108</xdr:row>
      <xdr:rowOff>14577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A024FDE-8A83-4AFD-861B-95028A47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152400</xdr:colOff>
      <xdr:row>136</xdr:row>
      <xdr:rowOff>99060</xdr:rowOff>
    </xdr:from>
    <xdr:to>
      <xdr:col>7</xdr:col>
      <xdr:colOff>533400</xdr:colOff>
      <xdr:row>155</xdr:row>
      <xdr:rowOff>91440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E6A335B-EC2F-46C0-8A62-FC18C4801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495300</xdr:colOff>
      <xdr:row>136</xdr:row>
      <xdr:rowOff>137160</xdr:rowOff>
    </xdr:from>
    <xdr:to>
      <xdr:col>14</xdr:col>
      <xdr:colOff>281940</xdr:colOff>
      <xdr:row>155</xdr:row>
      <xdr:rowOff>129540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349C20F-3C37-478E-B024-AFCAB10C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43543</xdr:colOff>
      <xdr:row>113</xdr:row>
      <xdr:rowOff>119743</xdr:rowOff>
    </xdr:from>
    <xdr:to>
      <xdr:col>7</xdr:col>
      <xdr:colOff>435429</xdr:colOff>
      <xdr:row>133</xdr:row>
      <xdr:rowOff>32657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3F9502C-9684-4717-91F9-51B3BE1F2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192001</xdr:colOff>
      <xdr:row>89</xdr:row>
      <xdr:rowOff>8327</xdr:rowOff>
    </xdr:from>
    <xdr:to>
      <xdr:col>14</xdr:col>
      <xdr:colOff>26894</xdr:colOff>
      <xdr:row>108</xdr:row>
      <xdr:rowOff>29064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D5A158D-7AE4-4346-AACA-55B9C04CC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19878</xdr:colOff>
      <xdr:row>93</xdr:row>
      <xdr:rowOff>33130</xdr:rowOff>
    </xdr:from>
    <xdr:to>
      <xdr:col>13</xdr:col>
      <xdr:colOff>828261</xdr:colOff>
      <xdr:row>95</xdr:row>
      <xdr:rowOff>112643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50447D2-9BF3-4C53-A6AE-4B4FE4966DD5}"/>
            </a:ext>
          </a:extLst>
        </xdr:cNvPr>
        <xdr:cNvSpPr/>
      </xdr:nvSpPr>
      <xdr:spPr>
        <a:xfrm>
          <a:off x="9150626" y="13590104"/>
          <a:ext cx="808383" cy="3710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373380</xdr:colOff>
      <xdr:row>90</xdr:row>
      <xdr:rowOff>106019</xdr:rowOff>
    </xdr:from>
    <xdr:to>
      <xdr:col>14</xdr:col>
      <xdr:colOff>21996</xdr:colOff>
      <xdr:row>92</xdr:row>
      <xdr:rowOff>74901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994E9CD2-2EF8-4606-A498-288B3D5A97F5}"/>
            </a:ext>
          </a:extLst>
        </xdr:cNvPr>
        <xdr:cNvSpPr/>
      </xdr:nvSpPr>
      <xdr:spPr>
        <a:xfrm>
          <a:off x="8496300" y="13136219"/>
          <a:ext cx="1576476" cy="258442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2012</a:t>
          </a:r>
          <a:r>
            <a:rPr lang="zh-CN" altLang="en-US" sz="900"/>
            <a:t>年劳动力人口开始下滑</a:t>
          </a:r>
        </a:p>
      </xdr:txBody>
    </xdr:sp>
    <xdr:clientData/>
  </xdr:twoCellAnchor>
  <xdr:twoCellAnchor>
    <xdr:from>
      <xdr:col>12</xdr:col>
      <xdr:colOff>481586</xdr:colOff>
      <xdr:row>97</xdr:row>
      <xdr:rowOff>0</xdr:rowOff>
    </xdr:from>
    <xdr:to>
      <xdr:col>13</xdr:col>
      <xdr:colOff>748748</xdr:colOff>
      <xdr:row>98</xdr:row>
      <xdr:rowOff>114657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74C2639F-8D82-497B-89BA-B05539839632}"/>
            </a:ext>
          </a:extLst>
        </xdr:cNvPr>
        <xdr:cNvSpPr/>
      </xdr:nvSpPr>
      <xdr:spPr>
        <a:xfrm>
          <a:off x="8598543" y="14140070"/>
          <a:ext cx="1280953" cy="260430"/>
        </a:xfrm>
        <a:prstGeom prst="wedgeRectCallout">
          <a:avLst>
            <a:gd name="adj1" fmla="val 23215"/>
            <a:gd name="adj2" fmla="val 8688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小孩减少，老人增多</a:t>
          </a:r>
        </a:p>
      </xdr:txBody>
    </xdr:sp>
    <xdr:clientData/>
  </xdr:twoCellAnchor>
  <xdr:twoCellAnchor>
    <xdr:from>
      <xdr:col>13</xdr:col>
      <xdr:colOff>0</xdr:colOff>
      <xdr:row>99</xdr:row>
      <xdr:rowOff>112644</xdr:rowOff>
    </xdr:from>
    <xdr:to>
      <xdr:col>13</xdr:col>
      <xdr:colOff>808383</xdr:colOff>
      <xdr:row>102</xdr:row>
      <xdr:rowOff>46383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D76983E-8860-4530-A245-B5D95C10EA32}"/>
            </a:ext>
          </a:extLst>
        </xdr:cNvPr>
        <xdr:cNvSpPr/>
      </xdr:nvSpPr>
      <xdr:spPr>
        <a:xfrm>
          <a:off x="9130748" y="14544261"/>
          <a:ext cx="808383" cy="3710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189757</xdr:colOff>
      <xdr:row>125</xdr:row>
      <xdr:rowOff>83869</xdr:rowOff>
    </xdr:from>
    <xdr:to>
      <xdr:col>16</xdr:col>
      <xdr:colOff>494557</xdr:colOff>
      <xdr:row>144</xdr:row>
      <xdr:rowOff>124444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7FD0D19-28FA-4A61-B5FD-0EA14F2AE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339435</xdr:colOff>
      <xdr:row>125</xdr:row>
      <xdr:rowOff>59377</xdr:rowOff>
    </xdr:from>
    <xdr:to>
      <xdr:col>25</xdr:col>
      <xdr:colOff>34635</xdr:colOff>
      <xdr:row>144</xdr:row>
      <xdr:rowOff>110837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D144D2F-4375-4D9A-9EDD-70AD8F659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546264</xdr:colOff>
      <xdr:row>125</xdr:row>
      <xdr:rowOff>70262</xdr:rowOff>
    </xdr:from>
    <xdr:to>
      <xdr:col>33</xdr:col>
      <xdr:colOff>241464</xdr:colOff>
      <xdr:row>144</xdr:row>
      <xdr:rowOff>121722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55FE45E-7E20-4D13-BBF3-3EDB7F597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578428</xdr:colOff>
      <xdr:row>182</xdr:row>
      <xdr:rowOff>95500</xdr:rowOff>
    </xdr:from>
    <xdr:to>
      <xdr:col>8</xdr:col>
      <xdr:colOff>273628</xdr:colOff>
      <xdr:row>202</xdr:row>
      <xdr:rowOff>11382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FE6600E-CAFE-42DC-8B25-ABFC358E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205838</xdr:colOff>
      <xdr:row>125</xdr:row>
      <xdr:rowOff>62344</xdr:rowOff>
    </xdr:from>
    <xdr:to>
      <xdr:col>41</xdr:col>
      <xdr:colOff>510638</xdr:colOff>
      <xdr:row>144</xdr:row>
      <xdr:rowOff>116774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49F9C1C-897E-46EA-B5EB-6AEE13E15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273626</xdr:colOff>
      <xdr:row>153</xdr:row>
      <xdr:rowOff>79663</xdr:rowOff>
    </xdr:from>
    <xdr:to>
      <xdr:col>16</xdr:col>
      <xdr:colOff>578426</xdr:colOff>
      <xdr:row>173</xdr:row>
      <xdr:rowOff>51954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46D0101-A1C7-4D1A-A647-7CE2CC4C7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465363</xdr:colOff>
      <xdr:row>153</xdr:row>
      <xdr:rowOff>123701</xdr:rowOff>
    </xdr:from>
    <xdr:to>
      <xdr:col>25</xdr:col>
      <xdr:colOff>160563</xdr:colOff>
      <xdr:row>173</xdr:row>
      <xdr:rowOff>50470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FB096864-1CC6-40E9-AFDA-7A58B4EDF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366518</xdr:colOff>
      <xdr:row>153</xdr:row>
      <xdr:rowOff>138457</xdr:rowOff>
    </xdr:from>
    <xdr:to>
      <xdr:col>42</xdr:col>
      <xdr:colOff>61718</xdr:colOff>
      <xdr:row>173</xdr:row>
      <xdr:rowOff>60337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D1D7D794-F5E8-4453-A8D3-CF5D7C608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433697</xdr:colOff>
      <xdr:row>182</xdr:row>
      <xdr:rowOff>59376</xdr:rowOff>
    </xdr:from>
    <xdr:to>
      <xdr:col>17</xdr:col>
      <xdr:colOff>128897</xdr:colOff>
      <xdr:row>201</xdr:row>
      <xdr:rowOff>113806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2675C7FA-5947-4DE1-BB9C-98BC50A65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569026</xdr:colOff>
      <xdr:row>125</xdr:row>
      <xdr:rowOff>86097</xdr:rowOff>
    </xdr:from>
    <xdr:to>
      <xdr:col>8</xdr:col>
      <xdr:colOff>264226</xdr:colOff>
      <xdr:row>145</xdr:row>
      <xdr:rowOff>58388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146CE7AE-B1E5-40F0-8CD1-F1ED1C856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568036</xdr:colOff>
      <xdr:row>154</xdr:row>
      <xdr:rowOff>13855</xdr:rowOff>
    </xdr:from>
    <xdr:to>
      <xdr:col>8</xdr:col>
      <xdr:colOff>263236</xdr:colOff>
      <xdr:row>173</xdr:row>
      <xdr:rowOff>124691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423F83D-F155-4954-BC23-2E13EB675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121722</xdr:colOff>
      <xdr:row>154</xdr:row>
      <xdr:rowOff>63335</xdr:rowOff>
    </xdr:from>
    <xdr:to>
      <xdr:col>33</xdr:col>
      <xdr:colOff>426522</xdr:colOff>
      <xdr:row>173</xdr:row>
      <xdr:rowOff>117764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7D1FC240-B7FC-405F-BDD8-656A1E492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609599</xdr:colOff>
      <xdr:row>1</xdr:row>
      <xdr:rowOff>43543</xdr:rowOff>
    </xdr:from>
    <xdr:to>
      <xdr:col>13</xdr:col>
      <xdr:colOff>573741</xdr:colOff>
      <xdr:row>9</xdr:row>
      <xdr:rowOff>98612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6A671657-7FC4-4550-8AAD-2C1BC5898DEC}"/>
            </a:ext>
          </a:extLst>
        </xdr:cNvPr>
        <xdr:cNvSpPr/>
      </xdr:nvSpPr>
      <xdr:spPr>
        <a:xfrm>
          <a:off x="609599" y="186978"/>
          <a:ext cx="7888942" cy="12025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解读中小学生数：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）任志强表示，当地小学生是否增长影响地方房地产市场。因为，父母会把子女放在最有前途的区域。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）未来社保，需要新一代接盘。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607554</xdr:colOff>
      <xdr:row>5</xdr:row>
      <xdr:rowOff>62827</xdr:rowOff>
    </xdr:from>
    <xdr:to>
      <xdr:col>6</xdr:col>
      <xdr:colOff>523072</xdr:colOff>
      <xdr:row>15</xdr:row>
      <xdr:rowOff>152432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D325DA-B272-43EF-B6CE-9D975A1A9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554" y="959298"/>
          <a:ext cx="3573118" cy="1882546"/>
        </a:xfrm>
        <a:prstGeom prst="rect">
          <a:avLst/>
        </a:prstGeom>
      </xdr:spPr>
    </xdr:pic>
    <xdr:clientData/>
  </xdr:twoCellAnchor>
  <xdr:twoCellAnchor editAs="oneCell">
    <xdr:from>
      <xdr:col>7</xdr:col>
      <xdr:colOff>51593</xdr:colOff>
      <xdr:row>5</xdr:row>
      <xdr:rowOff>79902</xdr:rowOff>
    </xdr:from>
    <xdr:to>
      <xdr:col>12</xdr:col>
      <xdr:colOff>599528</xdr:colOff>
      <xdr:row>16</xdr:row>
      <xdr:rowOff>30482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FFA4714-F1CC-40E8-A7EB-0BFF1A11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93" y="976373"/>
          <a:ext cx="3595935" cy="1922815"/>
        </a:xfrm>
        <a:prstGeom prst="rect">
          <a:avLst/>
        </a:prstGeom>
      </xdr:spPr>
    </xdr:pic>
    <xdr:clientData/>
  </xdr:twoCellAnchor>
  <xdr:twoCellAnchor editAs="oneCell">
    <xdr:from>
      <xdr:col>1</xdr:col>
      <xdr:colOff>42473</xdr:colOff>
      <xdr:row>18</xdr:row>
      <xdr:rowOff>53790</xdr:rowOff>
    </xdr:from>
    <xdr:to>
      <xdr:col>6</xdr:col>
      <xdr:colOff>528919</xdr:colOff>
      <xdr:row>28</xdr:row>
      <xdr:rowOff>171875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EE5E31C-174C-414B-8D38-0709022D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2073" y="3281084"/>
          <a:ext cx="3534446" cy="1911026"/>
        </a:xfrm>
        <a:prstGeom prst="rect">
          <a:avLst/>
        </a:prstGeom>
      </xdr:spPr>
    </xdr:pic>
    <xdr:clientData/>
  </xdr:twoCellAnchor>
  <xdr:twoCellAnchor editAs="oneCell">
    <xdr:from>
      <xdr:col>7</xdr:col>
      <xdr:colOff>98611</xdr:colOff>
      <xdr:row>18</xdr:row>
      <xdr:rowOff>85052</xdr:rowOff>
    </xdr:from>
    <xdr:to>
      <xdr:col>13</xdr:col>
      <xdr:colOff>89647</xdr:colOff>
      <xdr:row>29</xdr:row>
      <xdr:rowOff>17959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36FC06-D2C9-4DAC-B988-460664DB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5811" y="3312346"/>
          <a:ext cx="3648636" cy="1905142"/>
        </a:xfrm>
        <a:prstGeom prst="rect">
          <a:avLst/>
        </a:prstGeom>
      </xdr:spPr>
    </xdr:pic>
    <xdr:clientData/>
  </xdr:twoCellAnchor>
  <xdr:twoCellAnchor editAs="oneCell">
    <xdr:from>
      <xdr:col>1</xdr:col>
      <xdr:colOff>52211</xdr:colOff>
      <xdr:row>31</xdr:row>
      <xdr:rowOff>100182</xdr:rowOff>
    </xdr:from>
    <xdr:to>
      <xdr:col>6</xdr:col>
      <xdr:colOff>591563</xdr:colOff>
      <xdr:row>41</xdr:row>
      <xdr:rowOff>153972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5FD3EF8-F00C-4B80-8E61-18E816C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811" y="5658300"/>
          <a:ext cx="3587352" cy="1846731"/>
        </a:xfrm>
        <a:prstGeom prst="rect">
          <a:avLst/>
        </a:prstGeom>
      </xdr:spPr>
    </xdr:pic>
    <xdr:clientData/>
  </xdr:twoCellAnchor>
  <xdr:twoCellAnchor editAs="oneCell">
    <xdr:from>
      <xdr:col>7</xdr:col>
      <xdr:colOff>170332</xdr:colOff>
      <xdr:row>31</xdr:row>
      <xdr:rowOff>94072</xdr:rowOff>
    </xdr:from>
    <xdr:to>
      <xdr:col>12</xdr:col>
      <xdr:colOff>592286</xdr:colOff>
      <xdr:row>41</xdr:row>
      <xdr:rowOff>89648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A78AF5-0438-4CC6-B65F-46DB7913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7532" y="5652190"/>
          <a:ext cx="3469954" cy="1788517"/>
        </a:xfrm>
        <a:prstGeom prst="rect">
          <a:avLst/>
        </a:prstGeom>
      </xdr:spPr>
    </xdr:pic>
    <xdr:clientData/>
  </xdr:twoCellAnchor>
  <xdr:twoCellAnchor editAs="oneCell">
    <xdr:from>
      <xdr:col>13</xdr:col>
      <xdr:colOff>179294</xdr:colOff>
      <xdr:row>31</xdr:row>
      <xdr:rowOff>115262</xdr:rowOff>
    </xdr:from>
    <xdr:to>
      <xdr:col>19</xdr:col>
      <xdr:colOff>53789</xdr:colOff>
      <xdr:row>41</xdr:row>
      <xdr:rowOff>154660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1CFAC44-842E-4200-A52C-2619F938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04094" y="5673380"/>
          <a:ext cx="3532095" cy="1832339"/>
        </a:xfrm>
        <a:prstGeom prst="rect">
          <a:avLst/>
        </a:prstGeom>
      </xdr:spPr>
    </xdr:pic>
    <xdr:clientData/>
  </xdr:twoCellAnchor>
  <xdr:twoCellAnchor editAs="oneCell">
    <xdr:from>
      <xdr:col>19</xdr:col>
      <xdr:colOff>242048</xdr:colOff>
      <xdr:row>31</xdr:row>
      <xdr:rowOff>127588</xdr:rowOff>
    </xdr:from>
    <xdr:to>
      <xdr:col>25</xdr:col>
      <xdr:colOff>154465</xdr:colOff>
      <xdr:row>42</xdr:row>
      <xdr:rowOff>5443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A0E3433-93DE-421F-AD76-FD041E54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4448" y="5685706"/>
          <a:ext cx="3570017" cy="185009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161366</xdr:colOff>
      <xdr:row>18</xdr:row>
      <xdr:rowOff>105662</xdr:rowOff>
    </xdr:from>
    <xdr:to>
      <xdr:col>19</xdr:col>
      <xdr:colOff>17930</xdr:colOff>
      <xdr:row>28</xdr:row>
      <xdr:rowOff>139555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1071AE-FE13-4F0D-8CFD-E8BC15E6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6166" y="3332956"/>
          <a:ext cx="3514164" cy="1826834"/>
        </a:xfrm>
        <a:prstGeom prst="rect">
          <a:avLst/>
        </a:prstGeom>
      </xdr:spPr>
    </xdr:pic>
    <xdr:clientData/>
  </xdr:twoCellAnchor>
  <xdr:twoCellAnchor editAs="oneCell">
    <xdr:from>
      <xdr:col>19</xdr:col>
      <xdr:colOff>221674</xdr:colOff>
      <xdr:row>18</xdr:row>
      <xdr:rowOff>96982</xdr:rowOff>
    </xdr:from>
    <xdr:to>
      <xdr:col>25</xdr:col>
      <xdr:colOff>96982</xdr:colOff>
      <xdr:row>28</xdr:row>
      <xdr:rowOff>156719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01D1361-B7C0-4453-8932-16491B64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04074" y="3338946"/>
          <a:ext cx="3532908" cy="1860828"/>
        </a:xfrm>
        <a:prstGeom prst="rect">
          <a:avLst/>
        </a:prstGeom>
      </xdr:spPr>
    </xdr:pic>
    <xdr:clientData/>
  </xdr:twoCellAnchor>
  <xdr:twoCellAnchor editAs="oneCell">
    <xdr:from>
      <xdr:col>25</xdr:col>
      <xdr:colOff>357312</xdr:colOff>
      <xdr:row>18</xdr:row>
      <xdr:rowOff>96980</xdr:rowOff>
    </xdr:from>
    <xdr:to>
      <xdr:col>31</xdr:col>
      <xdr:colOff>237506</xdr:colOff>
      <xdr:row>28</xdr:row>
      <xdr:rowOff>147216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B4E7DF9-73E9-465A-8DBF-B6D0B15C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597312" y="3232066"/>
          <a:ext cx="3537794" cy="179195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65312</xdr:colOff>
      <xdr:row>45</xdr:row>
      <xdr:rowOff>116541</xdr:rowOff>
    </xdr:from>
    <xdr:to>
      <xdr:col>6</xdr:col>
      <xdr:colOff>476450</xdr:colOff>
      <xdr:row>55</xdr:row>
      <xdr:rowOff>89648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90A17E6-D465-4483-BEBD-8D9F1ABF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912" y="8184776"/>
          <a:ext cx="3459138" cy="1766048"/>
        </a:xfrm>
        <a:prstGeom prst="rect">
          <a:avLst/>
        </a:prstGeom>
      </xdr:spPr>
    </xdr:pic>
    <xdr:clientData/>
  </xdr:twoCellAnchor>
  <xdr:twoCellAnchor editAs="oneCell">
    <xdr:from>
      <xdr:col>25</xdr:col>
      <xdr:colOff>401197</xdr:colOff>
      <xdr:row>31</xdr:row>
      <xdr:rowOff>163285</xdr:rowOff>
    </xdr:from>
    <xdr:to>
      <xdr:col>31</xdr:col>
      <xdr:colOff>108252</xdr:colOff>
      <xdr:row>42</xdr:row>
      <xdr:rowOff>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4A1CF3-3987-4421-9897-27BEEFF63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41197" y="5562599"/>
          <a:ext cx="3364655" cy="1752602"/>
        </a:xfrm>
        <a:prstGeom prst="rect">
          <a:avLst/>
        </a:prstGeom>
      </xdr:spPr>
    </xdr:pic>
    <xdr:clientData/>
  </xdr:twoCellAnchor>
  <xdr:twoCellAnchor editAs="oneCell">
    <xdr:from>
      <xdr:col>31</xdr:col>
      <xdr:colOff>463424</xdr:colOff>
      <xdr:row>31</xdr:row>
      <xdr:rowOff>97971</xdr:rowOff>
    </xdr:from>
    <xdr:to>
      <xdr:col>37</xdr:col>
      <xdr:colOff>174171</xdr:colOff>
      <xdr:row>41</xdr:row>
      <xdr:rowOff>112639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EE5A4CF-A532-4ED8-979F-B626B8C03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61024" y="5497285"/>
          <a:ext cx="3368347" cy="175638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6</xdr:col>
      <xdr:colOff>494685</xdr:colOff>
      <xdr:row>69</xdr:row>
      <xdr:rowOff>97971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F994325-FD87-441D-84B6-9D9B854C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1" y="10276114"/>
          <a:ext cx="3542684" cy="1839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477873</xdr:colOff>
      <xdr:row>83</xdr:row>
      <xdr:rowOff>57150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89CAA05-2168-4292-A973-D17AA6DA0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2515850"/>
          <a:ext cx="3525873" cy="1771650"/>
        </a:xfrm>
        <a:prstGeom prst="rect">
          <a:avLst/>
        </a:prstGeom>
      </xdr:spPr>
    </xdr:pic>
    <xdr:clientData/>
  </xdr:twoCellAnchor>
  <xdr:twoCellAnchor editAs="oneCell">
    <xdr:from>
      <xdr:col>7</xdr:col>
      <xdr:colOff>57353</xdr:colOff>
      <xdr:row>73</xdr:row>
      <xdr:rowOff>13550</xdr:rowOff>
    </xdr:from>
    <xdr:to>
      <xdr:col>12</xdr:col>
      <xdr:colOff>439068</xdr:colOff>
      <xdr:row>83</xdr:row>
      <xdr:rowOff>74163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7F4B8F8-C4B2-4AB1-AD90-4F394F7B1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24553" y="13102021"/>
          <a:ext cx="3429715" cy="1853554"/>
        </a:xfrm>
        <a:prstGeom prst="rect">
          <a:avLst/>
        </a:prstGeom>
      </xdr:spPr>
    </xdr:pic>
    <xdr:clientData/>
  </xdr:twoCellAnchor>
  <xdr:twoCellAnchor editAs="oneCell">
    <xdr:from>
      <xdr:col>7</xdr:col>
      <xdr:colOff>224119</xdr:colOff>
      <xdr:row>45</xdr:row>
      <xdr:rowOff>116543</xdr:rowOff>
    </xdr:from>
    <xdr:to>
      <xdr:col>13</xdr:col>
      <xdr:colOff>16301</xdr:colOff>
      <xdr:row>55</xdr:row>
      <xdr:rowOff>96451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6B18840-27D2-4720-8A1D-77A4671F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91319" y="8184778"/>
          <a:ext cx="3449782" cy="1772849"/>
        </a:xfrm>
        <a:prstGeom prst="rect">
          <a:avLst/>
        </a:prstGeom>
      </xdr:spPr>
    </xdr:pic>
    <xdr:clientData/>
  </xdr:twoCellAnchor>
  <xdr:twoCellAnchor editAs="oneCell">
    <xdr:from>
      <xdr:col>13</xdr:col>
      <xdr:colOff>62750</xdr:colOff>
      <xdr:row>73</xdr:row>
      <xdr:rowOff>30664</xdr:rowOff>
    </xdr:from>
    <xdr:to>
      <xdr:col>18</xdr:col>
      <xdr:colOff>564491</xdr:colOff>
      <xdr:row>83</xdr:row>
      <xdr:rowOff>71719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9028065-B3DC-4E45-9FF4-CD031715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7550" y="13119135"/>
          <a:ext cx="3549741" cy="1833996"/>
        </a:xfrm>
        <a:prstGeom prst="rect">
          <a:avLst/>
        </a:prstGeom>
      </xdr:spPr>
    </xdr:pic>
    <xdr:clientData/>
  </xdr:twoCellAnchor>
  <xdr:twoCellAnchor editAs="oneCell">
    <xdr:from>
      <xdr:col>19</xdr:col>
      <xdr:colOff>79866</xdr:colOff>
      <xdr:row>73</xdr:row>
      <xdr:rowOff>74163</xdr:rowOff>
    </xdr:from>
    <xdr:to>
      <xdr:col>24</xdr:col>
      <xdr:colOff>568773</xdr:colOff>
      <xdr:row>83</xdr:row>
      <xdr:rowOff>101872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9F7A435-86C1-46E7-8245-778F2D9E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62266" y="13162634"/>
          <a:ext cx="3536907" cy="1820650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487680</xdr:colOff>
      <xdr:row>90</xdr:row>
      <xdr:rowOff>129540</xdr:rowOff>
    </xdr:from>
    <xdr:to>
      <xdr:col>7</xdr:col>
      <xdr:colOff>289560</xdr:colOff>
      <xdr:row>97</xdr:row>
      <xdr:rowOff>68389</xdr:rowOff>
    </xdr:to>
    <xdr:pic>
      <xdr:nvPicPr>
        <xdr:cNvPr id="22" name="图片 21" descr="https://gss3.bdstatic.com/-Po3dSag_xI4khGkpoWK1HF6hhy/baike/c0%3Dbaike80%2C5%2C5%2C80%2C26/sign=822d5411c65c10383073c690d378f876/c9fcc3cec3fdfc03f938b7b3d43f8794a4c2267c.jpg">
          <a:extLst>
            <a:ext uri="{FF2B5EF4-FFF2-40B4-BE49-F238E27FC236}">
              <a16:creationId xmlns:a16="http://schemas.microsoft.com/office/drawing/2014/main" id="{10FE80C7-C506-4109-A7F3-925AB6F5F2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761"/>
        <a:stretch/>
      </xdr:blipFill>
      <xdr:spPr bwMode="auto">
        <a:xfrm>
          <a:off x="487680" y="15902940"/>
          <a:ext cx="4069080" cy="1165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588085</xdr:colOff>
      <xdr:row>89</xdr:row>
      <xdr:rowOff>165014</xdr:rowOff>
    </xdr:from>
    <xdr:to>
      <xdr:col>15</xdr:col>
      <xdr:colOff>126915</xdr:colOff>
      <xdr:row>99</xdr:row>
      <xdr:rowOff>114300</xdr:rowOff>
    </xdr:to>
    <xdr:pic>
      <xdr:nvPicPr>
        <xdr:cNvPr id="23" name="图片 22" descr="https://gss1.bdstatic.com/9vo3dSag_xI4khGkpoWK1HF6hhy/baike/c0%3Dbaike80%2C5%2C5%2C80%2C26/sign=8af0ff6a0fb30f242197e451a9fcba26/d62a6059252dd42ad94d55a0033b5bb5c9eab871.jpg">
          <a:extLst>
            <a:ext uri="{FF2B5EF4-FFF2-40B4-BE49-F238E27FC236}">
              <a16:creationId xmlns:a16="http://schemas.microsoft.com/office/drawing/2014/main" id="{CF224125-52DD-4EB4-A52D-9614DAD0F1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508"/>
        <a:stretch/>
      </xdr:blipFill>
      <xdr:spPr bwMode="auto">
        <a:xfrm>
          <a:off x="4855285" y="15763154"/>
          <a:ext cx="4415630" cy="1701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388250</xdr:colOff>
      <xdr:row>31</xdr:row>
      <xdr:rowOff>137160</xdr:rowOff>
    </xdr:from>
    <xdr:to>
      <xdr:col>43</xdr:col>
      <xdr:colOff>80706</xdr:colOff>
      <xdr:row>41</xdr:row>
      <xdr:rowOff>114300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63ED582-52C8-422E-838D-921A57D4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943450" y="5570220"/>
          <a:ext cx="3350056" cy="1729740"/>
        </a:xfrm>
        <a:prstGeom prst="rect">
          <a:avLst/>
        </a:prstGeom>
      </xdr:spPr>
    </xdr:pic>
    <xdr:clientData/>
  </xdr:twoCellAnchor>
  <xdr:twoCellAnchor editAs="oneCell">
    <xdr:from>
      <xdr:col>13</xdr:col>
      <xdr:colOff>274320</xdr:colOff>
      <xdr:row>5</xdr:row>
      <xdr:rowOff>20542</xdr:rowOff>
    </xdr:from>
    <xdr:to>
      <xdr:col>20</xdr:col>
      <xdr:colOff>212636</xdr:colOff>
      <xdr:row>17</xdr:row>
      <xdr:rowOff>83819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BE9035B-7F4E-4104-8C53-069F69D1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99120" y="896842"/>
          <a:ext cx="4205516" cy="21663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</xdr:colOff>
      <xdr:row>2</xdr:row>
      <xdr:rowOff>91441</xdr:rowOff>
    </xdr:from>
    <xdr:to>
      <xdr:col>15</xdr:col>
      <xdr:colOff>480060</xdr:colOff>
      <xdr:row>35</xdr:row>
      <xdr:rowOff>76201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75D08ED-49E4-4A2B-B1D2-4AAD7902B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764"/>
        <a:stretch/>
      </xdr:blipFill>
      <xdr:spPr>
        <a:xfrm>
          <a:off x="3314700" y="381001"/>
          <a:ext cx="6530340" cy="47625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38</xdr:row>
      <xdr:rowOff>15239</xdr:rowOff>
    </xdr:from>
    <xdr:to>
      <xdr:col>10</xdr:col>
      <xdr:colOff>586740</xdr:colOff>
      <xdr:row>63</xdr:row>
      <xdr:rowOff>102340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D1FFDC-638E-4878-878F-0B9119E13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7080" y="5516879"/>
          <a:ext cx="3596640" cy="3706601"/>
        </a:xfrm>
        <a:prstGeom prst="rect">
          <a:avLst/>
        </a:prstGeom>
      </xdr:spPr>
    </xdr:pic>
    <xdr:clientData/>
  </xdr:twoCellAnchor>
  <xdr:twoCellAnchor editAs="oneCell">
    <xdr:from>
      <xdr:col>11</xdr:col>
      <xdr:colOff>109590</xdr:colOff>
      <xdr:row>38</xdr:row>
      <xdr:rowOff>0</xdr:rowOff>
    </xdr:from>
    <xdr:to>
      <xdr:col>17</xdr:col>
      <xdr:colOff>45907</xdr:colOff>
      <xdr:row>63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66294CB-617D-491C-8000-A97FD972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6170" y="5501640"/>
          <a:ext cx="3593917" cy="372618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283677</xdr:colOff>
      <xdr:row>37</xdr:row>
      <xdr:rowOff>72044</xdr:rowOff>
    </xdr:from>
    <xdr:to>
      <xdr:col>23</xdr:col>
      <xdr:colOff>221672</xdr:colOff>
      <xdr:row>63</xdr:row>
      <xdr:rowOff>7159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BB3E98A-656D-47B4-824A-59376482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68550" y="5198226"/>
          <a:ext cx="3595595" cy="3537297"/>
        </a:xfrm>
        <a:prstGeom prst="rect">
          <a:avLst/>
        </a:prstGeom>
      </xdr:spPr>
    </xdr:pic>
    <xdr:clientData/>
  </xdr:twoCellAnchor>
  <xdr:twoCellAnchor editAs="oneCell">
    <xdr:from>
      <xdr:col>24</xdr:col>
      <xdr:colOff>193964</xdr:colOff>
      <xdr:row>37</xdr:row>
      <xdr:rowOff>41565</xdr:rowOff>
    </xdr:from>
    <xdr:to>
      <xdr:col>30</xdr:col>
      <xdr:colOff>13855</xdr:colOff>
      <xdr:row>63</xdr:row>
      <xdr:rowOff>36027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055A15-4140-424E-A442-F93D9328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6037" y="5167747"/>
          <a:ext cx="3477491" cy="3596644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65</xdr:row>
      <xdr:rowOff>96982</xdr:rowOff>
    </xdr:from>
    <xdr:to>
      <xdr:col>11</xdr:col>
      <xdr:colOff>51083</xdr:colOff>
      <xdr:row>92</xdr:row>
      <xdr:rowOff>110837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5641E0-1DD8-4784-B137-C28C1FA2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8946" y="9102437"/>
          <a:ext cx="3639410" cy="3754582"/>
        </a:xfrm>
        <a:prstGeom prst="rect">
          <a:avLst/>
        </a:prstGeom>
      </xdr:spPr>
    </xdr:pic>
    <xdr:clientData/>
  </xdr:twoCellAnchor>
  <xdr:twoCellAnchor editAs="oneCell">
    <xdr:from>
      <xdr:col>11</xdr:col>
      <xdr:colOff>221671</xdr:colOff>
      <xdr:row>65</xdr:row>
      <xdr:rowOff>55417</xdr:rowOff>
    </xdr:from>
    <xdr:to>
      <xdr:col>17</xdr:col>
      <xdr:colOff>243914</xdr:colOff>
      <xdr:row>92</xdr:row>
      <xdr:rowOff>110836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7D69FFE-0F29-4629-B1B2-FA4537A1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8944" y="9060872"/>
          <a:ext cx="3679843" cy="37961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429489</xdr:colOff>
      <xdr:row>65</xdr:row>
      <xdr:rowOff>110836</xdr:rowOff>
    </xdr:from>
    <xdr:to>
      <xdr:col>23</xdr:col>
      <xdr:colOff>361576</xdr:colOff>
      <xdr:row>92</xdr:row>
      <xdr:rowOff>96982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13985A3-1330-4FB4-A471-9BD0C82E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14362" y="9116291"/>
          <a:ext cx="3589687" cy="372687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65</xdr:row>
      <xdr:rowOff>69272</xdr:rowOff>
    </xdr:from>
    <xdr:to>
      <xdr:col>30</xdr:col>
      <xdr:colOff>110836</xdr:colOff>
      <xdr:row>92</xdr:row>
      <xdr:rowOff>112008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B26E805-F387-43DF-BFA9-527E65E2A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90618" y="9074727"/>
          <a:ext cx="3629891" cy="3783463"/>
        </a:xfrm>
        <a:prstGeom prst="rect">
          <a:avLst/>
        </a:prstGeom>
      </xdr:spPr>
    </xdr:pic>
    <xdr:clientData/>
  </xdr:twoCellAnchor>
  <xdr:twoCellAnchor editAs="oneCell">
    <xdr:from>
      <xdr:col>5</xdr:col>
      <xdr:colOff>110837</xdr:colOff>
      <xdr:row>94</xdr:row>
      <xdr:rowOff>96982</xdr:rowOff>
    </xdr:from>
    <xdr:to>
      <xdr:col>11</xdr:col>
      <xdr:colOff>114989</xdr:colOff>
      <xdr:row>124</xdr:row>
      <xdr:rowOff>55419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C0C74C5-D00C-441F-8C04-80B0F0A43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80510" y="13120255"/>
          <a:ext cx="3661752" cy="4114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318655</xdr:colOff>
      <xdr:row>95</xdr:row>
      <xdr:rowOff>124692</xdr:rowOff>
    </xdr:from>
    <xdr:to>
      <xdr:col>17</xdr:col>
      <xdr:colOff>467685</xdr:colOff>
      <xdr:row>124</xdr:row>
      <xdr:rowOff>69274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AE0098E-A469-4252-BEE5-420611FF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45928" y="13286510"/>
          <a:ext cx="3806630" cy="3962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296636</xdr:colOff>
      <xdr:row>2</xdr:row>
      <xdr:rowOff>50815</xdr:rowOff>
    </xdr:from>
    <xdr:to>
      <xdr:col>36</xdr:col>
      <xdr:colOff>512162</xdr:colOff>
      <xdr:row>34</xdr:row>
      <xdr:rowOff>133350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C2E5AA7-CBD0-4E28-9E8E-151CABE4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9786" y="355615"/>
          <a:ext cx="12407526" cy="4959335"/>
        </a:xfrm>
        <a:prstGeom prst="rect">
          <a:avLst/>
        </a:prstGeom>
      </xdr:spPr>
    </xdr:pic>
    <xdr:clientData/>
  </xdr:twoCellAnchor>
  <xdr:twoCellAnchor editAs="oneCell">
    <xdr:from>
      <xdr:col>24</xdr:col>
      <xdr:colOff>346364</xdr:colOff>
      <xdr:row>38</xdr:row>
      <xdr:rowOff>50530</xdr:rowOff>
    </xdr:from>
    <xdr:to>
      <xdr:col>30</xdr:col>
      <xdr:colOff>166255</xdr:colOff>
      <xdr:row>64</xdr:row>
      <xdr:rowOff>44992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24A33B6-E077-43BA-9786-A85F8453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00882" y="5501071"/>
          <a:ext cx="3477491" cy="37237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282</xdr:row>
      <xdr:rowOff>7620</xdr:rowOff>
    </xdr:from>
    <xdr:to>
      <xdr:col>9</xdr:col>
      <xdr:colOff>297180</xdr:colOff>
      <xdr:row>319</xdr:row>
      <xdr:rowOff>100584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133125</xdr:colOff>
      <xdr:row>292</xdr:row>
      <xdr:rowOff>8966</xdr:rowOff>
    </xdr:from>
    <xdr:to>
      <xdr:col>5</xdr:col>
      <xdr:colOff>600635</xdr:colOff>
      <xdr:row>309</xdr:row>
      <xdr:rowOff>53068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E0109311-CB22-40D9-9676-D69F871860B8}"/>
            </a:ext>
          </a:extLst>
        </xdr:cNvPr>
        <xdr:cNvSpPr/>
      </xdr:nvSpPr>
      <xdr:spPr>
        <a:xfrm>
          <a:off x="2526701" y="41892072"/>
          <a:ext cx="3291393" cy="2482502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107576</xdr:colOff>
      <xdr:row>287</xdr:row>
      <xdr:rowOff>8965</xdr:rowOff>
    </xdr:from>
    <xdr:to>
      <xdr:col>3</xdr:col>
      <xdr:colOff>606092</xdr:colOff>
      <xdr:row>289</xdr:row>
      <xdr:rowOff>118608</xdr:rowOff>
    </xdr:to>
    <xdr:sp macro="" textlink="">
      <xdr:nvSpPr>
        <xdr:cNvPr id="5" name="对话气泡: 矩形 7">
          <a:extLst>
            <a:ext uri="{FF2B5EF4-FFF2-40B4-BE49-F238E27FC236}">
              <a16:creationId xmlns:a16="http://schemas.microsoft.com/office/drawing/2014/main" id="{48350FBD-20B5-41B2-A9AE-CC86AA8B9979}"/>
            </a:ext>
          </a:extLst>
        </xdr:cNvPr>
        <xdr:cNvSpPr/>
      </xdr:nvSpPr>
      <xdr:spPr>
        <a:xfrm>
          <a:off x="2501152" y="41174894"/>
          <a:ext cx="1439811" cy="396514"/>
        </a:xfrm>
        <a:prstGeom prst="wedgeRectCallout">
          <a:avLst>
            <a:gd name="adj1" fmla="val -21368"/>
            <a:gd name="adj2" fmla="val 1121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日美贸易摩擦</a:t>
          </a:r>
        </a:p>
      </xdr:txBody>
    </xdr:sp>
    <xdr:clientData/>
  </xdr:twoCellAnchor>
  <xdr:twoCellAnchor>
    <xdr:from>
      <xdr:col>7</xdr:col>
      <xdr:colOff>450843</xdr:colOff>
      <xdr:row>292</xdr:row>
      <xdr:rowOff>122282</xdr:rowOff>
    </xdr:from>
    <xdr:to>
      <xdr:col>9</xdr:col>
      <xdr:colOff>16915</xdr:colOff>
      <xdr:row>295</xdr:row>
      <xdr:rowOff>80525</xdr:rowOff>
    </xdr:to>
    <xdr:sp macro="" textlink="">
      <xdr:nvSpPr>
        <xdr:cNvPr id="6" name="对话气泡: 矩形 8">
          <a:extLst>
            <a:ext uri="{FF2B5EF4-FFF2-40B4-BE49-F238E27FC236}">
              <a16:creationId xmlns:a16="http://schemas.microsoft.com/office/drawing/2014/main" id="{7BB8977C-CD0D-416C-9043-DBFA489BBEE5}"/>
            </a:ext>
          </a:extLst>
        </xdr:cNvPr>
        <xdr:cNvSpPr/>
      </xdr:nvSpPr>
      <xdr:spPr>
        <a:xfrm>
          <a:off x="7550890" y="42005388"/>
          <a:ext cx="1448660" cy="388549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中美贸易摩擦</a:t>
          </a:r>
        </a:p>
      </xdr:txBody>
    </xdr:sp>
    <xdr:clientData/>
  </xdr:twoCellAnchor>
  <xdr:twoCellAnchor>
    <xdr:from>
      <xdr:col>7</xdr:col>
      <xdr:colOff>493059</xdr:colOff>
      <xdr:row>297</xdr:row>
      <xdr:rowOff>21720</xdr:rowOff>
    </xdr:from>
    <xdr:to>
      <xdr:col>9</xdr:col>
      <xdr:colOff>233082</xdr:colOff>
      <xdr:row>308</xdr:row>
      <xdr:rowOff>71716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824F607D-DB84-43E9-A907-98A858CEE971}"/>
            </a:ext>
          </a:extLst>
        </xdr:cNvPr>
        <xdr:cNvSpPr/>
      </xdr:nvSpPr>
      <xdr:spPr>
        <a:xfrm>
          <a:off x="7593106" y="42622002"/>
          <a:ext cx="1622611" cy="1627785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849086</xdr:colOff>
      <xdr:row>282</xdr:row>
      <xdr:rowOff>43542</xdr:rowOff>
    </xdr:from>
    <xdr:to>
      <xdr:col>19</xdr:col>
      <xdr:colOff>478971</xdr:colOff>
      <xdr:row>319</xdr:row>
      <xdr:rowOff>136506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330349</xdr:colOff>
      <xdr:row>293</xdr:row>
      <xdr:rowOff>2</xdr:rowOff>
    </xdr:from>
    <xdr:to>
      <xdr:col>15</xdr:col>
      <xdr:colOff>797859</xdr:colOff>
      <xdr:row>310</xdr:row>
      <xdr:rowOff>44103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0109311-CB22-40D9-9676-D69F871860B8}"/>
            </a:ext>
          </a:extLst>
        </xdr:cNvPr>
        <xdr:cNvSpPr/>
      </xdr:nvSpPr>
      <xdr:spPr>
        <a:xfrm>
          <a:off x="12148276" y="40593820"/>
          <a:ext cx="3293838" cy="2399374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304800</xdr:colOff>
      <xdr:row>288</xdr:row>
      <xdr:rowOff>0</xdr:rowOff>
    </xdr:from>
    <xdr:to>
      <xdr:col>13</xdr:col>
      <xdr:colOff>803316</xdr:colOff>
      <xdr:row>290</xdr:row>
      <xdr:rowOff>109643</xdr:rowOff>
    </xdr:to>
    <xdr:sp macro="" textlink="">
      <xdr:nvSpPr>
        <xdr:cNvPr id="10" name="对话气泡: 矩形 7">
          <a:extLst>
            <a:ext uri="{FF2B5EF4-FFF2-40B4-BE49-F238E27FC236}">
              <a16:creationId xmlns:a16="http://schemas.microsoft.com/office/drawing/2014/main" id="{48350FBD-20B5-41B2-A9AE-CC86AA8B9979}"/>
            </a:ext>
          </a:extLst>
        </xdr:cNvPr>
        <xdr:cNvSpPr/>
      </xdr:nvSpPr>
      <xdr:spPr>
        <a:xfrm>
          <a:off x="12122727" y="39901091"/>
          <a:ext cx="1440625" cy="386734"/>
        </a:xfrm>
        <a:prstGeom prst="wedgeRectCallout">
          <a:avLst>
            <a:gd name="adj1" fmla="val -21368"/>
            <a:gd name="adj2" fmla="val 1121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日美贸易摩擦</a:t>
          </a:r>
        </a:p>
      </xdr:txBody>
    </xdr:sp>
    <xdr:clientData/>
  </xdr:twoCellAnchor>
  <xdr:twoCellAnchor>
    <xdr:from>
      <xdr:col>17</xdr:col>
      <xdr:colOff>648067</xdr:colOff>
      <xdr:row>293</xdr:row>
      <xdr:rowOff>113318</xdr:rowOff>
    </xdr:from>
    <xdr:to>
      <xdr:col>19</xdr:col>
      <xdr:colOff>214139</xdr:colOff>
      <xdr:row>296</xdr:row>
      <xdr:rowOff>71560</xdr:rowOff>
    </xdr:to>
    <xdr:sp macro="" textlink="">
      <xdr:nvSpPr>
        <xdr:cNvPr id="11" name="对话气泡: 矩形 8">
          <a:extLst>
            <a:ext uri="{FF2B5EF4-FFF2-40B4-BE49-F238E27FC236}">
              <a16:creationId xmlns:a16="http://schemas.microsoft.com/office/drawing/2014/main" id="{7BB8977C-CD0D-416C-9043-DBFA489BBEE5}"/>
            </a:ext>
          </a:extLst>
        </xdr:cNvPr>
        <xdr:cNvSpPr/>
      </xdr:nvSpPr>
      <xdr:spPr>
        <a:xfrm>
          <a:off x="17176540" y="40707136"/>
          <a:ext cx="1450290" cy="373879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中美贸易摩擦</a:t>
          </a:r>
        </a:p>
      </xdr:txBody>
    </xdr:sp>
    <xdr:clientData/>
  </xdr:twoCellAnchor>
  <xdr:twoCellAnchor>
    <xdr:from>
      <xdr:col>17</xdr:col>
      <xdr:colOff>690283</xdr:colOff>
      <xdr:row>298</xdr:row>
      <xdr:rowOff>12756</xdr:rowOff>
    </xdr:from>
    <xdr:to>
      <xdr:col>19</xdr:col>
      <xdr:colOff>430306</xdr:colOff>
      <xdr:row>309</xdr:row>
      <xdr:rowOff>62752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24F607D-DB84-43E9-A907-98A858CEE971}"/>
            </a:ext>
          </a:extLst>
        </xdr:cNvPr>
        <xdr:cNvSpPr/>
      </xdr:nvSpPr>
      <xdr:spPr>
        <a:xfrm>
          <a:off x="17218756" y="41299301"/>
          <a:ext cx="1624241" cy="1573996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827314</xdr:colOff>
      <xdr:row>321</xdr:row>
      <xdr:rowOff>65314</xdr:rowOff>
    </xdr:from>
    <xdr:to>
      <xdr:col>19</xdr:col>
      <xdr:colOff>498764</xdr:colOff>
      <xdr:row>360</xdr:row>
      <xdr:rowOff>34459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631628</xdr:colOff>
      <xdr:row>347</xdr:row>
      <xdr:rowOff>112311</xdr:rowOff>
    </xdr:from>
    <xdr:to>
      <xdr:col>18</xdr:col>
      <xdr:colOff>195330</xdr:colOff>
      <xdr:row>351</xdr:row>
      <xdr:rowOff>91440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DDD77E7F-E215-4228-87AF-281F401F8F4E}"/>
            </a:ext>
          </a:extLst>
        </xdr:cNvPr>
        <xdr:cNvSpPr/>
      </xdr:nvSpPr>
      <xdr:spPr>
        <a:xfrm>
          <a:off x="17197508" y="50350971"/>
          <a:ext cx="508582" cy="558249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218496</xdr:colOff>
      <xdr:row>330</xdr:row>
      <xdr:rowOff>22860</xdr:rowOff>
    </xdr:from>
    <xdr:to>
      <xdr:col>19</xdr:col>
      <xdr:colOff>396240</xdr:colOff>
      <xdr:row>347</xdr:row>
      <xdr:rowOff>75681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45CA8D1D-2FD5-4991-A7F0-521D29DFB05E}"/>
            </a:ext>
          </a:extLst>
        </xdr:cNvPr>
        <xdr:cNvSpPr/>
      </xdr:nvSpPr>
      <xdr:spPr>
        <a:xfrm>
          <a:off x="17729256" y="47800260"/>
          <a:ext cx="1122624" cy="2514081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413395</xdr:colOff>
      <xdr:row>329</xdr:row>
      <xdr:rowOff>105987</xdr:rowOff>
    </xdr:from>
    <xdr:to>
      <xdr:col>18</xdr:col>
      <xdr:colOff>62108</xdr:colOff>
      <xdr:row>332</xdr:row>
      <xdr:rowOff>115707</xdr:rowOff>
    </xdr:to>
    <xdr:sp macro="" textlink="">
      <xdr:nvSpPr>
        <xdr:cNvPr id="17" name="对话气泡: 矩形 13">
          <a:extLst>
            <a:ext uri="{FF2B5EF4-FFF2-40B4-BE49-F238E27FC236}">
              <a16:creationId xmlns:a16="http://schemas.microsoft.com/office/drawing/2014/main" id="{C69695CB-6909-460A-877F-A1E93F72BD5D}"/>
            </a:ext>
          </a:extLst>
        </xdr:cNvPr>
        <xdr:cNvSpPr/>
      </xdr:nvSpPr>
      <xdr:spPr>
        <a:xfrm>
          <a:off x="16034395" y="47738607"/>
          <a:ext cx="1538473" cy="444060"/>
        </a:xfrm>
        <a:prstGeom prst="wedgeRectCallout">
          <a:avLst>
            <a:gd name="adj1" fmla="val 56411"/>
            <a:gd name="adj2" fmla="val 3324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中美贸易摩擦</a:t>
          </a:r>
        </a:p>
      </xdr:txBody>
    </xdr:sp>
    <xdr:clientData/>
  </xdr:twoCellAnchor>
  <xdr:twoCellAnchor>
    <xdr:from>
      <xdr:col>13</xdr:col>
      <xdr:colOff>800101</xdr:colOff>
      <xdr:row>346</xdr:row>
      <xdr:rowOff>144779</xdr:rowOff>
    </xdr:from>
    <xdr:to>
      <xdr:col>16</xdr:col>
      <xdr:colOff>274321</xdr:colOff>
      <xdr:row>355</xdr:row>
      <xdr:rowOff>46438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2F400167-6BC5-4F43-886D-470124AA174D}"/>
            </a:ext>
          </a:extLst>
        </xdr:cNvPr>
        <xdr:cNvSpPr/>
      </xdr:nvSpPr>
      <xdr:spPr>
        <a:xfrm>
          <a:off x="13586461" y="50238659"/>
          <a:ext cx="2308860" cy="1204679"/>
        </a:xfrm>
        <a:prstGeom prst="rect">
          <a:avLst/>
        </a:prstGeom>
        <a:noFill/>
        <a:ln w="1905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907473</xdr:colOff>
      <xdr:row>342</xdr:row>
      <xdr:rowOff>29049</xdr:rowOff>
    </xdr:from>
    <xdr:to>
      <xdr:col>15</xdr:col>
      <xdr:colOff>402002</xdr:colOff>
      <xdr:row>345</xdr:row>
      <xdr:rowOff>40547</xdr:rowOff>
    </xdr:to>
    <xdr:sp macro="" textlink="">
      <xdr:nvSpPr>
        <xdr:cNvPr id="19" name="对话气泡: 矩形 15">
          <a:extLst>
            <a:ext uri="{FF2B5EF4-FFF2-40B4-BE49-F238E27FC236}">
              <a16:creationId xmlns:a16="http://schemas.microsoft.com/office/drawing/2014/main" id="{F8AC2160-A6A6-4A8B-987D-BD13D563462B}"/>
            </a:ext>
          </a:extLst>
        </xdr:cNvPr>
        <xdr:cNvSpPr/>
      </xdr:nvSpPr>
      <xdr:spPr>
        <a:xfrm>
          <a:off x="13693833" y="49543809"/>
          <a:ext cx="1384289" cy="445838"/>
        </a:xfrm>
        <a:prstGeom prst="wedgeRectCallout">
          <a:avLst>
            <a:gd name="adj1" fmla="val 18768"/>
            <a:gd name="adj2" fmla="val 933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日本快速崛起</a:t>
          </a:r>
        </a:p>
      </xdr:txBody>
    </xdr:sp>
    <xdr:clientData/>
  </xdr:twoCellAnchor>
  <xdr:twoCellAnchor>
    <xdr:from>
      <xdr:col>16</xdr:col>
      <xdr:colOff>621825</xdr:colOff>
      <xdr:row>344</xdr:row>
      <xdr:rowOff>5502</xdr:rowOff>
    </xdr:from>
    <xdr:to>
      <xdr:col>17</xdr:col>
      <xdr:colOff>798130</xdr:colOff>
      <xdr:row>347</xdr:row>
      <xdr:rowOff>15221</xdr:rowOff>
    </xdr:to>
    <xdr:sp macro="" textlink="">
      <xdr:nvSpPr>
        <xdr:cNvPr id="20" name="对话气泡: 矩形 16">
          <a:extLst>
            <a:ext uri="{FF2B5EF4-FFF2-40B4-BE49-F238E27FC236}">
              <a16:creationId xmlns:a16="http://schemas.microsoft.com/office/drawing/2014/main" id="{79F935EA-E18D-49F5-9003-E73082C45311}"/>
            </a:ext>
          </a:extLst>
        </xdr:cNvPr>
        <xdr:cNvSpPr/>
      </xdr:nvSpPr>
      <xdr:spPr>
        <a:xfrm>
          <a:off x="16242825" y="49809822"/>
          <a:ext cx="1121185" cy="444059"/>
        </a:xfrm>
        <a:prstGeom prst="wedgeRectCallout">
          <a:avLst>
            <a:gd name="adj1" fmla="val 30588"/>
            <a:gd name="adj2" fmla="val 75665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中国超过日本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38996</xdr:colOff>
      <xdr:row>15</xdr:row>
      <xdr:rowOff>71718</xdr:rowOff>
    </xdr:from>
    <xdr:to>
      <xdr:col>12</xdr:col>
      <xdr:colOff>61856</xdr:colOff>
      <xdr:row>36</xdr:row>
      <xdr:rowOff>102990</xdr:rowOff>
    </xdr:to>
    <xdr:pic>
      <xdr:nvPicPr>
        <xdr:cNvPr id="3" name="图片 2" descr="http://s7.sinaimg.cn/mw690/005ASDRdgy6XtIgum2y46">
          <a:extLst>
            <a:ext uri="{FF2B5EF4-FFF2-40B4-BE49-F238E27FC236}">
              <a16:creationId xmlns:a16="http://schemas.microsoft.com/office/drawing/2014/main" id="{934378F4-DBC9-413A-A7F2-62C3433F929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196" y="5988424"/>
          <a:ext cx="6118860" cy="3796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46616</xdr:colOff>
      <xdr:row>15</xdr:row>
      <xdr:rowOff>95922</xdr:rowOff>
    </xdr:from>
    <xdr:to>
      <xdr:col>23</xdr:col>
      <xdr:colOff>13407</xdr:colOff>
      <xdr:row>36</xdr:row>
      <xdr:rowOff>98611</xdr:rowOff>
    </xdr:to>
    <xdr:pic>
      <xdr:nvPicPr>
        <xdr:cNvPr id="4" name="图片 3" descr="http://s4.sinaimg.cn/mw690/005ASDRdgy6XtIkyrOr13">
          <a:extLst>
            <a:ext uri="{FF2B5EF4-FFF2-40B4-BE49-F238E27FC236}">
              <a16:creationId xmlns:a16="http://schemas.microsoft.com/office/drawing/2014/main" id="{FDD641E7-5933-49B2-8129-39C16D60265A}"/>
            </a:ext>
          </a:extLst>
        </xdr:cNvPr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49"/>
        <a:stretch/>
      </xdr:blipFill>
      <xdr:spPr bwMode="auto">
        <a:xfrm>
          <a:off x="7971416" y="6012628"/>
          <a:ext cx="6062791" cy="37678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10887</xdr:colOff>
      <xdr:row>2</xdr:row>
      <xdr:rowOff>119742</xdr:rowOff>
    </xdr:from>
    <xdr:to>
      <xdr:col>15</xdr:col>
      <xdr:colOff>130629</xdr:colOff>
      <xdr:row>8</xdr:row>
      <xdr:rowOff>163286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B8BE91F6-8588-49B5-B1B0-06F43B8216E6}"/>
            </a:ext>
          </a:extLst>
        </xdr:cNvPr>
        <xdr:cNvSpPr/>
      </xdr:nvSpPr>
      <xdr:spPr>
        <a:xfrm>
          <a:off x="1230087" y="468085"/>
          <a:ext cx="8044542" cy="10885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世界</a:t>
          </a:r>
          <a:r>
            <a:rPr lang="en-US" altLang="zh-CN" sz="1100"/>
            <a:t>GDP</a:t>
          </a:r>
          <a:r>
            <a:rPr lang="zh-CN" altLang="en-US" sz="1100"/>
            <a:t>解读：</a:t>
          </a:r>
          <a:endParaRPr lang="en-US" altLang="zh-CN" sz="1100"/>
        </a:p>
        <a:p>
          <a:pPr algn="l"/>
          <a:r>
            <a:rPr lang="zh-CN" altLang="en-US" sz="1100"/>
            <a:t>约</a:t>
          </a:r>
          <a:r>
            <a:rPr lang="en-US" altLang="zh-CN" sz="1100"/>
            <a:t>1650</a:t>
          </a:r>
          <a:r>
            <a:rPr lang="zh-CN" altLang="en-US" sz="1100"/>
            <a:t>年之前，经济总量与人口数量存在直接关系，是一种零合游戏。</a:t>
          </a:r>
          <a:endParaRPr lang="en-US" altLang="zh-CN" sz="1100"/>
        </a:p>
        <a:p>
          <a:pPr algn="l"/>
          <a:r>
            <a:rPr lang="zh-CN" altLang="en-US" sz="1100"/>
            <a:t>约</a:t>
          </a:r>
          <a:r>
            <a:rPr lang="en-US" altLang="zh-CN" sz="1100"/>
            <a:t>1650</a:t>
          </a:r>
          <a:r>
            <a:rPr lang="zh-CN" altLang="en-US" sz="1100"/>
            <a:t>年之后，英国经济首先出现突破，经济与人口同时增长，不再是零合游戏，变为增量游戏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oneCellAnchor>
    <xdr:from>
      <xdr:col>2</xdr:col>
      <xdr:colOff>13854</xdr:colOff>
      <xdr:row>42</xdr:row>
      <xdr:rowOff>55418</xdr:rowOff>
    </xdr:from>
    <xdr:ext cx="5219937" cy="3685310"/>
    <xdr:pic>
      <xdr:nvPicPr>
        <xdr:cNvPr id="16" name="图片 15">
          <a:extLst>
            <a:ext uri="{FF2B5EF4-FFF2-40B4-BE49-F238E27FC236}">
              <a16:creationId xmlns:a16="http://schemas.microsoft.com/office/drawing/2014/main" id="{71100876-486E-49C1-988E-4CF7A963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44254" y="2667989"/>
          <a:ext cx="5219937" cy="3685310"/>
        </a:xfrm>
        <a:prstGeom prst="rect">
          <a:avLst/>
        </a:prstGeom>
      </xdr:spPr>
    </xdr:pic>
    <xdr:clientData/>
  </xdr:oneCellAnchor>
  <xdr:twoCellAnchor editAs="oneCell">
    <xdr:from>
      <xdr:col>11</xdr:col>
      <xdr:colOff>130628</xdr:colOff>
      <xdr:row>42</xdr:row>
      <xdr:rowOff>63596</xdr:rowOff>
    </xdr:from>
    <xdr:to>
      <xdr:col>19</xdr:col>
      <xdr:colOff>383871</xdr:colOff>
      <xdr:row>63</xdr:row>
      <xdr:rowOff>32658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2242F29-D163-4165-BAB9-E7CC7143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6228" y="7378796"/>
          <a:ext cx="5130043" cy="3626662"/>
        </a:xfrm>
        <a:prstGeom prst="rect">
          <a:avLst/>
        </a:prstGeom>
      </xdr:spPr>
    </xdr:pic>
    <xdr:clientData/>
  </xdr:twoCellAnchor>
  <xdr:twoCellAnchor editAs="oneCell">
    <xdr:from>
      <xdr:col>20</xdr:col>
      <xdr:colOff>87086</xdr:colOff>
      <xdr:row>42</xdr:row>
      <xdr:rowOff>87086</xdr:rowOff>
    </xdr:from>
    <xdr:to>
      <xdr:col>28</xdr:col>
      <xdr:colOff>405987</xdr:colOff>
      <xdr:row>63</xdr:row>
      <xdr:rowOff>97972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8E7C463-225C-4AEF-AA1A-2C8704376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79086" y="7402286"/>
          <a:ext cx="5195701" cy="3668486"/>
        </a:xfrm>
        <a:prstGeom prst="rect">
          <a:avLst/>
        </a:prstGeom>
      </xdr:spPr>
    </xdr:pic>
    <xdr:clientData/>
  </xdr:twoCellAnchor>
  <xdr:twoCellAnchor editAs="oneCell">
    <xdr:from>
      <xdr:col>29</xdr:col>
      <xdr:colOff>97971</xdr:colOff>
      <xdr:row>42</xdr:row>
      <xdr:rowOff>130631</xdr:rowOff>
    </xdr:from>
    <xdr:to>
      <xdr:col>36</xdr:col>
      <xdr:colOff>334196</xdr:colOff>
      <xdr:row>63</xdr:row>
      <xdr:rowOff>97973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AAF6FFD-327E-4846-83C1-73ACF6619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76371" y="7445831"/>
          <a:ext cx="4503425" cy="362494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544285</xdr:colOff>
      <xdr:row>69</xdr:row>
      <xdr:rowOff>10889</xdr:rowOff>
    </xdr:from>
    <xdr:to>
      <xdr:col>10</xdr:col>
      <xdr:colOff>421389</xdr:colOff>
      <xdr:row>90</xdr:row>
      <xdr:rowOff>21773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C2AE01C-5ABE-4AF9-853A-9227D153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3885" y="12438416"/>
          <a:ext cx="5363504" cy="3793175"/>
        </a:xfrm>
        <a:prstGeom prst="rect">
          <a:avLst/>
        </a:prstGeom>
      </xdr:spPr>
    </xdr:pic>
    <xdr:clientData/>
  </xdr:twoCellAnchor>
  <xdr:twoCellAnchor editAs="oneCell">
    <xdr:from>
      <xdr:col>29</xdr:col>
      <xdr:colOff>45521</xdr:colOff>
      <xdr:row>69</xdr:row>
      <xdr:rowOff>56408</xdr:rowOff>
    </xdr:from>
    <xdr:to>
      <xdr:col>37</xdr:col>
      <xdr:colOff>430751</xdr:colOff>
      <xdr:row>89</xdr:row>
      <xdr:rowOff>110837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80FA394-B682-4B47-B2B3-3EE5E796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23921" y="12483935"/>
          <a:ext cx="5262030" cy="3656611"/>
        </a:xfrm>
        <a:prstGeom prst="rect">
          <a:avLst/>
        </a:prstGeom>
      </xdr:spPr>
    </xdr:pic>
    <xdr:clientData/>
  </xdr:twoCellAnchor>
  <xdr:twoCellAnchor editAs="oneCell">
    <xdr:from>
      <xdr:col>20</xdr:col>
      <xdr:colOff>97971</xdr:colOff>
      <xdr:row>69</xdr:row>
      <xdr:rowOff>76201</xdr:rowOff>
    </xdr:from>
    <xdr:to>
      <xdr:col>28</xdr:col>
      <xdr:colOff>411897</xdr:colOff>
      <xdr:row>89</xdr:row>
      <xdr:rowOff>87086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AB9D99A-DC48-40DC-8764-8483DDA6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9971" y="12094030"/>
          <a:ext cx="5190726" cy="3494313"/>
        </a:xfrm>
        <a:prstGeom prst="rect">
          <a:avLst/>
        </a:prstGeom>
      </xdr:spPr>
    </xdr:pic>
    <xdr:clientData/>
  </xdr:twoCellAnchor>
  <xdr:twoCellAnchor editAs="oneCell">
    <xdr:from>
      <xdr:col>11</xdr:col>
      <xdr:colOff>32656</xdr:colOff>
      <xdr:row>69</xdr:row>
      <xdr:rowOff>54427</xdr:rowOff>
    </xdr:from>
    <xdr:to>
      <xdr:col>19</xdr:col>
      <xdr:colOff>559833</xdr:colOff>
      <xdr:row>90</xdr:row>
      <xdr:rowOff>32656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0FF9774-45DC-453B-8771-80E3740B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8256" y="12072256"/>
          <a:ext cx="5403977" cy="3635829"/>
        </a:xfrm>
        <a:prstGeom prst="rect">
          <a:avLst/>
        </a:prstGeom>
      </xdr:spPr>
    </xdr:pic>
    <xdr:clientData/>
  </xdr:twoCellAnchor>
  <xdr:twoCellAnchor editAs="oneCell">
    <xdr:from>
      <xdr:col>38</xdr:col>
      <xdr:colOff>83127</xdr:colOff>
      <xdr:row>69</xdr:row>
      <xdr:rowOff>69274</xdr:rowOff>
    </xdr:from>
    <xdr:to>
      <xdr:col>46</xdr:col>
      <xdr:colOff>174702</xdr:colOff>
      <xdr:row>89</xdr:row>
      <xdr:rowOff>152400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E10DC35-B37D-4C37-9A8A-187EEAE41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7927" y="12496801"/>
          <a:ext cx="4968375" cy="3685308"/>
        </a:xfrm>
        <a:prstGeom prst="rect">
          <a:avLst/>
        </a:prstGeom>
      </xdr:spPr>
    </xdr:pic>
    <xdr:clientData/>
  </xdr:twoCellAnchor>
  <xdr:twoCellAnchor editAs="oneCell">
    <xdr:from>
      <xdr:col>46</xdr:col>
      <xdr:colOff>595745</xdr:colOff>
      <xdr:row>69</xdr:row>
      <xdr:rowOff>96983</xdr:rowOff>
    </xdr:from>
    <xdr:to>
      <xdr:col>55</xdr:col>
      <xdr:colOff>59043</xdr:colOff>
      <xdr:row>89</xdr:row>
      <xdr:rowOff>166255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02D09B2-C191-4B83-8BE7-CA7D12CC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37345" y="12524510"/>
          <a:ext cx="4949698" cy="3671454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95</xdr:row>
      <xdr:rowOff>76200</xdr:rowOff>
    </xdr:from>
    <xdr:to>
      <xdr:col>8</xdr:col>
      <xdr:colOff>487679</xdr:colOff>
      <xdr:row>118</xdr:row>
      <xdr:rowOff>78759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A50205B-B20B-4602-9EF4-724375B2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199" y="16622486"/>
          <a:ext cx="4145280" cy="400850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189</xdr:row>
      <xdr:rowOff>28575</xdr:rowOff>
    </xdr:from>
    <xdr:to>
      <xdr:col>11</xdr:col>
      <xdr:colOff>514350</xdr:colOff>
      <xdr:row>195</xdr:row>
      <xdr:rowOff>66675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8FDA5A1-D45A-409C-A117-8353128837DA}"/>
            </a:ext>
          </a:extLst>
        </xdr:cNvPr>
        <xdr:cNvSpPr/>
      </xdr:nvSpPr>
      <xdr:spPr>
        <a:xfrm>
          <a:off x="1343025" y="32927925"/>
          <a:ext cx="7239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解读</a:t>
          </a:r>
          <a:r>
            <a:rPr lang="en-US" altLang="zh-CN" sz="1100"/>
            <a:t>2018</a:t>
          </a:r>
          <a:r>
            <a:rPr lang="zh-CN" altLang="en-US" sz="1100"/>
            <a:t>年经济自由指数：</a:t>
          </a:r>
          <a:endParaRPr lang="en-US" altLang="zh-CN" sz="1100"/>
        </a:p>
        <a:p>
          <a:pPr algn="l"/>
          <a:r>
            <a:rPr lang="zh-CN" altLang="en-US" sz="1100" baseline="0"/>
            <a:t>经济自由是因，国家财富和</a:t>
          </a:r>
          <a:r>
            <a:rPr lang="en-US" altLang="zh-CN" sz="1100" baseline="0"/>
            <a:t>GDP</a:t>
          </a:r>
          <a:r>
            <a:rPr lang="zh-CN" altLang="en-US" sz="1100" baseline="0"/>
            <a:t>是果。两者大致是因果关系。</a:t>
          </a:r>
          <a:endParaRPr lang="en-US" altLang="zh-CN" sz="1100" baseline="0"/>
        </a:p>
        <a:p>
          <a:pPr algn="l"/>
          <a:r>
            <a:rPr lang="zh-CN" altLang="en-US" sz="1100" baseline="0"/>
            <a:t>简单说，就是一个国家经商环境的优劣和办事的难易程度。中国排名月</a:t>
          </a:r>
          <a:r>
            <a:rPr lang="en-US" altLang="zh-CN" sz="1100" baseline="0"/>
            <a:t>110</a:t>
          </a:r>
          <a:r>
            <a:rPr lang="zh-CN" altLang="en-US" sz="1100" baseline="0"/>
            <a:t>名，属于经商环境不宽松的国家。</a:t>
          </a:r>
          <a:endParaRPr lang="en-US" altLang="zh-CN" sz="1100"/>
        </a:p>
        <a:p>
          <a:pPr algn="l"/>
          <a:r>
            <a:rPr lang="zh-CN" altLang="en-US" sz="1100"/>
            <a:t>数据：</a:t>
          </a:r>
          <a:r>
            <a:rPr lang="en-US" altLang="zh-CN" sz="1100"/>
            <a:t>https://www.heritage.org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73327</xdr:colOff>
      <xdr:row>198</xdr:row>
      <xdr:rowOff>123825</xdr:rowOff>
    </xdr:from>
    <xdr:to>
      <xdr:col>9</xdr:col>
      <xdr:colOff>609601</xdr:colOff>
      <xdr:row>216</xdr:row>
      <xdr:rowOff>73716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4B6E674-8509-444C-8ABB-15F6756D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577" y="34566225"/>
          <a:ext cx="6022674" cy="30359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35859</xdr:colOff>
      <xdr:row>16</xdr:row>
      <xdr:rowOff>170328</xdr:rowOff>
    </xdr:from>
    <xdr:to>
      <xdr:col>16</xdr:col>
      <xdr:colOff>441597</xdr:colOff>
      <xdr:row>42</xdr:row>
      <xdr:rowOff>74855</xdr:rowOff>
    </xdr:to>
    <xdr:pic>
      <xdr:nvPicPr>
        <xdr:cNvPr id="4" name="图片 3" descr="http://s8.sinaimg.cn/mw690/005ASDRdgy6XtIcVCIf87">
          <a:extLst>
            <a:ext uri="{FF2B5EF4-FFF2-40B4-BE49-F238E27FC236}">
              <a16:creationId xmlns:a16="http://schemas.microsoft.com/office/drawing/2014/main" id="{D70D10E2-27B3-459E-B3C0-965E35C9141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356208"/>
          <a:ext cx="8940138" cy="44612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31</xdr:col>
      <xdr:colOff>49306</xdr:colOff>
      <xdr:row>18</xdr:row>
      <xdr:rowOff>39057</xdr:rowOff>
    </xdr:from>
    <xdr:to>
      <xdr:col>45</xdr:col>
      <xdr:colOff>503840</xdr:colOff>
      <xdr:row>33</xdr:row>
      <xdr:rowOff>21770</xdr:rowOff>
    </xdr:to>
    <xdr:pic>
      <xdr:nvPicPr>
        <xdr:cNvPr id="5" name="图片 4" descr="http://s3.sinaimg.cn/mw690/005ASDRdgy6XtIo7e2642">
          <a:extLst>
            <a:ext uri="{FF2B5EF4-FFF2-40B4-BE49-F238E27FC236}">
              <a16:creationId xmlns:a16="http://schemas.microsoft.com/office/drawing/2014/main" id="{1226063B-A8B8-4B7C-97A8-BDF0A8FEB16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2106" y="24400197"/>
          <a:ext cx="8988934" cy="26116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595447</xdr:colOff>
      <xdr:row>48</xdr:row>
      <xdr:rowOff>153489</xdr:rowOff>
    </xdr:from>
    <xdr:to>
      <xdr:col>15</xdr:col>
      <xdr:colOff>407146</xdr:colOff>
      <xdr:row>73</xdr:row>
      <xdr:rowOff>54429</xdr:rowOff>
    </xdr:to>
    <xdr:pic>
      <xdr:nvPicPr>
        <xdr:cNvPr id="6" name="图片 5" descr="http://s1.sinaimg.cn/mw690/005ASDRdgy6XtID4bXW40">
          <a:extLst>
            <a:ext uri="{FF2B5EF4-FFF2-40B4-BE49-F238E27FC236}">
              <a16:creationId xmlns:a16="http://schemas.microsoft.com/office/drawing/2014/main" id="{0FA46A52-661E-4B40-9283-565378614CB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047" y="29947689"/>
          <a:ext cx="8346099" cy="4282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152399</xdr:colOff>
      <xdr:row>109</xdr:row>
      <xdr:rowOff>43543</xdr:rowOff>
    </xdr:from>
    <xdr:to>
      <xdr:col>15</xdr:col>
      <xdr:colOff>575282</xdr:colOff>
      <xdr:row>131</xdr:row>
      <xdr:rowOff>43544</xdr:rowOff>
    </xdr:to>
    <xdr:pic>
      <xdr:nvPicPr>
        <xdr:cNvPr id="7" name="图片 6" descr="http://s16.sinaimg.cn/mw690/005ASDRdgy6XtIFdM1p7f">
          <a:extLst>
            <a:ext uri="{FF2B5EF4-FFF2-40B4-BE49-F238E27FC236}">
              <a16:creationId xmlns:a16="http://schemas.microsoft.com/office/drawing/2014/main" id="{B12835E1-BF6A-4835-818F-D05EDC608A8B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599" y="40528603"/>
          <a:ext cx="8347683" cy="38557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10886</xdr:colOff>
      <xdr:row>78</xdr:row>
      <xdr:rowOff>65314</xdr:rowOff>
    </xdr:from>
    <xdr:to>
      <xdr:col>16</xdr:col>
      <xdr:colOff>525236</xdr:colOff>
      <xdr:row>105</xdr:row>
      <xdr:rowOff>10887</xdr:rowOff>
    </xdr:to>
    <xdr:pic>
      <xdr:nvPicPr>
        <xdr:cNvPr id="9" name="Picture 2" descr="https://xqimg.imedao.com/158df1940763cdb3fe2493d6.jpg">
          <a:extLst>
            <a:ext uri="{FF2B5EF4-FFF2-40B4-BE49-F238E27FC236}">
              <a16:creationId xmlns:a16="http://schemas.microsoft.com/office/drawing/2014/main" id="{66862D56-483E-4308-8202-229661DB1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086" y="35117314"/>
          <a:ext cx="9048750" cy="4677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304799</xdr:colOff>
      <xdr:row>78</xdr:row>
      <xdr:rowOff>119743</xdr:rowOff>
    </xdr:from>
    <xdr:to>
      <xdr:col>33</xdr:col>
      <xdr:colOff>224461</xdr:colOff>
      <xdr:row>98</xdr:row>
      <xdr:rowOff>88143</xdr:rowOff>
    </xdr:to>
    <xdr:pic>
      <xdr:nvPicPr>
        <xdr:cNvPr id="10" name="Picture 2" descr="https://xqimg.imedao.com/158df1909413d513fbdf195f.jpg">
          <a:extLst>
            <a:ext uri="{FF2B5EF4-FFF2-40B4-BE49-F238E27FC236}">
              <a16:creationId xmlns:a16="http://schemas.microsoft.com/office/drawing/2014/main" id="{66CFEDCC-A777-4943-A653-FACB9718D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7999" y="35171743"/>
          <a:ext cx="9673262" cy="347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87406</xdr:colOff>
      <xdr:row>18</xdr:row>
      <xdr:rowOff>28014</xdr:rowOff>
    </xdr:from>
    <xdr:to>
      <xdr:col>55</xdr:col>
      <xdr:colOff>524892</xdr:colOff>
      <xdr:row>36</xdr:row>
      <xdr:rowOff>141913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C4A87F4-C55F-43C0-A076-FB743CB3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13806" y="24389154"/>
          <a:ext cx="5314286" cy="3268579"/>
        </a:xfrm>
        <a:prstGeom prst="rect">
          <a:avLst/>
        </a:prstGeom>
      </xdr:spPr>
    </xdr:pic>
    <xdr:clientData/>
  </xdr:twoCellAnchor>
  <xdr:twoCellAnchor editAs="oneCell">
    <xdr:from>
      <xdr:col>17</xdr:col>
      <xdr:colOff>195943</xdr:colOff>
      <xdr:row>48</xdr:row>
      <xdr:rowOff>76199</xdr:rowOff>
    </xdr:from>
    <xdr:to>
      <xdr:col>27</xdr:col>
      <xdr:colOff>499577</xdr:colOff>
      <xdr:row>70</xdr:row>
      <xdr:rowOff>97971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AFF605C-B6F4-47E9-A165-912E661E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59143" y="29870399"/>
          <a:ext cx="6399634" cy="3877492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109</xdr:row>
      <xdr:rowOff>133350</xdr:rowOff>
    </xdr:from>
    <xdr:to>
      <xdr:col>27</xdr:col>
      <xdr:colOff>171450</xdr:colOff>
      <xdr:row>130</xdr:row>
      <xdr:rowOff>6964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390449B-5002-43F2-AEB2-DBA8B4D2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34650" y="40618410"/>
          <a:ext cx="6096000" cy="3554074"/>
        </a:xfrm>
        <a:prstGeom prst="rect">
          <a:avLst/>
        </a:prstGeom>
      </xdr:spPr>
    </xdr:pic>
    <xdr:clientData/>
  </xdr:twoCellAnchor>
  <xdr:twoCellAnchor>
    <xdr:from>
      <xdr:col>2</xdr:col>
      <xdr:colOff>10886</xdr:colOff>
      <xdr:row>3</xdr:row>
      <xdr:rowOff>119743</xdr:rowOff>
    </xdr:from>
    <xdr:to>
      <xdr:col>11</xdr:col>
      <xdr:colOff>477050</xdr:colOff>
      <xdr:row>12</xdr:row>
      <xdr:rowOff>49307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80B239B1-5765-49C6-A4CD-1986366E5733}"/>
            </a:ext>
          </a:extLst>
        </xdr:cNvPr>
        <xdr:cNvSpPr/>
      </xdr:nvSpPr>
      <xdr:spPr>
        <a:xfrm>
          <a:off x="1230086" y="22027243"/>
          <a:ext cx="5952564" cy="15069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世界投资品的回报：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）美国股市</a:t>
          </a:r>
          <a:r>
            <a:rPr lang="en-US" altLang="zh-CN" sz="1100"/>
            <a:t>200</a:t>
          </a:r>
          <a:r>
            <a:rPr lang="zh-CN" altLang="en-US" sz="1100"/>
            <a:t>年的回报为</a:t>
          </a:r>
          <a:r>
            <a:rPr lang="en-US" altLang="zh-CN" sz="1100"/>
            <a:t>6.7%</a:t>
          </a:r>
          <a:r>
            <a:rPr lang="zh-CN" altLang="en-US" sz="1100"/>
            <a:t>，跑赢所有其他投资品；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）中国股市</a:t>
          </a:r>
          <a:r>
            <a:rPr lang="en-US" altLang="zh-CN" sz="1100"/>
            <a:t>25</a:t>
          </a:r>
          <a:r>
            <a:rPr lang="zh-CN" altLang="en-US" sz="1100"/>
            <a:t>年的投资回报为</a:t>
          </a:r>
          <a:r>
            <a:rPr lang="en-US" altLang="zh-CN" sz="1100"/>
            <a:t>10-11%</a:t>
          </a:r>
          <a:r>
            <a:rPr lang="zh-CN" altLang="en-US" sz="1100"/>
            <a:t>，因为发展中国家溢价；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591669</xdr:colOff>
      <xdr:row>135</xdr:row>
      <xdr:rowOff>73908</xdr:rowOff>
    </xdr:from>
    <xdr:to>
      <xdr:col>13</xdr:col>
      <xdr:colOff>588156</xdr:colOff>
      <xdr:row>158</xdr:row>
      <xdr:rowOff>110709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5AAD024-3433-419D-B229-9C4A695FE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0869" y="24278614"/>
          <a:ext cx="6702087" cy="4160566"/>
        </a:xfrm>
        <a:prstGeom prst="rect">
          <a:avLst/>
        </a:prstGeom>
      </xdr:spPr>
    </xdr:pic>
    <xdr:clientData/>
  </xdr:twoCellAnchor>
  <xdr:twoCellAnchor editAs="oneCell">
    <xdr:from>
      <xdr:col>16</xdr:col>
      <xdr:colOff>503853</xdr:colOff>
      <xdr:row>14</xdr:row>
      <xdr:rowOff>27710</xdr:rowOff>
    </xdr:from>
    <xdr:to>
      <xdr:col>30</xdr:col>
      <xdr:colOff>144035</xdr:colOff>
      <xdr:row>43</xdr:row>
      <xdr:rowOff>109904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7AD4836-BFF5-4202-95F7-4FA85889B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7453" y="2549237"/>
          <a:ext cx="8174582" cy="530535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603737</xdr:colOff>
      <xdr:row>17</xdr:row>
      <xdr:rowOff>0</xdr:rowOff>
    </xdr:from>
    <xdr:to>
      <xdr:col>8</xdr:col>
      <xdr:colOff>11724</xdr:colOff>
      <xdr:row>17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00779AD-CFF2-4453-8F8E-362CDDE2A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592014</xdr:colOff>
      <xdr:row>17</xdr:row>
      <xdr:rowOff>20515</xdr:rowOff>
    </xdr:from>
    <xdr:to>
      <xdr:col>8</xdr:col>
      <xdr:colOff>1</xdr:colOff>
      <xdr:row>36</xdr:row>
      <xdr:rowOff>87922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6FE0E7-63A5-4088-9292-2F6E577F0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5861</xdr:colOff>
      <xdr:row>1</xdr:row>
      <xdr:rowOff>11725</xdr:rowOff>
    </xdr:from>
    <xdr:to>
      <xdr:col>8</xdr:col>
      <xdr:colOff>35169</xdr:colOff>
      <xdr:row>5</xdr:row>
      <xdr:rowOff>58617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1C95EC8E-EE36-4038-A8A3-10293C0AFAB2}"/>
            </a:ext>
          </a:extLst>
        </xdr:cNvPr>
        <xdr:cNvSpPr/>
      </xdr:nvSpPr>
      <xdr:spPr>
        <a:xfrm>
          <a:off x="615461" y="158263"/>
          <a:ext cx="4824046" cy="63304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概要：</a:t>
          </a:r>
          <a:endParaRPr lang="en-US" altLang="zh-CN" sz="1100"/>
        </a:p>
        <a:p>
          <a:pPr algn="l"/>
          <a:r>
            <a:rPr lang="zh-CN" altLang="en-US" sz="1100"/>
            <a:t>长期持有美股</a:t>
          </a:r>
          <a:r>
            <a:rPr lang="en-US" altLang="zh-CN" sz="1100"/>
            <a:t>+</a:t>
          </a:r>
          <a:r>
            <a:rPr lang="zh-CN" altLang="en-US" sz="1100"/>
            <a:t>分散股票组合至</a:t>
          </a:r>
          <a:r>
            <a:rPr lang="en-US" altLang="zh-CN" sz="1100"/>
            <a:t>30</a:t>
          </a:r>
          <a:r>
            <a:rPr lang="zh-CN" altLang="en-US" sz="1100"/>
            <a:t>年，赢的概率几乎为</a:t>
          </a:r>
          <a:r>
            <a:rPr lang="en-US" altLang="zh-CN" sz="1100"/>
            <a:t>100%</a:t>
          </a:r>
          <a:r>
            <a:rPr lang="zh-CN" altLang="en-US" sz="1100"/>
            <a:t>。</a:t>
          </a:r>
          <a:endParaRPr lang="en-US" altLang="zh-C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171992</xdr:colOff>
      <xdr:row>29</xdr:row>
      <xdr:rowOff>64225</xdr:rowOff>
    </xdr:from>
    <xdr:to>
      <xdr:col>8</xdr:col>
      <xdr:colOff>669089</xdr:colOff>
      <xdr:row>51</xdr:row>
      <xdr:rowOff>56605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0DF9653-0B1C-407C-B7F2-5ABC0F20D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318247</xdr:colOff>
      <xdr:row>29</xdr:row>
      <xdr:rowOff>67235</xdr:rowOff>
    </xdr:from>
    <xdr:to>
      <xdr:col>17</xdr:col>
      <xdr:colOff>618564</xdr:colOff>
      <xdr:row>51</xdr:row>
      <xdr:rowOff>116541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18F0E85-A29D-4C7C-863C-64BF068DC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188258</xdr:colOff>
      <xdr:row>55</xdr:row>
      <xdr:rowOff>134473</xdr:rowOff>
    </xdr:from>
    <xdr:to>
      <xdr:col>8</xdr:col>
      <xdr:colOff>681317</xdr:colOff>
      <xdr:row>80</xdr:row>
      <xdr:rowOff>134471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B8F71FD-158F-4E8E-8717-37BF3B7AD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295834</xdr:colOff>
      <xdr:row>55</xdr:row>
      <xdr:rowOff>107575</xdr:rowOff>
    </xdr:from>
    <xdr:to>
      <xdr:col>18</xdr:col>
      <xdr:colOff>0</xdr:colOff>
      <xdr:row>80</xdr:row>
      <xdr:rowOff>134470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E510BCF-08E6-4FC5-A3CA-3D01227FF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295832</xdr:colOff>
      <xdr:row>1</xdr:row>
      <xdr:rowOff>44823</xdr:rowOff>
    </xdr:from>
    <xdr:to>
      <xdr:col>15</xdr:col>
      <xdr:colOff>754379</xdr:colOff>
      <xdr:row>25</xdr:row>
      <xdr:rowOff>89647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7CB5E89-724A-4BE7-B6DE-73575E1E4508}"/>
            </a:ext>
          </a:extLst>
        </xdr:cNvPr>
        <xdr:cNvSpPr/>
      </xdr:nvSpPr>
      <xdr:spPr>
        <a:xfrm>
          <a:off x="585392" y="189603"/>
          <a:ext cx="11088447" cy="351954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投资收益比较：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）巴菲特</a:t>
          </a:r>
          <a:r>
            <a:rPr lang="en-US" altLang="zh-CN" sz="1100"/>
            <a:t>60</a:t>
          </a:r>
          <a:r>
            <a:rPr lang="zh-CN" altLang="en-US" sz="1100"/>
            <a:t>年复合回报约</a:t>
          </a:r>
          <a:r>
            <a:rPr lang="en-US" altLang="zh-CN" sz="1100"/>
            <a:t>20%</a:t>
          </a:r>
          <a:r>
            <a:rPr lang="zh-CN" altLang="en-US" sz="1100"/>
            <a:t>，投资增值</a:t>
          </a:r>
          <a:r>
            <a:rPr lang="en-US" altLang="zh-CN" sz="1100"/>
            <a:t>6.3</a:t>
          </a:r>
          <a:r>
            <a:rPr lang="zh-CN" altLang="en-US" sz="1100"/>
            <a:t>万倍；（不分红</a:t>
          </a:r>
          <a:r>
            <a:rPr lang="en-US" altLang="zh-CN" sz="1100"/>
            <a:t>+</a:t>
          </a:r>
          <a:r>
            <a:rPr lang="zh-CN" altLang="en-US" sz="1100"/>
            <a:t>无管理费）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）如果巴菲特采用基金模式（</a:t>
          </a:r>
          <a:r>
            <a:rPr lang="en-US" altLang="zh-CN" sz="1100"/>
            <a:t>2%</a:t>
          </a:r>
          <a:r>
            <a:rPr lang="zh-CN" altLang="en-US" sz="1100"/>
            <a:t>管理费</a:t>
          </a:r>
          <a:r>
            <a:rPr lang="en-US" altLang="zh-CN" sz="1100"/>
            <a:t>+</a:t>
          </a:r>
          <a:r>
            <a:rPr lang="zh-CN" altLang="en-US" sz="1100"/>
            <a:t>分成</a:t>
          </a:r>
          <a:r>
            <a:rPr lang="en-US" altLang="zh-CN" sz="1100"/>
            <a:t>20%</a:t>
          </a:r>
          <a:r>
            <a:rPr lang="zh-CN" altLang="en-US" sz="1100"/>
            <a:t>），投资增值下降至</a:t>
          </a:r>
          <a:r>
            <a:rPr lang="en-US" altLang="zh-CN" sz="1100"/>
            <a:t>2535</a:t>
          </a:r>
          <a:r>
            <a:rPr lang="zh-CN" altLang="en-US" sz="1100"/>
            <a:t>倍。与原有绝对收益差距为</a:t>
          </a:r>
          <a:r>
            <a:rPr lang="en-US" altLang="zh-CN" sz="1100"/>
            <a:t>25</a:t>
          </a:r>
          <a:r>
            <a:rPr lang="zh-CN" altLang="en-US" sz="1100"/>
            <a:t>倍，或基金模式绝对收益仅为巴菲特的</a:t>
          </a:r>
          <a:r>
            <a:rPr lang="en-US" altLang="zh-CN" sz="1100"/>
            <a:t>4%</a:t>
          </a:r>
          <a:r>
            <a:rPr lang="zh-CN" altLang="en-US" sz="1100"/>
            <a:t>，仅仅是一个零头！出资人的复合回报从</a:t>
          </a:r>
          <a:r>
            <a:rPr lang="en-US" altLang="zh-CN" sz="1100"/>
            <a:t>20%</a:t>
          </a:r>
          <a:r>
            <a:rPr lang="zh-CN" altLang="en-US" sz="1100"/>
            <a:t>降至</a:t>
          </a:r>
          <a:r>
            <a:rPr lang="en-US" altLang="zh-CN" sz="1100"/>
            <a:t>14%</a:t>
          </a:r>
          <a:r>
            <a:rPr lang="zh-CN" altLang="en-US" sz="1100"/>
            <a:t>，</a:t>
          </a:r>
          <a:r>
            <a:rPr lang="en-US" altLang="zh-CN" sz="1100"/>
            <a:t>6</a:t>
          </a:r>
          <a:r>
            <a:rPr lang="zh-CN" altLang="en-US" sz="1100"/>
            <a:t>个点不见。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）如购买被动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指数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基金（最低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0.3%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管理费），假设实现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正常回报。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年增值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436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倍。比主动基金收益高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出资人的复合回报从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降至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10.7%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基本没降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4</a:t>
          </a:r>
          <a:r>
            <a:rPr lang="zh-CN" altLang="en-US" sz="1100"/>
            <a:t>）如购买主动基金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管理费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分成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，假设实现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正常回报。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年增值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倍。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出资人的复合回报从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降至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个点不见。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绝对收益仅为主动基金的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，仅仅是一个零头！ </a:t>
          </a:r>
          <a:endParaRPr lang="zh-CN" altLang="zh-CN">
            <a:effectLst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结论：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2%+20%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基金收费模式，让高收益变低收益；中间差额，流向基金公司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税收。以及这部分差额导致的未投资收益损失。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）这种差距，只能通过统计来感知。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等待机会，在大盘整体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较低时，购买低费率被动指数基金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困难在于很难坚持，无操作感。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备注：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）假设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股历史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28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年的平均回报为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11%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，和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ROE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接近，且包含分红；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）假设不考虑税费杂费等因素；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）历史统计证明，绝大多数主动积极无法战胜大盘，即被动基金指数。</a:t>
          </a:r>
          <a:endParaRPr lang="zh-CN" altLang="zh-CN">
            <a:effectLst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18</xdr:col>
      <xdr:colOff>247811</xdr:colOff>
      <xdr:row>29</xdr:row>
      <xdr:rowOff>16969</xdr:rowOff>
    </xdr:from>
    <xdr:to>
      <xdr:col>26</xdr:col>
      <xdr:colOff>582706</xdr:colOff>
      <xdr:row>51</xdr:row>
      <xdr:rowOff>134471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F68A432-9DDD-47CF-BBEA-437EDAD23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41415</xdr:colOff>
      <xdr:row>32</xdr:row>
      <xdr:rowOff>12140</xdr:rowOff>
    </xdr:from>
    <xdr:to>
      <xdr:col>26</xdr:col>
      <xdr:colOff>583097</xdr:colOff>
      <xdr:row>35</xdr:row>
      <xdr:rowOff>76200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E6908BB-6653-449D-9CDD-DF57C7B08CA7}"/>
            </a:ext>
          </a:extLst>
        </xdr:cNvPr>
        <xdr:cNvSpPr/>
      </xdr:nvSpPr>
      <xdr:spPr>
        <a:xfrm>
          <a:off x="18554702" y="4676905"/>
          <a:ext cx="541682" cy="50138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212035</xdr:colOff>
      <xdr:row>35</xdr:row>
      <xdr:rowOff>51682</xdr:rowOff>
    </xdr:from>
    <xdr:to>
      <xdr:col>26</xdr:col>
      <xdr:colOff>29817</xdr:colOff>
      <xdr:row>37</xdr:row>
      <xdr:rowOff>13251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39203D7A-DFAA-4A43-8054-CBC8537FCE7A}"/>
            </a:ext>
          </a:extLst>
        </xdr:cNvPr>
        <xdr:cNvSpPr/>
      </xdr:nvSpPr>
      <xdr:spPr>
        <a:xfrm>
          <a:off x="17506122" y="5153769"/>
          <a:ext cx="1036982" cy="253117"/>
        </a:xfrm>
        <a:prstGeom prst="wedgeRectCallout">
          <a:avLst>
            <a:gd name="adj1" fmla="val 49693"/>
            <a:gd name="adj2" fmla="val -11740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巴菲特正常模式</a:t>
          </a:r>
        </a:p>
      </xdr:txBody>
    </xdr:sp>
    <xdr:clientData/>
  </xdr:twoCellAnchor>
  <xdr:twoCellAnchor>
    <xdr:from>
      <xdr:col>25</xdr:col>
      <xdr:colOff>165604</xdr:colOff>
      <xdr:row>43</xdr:row>
      <xdr:rowOff>26505</xdr:rowOff>
    </xdr:from>
    <xdr:to>
      <xdr:col>26</xdr:col>
      <xdr:colOff>569843</xdr:colOff>
      <xdr:row>44</xdr:row>
      <xdr:rowOff>128216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B7937E02-4F21-4A52-8F65-871444787AE4}"/>
            </a:ext>
          </a:extLst>
        </xdr:cNvPr>
        <xdr:cNvSpPr/>
      </xdr:nvSpPr>
      <xdr:spPr>
        <a:xfrm>
          <a:off x="18069291" y="6294783"/>
          <a:ext cx="1013839" cy="247485"/>
        </a:xfrm>
        <a:prstGeom prst="wedgeRectCallout">
          <a:avLst>
            <a:gd name="adj1" fmla="val 18134"/>
            <a:gd name="adj2" fmla="val 75824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巴菲特基金模式</a:t>
          </a:r>
        </a:p>
      </xdr:txBody>
    </xdr:sp>
    <xdr:clientData/>
  </xdr:twoCellAnchor>
  <xdr:twoCellAnchor>
    <xdr:from>
      <xdr:col>18</xdr:col>
      <xdr:colOff>295833</xdr:colOff>
      <xdr:row>55</xdr:row>
      <xdr:rowOff>134471</xdr:rowOff>
    </xdr:from>
    <xdr:to>
      <xdr:col>27</xdr:col>
      <xdr:colOff>188258</xdr:colOff>
      <xdr:row>80</xdr:row>
      <xdr:rowOff>71719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F74DC0CE-14FA-4FF0-84C4-5D318379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112643</xdr:colOff>
      <xdr:row>45</xdr:row>
      <xdr:rowOff>59635</xdr:rowOff>
    </xdr:from>
    <xdr:to>
      <xdr:col>26</xdr:col>
      <xdr:colOff>591047</xdr:colOff>
      <xdr:row>47</xdr:row>
      <xdr:rowOff>135777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E56B12BB-76D7-4312-90E8-889CB36FC36B}"/>
            </a:ext>
          </a:extLst>
        </xdr:cNvPr>
        <xdr:cNvSpPr/>
      </xdr:nvSpPr>
      <xdr:spPr>
        <a:xfrm>
          <a:off x="18625930" y="6619461"/>
          <a:ext cx="478404" cy="36769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377687</xdr:colOff>
      <xdr:row>73</xdr:row>
      <xdr:rowOff>46382</xdr:rowOff>
    </xdr:from>
    <xdr:to>
      <xdr:col>27</xdr:col>
      <xdr:colOff>172278</xdr:colOff>
      <xdr:row>75</xdr:row>
      <xdr:rowOff>92766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6A4815F3-9B41-4AC9-964F-3D6CF03FAD62}"/>
            </a:ext>
          </a:extLst>
        </xdr:cNvPr>
        <xdr:cNvSpPr/>
      </xdr:nvSpPr>
      <xdr:spPr>
        <a:xfrm>
          <a:off x="18890974" y="10687878"/>
          <a:ext cx="463826" cy="33793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384312</xdr:colOff>
      <xdr:row>60</xdr:row>
      <xdr:rowOff>59636</xdr:rowOff>
    </xdr:from>
    <xdr:to>
      <xdr:col>27</xdr:col>
      <xdr:colOff>159026</xdr:colOff>
      <xdr:row>63</xdr:row>
      <xdr:rowOff>92766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448997A3-7E08-4F87-A9F2-C6AB25103855}"/>
            </a:ext>
          </a:extLst>
        </xdr:cNvPr>
        <xdr:cNvSpPr/>
      </xdr:nvSpPr>
      <xdr:spPr>
        <a:xfrm>
          <a:off x="18897599" y="8806071"/>
          <a:ext cx="443949" cy="47045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385483</xdr:colOff>
      <xdr:row>61</xdr:row>
      <xdr:rowOff>49890</xdr:rowOff>
    </xdr:from>
    <xdr:to>
      <xdr:col>26</xdr:col>
      <xdr:colOff>258417</xdr:colOff>
      <xdr:row>63</xdr:row>
      <xdr:rowOff>6626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4264BA6A-2B00-49D1-ACB1-1FFA4B636921}"/>
            </a:ext>
          </a:extLst>
        </xdr:cNvPr>
        <xdr:cNvSpPr/>
      </xdr:nvSpPr>
      <xdr:spPr>
        <a:xfrm>
          <a:off x="17679570" y="8942099"/>
          <a:ext cx="1092134" cy="248284"/>
        </a:xfrm>
        <a:prstGeom prst="wedgeRectCallout">
          <a:avLst>
            <a:gd name="adj1" fmla="val 57749"/>
            <a:gd name="adj2" fmla="val -2414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被动低费率基金</a:t>
          </a:r>
        </a:p>
      </xdr:txBody>
    </xdr:sp>
    <xdr:clientData/>
  </xdr:twoCellAnchor>
  <xdr:twoCellAnchor>
    <xdr:from>
      <xdr:col>25</xdr:col>
      <xdr:colOff>460076</xdr:colOff>
      <xdr:row>70</xdr:row>
      <xdr:rowOff>76816</xdr:rowOff>
    </xdr:from>
    <xdr:to>
      <xdr:col>27</xdr:col>
      <xdr:colOff>185531</xdr:colOff>
      <xdr:row>72</xdr:row>
      <xdr:rowOff>46383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A9081FFE-45C8-47C4-BC27-AA6AF3CC3024}"/>
            </a:ext>
          </a:extLst>
        </xdr:cNvPr>
        <xdr:cNvSpPr/>
      </xdr:nvSpPr>
      <xdr:spPr>
        <a:xfrm>
          <a:off x="18363763" y="10280990"/>
          <a:ext cx="1004290" cy="261115"/>
        </a:xfrm>
        <a:prstGeom prst="wedgeRectCallout">
          <a:avLst>
            <a:gd name="adj1" fmla="val 23498"/>
            <a:gd name="adj2" fmla="val 7906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主动高收费基金</a:t>
          </a:r>
        </a:p>
      </xdr:txBody>
    </xdr:sp>
    <xdr:clientData/>
  </xdr:twoCellAnchor>
  <xdr:twoCellAnchor>
    <xdr:from>
      <xdr:col>10</xdr:col>
      <xdr:colOff>671222</xdr:colOff>
      <xdr:row>154</xdr:row>
      <xdr:rowOff>141135</xdr:rowOff>
    </xdr:from>
    <xdr:to>
      <xdr:col>12</xdr:col>
      <xdr:colOff>702364</xdr:colOff>
      <xdr:row>156</xdr:row>
      <xdr:rowOff>112643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AC07EA60-020A-460E-A622-371F7396121C}"/>
            </a:ext>
          </a:extLst>
        </xdr:cNvPr>
        <xdr:cNvSpPr/>
      </xdr:nvSpPr>
      <xdr:spPr>
        <a:xfrm>
          <a:off x="7827396" y="22643326"/>
          <a:ext cx="1541890" cy="263056"/>
        </a:xfrm>
        <a:prstGeom prst="wedgeRectCallout">
          <a:avLst>
            <a:gd name="adj1" fmla="val 22232"/>
            <a:gd name="adj2" fmla="val -8915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20%</a:t>
          </a:r>
          <a:r>
            <a:rPr lang="zh-CN" altLang="en-US" sz="900"/>
            <a:t>降至</a:t>
          </a:r>
          <a:r>
            <a:rPr lang="en-US" altLang="zh-CN" sz="900"/>
            <a:t>14%</a:t>
          </a:r>
          <a:r>
            <a:rPr lang="zh-CN" altLang="en-US" sz="900"/>
            <a:t>，少了</a:t>
          </a:r>
          <a:r>
            <a:rPr lang="en-US" altLang="zh-CN" sz="900"/>
            <a:t>6%</a:t>
          </a:r>
          <a:r>
            <a:rPr lang="zh-CN" altLang="en-US" sz="900"/>
            <a:t>！</a:t>
          </a:r>
        </a:p>
      </xdr:txBody>
    </xdr:sp>
    <xdr:clientData/>
  </xdr:twoCellAnchor>
  <xdr:twoCellAnchor>
    <xdr:from>
      <xdr:col>19</xdr:col>
      <xdr:colOff>47377</xdr:colOff>
      <xdr:row>155</xdr:row>
      <xdr:rowOff>19547</xdr:rowOff>
    </xdr:from>
    <xdr:to>
      <xdr:col>20</xdr:col>
      <xdr:colOff>742122</xdr:colOff>
      <xdr:row>156</xdr:row>
      <xdr:rowOff>119270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1605F9D7-5AF3-4AA1-A668-6F2AB09A3F47}"/>
            </a:ext>
          </a:extLst>
        </xdr:cNvPr>
        <xdr:cNvSpPr/>
      </xdr:nvSpPr>
      <xdr:spPr>
        <a:xfrm>
          <a:off x="14001916" y="22667512"/>
          <a:ext cx="1450119" cy="245497"/>
        </a:xfrm>
        <a:prstGeom prst="wedgeRectCallout">
          <a:avLst>
            <a:gd name="adj1" fmla="val 22558"/>
            <a:gd name="adj2" fmla="val -1075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11%</a:t>
          </a:r>
          <a:r>
            <a:rPr lang="zh-CN" altLang="en-US" sz="900"/>
            <a:t>降至</a:t>
          </a:r>
          <a:r>
            <a:rPr lang="en-US" altLang="zh-CN" sz="900"/>
            <a:t>7%</a:t>
          </a:r>
          <a:r>
            <a:rPr lang="zh-CN" altLang="en-US" sz="900"/>
            <a:t>，少了</a:t>
          </a:r>
          <a:r>
            <a:rPr lang="en-US" altLang="zh-CN" sz="900"/>
            <a:t>4%</a:t>
          </a:r>
          <a:r>
            <a:rPr lang="zh-CN" altLang="en-US" sz="900"/>
            <a:t>！</a:t>
          </a:r>
        </a:p>
      </xdr:txBody>
    </xdr:sp>
    <xdr:clientData/>
  </xdr:twoCellAnchor>
  <xdr:twoCellAnchor>
    <xdr:from>
      <xdr:col>28</xdr:col>
      <xdr:colOff>324678</xdr:colOff>
      <xdr:row>154</xdr:row>
      <xdr:rowOff>144450</xdr:rowOff>
    </xdr:from>
    <xdr:to>
      <xdr:col>31</xdr:col>
      <xdr:colOff>0</xdr:colOff>
      <xdr:row>156</xdr:row>
      <xdr:rowOff>125897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DE047A57-51B7-4A3D-ADC3-D2A574E69439}"/>
            </a:ext>
          </a:extLst>
        </xdr:cNvPr>
        <xdr:cNvSpPr/>
      </xdr:nvSpPr>
      <xdr:spPr>
        <a:xfrm>
          <a:off x="20116800" y="22646641"/>
          <a:ext cx="1616765" cy="272995"/>
        </a:xfrm>
        <a:prstGeom prst="wedgeRectCallout">
          <a:avLst>
            <a:gd name="adj1" fmla="val 27790"/>
            <a:gd name="adj2" fmla="val -9080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/>
            <a:t>从</a:t>
          </a:r>
          <a:r>
            <a:rPr lang="en-US" altLang="zh-CN" sz="900"/>
            <a:t>11%</a:t>
          </a:r>
          <a:r>
            <a:rPr lang="zh-CN" altLang="en-US" sz="900"/>
            <a:t>降至</a:t>
          </a:r>
          <a:r>
            <a:rPr lang="en-US" altLang="zh-CN" sz="900"/>
            <a:t>10.7%</a:t>
          </a:r>
          <a:r>
            <a:rPr lang="zh-CN" altLang="en-US" sz="900"/>
            <a:t>，基本没少！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0</xdr:rowOff>
    </xdr:from>
    <xdr:to>
      <xdr:col>5</xdr:col>
      <xdr:colOff>304800</xdr:colOff>
      <xdr:row>30</xdr:row>
      <xdr:rowOff>8672</xdr:rowOff>
    </xdr:to>
    <xdr:sp macro="" textlink="">
      <xdr:nvSpPr>
        <xdr:cNvPr id="23553" name="自选图形 1" descr="D:\Document\Web 2018\%E5%BC%BA%E4%BA%BA%E6%94%BF%E6%B2%BB%E6%98%AF%E5%BA%B7%E6%B3%A2%E4%B8%8B%E5%8D%8A%E5%9C%BA%E7%9A%84%E5%B8%B8%E6%80%81_files\640">
          <a:extLst>
            <a:ext uri="{FF2B5EF4-FFF2-40B4-BE49-F238E27FC236}">
              <a16:creationId xmlns:a16="http://schemas.microsoft.com/office/drawing/2014/main" id="{1051BEBF-FDD3-4569-B078-FB584A85060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26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568569</xdr:colOff>
      <xdr:row>1</xdr:row>
      <xdr:rowOff>58616</xdr:rowOff>
    </xdr:from>
    <xdr:to>
      <xdr:col>11</xdr:col>
      <xdr:colOff>576942</xdr:colOff>
      <xdr:row>18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731BCB28-D71C-431B-9AF3-238CA5D693B6}"/>
            </a:ext>
          </a:extLst>
        </xdr:cNvPr>
        <xdr:cNvSpPr/>
      </xdr:nvSpPr>
      <xdr:spPr>
        <a:xfrm>
          <a:off x="568569" y="204390"/>
          <a:ext cx="8059069" cy="24261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解读“</a:t>
          </a:r>
          <a:r>
            <a:rPr lang="zh-CN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康德拉季耶夫周期理论</a:t>
          </a:r>
          <a:r>
            <a:rPr lang="zh-CN" altLang="en-US" sz="900"/>
            <a:t>”：</a:t>
          </a:r>
          <a:endParaRPr lang="en-US" altLang="zh-CN" sz="900"/>
        </a:p>
        <a:p>
          <a:pPr algn="l"/>
          <a:r>
            <a:rPr lang="en-US" altLang="zh-CN" sz="900"/>
            <a:t>1</a:t>
          </a:r>
          <a:r>
            <a:rPr lang="zh-CN" altLang="en-US" sz="900"/>
            <a:t>）资本主义经济存在</a:t>
          </a:r>
          <a:r>
            <a:rPr lang="en-US" altLang="zh-CN" sz="900"/>
            <a:t>45-60</a:t>
          </a:r>
          <a:r>
            <a:rPr lang="zh-CN" altLang="en-US" sz="900"/>
            <a:t>年长期波动，称为康德拉季耶夫周期；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2</a:t>
          </a:r>
          <a:r>
            <a:rPr lang="zh-CN" altLang="en-US" sz="900"/>
            <a:t>）从科学技术是生产力发展的动力来看，康德拉季耶夫周期是生产力发展的周期。这种生产力发展的周期是由科学技术发展的周期决定的。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3</a:t>
          </a:r>
          <a:r>
            <a:rPr lang="zh-CN" altLang="en-US" sz="900"/>
            <a:t>）科学技术体系是分析的出发点，分为科学原理、技术原理和应用技术三个层次。三者关系上，在这三个层次的关系上，科学原理的发展决定技术原理的发展，技术原理的发展不可能超越科学原理决定的限度；同样地，技术原理的发展决定应用技术的发展，而应用技术的发展又受到技术原理的限制。在科学原理的发展促进技术原理的发展、技术原理的发展促进应用技术的发展过程中，技术原理和应用技术的发展又反过来促进科学原理的发展。一定的技术原理在它的潜力基本得到发挥、转化为应用技术并物化为生产力以后，这一定的技术原理就会面临突破。技术原理的突破是以它转化的应用技术及物化的生产力为基础、并以一定的科学原理为前提的。同样地，科学原理的发展也是这样一个过程。一定的科学原理在它的潜力基本发挥并转化为技术原理、应用技术和物化为生产力以后，也会面临突破，这种突破也是以它转化的技术原理、应用技术和物化的生产力为基础的。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en-US" altLang="zh-CN" sz="900"/>
            <a:t>4</a:t>
          </a:r>
          <a:r>
            <a:rPr lang="zh-CN" altLang="en-US" sz="900"/>
            <a:t>）经济萧条是技术创新迸发的前提，技术创新的结果是表现为经济增长</a:t>
          </a:r>
          <a:endParaRPr lang="en-US" altLang="zh-CN" sz="900"/>
        </a:p>
        <a:p>
          <a:pPr algn="l"/>
          <a:endParaRPr lang="en-US" altLang="zh-CN" sz="900"/>
        </a:p>
        <a:p>
          <a:pPr algn="l"/>
          <a:r>
            <a:rPr lang="zh-CN" altLang="en-US" sz="900"/>
            <a:t>附注：政府可以干预周期，但无法消除周期。</a:t>
          </a:r>
          <a:endParaRPr lang="en-US" altLang="zh-CN" sz="9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2</xdr:row>
      <xdr:rowOff>107578</xdr:rowOff>
    </xdr:from>
    <xdr:to>
      <xdr:col>19</xdr:col>
      <xdr:colOff>111495</xdr:colOff>
      <xdr:row>26</xdr:row>
      <xdr:rowOff>34127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99729E-35AA-4B04-938D-63639C9D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2" y="458098"/>
          <a:ext cx="11205882" cy="3401269"/>
        </a:xfrm>
        <a:prstGeom prst="rect">
          <a:avLst/>
        </a:prstGeom>
      </xdr:spPr>
    </xdr:pic>
    <xdr:clientData/>
  </xdr:twoCellAnchor>
  <xdr:twoCellAnchor>
    <xdr:from>
      <xdr:col>11</xdr:col>
      <xdr:colOff>295835</xdr:colOff>
      <xdr:row>2</xdr:row>
      <xdr:rowOff>125505</xdr:rowOff>
    </xdr:from>
    <xdr:to>
      <xdr:col>12</xdr:col>
      <xdr:colOff>394447</xdr:colOff>
      <xdr:row>5</xdr:row>
      <xdr:rowOff>35857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4BB0FB53-1E5E-4A15-98A5-6CE28672DD0F}"/>
            </a:ext>
          </a:extLst>
        </xdr:cNvPr>
        <xdr:cNvSpPr/>
      </xdr:nvSpPr>
      <xdr:spPr>
        <a:xfrm>
          <a:off x="7001435" y="476025"/>
          <a:ext cx="708212" cy="436132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277906</xdr:colOff>
      <xdr:row>4</xdr:row>
      <xdr:rowOff>170330</xdr:rowOff>
    </xdr:from>
    <xdr:to>
      <xdr:col>17</xdr:col>
      <xdr:colOff>376518</xdr:colOff>
      <xdr:row>7</xdr:row>
      <xdr:rowOff>76200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D17CADB9-A7B2-4331-AB4A-E5DABABF4961}"/>
            </a:ext>
          </a:extLst>
        </xdr:cNvPr>
        <xdr:cNvSpPr/>
      </xdr:nvSpPr>
      <xdr:spPr>
        <a:xfrm>
          <a:off x="9818146" y="871370"/>
          <a:ext cx="708212" cy="431650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505161</xdr:colOff>
      <xdr:row>22</xdr:row>
      <xdr:rowOff>90544</xdr:rowOff>
    </xdr:from>
    <xdr:to>
      <xdr:col>3</xdr:col>
      <xdr:colOff>611393</xdr:colOff>
      <xdr:row>25</xdr:row>
      <xdr:rowOff>65891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C1CFA514-30E8-426D-BF0F-F292B2A5A9FF}"/>
            </a:ext>
          </a:extLst>
        </xdr:cNvPr>
        <xdr:cNvSpPr/>
      </xdr:nvSpPr>
      <xdr:spPr>
        <a:xfrm>
          <a:off x="1450041" y="3946264"/>
          <a:ext cx="72345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34962</xdr:colOff>
      <xdr:row>20</xdr:row>
      <xdr:rowOff>10758</xdr:rowOff>
    </xdr:from>
    <xdr:to>
      <xdr:col>11</xdr:col>
      <xdr:colOff>133574</xdr:colOff>
      <xdr:row>22</xdr:row>
      <xdr:rowOff>100405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31F9A220-BAEF-4D9A-9E96-AD41C8265409}"/>
            </a:ext>
          </a:extLst>
        </xdr:cNvPr>
        <xdr:cNvSpPr/>
      </xdr:nvSpPr>
      <xdr:spPr>
        <a:xfrm>
          <a:off x="5917602" y="3515958"/>
          <a:ext cx="70821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87854</xdr:colOff>
      <xdr:row>17</xdr:row>
      <xdr:rowOff>118334</xdr:rowOff>
    </xdr:from>
    <xdr:to>
      <xdr:col>13</xdr:col>
      <xdr:colOff>186466</xdr:colOff>
      <xdr:row>20</xdr:row>
      <xdr:rowOff>32721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69D8B1A3-74ED-4FAB-A1EB-07AF51C5E2BB}"/>
            </a:ext>
          </a:extLst>
        </xdr:cNvPr>
        <xdr:cNvSpPr/>
      </xdr:nvSpPr>
      <xdr:spPr>
        <a:xfrm>
          <a:off x="7189694" y="3097754"/>
          <a:ext cx="708212" cy="440167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333039</xdr:colOff>
      <xdr:row>16</xdr:row>
      <xdr:rowOff>120127</xdr:rowOff>
    </xdr:from>
    <xdr:to>
      <xdr:col>16</xdr:col>
      <xdr:colOff>431651</xdr:colOff>
      <xdr:row>19</xdr:row>
      <xdr:rowOff>30480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A8D7A7DB-CCF2-4657-8C83-823ED5FBCD3D}"/>
            </a:ext>
          </a:extLst>
        </xdr:cNvPr>
        <xdr:cNvSpPr/>
      </xdr:nvSpPr>
      <xdr:spPr>
        <a:xfrm>
          <a:off x="9263679" y="2924287"/>
          <a:ext cx="708212" cy="436133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64</xdr:row>
      <xdr:rowOff>34290</xdr:rowOff>
    </xdr:from>
    <xdr:to>
      <xdr:col>8</xdr:col>
      <xdr:colOff>114300</xdr:colOff>
      <xdr:row>83</xdr:row>
      <xdr:rowOff>26670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28714BE-DE71-470F-AE48-711D197CF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411480</xdr:colOff>
      <xdr:row>64</xdr:row>
      <xdr:rowOff>26670</xdr:rowOff>
    </xdr:from>
    <xdr:to>
      <xdr:col>16</xdr:col>
      <xdr:colOff>91440</xdr:colOff>
      <xdr:row>83</xdr:row>
      <xdr:rowOff>19050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A7FC80A-BC3C-459D-9F79-57A4C72C2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297180</xdr:colOff>
      <xdr:row>64</xdr:row>
      <xdr:rowOff>64770</xdr:rowOff>
    </xdr:from>
    <xdr:to>
      <xdr:col>23</xdr:col>
      <xdr:colOff>601980</xdr:colOff>
      <xdr:row>83</xdr:row>
      <xdr:rowOff>57150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6B66B60-694F-4C60-879A-BB7C88608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198120</xdr:colOff>
      <xdr:row>85</xdr:row>
      <xdr:rowOff>118110</xdr:rowOff>
    </xdr:from>
    <xdr:to>
      <xdr:col>8</xdr:col>
      <xdr:colOff>121920</xdr:colOff>
      <xdr:row>104</xdr:row>
      <xdr:rowOff>110490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A1397B59-A11A-47DE-A9E7-682727697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394896</xdr:colOff>
      <xdr:row>85</xdr:row>
      <xdr:rowOff>87182</xdr:rowOff>
    </xdr:from>
    <xdr:to>
      <xdr:col>16</xdr:col>
      <xdr:colOff>72167</xdr:colOff>
      <xdr:row>104</xdr:row>
      <xdr:rowOff>79561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92781E1-0B2E-4438-A98A-CC5D253ED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312420</xdr:colOff>
      <xdr:row>85</xdr:row>
      <xdr:rowOff>92560</xdr:rowOff>
    </xdr:from>
    <xdr:to>
      <xdr:col>24</xdr:col>
      <xdr:colOff>7620</xdr:colOff>
      <xdr:row>104</xdr:row>
      <xdr:rowOff>84940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0C5CD4-B070-4F60-BA45-D92E4E65D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203337</xdr:colOff>
      <xdr:row>106</xdr:row>
      <xdr:rowOff>115318</xdr:rowOff>
    </xdr:from>
    <xdr:to>
      <xdr:col>8</xdr:col>
      <xdr:colOff>78646</xdr:colOff>
      <xdr:row>125</xdr:row>
      <xdr:rowOff>133247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CB46DA49-C2B5-4164-BDC8-86DF0839B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328027</xdr:colOff>
      <xdr:row>106</xdr:row>
      <xdr:rowOff>86794</xdr:rowOff>
    </xdr:from>
    <xdr:to>
      <xdr:col>15</xdr:col>
      <xdr:colOff>605118</xdr:colOff>
      <xdr:row>125</xdr:row>
      <xdr:rowOff>104724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5FF4CA08-3DD8-405C-97D7-DEAC9EB11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291354</xdr:colOff>
      <xdr:row>106</xdr:row>
      <xdr:rowOff>79460</xdr:rowOff>
    </xdr:from>
    <xdr:to>
      <xdr:col>23</xdr:col>
      <xdr:colOff>596154</xdr:colOff>
      <xdr:row>125</xdr:row>
      <xdr:rowOff>97389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5305D32B-C3A5-423D-918A-F64A8851C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388620</xdr:colOff>
      <xdr:row>154</xdr:row>
      <xdr:rowOff>7620</xdr:rowOff>
    </xdr:from>
    <xdr:to>
      <xdr:col>15</xdr:col>
      <xdr:colOff>426720</xdr:colOff>
      <xdr:row>177</xdr:row>
      <xdr:rowOff>129540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58672B0-E1AF-472F-B706-7435F6F9B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34</xdr:row>
      <xdr:rowOff>95250</xdr:rowOff>
    </xdr:from>
    <xdr:to>
      <xdr:col>8</xdr:col>
      <xdr:colOff>792480</xdr:colOff>
      <xdr:row>47</xdr:row>
      <xdr:rowOff>165682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B04D9E-4710-42E9-88B6-62639B5B7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60960</xdr:colOff>
      <xdr:row>49</xdr:row>
      <xdr:rowOff>49530</xdr:rowOff>
    </xdr:from>
    <xdr:to>
      <xdr:col>8</xdr:col>
      <xdr:colOff>815340</xdr:colOff>
      <xdr:row>62</xdr:row>
      <xdr:rowOff>24378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55E591A-11BA-49CB-A159-07888E283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502920</xdr:colOff>
      <xdr:row>63</xdr:row>
      <xdr:rowOff>41910</xdr:rowOff>
    </xdr:from>
    <xdr:to>
      <xdr:col>8</xdr:col>
      <xdr:colOff>868680</xdr:colOff>
      <xdr:row>75</xdr:row>
      <xdr:rowOff>167640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C6C900C-4DE5-4438-A44D-4DB82059E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62</xdr:row>
      <xdr:rowOff>137160</xdr:rowOff>
    </xdr:from>
    <xdr:to>
      <xdr:col>6</xdr:col>
      <xdr:colOff>182880</xdr:colOff>
      <xdr:row>81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FBE318F-5DAE-4C21-AFFA-EC77FF2FC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601980</xdr:colOff>
      <xdr:row>62</xdr:row>
      <xdr:rowOff>129540</xdr:rowOff>
    </xdr:from>
    <xdr:to>
      <xdr:col>13</xdr:col>
      <xdr:colOff>38100</xdr:colOff>
      <xdr:row>81</xdr:row>
      <xdr:rowOff>121920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A3445DA-3CAF-4EC7-8441-E1D1AF658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327211</xdr:colOff>
      <xdr:row>62</xdr:row>
      <xdr:rowOff>134022</xdr:rowOff>
    </xdr:from>
    <xdr:to>
      <xdr:col>21</xdr:col>
      <xdr:colOff>19722</xdr:colOff>
      <xdr:row>82</xdr:row>
      <xdr:rowOff>4483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8006FD5-4685-418C-A335-983EEFB89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179294</xdr:colOff>
      <xdr:row>87</xdr:row>
      <xdr:rowOff>35858</xdr:rowOff>
    </xdr:from>
    <xdr:to>
      <xdr:col>6</xdr:col>
      <xdr:colOff>233082</xdr:colOff>
      <xdr:row>106</xdr:row>
      <xdr:rowOff>53788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EC26EF0-501E-4E25-BAAE-04CDD70DC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152400</xdr:colOff>
      <xdr:row>110</xdr:row>
      <xdr:rowOff>41565</xdr:rowOff>
    </xdr:from>
    <xdr:to>
      <xdr:col>6</xdr:col>
      <xdr:colOff>207818</xdr:colOff>
      <xdr:row>130</xdr:row>
      <xdr:rowOff>55419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FED12799-D759-4D1B-8BD6-DE12597D5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507495</xdr:colOff>
      <xdr:row>110</xdr:row>
      <xdr:rowOff>14263</xdr:rowOff>
    </xdr:from>
    <xdr:to>
      <xdr:col>13</xdr:col>
      <xdr:colOff>147277</xdr:colOff>
      <xdr:row>130</xdr:row>
      <xdr:rowOff>31086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1A8E2F2-D038-4B96-9DAF-C1CB21280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50994</xdr:colOff>
      <xdr:row>110</xdr:row>
      <xdr:rowOff>34231</xdr:rowOff>
    </xdr:from>
    <xdr:to>
      <xdr:col>21</xdr:col>
      <xdr:colOff>355794</xdr:colOff>
      <xdr:row>130</xdr:row>
      <xdr:rowOff>6521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E2BEC9F-932D-4135-BEE4-26A3A08E9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735107</xdr:colOff>
      <xdr:row>87</xdr:row>
      <xdr:rowOff>44825</xdr:rowOff>
    </xdr:from>
    <xdr:to>
      <xdr:col>13</xdr:col>
      <xdr:colOff>286870</xdr:colOff>
      <xdr:row>106</xdr:row>
      <xdr:rowOff>62753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632AAD33-DF8A-47A7-A884-A69BC2F40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53788</xdr:colOff>
      <xdr:row>1</xdr:row>
      <xdr:rowOff>71717</xdr:rowOff>
    </xdr:from>
    <xdr:to>
      <xdr:col>8</xdr:col>
      <xdr:colOff>430305</xdr:colOff>
      <xdr:row>18</xdr:row>
      <xdr:rowOff>35858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3658AB71-F52B-4CBD-99EE-7F2A163EF6EF}"/>
            </a:ext>
          </a:extLst>
        </xdr:cNvPr>
        <xdr:cNvSpPr/>
      </xdr:nvSpPr>
      <xdr:spPr>
        <a:xfrm>
          <a:off x="1272988" y="215152"/>
          <a:ext cx="6302188" cy="24025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影响房价因素：</a:t>
          </a:r>
          <a:endParaRPr lang="en-US" altLang="zh-CN" sz="1100"/>
        </a:p>
        <a:p>
          <a:pPr algn="l"/>
          <a:r>
            <a:rPr lang="zh-CN" altLang="en-US" sz="1100"/>
            <a:t>一、宏观：经济、金融杠杆等</a:t>
          </a:r>
          <a:endParaRPr lang="en-US" altLang="zh-CN" sz="1100"/>
        </a:p>
        <a:p>
          <a:pPr algn="l"/>
          <a:r>
            <a:rPr lang="zh-CN" altLang="en-US" sz="1100"/>
            <a:t>二、中观：</a:t>
          </a:r>
          <a:endParaRPr lang="en-US" altLang="zh-CN" sz="1100"/>
        </a:p>
        <a:p>
          <a:pPr algn="l"/>
          <a:r>
            <a:rPr lang="en-US" altLang="zh-CN" sz="1100"/>
            <a:t>        </a:t>
          </a:r>
          <a:r>
            <a:rPr lang="zh-CN" altLang="en-US" sz="1100"/>
            <a:t>三大指标：</a:t>
          </a:r>
          <a:r>
            <a:rPr lang="en-US" altLang="zh-CN" sz="1100"/>
            <a:t>1</a:t>
          </a:r>
          <a:r>
            <a:rPr lang="zh-CN" altLang="en-US" sz="1100"/>
            <a:t>、全国商品房住宅销售面积</a:t>
          </a:r>
          <a:endParaRPr lang="en-US" altLang="zh-CN" sz="1100"/>
        </a:p>
        <a:p>
          <a:pPr algn="l"/>
          <a:r>
            <a:rPr lang="en-US" altLang="zh-CN" sz="1100"/>
            <a:t>                              2</a:t>
          </a:r>
          <a:r>
            <a:rPr lang="zh-CN" altLang="en-US" sz="1100"/>
            <a:t>、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全国商品房住宅销售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额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3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、全国房地产开发投资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三大关键因素：长期看人口净流入（特别是当地中小学生入户数）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中期看政策（长租公寓、共有产权房，集体产权房入市）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短期看金融杠杆（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M2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，中长期贷款，特别是住房按揭贷款）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三、微观：银行住房消费贷款流向和利率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备注：买房还得信任志强</a:t>
          </a:r>
          <a:endParaRPr lang="zh-CN" altLang="en-US" sz="1100"/>
        </a:p>
      </xdr:txBody>
    </xdr:sp>
    <xdr:clientData/>
  </xdr:twoCellAnchor>
  <xdr:twoCellAnchor>
    <xdr:from>
      <xdr:col>1</xdr:col>
      <xdr:colOff>197223</xdr:colOff>
      <xdr:row>133</xdr:row>
      <xdr:rowOff>89645</xdr:rowOff>
    </xdr:from>
    <xdr:to>
      <xdr:col>13</xdr:col>
      <xdr:colOff>89649</xdr:colOff>
      <xdr:row>164</xdr:row>
      <xdr:rowOff>44822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6A75D4A0-E23E-488D-B07F-AD666818E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716280</xdr:colOff>
      <xdr:row>139</xdr:row>
      <xdr:rowOff>114301</xdr:rowOff>
    </xdr:from>
    <xdr:to>
      <xdr:col>12</xdr:col>
      <xdr:colOff>449580</xdr:colOff>
      <xdr:row>157</xdr:row>
      <xdr:rowOff>7620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7D781DE7-70A5-4B40-8C8E-1BB26571A37B}"/>
            </a:ext>
          </a:extLst>
        </xdr:cNvPr>
        <xdr:cNvSpPr/>
      </xdr:nvSpPr>
      <xdr:spPr>
        <a:xfrm>
          <a:off x="4953000" y="21015961"/>
          <a:ext cx="5638800" cy="2499359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167640</xdr:colOff>
      <xdr:row>149</xdr:row>
      <xdr:rowOff>68580</xdr:rowOff>
    </xdr:from>
    <xdr:to>
      <xdr:col>5</xdr:col>
      <xdr:colOff>647700</xdr:colOff>
      <xdr:row>153</xdr:row>
      <xdr:rowOff>60960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431D2CE0-E18F-4C44-A17F-79C555E9050B}"/>
            </a:ext>
          </a:extLst>
        </xdr:cNvPr>
        <xdr:cNvSpPr/>
      </xdr:nvSpPr>
      <xdr:spPr>
        <a:xfrm>
          <a:off x="3505200" y="22418040"/>
          <a:ext cx="1379220" cy="571500"/>
        </a:xfrm>
        <a:prstGeom prst="wedgeRectCallout">
          <a:avLst>
            <a:gd name="adj1" fmla="val 29584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房地产改革，废除福利分房，货币化安置，贷款可到</a:t>
          </a:r>
          <a:r>
            <a:rPr lang="en-US" altLang="zh-CN" sz="900"/>
            <a:t>20</a:t>
          </a:r>
          <a:r>
            <a:rPr lang="zh-CN" altLang="en-US" sz="900"/>
            <a:t>年，首付</a:t>
          </a:r>
          <a:r>
            <a:rPr lang="en-US" altLang="zh-CN" sz="900"/>
            <a:t>30%</a:t>
          </a:r>
          <a:r>
            <a:rPr lang="zh-CN" altLang="en-US" sz="900"/>
            <a:t>。</a:t>
          </a:r>
        </a:p>
      </xdr:txBody>
    </xdr:sp>
    <xdr:clientData/>
  </xdr:twoCellAnchor>
  <xdr:twoCellAnchor>
    <xdr:from>
      <xdr:col>5</xdr:col>
      <xdr:colOff>281940</xdr:colOff>
      <xdr:row>154</xdr:row>
      <xdr:rowOff>129540</xdr:rowOff>
    </xdr:from>
    <xdr:to>
      <xdr:col>5</xdr:col>
      <xdr:colOff>662940</xdr:colOff>
      <xdr:row>157</xdr:row>
      <xdr:rowOff>99060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BEC76B3-E9BF-48BB-B464-C16DFD165F89}"/>
            </a:ext>
          </a:extLst>
        </xdr:cNvPr>
        <xdr:cNvSpPr/>
      </xdr:nvSpPr>
      <xdr:spPr>
        <a:xfrm>
          <a:off x="4518660" y="23202900"/>
          <a:ext cx="381000" cy="40386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536714</xdr:colOff>
      <xdr:row>212</xdr:row>
      <xdr:rowOff>96077</xdr:rowOff>
    </xdr:from>
    <xdr:to>
      <xdr:col>10</xdr:col>
      <xdr:colOff>424069</xdr:colOff>
      <xdr:row>242</xdr:row>
      <xdr:rowOff>112644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41F505C-37B0-44AF-B905-3AFCD5DBC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72886</xdr:colOff>
      <xdr:row>151</xdr:row>
      <xdr:rowOff>19878</xdr:rowOff>
    </xdr:from>
    <xdr:to>
      <xdr:col>8</xdr:col>
      <xdr:colOff>284921</xdr:colOff>
      <xdr:row>155</xdr:row>
      <xdr:rowOff>115295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AAA7276-0C7D-4805-A0EA-24588C104B4E}"/>
            </a:ext>
          </a:extLst>
        </xdr:cNvPr>
        <xdr:cNvSpPr/>
      </xdr:nvSpPr>
      <xdr:spPr>
        <a:xfrm>
          <a:off x="6327912" y="22707600"/>
          <a:ext cx="1106557" cy="67851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159026</xdr:colOff>
      <xdr:row>148</xdr:row>
      <xdr:rowOff>86140</xdr:rowOff>
    </xdr:from>
    <xdr:to>
      <xdr:col>7</xdr:col>
      <xdr:colOff>808383</xdr:colOff>
      <xdr:row>150</xdr:row>
      <xdr:rowOff>91772</xdr:rowOff>
    </xdr:to>
    <xdr:sp macro="" textlink="">
      <xdr:nvSpPr>
        <xdr:cNvPr id="21" name="对话气泡: 矩形 20">
          <a:extLst>
            <a:ext uri="{FF2B5EF4-FFF2-40B4-BE49-F238E27FC236}">
              <a16:creationId xmlns:a16="http://schemas.microsoft.com/office/drawing/2014/main" id="{07A9BD0B-479C-4424-9313-50096D40FBCE}"/>
            </a:ext>
          </a:extLst>
        </xdr:cNvPr>
        <xdr:cNvSpPr/>
      </xdr:nvSpPr>
      <xdr:spPr>
        <a:xfrm>
          <a:off x="6414052" y="22336540"/>
          <a:ext cx="649357" cy="297180"/>
        </a:xfrm>
        <a:prstGeom prst="wedgeRectCallout">
          <a:avLst>
            <a:gd name="adj1" fmla="val 18377"/>
            <a:gd name="adj2" fmla="val 7440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房价大涨</a:t>
          </a:r>
        </a:p>
      </xdr:txBody>
    </xdr:sp>
    <xdr:clientData/>
  </xdr:twoCellAnchor>
  <xdr:twoCellAnchor>
    <xdr:from>
      <xdr:col>9</xdr:col>
      <xdr:colOff>218661</xdr:colOff>
      <xdr:row>141</xdr:row>
      <xdr:rowOff>6626</xdr:rowOff>
    </xdr:from>
    <xdr:to>
      <xdr:col>10</xdr:col>
      <xdr:colOff>404191</xdr:colOff>
      <xdr:row>143</xdr:row>
      <xdr:rowOff>12259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0AED6A7C-F1EC-40AC-97AD-CEEB5E699B6A}"/>
            </a:ext>
          </a:extLst>
        </xdr:cNvPr>
        <xdr:cNvSpPr/>
      </xdr:nvSpPr>
      <xdr:spPr>
        <a:xfrm>
          <a:off x="8176591" y="21236609"/>
          <a:ext cx="1033670" cy="297180"/>
        </a:xfrm>
        <a:prstGeom prst="wedgeRectCallout">
          <a:avLst>
            <a:gd name="adj1" fmla="val 60483"/>
            <a:gd name="adj2" fmla="val 2535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棚改，再次上涨</a:t>
          </a:r>
        </a:p>
      </xdr:txBody>
    </xdr:sp>
    <xdr:clientData/>
  </xdr:twoCellAnchor>
  <xdr:twoCellAnchor>
    <xdr:from>
      <xdr:col>11</xdr:col>
      <xdr:colOff>19878</xdr:colOff>
      <xdr:row>142</xdr:row>
      <xdr:rowOff>0</xdr:rowOff>
    </xdr:from>
    <xdr:to>
      <xdr:col>11</xdr:col>
      <xdr:colOff>662610</xdr:colOff>
      <xdr:row>145</xdr:row>
      <xdr:rowOff>92765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C9D5C714-1286-48B6-A47E-8268496AA6AA}"/>
            </a:ext>
          </a:extLst>
        </xdr:cNvPr>
        <xdr:cNvSpPr/>
      </xdr:nvSpPr>
      <xdr:spPr>
        <a:xfrm>
          <a:off x="9322904" y="21375757"/>
          <a:ext cx="642732" cy="53008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516835</xdr:colOff>
      <xdr:row>148</xdr:row>
      <xdr:rowOff>79513</xdr:rowOff>
    </xdr:from>
    <xdr:to>
      <xdr:col>9</xdr:col>
      <xdr:colOff>178905</xdr:colOff>
      <xdr:row>151</xdr:row>
      <xdr:rowOff>106017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BFAC6405-0166-4E60-80B1-2DBC32F6408A}"/>
            </a:ext>
          </a:extLst>
        </xdr:cNvPr>
        <xdr:cNvSpPr/>
      </xdr:nvSpPr>
      <xdr:spPr>
        <a:xfrm>
          <a:off x="7666383" y="22329913"/>
          <a:ext cx="470452" cy="46382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66259</xdr:colOff>
      <xdr:row>145</xdr:row>
      <xdr:rowOff>99391</xdr:rowOff>
    </xdr:from>
    <xdr:to>
      <xdr:col>9</xdr:col>
      <xdr:colOff>159026</xdr:colOff>
      <xdr:row>147</xdr:row>
      <xdr:rowOff>105023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AE312539-64B1-48BF-B977-65D36BF526E0}"/>
            </a:ext>
          </a:extLst>
        </xdr:cNvPr>
        <xdr:cNvSpPr/>
      </xdr:nvSpPr>
      <xdr:spPr>
        <a:xfrm>
          <a:off x="7215807" y="21912469"/>
          <a:ext cx="901149" cy="297180"/>
        </a:xfrm>
        <a:prstGeom prst="wedgeRectCallout">
          <a:avLst>
            <a:gd name="adj1" fmla="val 19112"/>
            <a:gd name="adj2" fmla="val 9001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房价重启上涨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292716</xdr:colOff>
      <xdr:row>44</xdr:row>
      <xdr:rowOff>24558</xdr:rowOff>
    </xdr:from>
    <xdr:to>
      <xdr:col>21</xdr:col>
      <xdr:colOff>597516</xdr:colOff>
      <xdr:row>63</xdr:row>
      <xdr:rowOff>392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24905F9-C627-47AA-B31F-F792D088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363070</xdr:colOff>
      <xdr:row>44</xdr:row>
      <xdr:rowOff>40341</xdr:rowOff>
    </xdr:from>
    <xdr:to>
      <xdr:col>14</xdr:col>
      <xdr:colOff>58270</xdr:colOff>
      <xdr:row>63</xdr:row>
      <xdr:rowOff>58270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58C78CC-38C5-4E19-9F77-905ADF64F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583095</xdr:colOff>
      <xdr:row>53</xdr:row>
      <xdr:rowOff>119270</xdr:rowOff>
    </xdr:from>
    <xdr:to>
      <xdr:col>11</xdr:col>
      <xdr:colOff>119269</xdr:colOff>
      <xdr:row>57</xdr:row>
      <xdr:rowOff>132522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857BB75-70D1-427F-93F4-57C9EC4172B9}"/>
            </a:ext>
          </a:extLst>
        </xdr:cNvPr>
        <xdr:cNvSpPr/>
      </xdr:nvSpPr>
      <xdr:spPr>
        <a:xfrm>
          <a:off x="9700591" y="7845287"/>
          <a:ext cx="755374" cy="59634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331303</xdr:colOff>
      <xdr:row>51</xdr:row>
      <xdr:rowOff>19877</xdr:rowOff>
    </xdr:from>
    <xdr:to>
      <xdr:col>11</xdr:col>
      <xdr:colOff>67254</xdr:colOff>
      <xdr:row>53</xdr:row>
      <xdr:rowOff>34787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B9DF584E-CA07-4E08-BAA0-727427BFB8A2}"/>
            </a:ext>
          </a:extLst>
        </xdr:cNvPr>
        <xdr:cNvSpPr/>
      </xdr:nvSpPr>
      <xdr:spPr>
        <a:xfrm>
          <a:off x="9448799" y="7454347"/>
          <a:ext cx="955151" cy="306457"/>
        </a:xfrm>
        <a:prstGeom prst="wedgeRectCallout">
          <a:avLst>
            <a:gd name="adj1" fmla="val 20566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一线房价暴涨</a:t>
          </a:r>
        </a:p>
      </xdr:txBody>
    </xdr:sp>
    <xdr:clientData/>
  </xdr:twoCellAnchor>
  <xdr:twoCellAnchor>
    <xdr:from>
      <xdr:col>12</xdr:col>
      <xdr:colOff>205408</xdr:colOff>
      <xdr:row>49</xdr:row>
      <xdr:rowOff>72887</xdr:rowOff>
    </xdr:from>
    <xdr:to>
      <xdr:col>13</xdr:col>
      <xdr:colOff>510208</xdr:colOff>
      <xdr:row>54</xdr:row>
      <xdr:rowOff>119270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37262834-83AC-4871-84F4-0F6C20C249E8}"/>
            </a:ext>
          </a:extLst>
        </xdr:cNvPr>
        <xdr:cNvSpPr/>
      </xdr:nvSpPr>
      <xdr:spPr>
        <a:xfrm>
          <a:off x="11151704" y="7215809"/>
          <a:ext cx="914400" cy="77525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0</xdr:colOff>
      <xdr:row>46</xdr:row>
      <xdr:rowOff>84483</xdr:rowOff>
    </xdr:from>
    <xdr:to>
      <xdr:col>13</xdr:col>
      <xdr:colOff>345551</xdr:colOff>
      <xdr:row>48</xdr:row>
      <xdr:rowOff>99392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E0F67512-8B96-4863-8AD3-72BDD8CB3170}"/>
            </a:ext>
          </a:extLst>
        </xdr:cNvPr>
        <xdr:cNvSpPr/>
      </xdr:nvSpPr>
      <xdr:spPr>
        <a:xfrm>
          <a:off x="10946296" y="6790083"/>
          <a:ext cx="955151" cy="306457"/>
        </a:xfrm>
        <a:prstGeom prst="wedgeRectCallout">
          <a:avLst>
            <a:gd name="adj1" fmla="val 20566"/>
            <a:gd name="adj2" fmla="val 7217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一线再次暴涨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304800</xdr:colOff>
      <xdr:row>13</xdr:row>
      <xdr:rowOff>129540</xdr:rowOff>
    </xdr:to>
    <xdr:sp macro="" textlink="">
      <xdr:nvSpPr>
        <xdr:cNvPr id="194561" name="AutoShape 1" descr="https://mmbiz.qpic.cn/mmbiz_png/XP5nrvhz4l1EWeb6j5kGUxLQLTyibibgMf8lMibPuso8dqdafHJH9fmqQJsqXupK9w8nZsu0tDTRFzcJ3BrYyNYnw/640?wx_fmt=png&amp;tp=webp&amp;wxfrom=5&amp;wx_lazy=1">
          <a:extLst>
            <a:ext uri="{FF2B5EF4-FFF2-40B4-BE49-F238E27FC236}">
              <a16:creationId xmlns:a16="http://schemas.microsoft.com/office/drawing/2014/main" id="{14DDB4D8-6CA0-418C-BA34-6C52C5314F29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577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111955</xdr:colOff>
      <xdr:row>4</xdr:row>
      <xdr:rowOff>68581</xdr:rowOff>
    </xdr:from>
    <xdr:to>
      <xdr:col>16</xdr:col>
      <xdr:colOff>365760</xdr:colOff>
      <xdr:row>27</xdr:row>
      <xdr:rowOff>121920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7ED47A9-9E56-4C75-8CFF-72EC700D5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87976</xdr:colOff>
      <xdr:row>32</xdr:row>
      <xdr:rowOff>105638</xdr:rowOff>
    </xdr:from>
    <xdr:to>
      <xdr:col>16</xdr:col>
      <xdr:colOff>387927</xdr:colOff>
      <xdr:row>57</xdr:row>
      <xdr:rowOff>15240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471A103-DCFF-4AF5-AA7A-91889A185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</xdr:colOff>
      <xdr:row>61</xdr:row>
      <xdr:rowOff>57150</xdr:rowOff>
    </xdr:from>
    <xdr:to>
      <xdr:col>16</xdr:col>
      <xdr:colOff>373380</xdr:colOff>
      <xdr:row>85</xdr:row>
      <xdr:rowOff>68580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2951C7F-9677-4A4B-A664-342946233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586740</xdr:colOff>
      <xdr:row>90</xdr:row>
      <xdr:rowOff>3810</xdr:rowOff>
    </xdr:from>
    <xdr:to>
      <xdr:col>16</xdr:col>
      <xdr:colOff>228600</xdr:colOff>
      <xdr:row>114</xdr:row>
      <xdr:rowOff>91440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E5D33D7-B581-4497-9057-240AD39BA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156881</xdr:colOff>
      <xdr:row>119</xdr:row>
      <xdr:rowOff>129988</xdr:rowOff>
    </xdr:from>
    <xdr:to>
      <xdr:col>16</xdr:col>
      <xdr:colOff>402770</xdr:colOff>
      <xdr:row>144</xdr:row>
      <xdr:rowOff>21771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20225B9F-EF3B-495E-A94E-C3FE46B40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3353</xdr:colOff>
      <xdr:row>3</xdr:row>
      <xdr:rowOff>106680</xdr:rowOff>
    </xdr:from>
    <xdr:to>
      <xdr:col>11</xdr:col>
      <xdr:colOff>56685</xdr:colOff>
      <xdr:row>26</xdr:row>
      <xdr:rowOff>121920</xdr:rowOff>
    </xdr:to>
    <xdr:pic>
      <xdr:nvPicPr>
        <xdr:cNvPr id="2" name="图片 1" descr="https://ourworldindata.org/wp-content/uploads/2013/05/Transistor-Count-over-time.png">
          <a:extLst>
            <a:ext uri="{FF2B5EF4-FFF2-40B4-BE49-F238E27FC236}">
              <a16:creationId xmlns:a16="http://schemas.microsoft.com/office/drawing/2014/main" id="{D664E165-126F-4586-BCE0-2DBCE07F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553" y="632460"/>
          <a:ext cx="5539732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223519</xdr:colOff>
      <xdr:row>3</xdr:row>
      <xdr:rowOff>83820</xdr:rowOff>
    </xdr:from>
    <xdr:to>
      <xdr:col>20</xdr:col>
      <xdr:colOff>588008</xdr:colOff>
      <xdr:row>27</xdr:row>
      <xdr:rowOff>7620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0E1F8AC-A4AE-4E60-98FE-E3974DC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9119" y="609600"/>
          <a:ext cx="5850889" cy="4130040"/>
        </a:xfrm>
        <a:prstGeom prst="rect">
          <a:avLst/>
        </a:prstGeom>
      </xdr:spPr>
    </xdr:pic>
    <xdr:clientData/>
  </xdr:twoCellAnchor>
  <xdr:twoCellAnchor editAs="oneCell">
    <xdr:from>
      <xdr:col>2</xdr:col>
      <xdr:colOff>30851</xdr:colOff>
      <xdr:row>32</xdr:row>
      <xdr:rowOff>90055</xdr:rowOff>
    </xdr:from>
    <xdr:to>
      <xdr:col>10</xdr:col>
      <xdr:colOff>573585</xdr:colOff>
      <xdr:row>54</xdr:row>
      <xdr:rowOff>60960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AFF329-E300-4A14-8167-BBBC85E7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051" y="5698375"/>
          <a:ext cx="5419534" cy="3826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282475</xdr:colOff>
      <xdr:row>31</xdr:row>
      <xdr:rowOff>170329</xdr:rowOff>
    </xdr:from>
    <xdr:to>
      <xdr:col>20</xdr:col>
      <xdr:colOff>283262</xdr:colOff>
      <xdr:row>54</xdr:row>
      <xdr:rowOff>8965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A6C4A0A-CDE5-478F-A530-DBDF99B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075" y="5728447"/>
          <a:ext cx="5487187" cy="3962400"/>
        </a:xfrm>
        <a:prstGeom prst="rect">
          <a:avLst/>
        </a:prstGeom>
      </xdr:spPr>
    </xdr:pic>
    <xdr:clientData/>
  </xdr:twoCellAnchor>
  <xdr:twoCellAnchor editAs="oneCell">
    <xdr:from>
      <xdr:col>2</xdr:col>
      <xdr:colOff>47898</xdr:colOff>
      <xdr:row>59</xdr:row>
      <xdr:rowOff>145918</xdr:rowOff>
    </xdr:from>
    <xdr:to>
      <xdr:col>11</xdr:col>
      <xdr:colOff>32657</xdr:colOff>
      <xdr:row>81</xdr:row>
      <xdr:rowOff>65954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603B47-BDEE-4BC6-B56F-FFBA19A6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7098" y="10422032"/>
          <a:ext cx="5471159" cy="3751808"/>
        </a:xfrm>
        <a:prstGeom prst="rect">
          <a:avLst/>
        </a:prstGeom>
      </xdr:spPr>
    </xdr:pic>
    <xdr:clientData/>
  </xdr:twoCellAnchor>
  <xdr:twoCellAnchor editAs="oneCell">
    <xdr:from>
      <xdr:col>2</xdr:col>
      <xdr:colOff>53790</xdr:colOff>
      <xdr:row>87</xdr:row>
      <xdr:rowOff>98612</xdr:rowOff>
    </xdr:from>
    <xdr:to>
      <xdr:col>11</xdr:col>
      <xdr:colOff>62753</xdr:colOff>
      <xdr:row>109</xdr:row>
      <xdr:rowOff>146390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5214B0-D747-48ED-9E41-C253DC59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990" y="15697200"/>
          <a:ext cx="5495363" cy="3992249"/>
        </a:xfrm>
        <a:prstGeom prst="rect">
          <a:avLst/>
        </a:prstGeom>
      </xdr:spPr>
    </xdr:pic>
    <xdr:clientData/>
  </xdr:twoCellAnchor>
  <xdr:twoCellAnchor editAs="oneCell">
    <xdr:from>
      <xdr:col>2</xdr:col>
      <xdr:colOff>80684</xdr:colOff>
      <xdr:row>114</xdr:row>
      <xdr:rowOff>170332</xdr:rowOff>
    </xdr:from>
    <xdr:to>
      <xdr:col>11</xdr:col>
      <xdr:colOff>226207</xdr:colOff>
      <xdr:row>136</xdr:row>
      <xdr:rowOff>17929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3C350F9-8BE5-4D6D-A935-65959A4E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9884" y="20609861"/>
          <a:ext cx="5631923" cy="37920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11</xdr:col>
      <xdr:colOff>266700</xdr:colOff>
      <xdr:row>164</xdr:row>
      <xdr:rowOff>116574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4AA2810-CCCE-4977-BF68-167EF3663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4345900"/>
          <a:ext cx="5753100" cy="3888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1</xdr:rowOff>
    </xdr:from>
    <xdr:to>
      <xdr:col>11</xdr:col>
      <xdr:colOff>306502</xdr:colOff>
      <xdr:row>193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F86597D-DF28-4E31-A11D-FB7B7557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803601"/>
          <a:ext cx="5792902" cy="4000499"/>
        </a:xfrm>
        <a:prstGeom prst="rect">
          <a:avLst/>
        </a:prstGeom>
      </xdr:spPr>
    </xdr:pic>
    <xdr:clientData/>
  </xdr:twoCellAnchor>
  <xdr:twoCellAnchor editAs="oneCell">
    <xdr:from>
      <xdr:col>10</xdr:col>
      <xdr:colOff>47513</xdr:colOff>
      <xdr:row>200</xdr:row>
      <xdr:rowOff>91889</xdr:rowOff>
    </xdr:from>
    <xdr:to>
      <xdr:col>16</xdr:col>
      <xdr:colOff>89647</xdr:colOff>
      <xdr:row>215</xdr:row>
      <xdr:rowOff>165970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3C1F0B1-9975-4473-87B0-95032BF6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513" y="35592124"/>
          <a:ext cx="3699734" cy="2763492"/>
        </a:xfrm>
        <a:prstGeom prst="rect">
          <a:avLst/>
        </a:prstGeom>
      </xdr:spPr>
    </xdr:pic>
    <xdr:clientData/>
  </xdr:twoCellAnchor>
  <xdr:twoCellAnchor editAs="oneCell">
    <xdr:from>
      <xdr:col>2</xdr:col>
      <xdr:colOff>51995</xdr:colOff>
      <xdr:row>199</xdr:row>
      <xdr:rowOff>46615</xdr:rowOff>
    </xdr:from>
    <xdr:to>
      <xdr:col>8</xdr:col>
      <xdr:colOff>535348</xdr:colOff>
      <xdr:row>215</xdr:row>
      <xdr:rowOff>135814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2B89187-F7AD-4072-85DC-5A5D0FC5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195" y="35367556"/>
          <a:ext cx="4140953" cy="2957905"/>
        </a:xfrm>
        <a:prstGeom prst="rect">
          <a:avLst/>
        </a:prstGeom>
      </xdr:spPr>
    </xdr:pic>
    <xdr:clientData/>
  </xdr:twoCellAnchor>
  <xdr:twoCellAnchor editAs="oneCell">
    <xdr:from>
      <xdr:col>2</xdr:col>
      <xdr:colOff>71717</xdr:colOff>
      <xdr:row>222</xdr:row>
      <xdr:rowOff>80682</xdr:rowOff>
    </xdr:from>
    <xdr:to>
      <xdr:col>8</xdr:col>
      <xdr:colOff>161364</xdr:colOff>
      <xdr:row>235</xdr:row>
      <xdr:rowOff>135606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D1D633E-7866-4253-B712-0EB9C1FA5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0917" y="39883976"/>
          <a:ext cx="3747247" cy="2385748"/>
        </a:xfrm>
        <a:prstGeom prst="rect">
          <a:avLst/>
        </a:prstGeom>
      </xdr:spPr>
    </xdr:pic>
    <xdr:clientData/>
  </xdr:twoCellAnchor>
  <xdr:twoCellAnchor>
    <xdr:from>
      <xdr:col>11</xdr:col>
      <xdr:colOff>546847</xdr:colOff>
      <xdr:row>143</xdr:row>
      <xdr:rowOff>17929</xdr:rowOff>
    </xdr:from>
    <xdr:to>
      <xdr:col>17</xdr:col>
      <xdr:colOff>510988</xdr:colOff>
      <xdr:row>152</xdr:row>
      <xdr:rowOff>17929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1FE39E7F-A294-473A-9739-2F47473A737E}"/>
            </a:ext>
          </a:extLst>
        </xdr:cNvPr>
        <xdr:cNvSpPr/>
      </xdr:nvSpPr>
      <xdr:spPr>
        <a:xfrm>
          <a:off x="7252447" y="25656988"/>
          <a:ext cx="3621741" cy="1613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思考：图中价格持续上涨的，都是受到价格管制，或效率提升较慢的产品或服务。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313764</xdr:colOff>
      <xdr:row>12</xdr:row>
      <xdr:rowOff>152402</xdr:rowOff>
    </xdr:from>
    <xdr:to>
      <xdr:col>4</xdr:col>
      <xdr:colOff>573741</xdr:colOff>
      <xdr:row>13</xdr:row>
      <xdr:rowOff>157350</xdr:rowOff>
    </xdr:to>
    <xdr:sp macro="" textlink="">
      <xdr:nvSpPr>
        <xdr:cNvPr id="2" name="任意多边形: 形状 1">
          <a:extLst>
            <a:ext uri="{FF2B5EF4-FFF2-40B4-BE49-F238E27FC236}">
              <a16:creationId xmlns:a16="http://schemas.microsoft.com/office/drawing/2014/main" id="{F34C080F-2F13-4299-933D-1C57420B6D5A}"/>
            </a:ext>
          </a:extLst>
        </xdr:cNvPr>
        <xdr:cNvSpPr/>
      </xdr:nvSpPr>
      <xdr:spPr>
        <a:xfrm rot="21185075">
          <a:off x="2142564" y="2461262"/>
          <a:ext cx="869577" cy="180208"/>
        </a:xfrm>
        <a:custGeom>
          <a:avLst/>
          <a:gdLst>
            <a:gd name="connsiteX0" fmla="*/ 0 w 869577"/>
            <a:gd name="connsiteY0" fmla="*/ 179313 h 188277"/>
            <a:gd name="connsiteX1" fmla="*/ 430306 w 869577"/>
            <a:gd name="connsiteY1" fmla="*/ 18 h 188277"/>
            <a:gd name="connsiteX2" fmla="*/ 869577 w 869577"/>
            <a:gd name="connsiteY2" fmla="*/ 188277 h 188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69577" h="188277">
              <a:moveTo>
                <a:pt x="0" y="179313"/>
              </a:moveTo>
              <a:cubicBezTo>
                <a:pt x="142688" y="88918"/>
                <a:pt x="285377" y="-1476"/>
                <a:pt x="430306" y="18"/>
              </a:cubicBezTo>
              <a:cubicBezTo>
                <a:pt x="575235" y="1512"/>
                <a:pt x="722406" y="94894"/>
                <a:pt x="869577" y="188277"/>
              </a:cubicBezTo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449580</xdr:colOff>
      <xdr:row>18</xdr:row>
      <xdr:rowOff>114300</xdr:rowOff>
    </xdr:from>
    <xdr:to>
      <xdr:col>4</xdr:col>
      <xdr:colOff>99957</xdr:colOff>
      <xdr:row>19</xdr:row>
      <xdr:rowOff>119249</xdr:rowOff>
    </xdr:to>
    <xdr:sp macro="" textlink="">
      <xdr:nvSpPr>
        <xdr:cNvPr id="3" name="任意多边形: 形状 2">
          <a:extLst>
            <a:ext uri="{FF2B5EF4-FFF2-40B4-BE49-F238E27FC236}">
              <a16:creationId xmlns:a16="http://schemas.microsoft.com/office/drawing/2014/main" id="{C197025C-1A36-46FD-834E-E3B1A3BFCEEB}"/>
            </a:ext>
          </a:extLst>
        </xdr:cNvPr>
        <xdr:cNvSpPr/>
      </xdr:nvSpPr>
      <xdr:spPr>
        <a:xfrm>
          <a:off x="1668780" y="3474720"/>
          <a:ext cx="869577" cy="180209"/>
        </a:xfrm>
        <a:custGeom>
          <a:avLst/>
          <a:gdLst>
            <a:gd name="connsiteX0" fmla="*/ 0 w 869577"/>
            <a:gd name="connsiteY0" fmla="*/ 179313 h 188277"/>
            <a:gd name="connsiteX1" fmla="*/ 430306 w 869577"/>
            <a:gd name="connsiteY1" fmla="*/ 18 h 188277"/>
            <a:gd name="connsiteX2" fmla="*/ 869577 w 869577"/>
            <a:gd name="connsiteY2" fmla="*/ 188277 h 188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69577" h="188277">
              <a:moveTo>
                <a:pt x="0" y="179313"/>
              </a:moveTo>
              <a:cubicBezTo>
                <a:pt x="142688" y="88918"/>
                <a:pt x="285377" y="-1476"/>
                <a:pt x="430306" y="18"/>
              </a:cubicBezTo>
              <a:cubicBezTo>
                <a:pt x="575235" y="1512"/>
                <a:pt x="722406" y="94894"/>
                <a:pt x="869577" y="188277"/>
              </a:cubicBezTo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280595</xdr:colOff>
      <xdr:row>27</xdr:row>
      <xdr:rowOff>17911</xdr:rowOff>
    </xdr:from>
    <xdr:to>
      <xdr:col>2</xdr:col>
      <xdr:colOff>540572</xdr:colOff>
      <xdr:row>28</xdr:row>
      <xdr:rowOff>22860</xdr:rowOff>
    </xdr:to>
    <xdr:sp macro="" textlink="">
      <xdr:nvSpPr>
        <xdr:cNvPr id="4" name="任意多边形: 形状 3">
          <a:extLst>
            <a:ext uri="{FF2B5EF4-FFF2-40B4-BE49-F238E27FC236}">
              <a16:creationId xmlns:a16="http://schemas.microsoft.com/office/drawing/2014/main" id="{298DAC73-FD73-4729-852F-FE8B5BA1A2ED}"/>
            </a:ext>
          </a:extLst>
        </xdr:cNvPr>
        <xdr:cNvSpPr/>
      </xdr:nvSpPr>
      <xdr:spPr>
        <a:xfrm>
          <a:off x="890195" y="4955671"/>
          <a:ext cx="869577" cy="180209"/>
        </a:xfrm>
        <a:custGeom>
          <a:avLst/>
          <a:gdLst>
            <a:gd name="connsiteX0" fmla="*/ 0 w 869577"/>
            <a:gd name="connsiteY0" fmla="*/ 179313 h 188277"/>
            <a:gd name="connsiteX1" fmla="*/ 430306 w 869577"/>
            <a:gd name="connsiteY1" fmla="*/ 18 h 188277"/>
            <a:gd name="connsiteX2" fmla="*/ 869577 w 869577"/>
            <a:gd name="connsiteY2" fmla="*/ 188277 h 188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69577" h="188277">
              <a:moveTo>
                <a:pt x="0" y="179313"/>
              </a:moveTo>
              <a:cubicBezTo>
                <a:pt x="142688" y="88918"/>
                <a:pt x="285377" y="-1476"/>
                <a:pt x="430306" y="18"/>
              </a:cubicBezTo>
              <a:cubicBezTo>
                <a:pt x="575235" y="1512"/>
                <a:pt x="722406" y="94894"/>
                <a:pt x="869577" y="188277"/>
              </a:cubicBezTo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105783</xdr:colOff>
      <xdr:row>23</xdr:row>
      <xdr:rowOff>91440</xdr:rowOff>
    </xdr:from>
    <xdr:to>
      <xdr:col>3</xdr:col>
      <xdr:colOff>365760</xdr:colOff>
      <xdr:row>24</xdr:row>
      <xdr:rowOff>96389</xdr:rowOff>
    </xdr:to>
    <xdr:sp macro="" textlink="">
      <xdr:nvSpPr>
        <xdr:cNvPr id="5" name="任意多边形: 形状 4">
          <a:extLst>
            <a:ext uri="{FF2B5EF4-FFF2-40B4-BE49-F238E27FC236}">
              <a16:creationId xmlns:a16="http://schemas.microsoft.com/office/drawing/2014/main" id="{8FFB791C-0967-4744-BD70-72AD41F49D71}"/>
            </a:ext>
          </a:extLst>
        </xdr:cNvPr>
        <xdr:cNvSpPr/>
      </xdr:nvSpPr>
      <xdr:spPr>
        <a:xfrm>
          <a:off x="1324983" y="4328160"/>
          <a:ext cx="869577" cy="180209"/>
        </a:xfrm>
        <a:custGeom>
          <a:avLst/>
          <a:gdLst>
            <a:gd name="connsiteX0" fmla="*/ 0 w 869577"/>
            <a:gd name="connsiteY0" fmla="*/ 179313 h 188277"/>
            <a:gd name="connsiteX1" fmla="*/ 430306 w 869577"/>
            <a:gd name="connsiteY1" fmla="*/ 18 h 188277"/>
            <a:gd name="connsiteX2" fmla="*/ 869577 w 869577"/>
            <a:gd name="connsiteY2" fmla="*/ 188277 h 188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69577" h="188277">
              <a:moveTo>
                <a:pt x="0" y="179313"/>
              </a:moveTo>
              <a:cubicBezTo>
                <a:pt x="142688" y="88918"/>
                <a:pt x="285377" y="-1476"/>
                <a:pt x="430306" y="18"/>
              </a:cubicBezTo>
              <a:cubicBezTo>
                <a:pt x="575235" y="1512"/>
                <a:pt x="722406" y="94894"/>
                <a:pt x="869577" y="188277"/>
              </a:cubicBezTo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331694</xdr:colOff>
      <xdr:row>307</xdr:row>
      <xdr:rowOff>116541</xdr:rowOff>
    </xdr:from>
    <xdr:to>
      <xdr:col>15</xdr:col>
      <xdr:colOff>307463</xdr:colOff>
      <xdr:row>310</xdr:row>
      <xdr:rowOff>98728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9252A3DF-442C-4F0D-994E-FAB1F6310863}"/>
            </a:ext>
          </a:extLst>
        </xdr:cNvPr>
        <xdr:cNvSpPr/>
      </xdr:nvSpPr>
      <xdr:spPr>
        <a:xfrm rot="2466694">
          <a:off x="7037294" y="54127101"/>
          <a:ext cx="2414169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风险投资（</a:t>
          </a:r>
          <a:r>
            <a:rPr lang="en-US" altLang="zh-CN" sz="1400" b="0">
              <a:solidFill>
                <a:sysClr val="windowText" lastClr="000000"/>
              </a:solidFill>
            </a:rPr>
            <a:t>30%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10</xdr:col>
      <xdr:colOff>98609</xdr:colOff>
      <xdr:row>309</xdr:row>
      <xdr:rowOff>35858</xdr:rowOff>
    </xdr:from>
    <xdr:to>
      <xdr:col>14</xdr:col>
      <xdr:colOff>74378</xdr:colOff>
      <xdr:row>312</xdr:row>
      <xdr:rowOff>18046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C49FD2A5-6E77-4290-BEFD-4F595C5B184A}"/>
            </a:ext>
          </a:extLst>
        </xdr:cNvPr>
        <xdr:cNvSpPr/>
      </xdr:nvSpPr>
      <xdr:spPr>
        <a:xfrm rot="2466694">
          <a:off x="6194609" y="54396938"/>
          <a:ext cx="2414169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并购（</a:t>
          </a:r>
          <a:r>
            <a:rPr lang="en-US" altLang="zh-CN" sz="1400" b="0">
              <a:solidFill>
                <a:sysClr val="windowText" lastClr="000000"/>
              </a:solidFill>
            </a:rPr>
            <a:t>25%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340658</xdr:colOff>
      <xdr:row>310</xdr:row>
      <xdr:rowOff>98612</xdr:rowOff>
    </xdr:from>
    <xdr:to>
      <xdr:col>12</xdr:col>
      <xdr:colOff>316427</xdr:colOff>
      <xdr:row>313</xdr:row>
      <xdr:rowOff>80800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765938E-265F-4C89-BBD3-8E969FE8E2CB}"/>
            </a:ext>
          </a:extLst>
        </xdr:cNvPr>
        <xdr:cNvSpPr/>
      </xdr:nvSpPr>
      <xdr:spPr>
        <a:xfrm rot="2466694">
          <a:off x="5217458" y="54634952"/>
          <a:ext cx="2414169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房地产（</a:t>
          </a:r>
          <a:r>
            <a:rPr lang="en-US" altLang="zh-CN" sz="1400" b="0">
              <a:solidFill>
                <a:sysClr val="windowText" lastClr="000000"/>
              </a:solidFill>
            </a:rPr>
            <a:t>15%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7</xdr:col>
      <xdr:colOff>412376</xdr:colOff>
      <xdr:row>311</xdr:row>
      <xdr:rowOff>161366</xdr:rowOff>
    </xdr:from>
    <xdr:to>
      <xdr:col>11</xdr:col>
      <xdr:colOff>388145</xdr:colOff>
      <xdr:row>314</xdr:row>
      <xdr:rowOff>143554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5097F78-1698-4694-843C-27EBCBEE1495}"/>
            </a:ext>
          </a:extLst>
        </xdr:cNvPr>
        <xdr:cNvSpPr/>
      </xdr:nvSpPr>
      <xdr:spPr>
        <a:xfrm rot="2466694">
          <a:off x="4679576" y="54872966"/>
          <a:ext cx="2414169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股票（</a:t>
          </a:r>
          <a:r>
            <a:rPr lang="en-US" altLang="zh-CN" sz="1400" b="0">
              <a:solidFill>
                <a:sysClr val="windowText" lastClr="000000"/>
              </a:solidFill>
            </a:rPr>
            <a:t>12%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304800</xdr:colOff>
      <xdr:row>312</xdr:row>
      <xdr:rowOff>125506</xdr:rowOff>
    </xdr:from>
    <xdr:to>
      <xdr:col>10</xdr:col>
      <xdr:colOff>280569</xdr:colOff>
      <xdr:row>315</xdr:row>
      <xdr:rowOff>107694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D53BFA4B-9485-4E17-A17B-5BD5EE18CCBE}"/>
            </a:ext>
          </a:extLst>
        </xdr:cNvPr>
        <xdr:cNvSpPr/>
      </xdr:nvSpPr>
      <xdr:spPr>
        <a:xfrm rot="2466694">
          <a:off x="3962400" y="55012366"/>
          <a:ext cx="2414169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高收益债（</a:t>
          </a:r>
          <a:r>
            <a:rPr lang="en-US" altLang="zh-CN" sz="1400" b="0">
              <a:solidFill>
                <a:sysClr val="windowText" lastClr="000000"/>
              </a:solidFill>
            </a:rPr>
            <a:t>12%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5</xdr:col>
      <xdr:colOff>215071</xdr:colOff>
      <xdr:row>313</xdr:row>
      <xdr:rowOff>119749</xdr:rowOff>
    </xdr:from>
    <xdr:to>
      <xdr:col>9</xdr:col>
      <xdr:colOff>190840</xdr:colOff>
      <xdr:row>316</xdr:row>
      <xdr:rowOff>101936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CE10867B-F9F0-4D1E-B96A-5ABDD6EDEAD9}"/>
            </a:ext>
          </a:extLst>
        </xdr:cNvPr>
        <xdr:cNvSpPr/>
      </xdr:nvSpPr>
      <xdr:spPr>
        <a:xfrm rot="2466694">
          <a:off x="3263071" y="55181869"/>
          <a:ext cx="2414169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企业公司债券（</a:t>
          </a:r>
          <a:r>
            <a:rPr lang="en-US" altLang="zh-CN" sz="1400" b="0">
              <a:solidFill>
                <a:sysClr val="windowText" lastClr="000000"/>
              </a:solidFill>
            </a:rPr>
            <a:t>10%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</xdr:col>
      <xdr:colOff>71718</xdr:colOff>
      <xdr:row>314</xdr:row>
      <xdr:rowOff>134471</xdr:rowOff>
    </xdr:from>
    <xdr:to>
      <xdr:col>7</xdr:col>
      <xdr:colOff>510990</xdr:colOff>
      <xdr:row>317</xdr:row>
      <xdr:rowOff>116658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CF3AF91B-A183-491E-BABF-B0CF75DA9310}"/>
            </a:ext>
          </a:extLst>
        </xdr:cNvPr>
        <xdr:cNvSpPr/>
      </xdr:nvSpPr>
      <xdr:spPr>
        <a:xfrm rot="2466694">
          <a:off x="2510118" y="55371851"/>
          <a:ext cx="2268072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A</a:t>
          </a:r>
          <a:r>
            <a:rPr lang="zh-CN" altLang="en-US" sz="1400" b="0">
              <a:solidFill>
                <a:sysClr val="windowText" lastClr="000000"/>
              </a:solidFill>
            </a:rPr>
            <a:t>级公司债券（</a:t>
          </a:r>
          <a:r>
            <a:rPr lang="en-US" altLang="zh-CN" sz="1400" b="0">
              <a:solidFill>
                <a:sysClr val="windowText" lastClr="000000"/>
              </a:solidFill>
            </a:rPr>
            <a:t>7%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3</xdr:col>
      <xdr:colOff>107575</xdr:colOff>
      <xdr:row>315</xdr:row>
      <xdr:rowOff>116542</xdr:rowOff>
    </xdr:from>
    <xdr:to>
      <xdr:col>6</xdr:col>
      <xdr:colOff>546847</xdr:colOff>
      <xdr:row>318</xdr:row>
      <xdr:rowOff>98729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B4AF850A-C31A-45A2-A223-6101BCEF31CF}"/>
            </a:ext>
          </a:extLst>
        </xdr:cNvPr>
        <xdr:cNvSpPr/>
      </xdr:nvSpPr>
      <xdr:spPr>
        <a:xfrm rot="2466694">
          <a:off x="1936375" y="55529182"/>
          <a:ext cx="2268072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10</a:t>
          </a:r>
          <a:r>
            <a:rPr lang="zh-CN" altLang="en-US" sz="1400" b="0">
              <a:solidFill>
                <a:sysClr val="windowText" lastClr="000000"/>
              </a:solidFill>
            </a:rPr>
            <a:t>年期国债（</a:t>
          </a:r>
          <a:r>
            <a:rPr lang="en-US" altLang="zh-CN" sz="1400" b="0">
              <a:solidFill>
                <a:sysClr val="windowText" lastClr="000000"/>
              </a:solidFill>
            </a:rPr>
            <a:t>6%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2</xdr:col>
      <xdr:colOff>197223</xdr:colOff>
      <xdr:row>316</xdr:row>
      <xdr:rowOff>116541</xdr:rowOff>
    </xdr:from>
    <xdr:to>
      <xdr:col>6</xdr:col>
      <xdr:colOff>26895</xdr:colOff>
      <xdr:row>319</xdr:row>
      <xdr:rowOff>98729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9326D1C1-3AE5-4443-A8F6-D5E85EA155A9}"/>
            </a:ext>
          </a:extLst>
        </xdr:cNvPr>
        <xdr:cNvSpPr/>
      </xdr:nvSpPr>
      <xdr:spPr>
        <a:xfrm rot="2466694">
          <a:off x="1416423" y="55704441"/>
          <a:ext cx="2268072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5</a:t>
          </a:r>
          <a:r>
            <a:rPr lang="zh-CN" altLang="en-US" sz="1400" b="0">
              <a:solidFill>
                <a:sysClr val="windowText" lastClr="000000"/>
              </a:solidFill>
            </a:rPr>
            <a:t>年期国债（</a:t>
          </a:r>
          <a:r>
            <a:rPr lang="en-US" altLang="zh-CN" sz="1400" b="0">
              <a:solidFill>
                <a:sysClr val="windowText" lastClr="000000"/>
              </a:solidFill>
            </a:rPr>
            <a:t>5%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</xdr:col>
      <xdr:colOff>295835</xdr:colOff>
      <xdr:row>317</xdr:row>
      <xdr:rowOff>80685</xdr:rowOff>
    </xdr:from>
    <xdr:to>
      <xdr:col>5</xdr:col>
      <xdr:colOff>125507</xdr:colOff>
      <xdr:row>320</xdr:row>
      <xdr:rowOff>62873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37FF589-A92B-4710-A5ED-1D9D7B86E3EC}"/>
            </a:ext>
          </a:extLst>
        </xdr:cNvPr>
        <xdr:cNvSpPr/>
      </xdr:nvSpPr>
      <xdr:spPr>
        <a:xfrm rot="2466694">
          <a:off x="905435" y="55843845"/>
          <a:ext cx="2268072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0">
              <a:solidFill>
                <a:sysClr val="windowText" lastClr="000000"/>
              </a:solidFill>
            </a:rPr>
            <a:t>              </a:t>
          </a:r>
          <a:r>
            <a:rPr lang="zh-CN" altLang="en-US" sz="1400" b="0">
              <a:solidFill>
                <a:sysClr val="windowText" lastClr="000000"/>
              </a:solidFill>
            </a:rPr>
            <a:t>货币市场（</a:t>
          </a:r>
          <a:r>
            <a:rPr lang="en-US" altLang="zh-CN" sz="1400" b="0">
              <a:solidFill>
                <a:sysClr val="windowText" lastClr="000000"/>
              </a:solidFill>
            </a:rPr>
            <a:t>4%</a:t>
          </a:r>
          <a:r>
            <a:rPr lang="zh-CN" altLang="en-US" sz="1400" b="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424542</xdr:colOff>
      <xdr:row>208</xdr:row>
      <xdr:rowOff>32658</xdr:rowOff>
    </xdr:from>
    <xdr:to>
      <xdr:col>11</xdr:col>
      <xdr:colOff>489856</xdr:colOff>
      <xdr:row>211</xdr:row>
      <xdr:rowOff>10887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9AB6511-3B7B-4FFF-9A77-CD92F1A30459}"/>
            </a:ext>
          </a:extLst>
        </xdr:cNvPr>
        <xdr:cNvSpPr/>
      </xdr:nvSpPr>
      <xdr:spPr>
        <a:xfrm>
          <a:off x="4082142" y="36692478"/>
          <a:ext cx="3113314" cy="50400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道德、公正、创造力、发挥潜能</a:t>
          </a:r>
        </a:p>
      </xdr:txBody>
    </xdr:sp>
    <xdr:clientData/>
  </xdr:twoCellAnchor>
  <xdr:twoCellAnchor>
    <xdr:from>
      <xdr:col>7</xdr:col>
      <xdr:colOff>97973</xdr:colOff>
      <xdr:row>212</xdr:row>
      <xdr:rowOff>76199</xdr:rowOff>
    </xdr:from>
    <xdr:to>
      <xdr:col>12</xdr:col>
      <xdr:colOff>163287</xdr:colOff>
      <xdr:row>215</xdr:row>
      <xdr:rowOff>54428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6CD6CCA-2C13-4C47-909F-6C48720C6AC7}"/>
            </a:ext>
          </a:extLst>
        </xdr:cNvPr>
        <xdr:cNvSpPr/>
      </xdr:nvSpPr>
      <xdr:spPr>
        <a:xfrm>
          <a:off x="4365173" y="37437059"/>
          <a:ext cx="3113314" cy="50400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自我尊重、被他人尊重、信心</a:t>
          </a:r>
        </a:p>
      </xdr:txBody>
    </xdr:sp>
    <xdr:clientData/>
  </xdr:twoCellAnchor>
  <xdr:twoCellAnchor>
    <xdr:from>
      <xdr:col>7</xdr:col>
      <xdr:colOff>533400</xdr:colOff>
      <xdr:row>216</xdr:row>
      <xdr:rowOff>152399</xdr:rowOff>
    </xdr:from>
    <xdr:to>
      <xdr:col>12</xdr:col>
      <xdr:colOff>522515</xdr:colOff>
      <xdr:row>219</xdr:row>
      <xdr:rowOff>130628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DA4B9D7-605B-4A9C-B156-83CDB6400B91}"/>
            </a:ext>
          </a:extLst>
        </xdr:cNvPr>
        <xdr:cNvSpPr/>
      </xdr:nvSpPr>
      <xdr:spPr>
        <a:xfrm>
          <a:off x="4800600" y="38214299"/>
          <a:ext cx="3037115" cy="50400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友谊、爱情、归属、亲密关系</a:t>
          </a:r>
        </a:p>
      </xdr:txBody>
    </xdr:sp>
    <xdr:clientData/>
  </xdr:twoCellAnchor>
  <xdr:twoCellAnchor>
    <xdr:from>
      <xdr:col>8</xdr:col>
      <xdr:colOff>119743</xdr:colOff>
      <xdr:row>221</xdr:row>
      <xdr:rowOff>32657</xdr:rowOff>
    </xdr:from>
    <xdr:to>
      <xdr:col>15</xdr:col>
      <xdr:colOff>457200</xdr:colOff>
      <xdr:row>224</xdr:row>
      <xdr:rowOff>10886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B27C9D3-21D9-46F3-9BA0-18C88C162699}"/>
            </a:ext>
          </a:extLst>
        </xdr:cNvPr>
        <xdr:cNvSpPr/>
      </xdr:nvSpPr>
      <xdr:spPr>
        <a:xfrm>
          <a:off x="4996543" y="38970857"/>
          <a:ext cx="4604657" cy="50400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ysClr val="windowText" lastClr="000000"/>
              </a:solidFill>
            </a:rPr>
            <a:t>人身安全、生活稳定、健康保障、免遭痛苦</a:t>
          </a:r>
        </a:p>
      </xdr:txBody>
    </xdr:sp>
    <xdr:clientData/>
  </xdr:twoCellAnchor>
  <xdr:twoCellAnchor>
    <xdr:from>
      <xdr:col>9</xdr:col>
      <xdr:colOff>315687</xdr:colOff>
      <xdr:row>225</xdr:row>
      <xdr:rowOff>108858</xdr:rowOff>
    </xdr:from>
    <xdr:to>
      <xdr:col>14</xdr:col>
      <xdr:colOff>272144</xdr:colOff>
      <xdr:row>228</xdr:row>
      <xdr:rowOff>87086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BDBFABFE-A39A-4ED0-AC71-1CD65D3B9748}"/>
            </a:ext>
          </a:extLst>
        </xdr:cNvPr>
        <xdr:cNvSpPr/>
      </xdr:nvSpPr>
      <xdr:spPr>
        <a:xfrm>
          <a:off x="5802087" y="39748098"/>
          <a:ext cx="3004457" cy="50400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ysClr val="windowText" lastClr="000000"/>
              </a:solidFill>
            </a:rPr>
            <a:t>水、食物、空气、睡眠、性欲</a:t>
          </a:r>
        </a:p>
      </xdr:txBody>
    </xdr:sp>
    <xdr:clientData/>
  </xdr:twoCellAnchor>
  <xdr:twoCellAnchor>
    <xdr:from>
      <xdr:col>1</xdr:col>
      <xdr:colOff>219635</xdr:colOff>
      <xdr:row>99</xdr:row>
      <xdr:rowOff>64095</xdr:rowOff>
    </xdr:from>
    <xdr:to>
      <xdr:col>10</xdr:col>
      <xdr:colOff>107576</xdr:colOff>
      <xdr:row>124</xdr:row>
      <xdr:rowOff>62753</xdr:rowOff>
    </xdr:to>
    <xdr:graphicFrame macro="">
      <xdr:nvGraphicFramePr>
        <xdr:cNvPr id="21" name="图示 20">
          <a:extLst>
            <a:ext uri="{FF2B5EF4-FFF2-40B4-BE49-F238E27FC236}">
              <a16:creationId xmlns:a16="http://schemas.microsoft.com/office/drawing/2014/main" id="{3F57816E-0A40-430C-91C8-C2BEC9749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555812</xdr:colOff>
      <xdr:row>117</xdr:row>
      <xdr:rowOff>89648</xdr:rowOff>
    </xdr:from>
    <xdr:to>
      <xdr:col>16</xdr:col>
      <xdr:colOff>161364</xdr:colOff>
      <xdr:row>123</xdr:row>
      <xdr:rowOff>44824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2AB0D3A0-5841-4F75-A5F0-BADDB98492F3}"/>
            </a:ext>
          </a:extLst>
        </xdr:cNvPr>
        <xdr:cNvSpPr/>
      </xdr:nvSpPr>
      <xdr:spPr>
        <a:xfrm>
          <a:off x="7261412" y="20800808"/>
          <a:ext cx="2653552" cy="10067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通用、简单、标准、较平稳、周期长</a:t>
          </a:r>
        </a:p>
      </xdr:txBody>
    </xdr:sp>
    <xdr:clientData/>
  </xdr:twoCellAnchor>
  <xdr:twoCellAnchor>
    <xdr:from>
      <xdr:col>11</xdr:col>
      <xdr:colOff>502023</xdr:colOff>
      <xdr:row>100</xdr:row>
      <xdr:rowOff>62753</xdr:rowOff>
    </xdr:from>
    <xdr:to>
      <xdr:col>16</xdr:col>
      <xdr:colOff>107575</xdr:colOff>
      <xdr:row>106</xdr:row>
      <xdr:rowOff>17929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C86396EB-6422-4311-8491-F3F4DCBA2C18}"/>
            </a:ext>
          </a:extLst>
        </xdr:cNvPr>
        <xdr:cNvSpPr/>
      </xdr:nvSpPr>
      <xdr:spPr>
        <a:xfrm>
          <a:off x="7207623" y="17794493"/>
          <a:ext cx="2653552" cy="10067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专有、复杂、定制、有爆发、迭代快</a:t>
          </a:r>
        </a:p>
      </xdr:txBody>
    </xdr:sp>
    <xdr:clientData/>
  </xdr:twoCellAnchor>
  <xdr:twoCellAnchor>
    <xdr:from>
      <xdr:col>13</xdr:col>
      <xdr:colOff>215153</xdr:colOff>
      <xdr:row>108</xdr:row>
      <xdr:rowOff>44823</xdr:rowOff>
    </xdr:from>
    <xdr:to>
      <xdr:col>14</xdr:col>
      <xdr:colOff>385483</xdr:colOff>
      <xdr:row>114</xdr:row>
      <xdr:rowOff>44823</xdr:rowOff>
    </xdr:to>
    <xdr:sp macro="" textlink="">
      <xdr:nvSpPr>
        <xdr:cNvPr id="24" name="箭头: 下 23">
          <a:extLst>
            <a:ext uri="{FF2B5EF4-FFF2-40B4-BE49-F238E27FC236}">
              <a16:creationId xmlns:a16="http://schemas.microsoft.com/office/drawing/2014/main" id="{17EF8BF8-F737-4919-ABF5-DB0D603E5743}"/>
            </a:ext>
          </a:extLst>
        </xdr:cNvPr>
        <xdr:cNvSpPr/>
      </xdr:nvSpPr>
      <xdr:spPr>
        <a:xfrm rot="10800000">
          <a:off x="8139953" y="19178643"/>
          <a:ext cx="779930" cy="10515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502024</xdr:colOff>
      <xdr:row>88</xdr:row>
      <xdr:rowOff>116541</xdr:rowOff>
    </xdr:from>
    <xdr:to>
      <xdr:col>11</xdr:col>
      <xdr:colOff>140677</xdr:colOff>
      <xdr:row>88</xdr:row>
      <xdr:rowOff>116541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4640EE0C-AD53-4584-92CE-378CA94AD9D1}"/>
            </a:ext>
          </a:extLst>
        </xdr:cNvPr>
        <xdr:cNvCxnSpPr/>
      </xdr:nvCxnSpPr>
      <xdr:spPr>
        <a:xfrm>
          <a:off x="1111624" y="15745161"/>
          <a:ext cx="5734653" cy="0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491500</xdr:colOff>
      <xdr:row>70</xdr:row>
      <xdr:rowOff>49891</xdr:rowOff>
    </xdr:from>
    <xdr:to>
      <xdr:col>11</xdr:col>
      <xdr:colOff>146538</xdr:colOff>
      <xdr:row>70</xdr:row>
      <xdr:rowOff>49891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2DCD9FB-C319-49DD-8781-E25DDECD865B}"/>
            </a:ext>
          </a:extLst>
        </xdr:cNvPr>
        <xdr:cNvCxnSpPr/>
      </xdr:nvCxnSpPr>
      <xdr:spPr>
        <a:xfrm>
          <a:off x="1101100" y="12523831"/>
          <a:ext cx="5751038" cy="0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504752</xdr:colOff>
      <xdr:row>70</xdr:row>
      <xdr:rowOff>56127</xdr:rowOff>
    </xdr:from>
    <xdr:to>
      <xdr:col>1</xdr:col>
      <xdr:colOff>504752</xdr:colOff>
      <xdr:row>88</xdr:row>
      <xdr:rowOff>127844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989F2F3D-9A73-456C-B4EA-A17862B2787B}"/>
            </a:ext>
          </a:extLst>
        </xdr:cNvPr>
        <xdr:cNvCxnSpPr/>
      </xdr:nvCxnSpPr>
      <xdr:spPr>
        <a:xfrm>
          <a:off x="1114352" y="12530067"/>
          <a:ext cx="0" cy="3226397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546847</xdr:colOff>
      <xdr:row>70</xdr:row>
      <xdr:rowOff>44824</xdr:rowOff>
    </xdr:from>
    <xdr:to>
      <xdr:col>4</xdr:col>
      <xdr:colOff>546847</xdr:colOff>
      <xdr:row>88</xdr:row>
      <xdr:rowOff>116541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E0490387-D763-4396-8490-F2EA33ACC26F}"/>
            </a:ext>
          </a:extLst>
        </xdr:cNvPr>
        <xdr:cNvCxnSpPr/>
      </xdr:nvCxnSpPr>
      <xdr:spPr>
        <a:xfrm>
          <a:off x="2985247" y="12518764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62753</xdr:colOff>
      <xdr:row>70</xdr:row>
      <xdr:rowOff>62753</xdr:rowOff>
    </xdr:from>
    <xdr:to>
      <xdr:col>8</xdr:col>
      <xdr:colOff>62753</xdr:colOff>
      <xdr:row>88</xdr:row>
      <xdr:rowOff>134470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94E45CC4-4C59-437A-B1F2-1460096DBFEB}"/>
            </a:ext>
          </a:extLst>
        </xdr:cNvPr>
        <xdr:cNvCxnSpPr/>
      </xdr:nvCxnSpPr>
      <xdr:spPr>
        <a:xfrm>
          <a:off x="4939553" y="12536693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143435</xdr:colOff>
      <xdr:row>70</xdr:row>
      <xdr:rowOff>53788</xdr:rowOff>
    </xdr:from>
    <xdr:to>
      <xdr:col>11</xdr:col>
      <xdr:colOff>143435</xdr:colOff>
      <xdr:row>88</xdr:row>
      <xdr:rowOff>125505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6DB035EA-0BB1-4D21-909C-B8A29F8D8931}"/>
            </a:ext>
          </a:extLst>
        </xdr:cNvPr>
        <xdr:cNvCxnSpPr/>
      </xdr:nvCxnSpPr>
      <xdr:spPr>
        <a:xfrm>
          <a:off x="6849035" y="12527728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79</xdr:row>
      <xdr:rowOff>98612</xdr:rowOff>
    </xdr:from>
    <xdr:to>
      <xdr:col>11</xdr:col>
      <xdr:colOff>148097</xdr:colOff>
      <xdr:row>79</xdr:row>
      <xdr:rowOff>98612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482B66B0-5BA3-42DD-B8D6-D0F9B686BD94}"/>
            </a:ext>
          </a:extLst>
        </xdr:cNvPr>
        <xdr:cNvCxnSpPr/>
      </xdr:nvCxnSpPr>
      <xdr:spPr>
        <a:xfrm>
          <a:off x="1102659" y="14149892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502023</xdr:colOff>
      <xdr:row>87</xdr:row>
      <xdr:rowOff>17929</xdr:rowOff>
    </xdr:from>
    <xdr:to>
      <xdr:col>11</xdr:col>
      <xdr:colOff>157061</xdr:colOff>
      <xdr:row>87</xdr:row>
      <xdr:rowOff>17929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54BDDED4-29DE-4DF9-A013-1FB93FD2BCB5}"/>
            </a:ext>
          </a:extLst>
        </xdr:cNvPr>
        <xdr:cNvCxnSpPr/>
      </xdr:nvCxnSpPr>
      <xdr:spPr>
        <a:xfrm>
          <a:off x="1111623" y="15471289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71</xdr:row>
      <xdr:rowOff>170329</xdr:rowOff>
    </xdr:from>
    <xdr:to>
      <xdr:col>11</xdr:col>
      <xdr:colOff>148097</xdr:colOff>
      <xdr:row>71</xdr:row>
      <xdr:rowOff>170329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65D02C10-C592-48A1-A6D0-C198DD0F6717}"/>
            </a:ext>
          </a:extLst>
        </xdr:cNvPr>
        <xdr:cNvCxnSpPr/>
      </xdr:nvCxnSpPr>
      <xdr:spPr>
        <a:xfrm>
          <a:off x="1102659" y="12819529"/>
          <a:ext cx="5751038" cy="0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233083</xdr:colOff>
      <xdr:row>70</xdr:row>
      <xdr:rowOff>62754</xdr:rowOff>
    </xdr:from>
    <xdr:to>
      <xdr:col>3</xdr:col>
      <xdr:colOff>233083</xdr:colOff>
      <xdr:row>88</xdr:row>
      <xdr:rowOff>134471</xdr:rowOff>
    </xdr:to>
    <xdr:cxnSp macro="">
      <xdr:nvCxnSpPr>
        <xdr:cNvPr id="34" name="直接连接符 33">
          <a:extLst>
            <a:ext uri="{FF2B5EF4-FFF2-40B4-BE49-F238E27FC236}">
              <a16:creationId xmlns:a16="http://schemas.microsoft.com/office/drawing/2014/main" id="{C0381B27-5529-459B-BAE1-CD2ED1192B9C}"/>
            </a:ext>
          </a:extLst>
        </xdr:cNvPr>
        <xdr:cNvCxnSpPr/>
      </xdr:nvCxnSpPr>
      <xdr:spPr>
        <a:xfrm>
          <a:off x="2061883" y="12536694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349624</xdr:colOff>
      <xdr:row>70</xdr:row>
      <xdr:rowOff>62752</xdr:rowOff>
    </xdr:from>
    <xdr:to>
      <xdr:col>6</xdr:col>
      <xdr:colOff>349624</xdr:colOff>
      <xdr:row>88</xdr:row>
      <xdr:rowOff>134469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23BB5CBC-4458-4B26-A005-97FA7150BAE9}"/>
            </a:ext>
          </a:extLst>
        </xdr:cNvPr>
        <xdr:cNvCxnSpPr/>
      </xdr:nvCxnSpPr>
      <xdr:spPr>
        <a:xfrm>
          <a:off x="4007224" y="12536692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70</xdr:row>
      <xdr:rowOff>62752</xdr:rowOff>
    </xdr:from>
    <xdr:to>
      <xdr:col>9</xdr:col>
      <xdr:colOff>448235</xdr:colOff>
      <xdr:row>88</xdr:row>
      <xdr:rowOff>134469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F0518165-2445-408C-8AAF-FF7410A7BD07}"/>
            </a:ext>
          </a:extLst>
        </xdr:cNvPr>
        <xdr:cNvCxnSpPr/>
      </xdr:nvCxnSpPr>
      <xdr:spPr>
        <a:xfrm>
          <a:off x="5934635" y="12536692"/>
          <a:ext cx="0" cy="3226397"/>
        </a:xfrm>
        <a:prstGeom prst="line">
          <a:avLst/>
        </a:prstGeom>
        <a:ln w="190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563432</xdr:colOff>
      <xdr:row>70</xdr:row>
      <xdr:rowOff>107576</xdr:rowOff>
    </xdr:from>
    <xdr:to>
      <xdr:col>11</xdr:col>
      <xdr:colOff>134471</xdr:colOff>
      <xdr:row>88</xdr:row>
      <xdr:rowOff>81671</xdr:rowOff>
    </xdr:to>
    <xdr:sp macro="" textlink="">
      <xdr:nvSpPr>
        <xdr:cNvPr id="37" name="任意多边形: 形状 36">
          <a:extLst>
            <a:ext uri="{FF2B5EF4-FFF2-40B4-BE49-F238E27FC236}">
              <a16:creationId xmlns:a16="http://schemas.microsoft.com/office/drawing/2014/main" id="{12CD28E5-AD83-4D49-BFAB-7890FC3BC0EA}"/>
            </a:ext>
          </a:extLst>
        </xdr:cNvPr>
        <xdr:cNvSpPr/>
      </xdr:nvSpPr>
      <xdr:spPr>
        <a:xfrm>
          <a:off x="1173032" y="12581516"/>
          <a:ext cx="5667039" cy="3128775"/>
        </a:xfrm>
        <a:custGeom>
          <a:avLst/>
          <a:gdLst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805953 w 5674659"/>
            <a:gd name="connsiteY3" fmla="*/ 1649506 h 3159561"/>
            <a:gd name="connsiteX4" fmla="*/ 3478306 w 5674659"/>
            <a:gd name="connsiteY4" fmla="*/ 475129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805953 w 5674659"/>
            <a:gd name="connsiteY3" fmla="*/ 1649506 h 3159561"/>
            <a:gd name="connsiteX4" fmla="*/ 3325906 w 5674659"/>
            <a:gd name="connsiteY4" fmla="*/ 762000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325906 w 5674659"/>
            <a:gd name="connsiteY4" fmla="*/ 762000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263153 w 5674659"/>
            <a:gd name="connsiteY4" fmla="*/ 851647 h 3159561"/>
            <a:gd name="connsiteX5" fmla="*/ 3783106 w 5674659"/>
            <a:gd name="connsiteY5" fmla="*/ 259977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9561"/>
            <a:gd name="connsiteX1" fmla="*/ 860612 w 5674659"/>
            <a:gd name="connsiteY1" fmla="*/ 3119718 h 3159561"/>
            <a:gd name="connsiteX2" fmla="*/ 1810870 w 5674659"/>
            <a:gd name="connsiteY2" fmla="*/ 2868706 h 3159561"/>
            <a:gd name="connsiteX3" fmla="*/ 2761129 w 5674659"/>
            <a:gd name="connsiteY3" fmla="*/ 1748118 h 3159561"/>
            <a:gd name="connsiteX4" fmla="*/ 3263153 w 5674659"/>
            <a:gd name="connsiteY4" fmla="*/ 851647 h 3159561"/>
            <a:gd name="connsiteX5" fmla="*/ 3765177 w 5674659"/>
            <a:gd name="connsiteY5" fmla="*/ 322730 h 3159561"/>
            <a:gd name="connsiteX6" fmla="*/ 4796117 w 5674659"/>
            <a:gd name="connsiteY6" fmla="*/ 53788 h 3159561"/>
            <a:gd name="connsiteX7" fmla="*/ 5674659 w 5674659"/>
            <a:gd name="connsiteY7" fmla="*/ 0 h 3159561"/>
            <a:gd name="connsiteX0" fmla="*/ 0 w 5674659"/>
            <a:gd name="connsiteY0" fmla="*/ 3155577 h 3157486"/>
            <a:gd name="connsiteX1" fmla="*/ 860612 w 5674659"/>
            <a:gd name="connsiteY1" fmla="*/ 3119718 h 3157486"/>
            <a:gd name="connsiteX2" fmla="*/ 1841350 w 5674659"/>
            <a:gd name="connsiteY2" fmla="*/ 2946699 h 3157486"/>
            <a:gd name="connsiteX3" fmla="*/ 2761129 w 5674659"/>
            <a:gd name="connsiteY3" fmla="*/ 1748118 h 3157486"/>
            <a:gd name="connsiteX4" fmla="*/ 3263153 w 5674659"/>
            <a:gd name="connsiteY4" fmla="*/ 851647 h 3157486"/>
            <a:gd name="connsiteX5" fmla="*/ 3765177 w 5674659"/>
            <a:gd name="connsiteY5" fmla="*/ 322730 h 3157486"/>
            <a:gd name="connsiteX6" fmla="*/ 4796117 w 5674659"/>
            <a:gd name="connsiteY6" fmla="*/ 53788 h 3157486"/>
            <a:gd name="connsiteX7" fmla="*/ 5674659 w 5674659"/>
            <a:gd name="connsiteY7" fmla="*/ 0 h 3157486"/>
            <a:gd name="connsiteX0" fmla="*/ 0 w 5674659"/>
            <a:gd name="connsiteY0" fmla="*/ 3155577 h 3169316"/>
            <a:gd name="connsiteX1" fmla="*/ 967292 w 5674659"/>
            <a:gd name="connsiteY1" fmla="*/ 3150915 h 3169316"/>
            <a:gd name="connsiteX2" fmla="*/ 1841350 w 5674659"/>
            <a:gd name="connsiteY2" fmla="*/ 2946699 h 3169316"/>
            <a:gd name="connsiteX3" fmla="*/ 2761129 w 5674659"/>
            <a:gd name="connsiteY3" fmla="*/ 1748118 h 3169316"/>
            <a:gd name="connsiteX4" fmla="*/ 3263153 w 5674659"/>
            <a:gd name="connsiteY4" fmla="*/ 851647 h 3169316"/>
            <a:gd name="connsiteX5" fmla="*/ 3765177 w 5674659"/>
            <a:gd name="connsiteY5" fmla="*/ 322730 h 3169316"/>
            <a:gd name="connsiteX6" fmla="*/ 4796117 w 5674659"/>
            <a:gd name="connsiteY6" fmla="*/ 53788 h 3169316"/>
            <a:gd name="connsiteX7" fmla="*/ 5674659 w 5674659"/>
            <a:gd name="connsiteY7" fmla="*/ 0 h 3169316"/>
            <a:gd name="connsiteX0" fmla="*/ 0 w 5674659"/>
            <a:gd name="connsiteY0" fmla="*/ 3155577 h 3169316"/>
            <a:gd name="connsiteX1" fmla="*/ 967292 w 5674659"/>
            <a:gd name="connsiteY1" fmla="*/ 3150915 h 3169316"/>
            <a:gd name="connsiteX2" fmla="*/ 1841350 w 5674659"/>
            <a:gd name="connsiteY2" fmla="*/ 2946699 h 3169316"/>
            <a:gd name="connsiteX3" fmla="*/ 2761129 w 5674659"/>
            <a:gd name="connsiteY3" fmla="*/ 1748118 h 3169316"/>
            <a:gd name="connsiteX4" fmla="*/ 3263153 w 5674659"/>
            <a:gd name="connsiteY4" fmla="*/ 851647 h 3169316"/>
            <a:gd name="connsiteX5" fmla="*/ 3803277 w 5674659"/>
            <a:gd name="connsiteY5" fmla="*/ 260336 h 3169316"/>
            <a:gd name="connsiteX6" fmla="*/ 4796117 w 5674659"/>
            <a:gd name="connsiteY6" fmla="*/ 53788 h 3169316"/>
            <a:gd name="connsiteX7" fmla="*/ 5674659 w 5674659"/>
            <a:gd name="connsiteY7" fmla="*/ 0 h 3169316"/>
            <a:gd name="connsiteX0" fmla="*/ 0 w 5667039"/>
            <a:gd name="connsiteY0" fmla="*/ 3202373 h 3203640"/>
            <a:gd name="connsiteX1" fmla="*/ 959672 w 5667039"/>
            <a:gd name="connsiteY1" fmla="*/ 3150915 h 3203640"/>
            <a:gd name="connsiteX2" fmla="*/ 1833730 w 5667039"/>
            <a:gd name="connsiteY2" fmla="*/ 2946699 h 3203640"/>
            <a:gd name="connsiteX3" fmla="*/ 2753509 w 5667039"/>
            <a:gd name="connsiteY3" fmla="*/ 1748118 h 3203640"/>
            <a:gd name="connsiteX4" fmla="*/ 3255533 w 5667039"/>
            <a:gd name="connsiteY4" fmla="*/ 851647 h 3203640"/>
            <a:gd name="connsiteX5" fmla="*/ 3795657 w 5667039"/>
            <a:gd name="connsiteY5" fmla="*/ 260336 h 3203640"/>
            <a:gd name="connsiteX6" fmla="*/ 4788497 w 5667039"/>
            <a:gd name="connsiteY6" fmla="*/ 53788 h 3203640"/>
            <a:gd name="connsiteX7" fmla="*/ 5667039 w 5667039"/>
            <a:gd name="connsiteY7" fmla="*/ 0 h 3203640"/>
            <a:gd name="connsiteX0" fmla="*/ 0 w 5667039"/>
            <a:gd name="connsiteY0" fmla="*/ 3202373 h 3202373"/>
            <a:gd name="connsiteX1" fmla="*/ 959672 w 5667039"/>
            <a:gd name="connsiteY1" fmla="*/ 3150915 h 3202373"/>
            <a:gd name="connsiteX2" fmla="*/ 1833730 w 5667039"/>
            <a:gd name="connsiteY2" fmla="*/ 2946699 h 3202373"/>
            <a:gd name="connsiteX3" fmla="*/ 2753509 w 5667039"/>
            <a:gd name="connsiteY3" fmla="*/ 1748118 h 3202373"/>
            <a:gd name="connsiteX4" fmla="*/ 3255533 w 5667039"/>
            <a:gd name="connsiteY4" fmla="*/ 851647 h 3202373"/>
            <a:gd name="connsiteX5" fmla="*/ 3795657 w 5667039"/>
            <a:gd name="connsiteY5" fmla="*/ 260336 h 3202373"/>
            <a:gd name="connsiteX6" fmla="*/ 4788497 w 5667039"/>
            <a:gd name="connsiteY6" fmla="*/ 53788 h 3202373"/>
            <a:gd name="connsiteX7" fmla="*/ 5667039 w 5667039"/>
            <a:gd name="connsiteY7" fmla="*/ 0 h 320237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5667039" h="3202373">
              <a:moveTo>
                <a:pt x="0" y="3202373"/>
              </a:moveTo>
              <a:cubicBezTo>
                <a:pt x="294640" y="3161554"/>
                <a:pt x="654050" y="3193527"/>
                <a:pt x="959672" y="3150915"/>
              </a:cubicBezTo>
              <a:cubicBezTo>
                <a:pt x="1265294" y="3108303"/>
                <a:pt x="1534757" y="3180498"/>
                <a:pt x="1833730" y="2946699"/>
              </a:cubicBezTo>
              <a:cubicBezTo>
                <a:pt x="2132703" y="2712900"/>
                <a:pt x="2516542" y="2097293"/>
                <a:pt x="2753509" y="1748118"/>
              </a:cubicBezTo>
              <a:cubicBezTo>
                <a:pt x="2990476" y="1398943"/>
                <a:pt x="3081842" y="1099611"/>
                <a:pt x="3255533" y="851647"/>
              </a:cubicBezTo>
              <a:cubicBezTo>
                <a:pt x="3429224" y="603683"/>
                <a:pt x="3540163" y="393313"/>
                <a:pt x="3795657" y="260336"/>
              </a:cubicBezTo>
              <a:cubicBezTo>
                <a:pt x="4051151" y="127360"/>
                <a:pt x="4476600" y="97177"/>
                <a:pt x="4788497" y="53788"/>
              </a:cubicBezTo>
              <a:cubicBezTo>
                <a:pt x="5100394" y="10399"/>
                <a:pt x="5385397" y="5229"/>
                <a:pt x="5667039" y="0"/>
              </a:cubicBezTo>
            </a:path>
          </a:pathLst>
        </a:cu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506129</xdr:colOff>
      <xdr:row>68</xdr:row>
      <xdr:rowOff>24770</xdr:rowOff>
    </xdr:from>
    <xdr:to>
      <xdr:col>4</xdr:col>
      <xdr:colOff>548640</xdr:colOff>
      <xdr:row>70</xdr:row>
      <xdr:rowOff>51664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1A55871C-78BB-498E-A1AD-313DC482F11E}"/>
            </a:ext>
          </a:extLst>
        </xdr:cNvPr>
        <xdr:cNvSpPr/>
      </xdr:nvSpPr>
      <xdr:spPr>
        <a:xfrm>
          <a:off x="1115729" y="12148190"/>
          <a:ext cx="1871311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创新</a:t>
          </a:r>
        </a:p>
      </xdr:txBody>
    </xdr:sp>
    <xdr:clientData/>
  </xdr:twoCellAnchor>
  <xdr:twoCellAnchor>
    <xdr:from>
      <xdr:col>4</xdr:col>
      <xdr:colOff>552994</xdr:colOff>
      <xdr:row>68</xdr:row>
      <xdr:rowOff>26126</xdr:rowOff>
    </xdr:from>
    <xdr:to>
      <xdr:col>8</xdr:col>
      <xdr:colOff>60960</xdr:colOff>
      <xdr:row>70</xdr:row>
      <xdr:rowOff>53020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F8DC83E6-A1BC-431F-81B9-BD46D302608E}"/>
            </a:ext>
          </a:extLst>
        </xdr:cNvPr>
        <xdr:cNvSpPr/>
      </xdr:nvSpPr>
      <xdr:spPr>
        <a:xfrm>
          <a:off x="2991394" y="12149546"/>
          <a:ext cx="1946366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增长</a:t>
          </a:r>
        </a:p>
      </xdr:txBody>
    </xdr:sp>
    <xdr:clientData/>
  </xdr:twoCellAnchor>
  <xdr:twoCellAnchor>
    <xdr:from>
      <xdr:col>8</xdr:col>
      <xdr:colOff>65314</xdr:colOff>
      <xdr:row>68</xdr:row>
      <xdr:rowOff>26126</xdr:rowOff>
    </xdr:from>
    <xdr:to>
      <xdr:col>11</xdr:col>
      <xdr:colOff>143691</xdr:colOff>
      <xdr:row>70</xdr:row>
      <xdr:rowOff>53020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569761C0-2837-4844-8C24-726B1C949B35}"/>
            </a:ext>
          </a:extLst>
        </xdr:cNvPr>
        <xdr:cNvSpPr/>
      </xdr:nvSpPr>
      <xdr:spPr>
        <a:xfrm>
          <a:off x="4942114" y="12149546"/>
          <a:ext cx="1907177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成熟</a:t>
          </a:r>
        </a:p>
      </xdr:txBody>
    </xdr:sp>
    <xdr:clientData/>
  </xdr:twoCellAnchor>
  <xdr:twoCellAnchor>
    <xdr:from>
      <xdr:col>4</xdr:col>
      <xdr:colOff>472441</xdr:colOff>
      <xdr:row>87</xdr:row>
      <xdr:rowOff>22860</xdr:rowOff>
    </xdr:from>
    <xdr:to>
      <xdr:col>5</xdr:col>
      <xdr:colOff>419101</xdr:colOff>
      <xdr:row>88</xdr:row>
      <xdr:rowOff>76200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E597ED7C-8524-4230-A445-B9106BEF9F4F}"/>
            </a:ext>
          </a:extLst>
        </xdr:cNvPr>
        <xdr:cNvSpPr/>
      </xdr:nvSpPr>
      <xdr:spPr>
        <a:xfrm>
          <a:off x="2910841" y="154762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320040</xdr:colOff>
      <xdr:row>79</xdr:row>
      <xdr:rowOff>144780</xdr:rowOff>
    </xdr:from>
    <xdr:to>
      <xdr:col>7</xdr:col>
      <xdr:colOff>266700</xdr:colOff>
      <xdr:row>81</xdr:row>
      <xdr:rowOff>22860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8DB7A873-A7C6-401A-950F-A704AAA0801C}"/>
            </a:ext>
          </a:extLst>
        </xdr:cNvPr>
        <xdr:cNvSpPr/>
      </xdr:nvSpPr>
      <xdr:spPr>
        <a:xfrm>
          <a:off x="3977640" y="1419606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45720</xdr:colOff>
      <xdr:row>72</xdr:row>
      <xdr:rowOff>22860</xdr:rowOff>
    </xdr:from>
    <xdr:to>
      <xdr:col>8</xdr:col>
      <xdr:colOff>601980</xdr:colOff>
      <xdr:row>73</xdr:row>
      <xdr:rowOff>76200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82E56CFA-9529-4AD8-BACA-B1A0B0F12540}"/>
            </a:ext>
          </a:extLst>
        </xdr:cNvPr>
        <xdr:cNvSpPr/>
      </xdr:nvSpPr>
      <xdr:spPr>
        <a:xfrm>
          <a:off x="4922520" y="128473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90%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350520</xdr:colOff>
      <xdr:row>70</xdr:row>
      <xdr:rowOff>144780</xdr:rowOff>
    </xdr:from>
    <xdr:to>
      <xdr:col>10</xdr:col>
      <xdr:colOff>297180</xdr:colOff>
      <xdr:row>72</xdr:row>
      <xdr:rowOff>22860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7CFE0C16-872D-456F-B299-354B9EFEA6AA}"/>
            </a:ext>
          </a:extLst>
        </xdr:cNvPr>
        <xdr:cNvSpPr/>
      </xdr:nvSpPr>
      <xdr:spPr>
        <a:xfrm>
          <a:off x="5836920" y="126187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99%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121920</xdr:colOff>
      <xdr:row>86</xdr:row>
      <xdr:rowOff>114300</xdr:rowOff>
    </xdr:from>
    <xdr:to>
      <xdr:col>4</xdr:col>
      <xdr:colOff>68580</xdr:colOff>
      <xdr:row>87</xdr:row>
      <xdr:rowOff>167640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A812E311-67CE-4E0B-9837-AA18B0D2E0C3}"/>
            </a:ext>
          </a:extLst>
        </xdr:cNvPr>
        <xdr:cNvSpPr/>
      </xdr:nvSpPr>
      <xdr:spPr>
        <a:xfrm>
          <a:off x="1950720" y="1539240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449580</xdr:colOff>
      <xdr:row>86</xdr:row>
      <xdr:rowOff>121920</xdr:rowOff>
    </xdr:from>
    <xdr:to>
      <xdr:col>2</xdr:col>
      <xdr:colOff>396240</xdr:colOff>
      <xdr:row>88</xdr:row>
      <xdr:rowOff>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933AF64D-ECD6-4F09-A8BF-1499A91DD3D9}"/>
            </a:ext>
          </a:extLst>
        </xdr:cNvPr>
        <xdr:cNvSpPr/>
      </xdr:nvSpPr>
      <xdr:spPr>
        <a:xfrm>
          <a:off x="1059180" y="154000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0.1%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365760</xdr:colOff>
      <xdr:row>70</xdr:row>
      <xdr:rowOff>144780</xdr:rowOff>
    </xdr:from>
    <xdr:to>
      <xdr:col>11</xdr:col>
      <xdr:colOff>312420</xdr:colOff>
      <xdr:row>72</xdr:row>
      <xdr:rowOff>22860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BD95B3B7-E7D5-4EDA-846F-31DD6867FF89}"/>
            </a:ext>
          </a:extLst>
        </xdr:cNvPr>
        <xdr:cNvSpPr/>
      </xdr:nvSpPr>
      <xdr:spPr>
        <a:xfrm>
          <a:off x="6461760" y="1261872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99.9%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91440</xdr:colOff>
      <xdr:row>85</xdr:row>
      <xdr:rowOff>60960</xdr:rowOff>
    </xdr:from>
    <xdr:to>
      <xdr:col>5</xdr:col>
      <xdr:colOff>38100</xdr:colOff>
      <xdr:row>86</xdr:row>
      <xdr:rowOff>114300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416A8E6A-958A-41D7-9778-05B5ADCB5AD8}"/>
            </a:ext>
          </a:extLst>
        </xdr:cNvPr>
        <xdr:cNvSpPr/>
      </xdr:nvSpPr>
      <xdr:spPr>
        <a:xfrm>
          <a:off x="2529840" y="1516380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起飞</a:t>
          </a:r>
        </a:p>
      </xdr:txBody>
    </xdr:sp>
    <xdr:clientData/>
  </xdr:twoCellAnchor>
  <xdr:twoCellAnchor>
    <xdr:from>
      <xdr:col>7</xdr:col>
      <xdr:colOff>358140</xdr:colOff>
      <xdr:row>70</xdr:row>
      <xdr:rowOff>76200</xdr:rowOff>
    </xdr:from>
    <xdr:to>
      <xdr:col>8</xdr:col>
      <xdr:colOff>304800</xdr:colOff>
      <xdr:row>71</xdr:row>
      <xdr:rowOff>129540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1B6B36FD-FE60-4151-A13E-961A26446340}"/>
            </a:ext>
          </a:extLst>
        </xdr:cNvPr>
        <xdr:cNvSpPr/>
      </xdr:nvSpPr>
      <xdr:spPr>
        <a:xfrm>
          <a:off x="4625340" y="12550140"/>
          <a:ext cx="55626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饱和</a:t>
          </a:r>
        </a:p>
      </xdr:txBody>
    </xdr:sp>
    <xdr:clientData/>
  </xdr:twoCellAnchor>
  <xdr:twoCellAnchor>
    <xdr:from>
      <xdr:col>4</xdr:col>
      <xdr:colOff>467710</xdr:colOff>
      <xdr:row>86</xdr:row>
      <xdr:rowOff>126124</xdr:rowOff>
    </xdr:from>
    <xdr:to>
      <xdr:col>4</xdr:col>
      <xdr:colOff>609599</xdr:colOff>
      <xdr:row>87</xdr:row>
      <xdr:rowOff>94593</xdr:rowOff>
    </xdr:to>
    <xdr:sp macro="" textlink="">
      <xdr:nvSpPr>
        <xdr:cNvPr id="50" name="椭圆 49">
          <a:extLst>
            <a:ext uri="{FF2B5EF4-FFF2-40B4-BE49-F238E27FC236}">
              <a16:creationId xmlns:a16="http://schemas.microsoft.com/office/drawing/2014/main" id="{8FD2D6F7-B79B-47F4-A41B-B2533F163E22}"/>
            </a:ext>
          </a:extLst>
        </xdr:cNvPr>
        <xdr:cNvSpPr/>
      </xdr:nvSpPr>
      <xdr:spPr>
        <a:xfrm>
          <a:off x="2906110" y="15404224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295636</xdr:colOff>
      <xdr:row>79</xdr:row>
      <xdr:rowOff>37552</xdr:rowOff>
    </xdr:from>
    <xdr:to>
      <xdr:col>6</xdr:col>
      <xdr:colOff>437525</xdr:colOff>
      <xdr:row>80</xdr:row>
      <xdr:rowOff>6021</xdr:rowOff>
    </xdr:to>
    <xdr:sp macro="" textlink="">
      <xdr:nvSpPr>
        <xdr:cNvPr id="51" name="椭圆 50">
          <a:extLst>
            <a:ext uri="{FF2B5EF4-FFF2-40B4-BE49-F238E27FC236}">
              <a16:creationId xmlns:a16="http://schemas.microsoft.com/office/drawing/2014/main" id="{E22E6EF2-18C1-46D0-B918-9D6B27BBDDA3}"/>
            </a:ext>
          </a:extLst>
        </xdr:cNvPr>
        <xdr:cNvSpPr/>
      </xdr:nvSpPr>
      <xdr:spPr>
        <a:xfrm>
          <a:off x="3953236" y="14088832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71</xdr:row>
      <xdr:rowOff>111044</xdr:rowOff>
    </xdr:from>
    <xdr:to>
      <xdr:col>8</xdr:col>
      <xdr:colOff>141889</xdr:colOff>
      <xdr:row>72</xdr:row>
      <xdr:rowOff>79513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19D14458-29BA-434E-8293-94C37F051411}"/>
            </a:ext>
          </a:extLst>
        </xdr:cNvPr>
        <xdr:cNvSpPr/>
      </xdr:nvSpPr>
      <xdr:spPr>
        <a:xfrm>
          <a:off x="4876800" y="12760244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374945</xdr:colOff>
      <xdr:row>70</xdr:row>
      <xdr:rowOff>104418</xdr:rowOff>
    </xdr:from>
    <xdr:to>
      <xdr:col>9</xdr:col>
      <xdr:colOff>516834</xdr:colOff>
      <xdr:row>71</xdr:row>
      <xdr:rowOff>72887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43C826A8-DA2C-4E22-BD91-6319B3411462}"/>
            </a:ext>
          </a:extLst>
        </xdr:cNvPr>
        <xdr:cNvSpPr/>
      </xdr:nvSpPr>
      <xdr:spPr>
        <a:xfrm>
          <a:off x="5861345" y="12578358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19878</xdr:colOff>
      <xdr:row>70</xdr:row>
      <xdr:rowOff>51409</xdr:rowOff>
    </xdr:from>
    <xdr:to>
      <xdr:col>11</xdr:col>
      <xdr:colOff>161767</xdr:colOff>
      <xdr:row>71</xdr:row>
      <xdr:rowOff>19878</xdr:rowOff>
    </xdr:to>
    <xdr:sp macro="" textlink="">
      <xdr:nvSpPr>
        <xdr:cNvPr id="54" name="椭圆 53">
          <a:extLst>
            <a:ext uri="{FF2B5EF4-FFF2-40B4-BE49-F238E27FC236}">
              <a16:creationId xmlns:a16="http://schemas.microsoft.com/office/drawing/2014/main" id="{4D47EE4D-61D4-47EC-8B9C-DC99416CA63A}"/>
            </a:ext>
          </a:extLst>
        </xdr:cNvPr>
        <xdr:cNvSpPr/>
      </xdr:nvSpPr>
      <xdr:spPr>
        <a:xfrm>
          <a:off x="6725478" y="12525349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172278</xdr:colOff>
      <xdr:row>87</xdr:row>
      <xdr:rowOff>104418</xdr:rowOff>
    </xdr:from>
    <xdr:to>
      <xdr:col>3</xdr:col>
      <xdr:colOff>314167</xdr:colOff>
      <xdr:row>88</xdr:row>
      <xdr:rowOff>72887</xdr:rowOff>
    </xdr:to>
    <xdr:sp macro="" textlink="">
      <xdr:nvSpPr>
        <xdr:cNvPr id="55" name="椭圆 54">
          <a:extLst>
            <a:ext uri="{FF2B5EF4-FFF2-40B4-BE49-F238E27FC236}">
              <a16:creationId xmlns:a16="http://schemas.microsoft.com/office/drawing/2014/main" id="{64BC958F-0058-4244-B862-A571D19905D4}"/>
            </a:ext>
          </a:extLst>
        </xdr:cNvPr>
        <xdr:cNvSpPr/>
      </xdr:nvSpPr>
      <xdr:spPr>
        <a:xfrm>
          <a:off x="2001078" y="15557778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527346</xdr:colOff>
      <xdr:row>87</xdr:row>
      <xdr:rowOff>152400</xdr:rowOff>
    </xdr:from>
    <xdr:to>
      <xdr:col>2</xdr:col>
      <xdr:colOff>59635</xdr:colOff>
      <xdr:row>88</xdr:row>
      <xdr:rowOff>120869</xdr:rowOff>
    </xdr:to>
    <xdr:sp macro="" textlink="">
      <xdr:nvSpPr>
        <xdr:cNvPr id="56" name="椭圆 55">
          <a:extLst>
            <a:ext uri="{FF2B5EF4-FFF2-40B4-BE49-F238E27FC236}">
              <a16:creationId xmlns:a16="http://schemas.microsoft.com/office/drawing/2014/main" id="{28011D5C-2DCF-41A6-916C-623C16F462D4}"/>
            </a:ext>
          </a:extLst>
        </xdr:cNvPr>
        <xdr:cNvSpPr/>
      </xdr:nvSpPr>
      <xdr:spPr>
        <a:xfrm>
          <a:off x="1136946" y="15605760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510542</xdr:colOff>
      <xdr:row>89</xdr:row>
      <xdr:rowOff>15240</xdr:rowOff>
    </xdr:from>
    <xdr:to>
      <xdr:col>2</xdr:col>
      <xdr:colOff>569844</xdr:colOff>
      <xdr:row>91</xdr:row>
      <xdr:rowOff>42134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5F867C39-A821-47E1-90D1-E811513BC2AE}"/>
            </a:ext>
          </a:extLst>
        </xdr:cNvPr>
        <xdr:cNvSpPr/>
      </xdr:nvSpPr>
      <xdr:spPr>
        <a:xfrm>
          <a:off x="1120142" y="15819120"/>
          <a:ext cx="668902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创新者</a:t>
          </a:r>
        </a:p>
      </xdr:txBody>
    </xdr:sp>
    <xdr:clientData/>
  </xdr:twoCellAnchor>
  <xdr:twoCellAnchor>
    <xdr:from>
      <xdr:col>2</xdr:col>
      <xdr:colOff>589722</xdr:colOff>
      <xdr:row>89</xdr:row>
      <xdr:rowOff>12200</xdr:rowOff>
    </xdr:from>
    <xdr:to>
      <xdr:col>4</xdr:col>
      <xdr:colOff>525781</xdr:colOff>
      <xdr:row>91</xdr:row>
      <xdr:rowOff>39094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F1925FA-8D14-4A9D-B7CB-9D373E85C2D3}"/>
            </a:ext>
          </a:extLst>
        </xdr:cNvPr>
        <xdr:cNvSpPr/>
      </xdr:nvSpPr>
      <xdr:spPr>
        <a:xfrm>
          <a:off x="1808922" y="15816080"/>
          <a:ext cx="1155259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先行者</a:t>
          </a:r>
        </a:p>
      </xdr:txBody>
    </xdr:sp>
    <xdr:clientData/>
  </xdr:twoCellAnchor>
  <xdr:twoCellAnchor>
    <xdr:from>
      <xdr:col>4</xdr:col>
      <xdr:colOff>550422</xdr:colOff>
      <xdr:row>89</xdr:row>
      <xdr:rowOff>13870</xdr:rowOff>
    </xdr:from>
    <xdr:to>
      <xdr:col>7</xdr:col>
      <xdr:colOff>152081</xdr:colOff>
      <xdr:row>91</xdr:row>
      <xdr:rowOff>40764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DCCE0B53-29F6-485A-904E-894B435A60F8}"/>
            </a:ext>
          </a:extLst>
        </xdr:cNvPr>
        <xdr:cNvSpPr/>
      </xdr:nvSpPr>
      <xdr:spPr>
        <a:xfrm>
          <a:off x="2988822" y="15817750"/>
          <a:ext cx="1430459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早期主流用户</a:t>
          </a:r>
        </a:p>
      </xdr:txBody>
    </xdr:sp>
    <xdr:clientData/>
  </xdr:twoCellAnchor>
  <xdr:twoCellAnchor>
    <xdr:from>
      <xdr:col>7</xdr:col>
      <xdr:colOff>175260</xdr:colOff>
      <xdr:row>89</xdr:row>
      <xdr:rowOff>15936</xdr:rowOff>
    </xdr:from>
    <xdr:to>
      <xdr:col>9</xdr:col>
      <xdr:colOff>419099</xdr:colOff>
      <xdr:row>91</xdr:row>
      <xdr:rowOff>42830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2841D343-0EAF-4690-A02C-A32E32F0D07D}"/>
            </a:ext>
          </a:extLst>
        </xdr:cNvPr>
        <xdr:cNvSpPr/>
      </xdr:nvSpPr>
      <xdr:spPr>
        <a:xfrm>
          <a:off x="4442460" y="15819816"/>
          <a:ext cx="1463039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后期主流用户</a:t>
          </a:r>
        </a:p>
      </xdr:txBody>
    </xdr:sp>
    <xdr:clientData/>
  </xdr:twoCellAnchor>
  <xdr:twoCellAnchor>
    <xdr:from>
      <xdr:col>9</xdr:col>
      <xdr:colOff>449580</xdr:colOff>
      <xdr:row>89</xdr:row>
      <xdr:rowOff>15240</xdr:rowOff>
    </xdr:from>
    <xdr:to>
      <xdr:col>11</xdr:col>
      <xdr:colOff>160019</xdr:colOff>
      <xdr:row>91</xdr:row>
      <xdr:rowOff>42134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75DF0CFC-4DC1-45CD-B4F9-DE92BD321BB2}"/>
            </a:ext>
          </a:extLst>
        </xdr:cNvPr>
        <xdr:cNvSpPr/>
      </xdr:nvSpPr>
      <xdr:spPr>
        <a:xfrm>
          <a:off x="5935980" y="15819120"/>
          <a:ext cx="929639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落后者</a:t>
          </a:r>
        </a:p>
      </xdr:txBody>
    </xdr:sp>
    <xdr:clientData/>
  </xdr:twoCellAnchor>
  <xdr:twoCellAnchor>
    <xdr:from>
      <xdr:col>0</xdr:col>
      <xdr:colOff>591672</xdr:colOff>
      <xdr:row>66</xdr:row>
      <xdr:rowOff>171672</xdr:rowOff>
    </xdr:from>
    <xdr:to>
      <xdr:col>1</xdr:col>
      <xdr:colOff>546847</xdr:colOff>
      <xdr:row>88</xdr:row>
      <xdr:rowOff>122822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6C26847C-DB5C-44E2-9A02-545EB51AA1C3}"/>
            </a:ext>
          </a:extLst>
        </xdr:cNvPr>
        <xdr:cNvSpPr/>
      </xdr:nvSpPr>
      <xdr:spPr>
        <a:xfrm>
          <a:off x="591672" y="11944572"/>
          <a:ext cx="564775" cy="3806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（</a:t>
          </a:r>
          <a:r>
            <a:rPr lang="en-US" altLang="zh-CN" sz="1100" b="1">
              <a:solidFill>
                <a:sysClr val="windowText" lastClr="000000"/>
              </a:solidFill>
            </a:rPr>
            <a:t>%</a:t>
          </a:r>
          <a:r>
            <a:rPr lang="zh-CN" altLang="en-US" sz="1100" b="1">
              <a:solidFill>
                <a:sysClr val="windowText" lastClr="000000"/>
              </a:solidFill>
            </a:rPr>
            <a:t>）</a:t>
          </a:r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90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20</a:t>
          </a:r>
        </a:p>
        <a:p>
          <a:pPr algn="ctr"/>
          <a:endParaRPr lang="en-US" altLang="zh-CN" sz="1100" b="1">
            <a:solidFill>
              <a:sysClr val="windowText" lastClr="000000"/>
            </a:solidFill>
          </a:endParaRPr>
        </a:p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4</xdr:col>
      <xdr:colOff>582707</xdr:colOff>
      <xdr:row>38</xdr:row>
      <xdr:rowOff>44824</xdr:rowOff>
    </xdr:from>
    <xdr:to>
      <xdr:col>4</xdr:col>
      <xdr:colOff>582707</xdr:colOff>
      <xdr:row>56</xdr:row>
      <xdr:rowOff>116541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87BC01-37DD-433E-9F1B-2DBB5BE720C8}"/>
            </a:ext>
          </a:extLst>
        </xdr:cNvPr>
        <xdr:cNvCxnSpPr/>
      </xdr:nvCxnSpPr>
      <xdr:spPr>
        <a:xfrm>
          <a:off x="3021107" y="6910444"/>
          <a:ext cx="0" cy="3226397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367558</xdr:colOff>
      <xdr:row>38</xdr:row>
      <xdr:rowOff>62753</xdr:rowOff>
    </xdr:from>
    <xdr:to>
      <xdr:col>9</xdr:col>
      <xdr:colOff>367558</xdr:colOff>
      <xdr:row>56</xdr:row>
      <xdr:rowOff>134470</xdr:rowOff>
    </xdr:to>
    <xdr:cxnSp macro="">
      <xdr:nvCxnSpPr>
        <xdr:cNvPr id="64" name="直接连接符 63">
          <a:extLst>
            <a:ext uri="{FF2B5EF4-FFF2-40B4-BE49-F238E27FC236}">
              <a16:creationId xmlns:a16="http://schemas.microsoft.com/office/drawing/2014/main" id="{9A4DF6A6-3C82-446D-96FC-45F6D68351C7}"/>
            </a:ext>
          </a:extLst>
        </xdr:cNvPr>
        <xdr:cNvCxnSpPr/>
      </xdr:nvCxnSpPr>
      <xdr:spPr>
        <a:xfrm>
          <a:off x="5853958" y="6928373"/>
          <a:ext cx="0" cy="3226397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38</xdr:row>
      <xdr:rowOff>53788</xdr:rowOff>
    </xdr:from>
    <xdr:to>
      <xdr:col>11</xdr:col>
      <xdr:colOff>304800</xdr:colOff>
      <xdr:row>56</xdr:row>
      <xdr:rowOff>125505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1814093A-BF12-4F89-850F-779AE9B91F12}"/>
            </a:ext>
          </a:extLst>
        </xdr:cNvPr>
        <xdr:cNvCxnSpPr/>
      </xdr:nvCxnSpPr>
      <xdr:spPr>
        <a:xfrm>
          <a:off x="7010400" y="6919408"/>
          <a:ext cx="0" cy="3226397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277908</xdr:colOff>
      <xdr:row>38</xdr:row>
      <xdr:rowOff>62754</xdr:rowOff>
    </xdr:from>
    <xdr:to>
      <xdr:col>3</xdr:col>
      <xdr:colOff>277908</xdr:colOff>
      <xdr:row>56</xdr:row>
      <xdr:rowOff>134471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292E4EA2-42B8-45D6-8DFF-C7E0C19AB894}"/>
            </a:ext>
          </a:extLst>
        </xdr:cNvPr>
        <xdr:cNvCxnSpPr/>
      </xdr:nvCxnSpPr>
      <xdr:spPr>
        <a:xfrm>
          <a:off x="2106708" y="6928374"/>
          <a:ext cx="0" cy="3226397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170328</xdr:colOff>
      <xdr:row>38</xdr:row>
      <xdr:rowOff>62752</xdr:rowOff>
    </xdr:from>
    <xdr:to>
      <xdr:col>7</xdr:col>
      <xdr:colOff>170328</xdr:colOff>
      <xdr:row>56</xdr:row>
      <xdr:rowOff>134469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A7522731-3E08-473B-B76A-2820791D100E}"/>
            </a:ext>
          </a:extLst>
        </xdr:cNvPr>
        <xdr:cNvCxnSpPr/>
      </xdr:nvCxnSpPr>
      <xdr:spPr>
        <a:xfrm>
          <a:off x="4437528" y="6928372"/>
          <a:ext cx="0" cy="3226397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527538</xdr:colOff>
      <xdr:row>56</xdr:row>
      <xdr:rowOff>150053</xdr:rowOff>
    </xdr:from>
    <xdr:to>
      <xdr:col>3</xdr:col>
      <xdr:colOff>257908</xdr:colOff>
      <xdr:row>59</xdr:row>
      <xdr:rowOff>1100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D7B3CB73-BE92-4D97-8131-B603A998382F}"/>
            </a:ext>
          </a:extLst>
        </xdr:cNvPr>
        <xdr:cNvSpPr/>
      </xdr:nvSpPr>
      <xdr:spPr>
        <a:xfrm>
          <a:off x="1137138" y="10170353"/>
          <a:ext cx="949570" cy="3768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技术萌芽期</a:t>
          </a:r>
        </a:p>
      </xdr:txBody>
    </xdr:sp>
    <xdr:clientData/>
  </xdr:twoCellAnchor>
  <xdr:twoCellAnchor>
    <xdr:from>
      <xdr:col>3</xdr:col>
      <xdr:colOff>297180</xdr:colOff>
      <xdr:row>56</xdr:row>
      <xdr:rowOff>152875</xdr:rowOff>
    </xdr:from>
    <xdr:to>
      <xdr:col>4</xdr:col>
      <xdr:colOff>556260</xdr:colOff>
      <xdr:row>59</xdr:row>
      <xdr:rowOff>3922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57BD4B0-0260-4C0D-B353-E638F223AB23}"/>
            </a:ext>
          </a:extLst>
        </xdr:cNvPr>
        <xdr:cNvSpPr/>
      </xdr:nvSpPr>
      <xdr:spPr>
        <a:xfrm>
          <a:off x="2125980" y="10173175"/>
          <a:ext cx="868680" cy="3768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过高期待</a:t>
          </a:r>
        </a:p>
      </xdr:txBody>
    </xdr:sp>
    <xdr:clientData/>
  </xdr:twoCellAnchor>
  <xdr:twoCellAnchor>
    <xdr:from>
      <xdr:col>4</xdr:col>
      <xdr:colOff>601980</xdr:colOff>
      <xdr:row>56</xdr:row>
      <xdr:rowOff>154545</xdr:rowOff>
    </xdr:from>
    <xdr:to>
      <xdr:col>7</xdr:col>
      <xdr:colOff>152400</xdr:colOff>
      <xdr:row>59</xdr:row>
      <xdr:rowOff>5592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712128F4-4CE9-419B-A283-EBB9BFF19074}"/>
            </a:ext>
          </a:extLst>
        </xdr:cNvPr>
        <xdr:cNvSpPr/>
      </xdr:nvSpPr>
      <xdr:spPr>
        <a:xfrm>
          <a:off x="3040380" y="10174845"/>
          <a:ext cx="1379220" cy="3768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低谷期</a:t>
          </a:r>
        </a:p>
      </xdr:txBody>
    </xdr:sp>
    <xdr:clientData/>
  </xdr:twoCellAnchor>
  <xdr:twoCellAnchor>
    <xdr:from>
      <xdr:col>7</xdr:col>
      <xdr:colOff>205740</xdr:colOff>
      <xdr:row>56</xdr:row>
      <xdr:rowOff>156611</xdr:rowOff>
    </xdr:from>
    <xdr:to>
      <xdr:col>9</xdr:col>
      <xdr:colOff>342900</xdr:colOff>
      <xdr:row>59</xdr:row>
      <xdr:rowOff>7658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3FF9C211-DF6C-4BC8-A81F-376BC4352694}"/>
            </a:ext>
          </a:extLst>
        </xdr:cNvPr>
        <xdr:cNvSpPr/>
      </xdr:nvSpPr>
      <xdr:spPr>
        <a:xfrm>
          <a:off x="4472940" y="10176911"/>
          <a:ext cx="1356360" cy="3768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复苏期</a:t>
          </a:r>
        </a:p>
      </xdr:txBody>
    </xdr:sp>
    <xdr:clientData/>
  </xdr:twoCellAnchor>
  <xdr:twoCellAnchor>
    <xdr:from>
      <xdr:col>9</xdr:col>
      <xdr:colOff>386862</xdr:colOff>
      <xdr:row>56</xdr:row>
      <xdr:rowOff>155915</xdr:rowOff>
    </xdr:from>
    <xdr:to>
      <xdr:col>11</xdr:col>
      <xdr:colOff>312419</xdr:colOff>
      <xdr:row>59</xdr:row>
      <xdr:rowOff>6962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E04A56FE-897F-4C8D-AAF6-5D1A67575C9F}"/>
            </a:ext>
          </a:extLst>
        </xdr:cNvPr>
        <xdr:cNvSpPr/>
      </xdr:nvSpPr>
      <xdr:spPr>
        <a:xfrm>
          <a:off x="5873262" y="10176215"/>
          <a:ext cx="1144757" cy="3768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成熟期</a:t>
          </a:r>
        </a:p>
      </xdr:txBody>
    </xdr:sp>
    <xdr:clientData/>
  </xdr:twoCellAnchor>
  <xdr:twoCellAnchor>
    <xdr:from>
      <xdr:col>0</xdr:col>
      <xdr:colOff>510990</xdr:colOff>
      <xdr:row>36</xdr:row>
      <xdr:rowOff>144778</xdr:rowOff>
    </xdr:from>
    <xdr:to>
      <xdr:col>1</xdr:col>
      <xdr:colOff>466165</xdr:colOff>
      <xdr:row>39</xdr:row>
      <xdr:rowOff>17930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7FB61874-321F-49E2-B35E-C85CC3702C50}"/>
            </a:ext>
          </a:extLst>
        </xdr:cNvPr>
        <xdr:cNvSpPr/>
      </xdr:nvSpPr>
      <xdr:spPr>
        <a:xfrm>
          <a:off x="510990" y="6659878"/>
          <a:ext cx="564775" cy="3989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期待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502024</xdr:colOff>
      <xdr:row>56</xdr:row>
      <xdr:rowOff>116541</xdr:rowOff>
    </xdr:from>
    <xdr:to>
      <xdr:col>12</xdr:col>
      <xdr:colOff>322729</xdr:colOff>
      <xdr:row>56</xdr:row>
      <xdr:rowOff>116541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F07CF43-8B9A-4CA5-8D48-A951A5FACF75}"/>
            </a:ext>
          </a:extLst>
        </xdr:cNvPr>
        <xdr:cNvCxnSpPr/>
      </xdr:nvCxnSpPr>
      <xdr:spPr>
        <a:xfrm>
          <a:off x="1111624" y="10136841"/>
          <a:ext cx="6526305" cy="0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510988</xdr:colOff>
      <xdr:row>37</xdr:row>
      <xdr:rowOff>125506</xdr:rowOff>
    </xdr:from>
    <xdr:to>
      <xdr:col>1</xdr:col>
      <xdr:colOff>510988</xdr:colOff>
      <xdr:row>56</xdr:row>
      <xdr:rowOff>107577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5796A64A-466F-4098-824D-17C9EA06CF8A}"/>
            </a:ext>
          </a:extLst>
        </xdr:cNvPr>
        <xdr:cNvCxnSpPr/>
      </xdr:nvCxnSpPr>
      <xdr:spPr>
        <a:xfrm flipV="1">
          <a:off x="1120588" y="6815866"/>
          <a:ext cx="0" cy="3312011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44825</xdr:colOff>
      <xdr:row>55</xdr:row>
      <xdr:rowOff>170330</xdr:rowOff>
    </xdr:from>
    <xdr:to>
      <xdr:col>13</xdr:col>
      <xdr:colOff>0</xdr:colOff>
      <xdr:row>58</xdr:row>
      <xdr:rowOff>43482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B91DE39F-A8AE-43C0-A43F-F719C9ED0F1E}"/>
            </a:ext>
          </a:extLst>
        </xdr:cNvPr>
        <xdr:cNvSpPr/>
      </xdr:nvSpPr>
      <xdr:spPr>
        <a:xfrm>
          <a:off x="7360025" y="10015370"/>
          <a:ext cx="564775" cy="3989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180000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时间</a:t>
          </a:r>
          <a:endParaRPr lang="en-US" altLang="zh-C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160020</xdr:colOff>
      <xdr:row>39</xdr:row>
      <xdr:rowOff>68578</xdr:rowOff>
    </xdr:from>
    <xdr:to>
      <xdr:col>11</xdr:col>
      <xdr:colOff>487680</xdr:colOff>
      <xdr:row>55</xdr:row>
      <xdr:rowOff>76202</xdr:rowOff>
    </xdr:to>
    <xdr:sp macro="" textlink="">
      <xdr:nvSpPr>
        <xdr:cNvPr id="77" name="任意多边形: 形状 76">
          <a:extLst>
            <a:ext uri="{FF2B5EF4-FFF2-40B4-BE49-F238E27FC236}">
              <a16:creationId xmlns:a16="http://schemas.microsoft.com/office/drawing/2014/main" id="{642B0037-366E-4F74-A58B-BD4EC468C78A}"/>
            </a:ext>
          </a:extLst>
        </xdr:cNvPr>
        <xdr:cNvSpPr/>
      </xdr:nvSpPr>
      <xdr:spPr>
        <a:xfrm>
          <a:off x="1379220" y="7109458"/>
          <a:ext cx="5814060" cy="2811784"/>
        </a:xfrm>
        <a:custGeom>
          <a:avLst/>
          <a:gdLst>
            <a:gd name="connsiteX0" fmla="*/ 0 w 5814060"/>
            <a:gd name="connsiteY0" fmla="*/ 2848483 h 2848483"/>
            <a:gd name="connsiteX1" fmla="*/ 723900 w 5814060"/>
            <a:gd name="connsiteY1" fmla="*/ 1934083 h 2848483"/>
            <a:gd name="connsiteX2" fmla="*/ 1181100 w 5814060"/>
            <a:gd name="connsiteY2" fmla="*/ 13843 h 2848483"/>
            <a:gd name="connsiteX3" fmla="*/ 1645920 w 5814060"/>
            <a:gd name="connsiteY3" fmla="*/ 1126363 h 2848483"/>
            <a:gd name="connsiteX4" fmla="*/ 2354580 w 5814060"/>
            <a:gd name="connsiteY4" fmla="*/ 2200783 h 2848483"/>
            <a:gd name="connsiteX5" fmla="*/ 3992880 w 5814060"/>
            <a:gd name="connsiteY5" fmla="*/ 1469263 h 2848483"/>
            <a:gd name="connsiteX6" fmla="*/ 5814060 w 5814060"/>
            <a:gd name="connsiteY6" fmla="*/ 1278763 h 2848483"/>
            <a:gd name="connsiteX0" fmla="*/ 0 w 5814060"/>
            <a:gd name="connsiteY0" fmla="*/ 2848483 h 2848483"/>
            <a:gd name="connsiteX1" fmla="*/ 723900 w 5814060"/>
            <a:gd name="connsiteY1" fmla="*/ 1934083 h 2848483"/>
            <a:gd name="connsiteX2" fmla="*/ 1181100 w 5814060"/>
            <a:gd name="connsiteY2" fmla="*/ 13843 h 2848483"/>
            <a:gd name="connsiteX3" fmla="*/ 1722120 w 5814060"/>
            <a:gd name="connsiteY3" fmla="*/ 1126363 h 2848483"/>
            <a:gd name="connsiteX4" fmla="*/ 2354580 w 5814060"/>
            <a:gd name="connsiteY4" fmla="*/ 2200783 h 2848483"/>
            <a:gd name="connsiteX5" fmla="*/ 3992880 w 5814060"/>
            <a:gd name="connsiteY5" fmla="*/ 1469263 h 2848483"/>
            <a:gd name="connsiteX6" fmla="*/ 5814060 w 5814060"/>
            <a:gd name="connsiteY6" fmla="*/ 1278763 h 2848483"/>
            <a:gd name="connsiteX0" fmla="*/ 0 w 5814060"/>
            <a:gd name="connsiteY0" fmla="*/ 2848587 h 2848587"/>
            <a:gd name="connsiteX1" fmla="*/ 723900 w 5814060"/>
            <a:gd name="connsiteY1" fmla="*/ 1934187 h 2848587"/>
            <a:gd name="connsiteX2" fmla="*/ 1181100 w 5814060"/>
            <a:gd name="connsiteY2" fmla="*/ 13947 h 2848587"/>
            <a:gd name="connsiteX3" fmla="*/ 1722120 w 5814060"/>
            <a:gd name="connsiteY3" fmla="*/ 1126467 h 2848587"/>
            <a:gd name="connsiteX4" fmla="*/ 2354580 w 5814060"/>
            <a:gd name="connsiteY4" fmla="*/ 2200887 h 2848587"/>
            <a:gd name="connsiteX5" fmla="*/ 3992880 w 5814060"/>
            <a:gd name="connsiteY5" fmla="*/ 1469367 h 2848587"/>
            <a:gd name="connsiteX6" fmla="*/ 5814060 w 5814060"/>
            <a:gd name="connsiteY6" fmla="*/ 1278867 h 2848587"/>
            <a:gd name="connsiteX0" fmla="*/ 0 w 5814060"/>
            <a:gd name="connsiteY0" fmla="*/ 2825896 h 2825896"/>
            <a:gd name="connsiteX1" fmla="*/ 723900 w 5814060"/>
            <a:gd name="connsiteY1" fmla="*/ 1911496 h 2825896"/>
            <a:gd name="connsiteX2" fmla="*/ 1249680 w 5814060"/>
            <a:gd name="connsiteY2" fmla="*/ 14116 h 2825896"/>
            <a:gd name="connsiteX3" fmla="*/ 1722120 w 5814060"/>
            <a:gd name="connsiteY3" fmla="*/ 1103776 h 2825896"/>
            <a:gd name="connsiteX4" fmla="*/ 2354580 w 5814060"/>
            <a:gd name="connsiteY4" fmla="*/ 2178196 h 2825896"/>
            <a:gd name="connsiteX5" fmla="*/ 3992880 w 5814060"/>
            <a:gd name="connsiteY5" fmla="*/ 1446676 h 2825896"/>
            <a:gd name="connsiteX6" fmla="*/ 5814060 w 5814060"/>
            <a:gd name="connsiteY6" fmla="*/ 1256176 h 2825896"/>
            <a:gd name="connsiteX0" fmla="*/ 0 w 5814060"/>
            <a:gd name="connsiteY0" fmla="*/ 2814148 h 2814148"/>
            <a:gd name="connsiteX1" fmla="*/ 723900 w 5814060"/>
            <a:gd name="connsiteY1" fmla="*/ 1899748 h 2814148"/>
            <a:gd name="connsiteX2" fmla="*/ 1249680 w 5814060"/>
            <a:gd name="connsiteY2" fmla="*/ 2368 h 2814148"/>
            <a:gd name="connsiteX3" fmla="*/ 1722120 w 5814060"/>
            <a:gd name="connsiteY3" fmla="*/ 1092028 h 2814148"/>
            <a:gd name="connsiteX4" fmla="*/ 2354580 w 5814060"/>
            <a:gd name="connsiteY4" fmla="*/ 2166448 h 2814148"/>
            <a:gd name="connsiteX5" fmla="*/ 3992880 w 5814060"/>
            <a:gd name="connsiteY5" fmla="*/ 1434928 h 2814148"/>
            <a:gd name="connsiteX6" fmla="*/ 5814060 w 5814060"/>
            <a:gd name="connsiteY6" fmla="*/ 1244428 h 2814148"/>
            <a:gd name="connsiteX0" fmla="*/ 0 w 5814060"/>
            <a:gd name="connsiteY0" fmla="*/ 2812533 h 2812533"/>
            <a:gd name="connsiteX1" fmla="*/ 723900 w 5814060"/>
            <a:gd name="connsiteY1" fmla="*/ 1898133 h 2812533"/>
            <a:gd name="connsiteX2" fmla="*/ 1249680 w 5814060"/>
            <a:gd name="connsiteY2" fmla="*/ 753 h 2812533"/>
            <a:gd name="connsiteX3" fmla="*/ 1722120 w 5814060"/>
            <a:gd name="connsiteY3" fmla="*/ 1090413 h 2812533"/>
            <a:gd name="connsiteX4" fmla="*/ 2354580 w 5814060"/>
            <a:gd name="connsiteY4" fmla="*/ 2164833 h 2812533"/>
            <a:gd name="connsiteX5" fmla="*/ 3992880 w 5814060"/>
            <a:gd name="connsiteY5" fmla="*/ 1433313 h 2812533"/>
            <a:gd name="connsiteX6" fmla="*/ 5814060 w 5814060"/>
            <a:gd name="connsiteY6" fmla="*/ 1242813 h 2812533"/>
            <a:gd name="connsiteX0" fmla="*/ 0 w 5814060"/>
            <a:gd name="connsiteY0" fmla="*/ 2823937 h 2823937"/>
            <a:gd name="connsiteX1" fmla="*/ 723900 w 5814060"/>
            <a:gd name="connsiteY1" fmla="*/ 1909537 h 2823937"/>
            <a:gd name="connsiteX2" fmla="*/ 1249680 w 5814060"/>
            <a:gd name="connsiteY2" fmla="*/ 12157 h 2823937"/>
            <a:gd name="connsiteX3" fmla="*/ 1706880 w 5814060"/>
            <a:gd name="connsiteY3" fmla="*/ 1147537 h 2823937"/>
            <a:gd name="connsiteX4" fmla="*/ 2354580 w 5814060"/>
            <a:gd name="connsiteY4" fmla="*/ 2176237 h 2823937"/>
            <a:gd name="connsiteX5" fmla="*/ 3992880 w 5814060"/>
            <a:gd name="connsiteY5" fmla="*/ 1444717 h 2823937"/>
            <a:gd name="connsiteX6" fmla="*/ 5814060 w 5814060"/>
            <a:gd name="connsiteY6" fmla="*/ 1254217 h 2823937"/>
            <a:gd name="connsiteX0" fmla="*/ 0 w 5814060"/>
            <a:gd name="connsiteY0" fmla="*/ 2824213 h 2824213"/>
            <a:gd name="connsiteX1" fmla="*/ 723900 w 5814060"/>
            <a:gd name="connsiteY1" fmla="*/ 1909813 h 2824213"/>
            <a:gd name="connsiteX2" fmla="*/ 1249680 w 5814060"/>
            <a:gd name="connsiteY2" fmla="*/ 12433 h 2824213"/>
            <a:gd name="connsiteX3" fmla="*/ 1706880 w 5814060"/>
            <a:gd name="connsiteY3" fmla="*/ 1147813 h 2824213"/>
            <a:gd name="connsiteX4" fmla="*/ 2354580 w 5814060"/>
            <a:gd name="connsiteY4" fmla="*/ 2176513 h 2824213"/>
            <a:gd name="connsiteX5" fmla="*/ 3992880 w 5814060"/>
            <a:gd name="connsiteY5" fmla="*/ 1444993 h 2824213"/>
            <a:gd name="connsiteX6" fmla="*/ 5814060 w 5814060"/>
            <a:gd name="connsiteY6" fmla="*/ 1254493 h 2824213"/>
            <a:gd name="connsiteX0" fmla="*/ 0 w 5814060"/>
            <a:gd name="connsiteY0" fmla="*/ 2812512 h 2812512"/>
            <a:gd name="connsiteX1" fmla="*/ 723900 w 5814060"/>
            <a:gd name="connsiteY1" fmla="*/ 1898112 h 2812512"/>
            <a:gd name="connsiteX2" fmla="*/ 1249680 w 5814060"/>
            <a:gd name="connsiteY2" fmla="*/ 732 h 2812512"/>
            <a:gd name="connsiteX3" fmla="*/ 1706880 w 5814060"/>
            <a:gd name="connsiteY3" fmla="*/ 1136112 h 2812512"/>
            <a:gd name="connsiteX4" fmla="*/ 2354580 w 5814060"/>
            <a:gd name="connsiteY4" fmla="*/ 2164812 h 2812512"/>
            <a:gd name="connsiteX5" fmla="*/ 3992880 w 5814060"/>
            <a:gd name="connsiteY5" fmla="*/ 1433292 h 2812512"/>
            <a:gd name="connsiteX6" fmla="*/ 5814060 w 5814060"/>
            <a:gd name="connsiteY6" fmla="*/ 1242792 h 2812512"/>
            <a:gd name="connsiteX0" fmla="*/ 0 w 5814060"/>
            <a:gd name="connsiteY0" fmla="*/ 2811784 h 2811784"/>
            <a:gd name="connsiteX1" fmla="*/ 723900 w 5814060"/>
            <a:gd name="connsiteY1" fmla="*/ 1897384 h 2811784"/>
            <a:gd name="connsiteX2" fmla="*/ 1249680 w 5814060"/>
            <a:gd name="connsiteY2" fmla="*/ 4 h 2811784"/>
            <a:gd name="connsiteX3" fmla="*/ 1706880 w 5814060"/>
            <a:gd name="connsiteY3" fmla="*/ 1135384 h 2811784"/>
            <a:gd name="connsiteX4" fmla="*/ 2354580 w 5814060"/>
            <a:gd name="connsiteY4" fmla="*/ 2164084 h 2811784"/>
            <a:gd name="connsiteX5" fmla="*/ 3992880 w 5814060"/>
            <a:gd name="connsiteY5" fmla="*/ 1432564 h 2811784"/>
            <a:gd name="connsiteX6" fmla="*/ 5814060 w 5814060"/>
            <a:gd name="connsiteY6" fmla="*/ 1242064 h 28117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5814060" h="2811784">
              <a:moveTo>
                <a:pt x="0" y="2811784"/>
              </a:moveTo>
              <a:cubicBezTo>
                <a:pt x="263525" y="2590804"/>
                <a:pt x="515620" y="2366014"/>
                <a:pt x="723900" y="1897384"/>
              </a:cubicBezTo>
              <a:cubicBezTo>
                <a:pt x="932180" y="1428754"/>
                <a:pt x="986790" y="-2536"/>
                <a:pt x="1249680" y="4"/>
              </a:cubicBezTo>
              <a:cubicBezTo>
                <a:pt x="1512570" y="2544"/>
                <a:pt x="1568450" y="751844"/>
                <a:pt x="1706880" y="1135384"/>
              </a:cubicBezTo>
              <a:cubicBezTo>
                <a:pt x="1845310" y="1518924"/>
                <a:pt x="1973580" y="2114554"/>
                <a:pt x="2354580" y="2164084"/>
              </a:cubicBezTo>
              <a:cubicBezTo>
                <a:pt x="2735580" y="2213614"/>
                <a:pt x="3416300" y="1586234"/>
                <a:pt x="3992880" y="1432564"/>
              </a:cubicBezTo>
              <a:cubicBezTo>
                <a:pt x="4569460" y="1278894"/>
                <a:pt x="5191760" y="1260479"/>
                <a:pt x="5814060" y="1242064"/>
              </a:cubicBezTo>
            </a:path>
          </a:pathLst>
        </a:custGeom>
        <a:noFill/>
        <a:ln w="349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527573</xdr:colOff>
      <xdr:row>159</xdr:row>
      <xdr:rowOff>35859</xdr:rowOff>
    </xdr:from>
    <xdr:to>
      <xdr:col>21</xdr:col>
      <xdr:colOff>166255</xdr:colOff>
      <xdr:row>159</xdr:row>
      <xdr:rowOff>35859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2CC959C2-9125-4D2C-A904-30C84EE36697}"/>
            </a:ext>
          </a:extLst>
        </xdr:cNvPr>
        <xdr:cNvCxnSpPr/>
      </xdr:nvCxnSpPr>
      <xdr:spPr>
        <a:xfrm>
          <a:off x="1137173" y="28107939"/>
          <a:ext cx="11830682" cy="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131</xdr:row>
      <xdr:rowOff>27709</xdr:rowOff>
    </xdr:from>
    <xdr:to>
      <xdr:col>1</xdr:col>
      <xdr:colOff>511629</xdr:colOff>
      <xdr:row>159</xdr:row>
      <xdr:rowOff>51163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7B7ACF54-AABF-4601-AB34-D41871B2A8FA}"/>
            </a:ext>
          </a:extLst>
        </xdr:cNvPr>
        <xdr:cNvCxnSpPr/>
      </xdr:nvCxnSpPr>
      <xdr:spPr>
        <a:xfrm flipV="1">
          <a:off x="1121229" y="23192509"/>
          <a:ext cx="0" cy="493073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526472</xdr:colOff>
      <xdr:row>159</xdr:row>
      <xdr:rowOff>83127</xdr:rowOff>
    </xdr:from>
    <xdr:to>
      <xdr:col>23</xdr:col>
      <xdr:colOff>457200</xdr:colOff>
      <xdr:row>162</xdr:row>
      <xdr:rowOff>65315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E20C3325-9162-4191-99F4-64703A9A2248}"/>
            </a:ext>
          </a:extLst>
        </xdr:cNvPr>
        <xdr:cNvSpPr/>
      </xdr:nvSpPr>
      <xdr:spPr>
        <a:xfrm>
          <a:off x="1136072" y="28155207"/>
          <a:ext cx="13341928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20</a:t>
          </a:r>
          <a:r>
            <a:rPr lang="en-US" altLang="zh-CN" sz="1400" b="1" baseline="0">
              <a:solidFill>
                <a:sysClr val="windowText" lastClr="000000"/>
              </a:solidFill>
            </a:rPr>
            <a:t>       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>
              <a:solidFill>
                <a:sysClr val="windowText" lastClr="000000"/>
              </a:solidFill>
            </a:rPr>
            <a:t>25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30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35                40                45                50                55                60                65                70                75</a:t>
          </a:r>
          <a:r>
            <a:rPr lang="en-US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altLang="zh-CN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80                85                90  </a:t>
          </a:r>
          <a:r>
            <a:rPr lang="zh-CN" altLang="en-US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（岁）</a:t>
          </a:r>
          <a:endParaRPr lang="zh-CN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272143</xdr:colOff>
      <xdr:row>135</xdr:row>
      <xdr:rowOff>43542</xdr:rowOff>
    </xdr:from>
    <xdr:to>
      <xdr:col>1</xdr:col>
      <xdr:colOff>413658</xdr:colOff>
      <xdr:row>137</xdr:row>
      <xdr:rowOff>32656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532111EF-B18E-447C-92C4-DD080ECE8C7D}"/>
            </a:ext>
          </a:extLst>
        </xdr:cNvPr>
        <xdr:cNvSpPr/>
      </xdr:nvSpPr>
      <xdr:spPr>
        <a:xfrm>
          <a:off x="272143" y="23909382"/>
          <a:ext cx="751115" cy="33963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支出</a:t>
          </a:r>
        </a:p>
      </xdr:txBody>
    </xdr:sp>
    <xdr:clientData/>
  </xdr:twoCellAnchor>
  <xdr:twoCellAnchor>
    <xdr:from>
      <xdr:col>2</xdr:col>
      <xdr:colOff>27709</xdr:colOff>
      <xdr:row>133</xdr:row>
      <xdr:rowOff>99482</xdr:rowOff>
    </xdr:from>
    <xdr:to>
      <xdr:col>20</xdr:col>
      <xdr:colOff>470239</xdr:colOff>
      <xdr:row>157</xdr:row>
      <xdr:rowOff>166255</xdr:rowOff>
    </xdr:to>
    <xdr:sp macro="" textlink="">
      <xdr:nvSpPr>
        <xdr:cNvPr id="82" name="任意多边形: 形状 81">
          <a:extLst>
            <a:ext uri="{FF2B5EF4-FFF2-40B4-BE49-F238E27FC236}">
              <a16:creationId xmlns:a16="http://schemas.microsoft.com/office/drawing/2014/main" id="{C9BF0659-C67C-454F-A6A1-DE0250F55275}"/>
            </a:ext>
          </a:extLst>
        </xdr:cNvPr>
        <xdr:cNvSpPr/>
      </xdr:nvSpPr>
      <xdr:spPr>
        <a:xfrm>
          <a:off x="1246909" y="23614802"/>
          <a:ext cx="11415330" cy="4273013"/>
        </a:xfrm>
        <a:custGeom>
          <a:avLst/>
          <a:gdLst>
            <a:gd name="connsiteX0" fmla="*/ 0 w 10626436"/>
            <a:gd name="connsiteY0" fmla="*/ 4389391 h 4389391"/>
            <a:gd name="connsiteX1" fmla="*/ 609600 w 10626436"/>
            <a:gd name="connsiteY1" fmla="*/ 4264700 h 4389391"/>
            <a:gd name="connsiteX2" fmla="*/ 1177636 w 10626436"/>
            <a:gd name="connsiteY2" fmla="*/ 3696663 h 4389391"/>
            <a:gd name="connsiteX3" fmla="*/ 1939636 w 10626436"/>
            <a:gd name="connsiteY3" fmla="*/ 2616009 h 4389391"/>
            <a:gd name="connsiteX4" fmla="*/ 2951018 w 10626436"/>
            <a:gd name="connsiteY4" fmla="*/ 981172 h 4389391"/>
            <a:gd name="connsiteX5" fmla="*/ 3449782 w 10626436"/>
            <a:gd name="connsiteY5" fmla="*/ 274591 h 4389391"/>
            <a:gd name="connsiteX6" fmla="*/ 4100946 w 10626436"/>
            <a:gd name="connsiteY6" fmla="*/ 11354 h 4389391"/>
            <a:gd name="connsiteX7" fmla="*/ 5126182 w 10626436"/>
            <a:gd name="connsiteY7" fmla="*/ 607100 h 4389391"/>
            <a:gd name="connsiteX8" fmla="*/ 6165273 w 10626436"/>
            <a:gd name="connsiteY8" fmla="*/ 1299827 h 4389391"/>
            <a:gd name="connsiteX9" fmla="*/ 7370618 w 10626436"/>
            <a:gd name="connsiteY9" fmla="*/ 2338918 h 4389391"/>
            <a:gd name="connsiteX10" fmla="*/ 8326582 w 10626436"/>
            <a:gd name="connsiteY10" fmla="*/ 3336445 h 4389391"/>
            <a:gd name="connsiteX11" fmla="*/ 9102436 w 10626436"/>
            <a:gd name="connsiteY11" fmla="*/ 3862918 h 4389391"/>
            <a:gd name="connsiteX12" fmla="*/ 10210800 w 10626436"/>
            <a:gd name="connsiteY12" fmla="*/ 4153863 h 4389391"/>
            <a:gd name="connsiteX13" fmla="*/ 10626436 w 10626436"/>
            <a:gd name="connsiteY13" fmla="*/ 4195427 h 4389391"/>
            <a:gd name="connsiteX0" fmla="*/ 0 w 11415330"/>
            <a:gd name="connsiteY0" fmla="*/ 4389391 h 4389391"/>
            <a:gd name="connsiteX1" fmla="*/ 609600 w 11415330"/>
            <a:gd name="connsiteY1" fmla="*/ 4264700 h 4389391"/>
            <a:gd name="connsiteX2" fmla="*/ 1177636 w 11415330"/>
            <a:gd name="connsiteY2" fmla="*/ 3696663 h 4389391"/>
            <a:gd name="connsiteX3" fmla="*/ 1939636 w 11415330"/>
            <a:gd name="connsiteY3" fmla="*/ 2616009 h 4389391"/>
            <a:gd name="connsiteX4" fmla="*/ 2951018 w 11415330"/>
            <a:gd name="connsiteY4" fmla="*/ 981172 h 4389391"/>
            <a:gd name="connsiteX5" fmla="*/ 3449782 w 11415330"/>
            <a:gd name="connsiteY5" fmla="*/ 274591 h 4389391"/>
            <a:gd name="connsiteX6" fmla="*/ 4100946 w 11415330"/>
            <a:gd name="connsiteY6" fmla="*/ 11354 h 4389391"/>
            <a:gd name="connsiteX7" fmla="*/ 5126182 w 11415330"/>
            <a:gd name="connsiteY7" fmla="*/ 607100 h 4389391"/>
            <a:gd name="connsiteX8" fmla="*/ 6165273 w 11415330"/>
            <a:gd name="connsiteY8" fmla="*/ 1299827 h 4389391"/>
            <a:gd name="connsiteX9" fmla="*/ 7370618 w 11415330"/>
            <a:gd name="connsiteY9" fmla="*/ 2338918 h 4389391"/>
            <a:gd name="connsiteX10" fmla="*/ 8326582 w 11415330"/>
            <a:gd name="connsiteY10" fmla="*/ 3336445 h 4389391"/>
            <a:gd name="connsiteX11" fmla="*/ 9102436 w 11415330"/>
            <a:gd name="connsiteY11" fmla="*/ 3862918 h 4389391"/>
            <a:gd name="connsiteX12" fmla="*/ 10210800 w 11415330"/>
            <a:gd name="connsiteY12" fmla="*/ 4153863 h 4389391"/>
            <a:gd name="connsiteX13" fmla="*/ 11415330 w 11415330"/>
            <a:gd name="connsiteY13" fmla="*/ 4258461 h 43893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</a:cxnLst>
          <a:rect l="l" t="t" r="r" b="b"/>
          <a:pathLst>
            <a:path w="11415330" h="4389391">
              <a:moveTo>
                <a:pt x="0" y="4389391"/>
              </a:moveTo>
              <a:cubicBezTo>
                <a:pt x="206663" y="4384773"/>
                <a:pt x="413327" y="4380155"/>
                <a:pt x="609600" y="4264700"/>
              </a:cubicBezTo>
              <a:cubicBezTo>
                <a:pt x="805873" y="4149245"/>
                <a:pt x="955963" y="3971445"/>
                <a:pt x="1177636" y="3696663"/>
              </a:cubicBezTo>
              <a:cubicBezTo>
                <a:pt x="1399309" y="3421881"/>
                <a:pt x="1644072" y="3068591"/>
                <a:pt x="1939636" y="2616009"/>
              </a:cubicBezTo>
              <a:cubicBezTo>
                <a:pt x="2235200" y="2163427"/>
                <a:pt x="2699327" y="1371408"/>
                <a:pt x="2951018" y="981172"/>
              </a:cubicBezTo>
              <a:cubicBezTo>
                <a:pt x="3202709" y="590936"/>
                <a:pt x="3258128" y="436227"/>
                <a:pt x="3449782" y="274591"/>
              </a:cubicBezTo>
              <a:cubicBezTo>
                <a:pt x="3641436" y="112955"/>
                <a:pt x="3821546" y="-44064"/>
                <a:pt x="4100946" y="11354"/>
              </a:cubicBezTo>
              <a:cubicBezTo>
                <a:pt x="4380346" y="66772"/>
                <a:pt x="4782128" y="392355"/>
                <a:pt x="5126182" y="607100"/>
              </a:cubicBezTo>
              <a:cubicBezTo>
                <a:pt x="5470236" y="821845"/>
                <a:pt x="5791200" y="1011191"/>
                <a:pt x="6165273" y="1299827"/>
              </a:cubicBezTo>
              <a:cubicBezTo>
                <a:pt x="6539346" y="1588463"/>
                <a:pt x="7010400" y="1999482"/>
                <a:pt x="7370618" y="2338918"/>
              </a:cubicBezTo>
              <a:cubicBezTo>
                <a:pt x="7730836" y="2678354"/>
                <a:pt x="8037946" y="3082445"/>
                <a:pt x="8326582" y="3336445"/>
              </a:cubicBezTo>
              <a:cubicBezTo>
                <a:pt x="8615218" y="3590445"/>
                <a:pt x="8788400" y="3726682"/>
                <a:pt x="9102436" y="3862918"/>
              </a:cubicBezTo>
              <a:cubicBezTo>
                <a:pt x="9416472" y="3999154"/>
                <a:pt x="9825318" y="4087939"/>
                <a:pt x="10210800" y="4153863"/>
              </a:cubicBezTo>
              <a:cubicBezTo>
                <a:pt x="10596282" y="4219787"/>
                <a:pt x="11334512" y="4265388"/>
                <a:pt x="11415330" y="4258461"/>
              </a:cubicBezTo>
            </a:path>
          </a:pathLst>
        </a:cu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533399</xdr:colOff>
      <xdr:row>162</xdr:row>
      <xdr:rowOff>0</xdr:rowOff>
    </xdr:from>
    <xdr:to>
      <xdr:col>8</xdr:col>
      <xdr:colOff>43543</xdr:colOff>
      <xdr:row>164</xdr:row>
      <xdr:rowOff>26894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FF409516-5269-4621-846F-A5B8B7C178E3}"/>
            </a:ext>
          </a:extLst>
        </xdr:cNvPr>
        <xdr:cNvSpPr/>
      </xdr:nvSpPr>
      <xdr:spPr>
        <a:xfrm>
          <a:off x="1142999" y="28597860"/>
          <a:ext cx="3777344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早期消费者支出</a:t>
          </a:r>
        </a:p>
      </xdr:txBody>
    </xdr:sp>
    <xdr:clientData/>
  </xdr:twoCellAnchor>
  <xdr:twoCellAnchor>
    <xdr:from>
      <xdr:col>8</xdr:col>
      <xdr:colOff>43542</xdr:colOff>
      <xdr:row>162</xdr:row>
      <xdr:rowOff>1</xdr:rowOff>
    </xdr:from>
    <xdr:to>
      <xdr:col>12</xdr:col>
      <xdr:colOff>537882</xdr:colOff>
      <xdr:row>164</xdr:row>
      <xdr:rowOff>26895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7CEA846A-2DA8-4806-B35B-34CA990B8869}"/>
            </a:ext>
          </a:extLst>
        </xdr:cNvPr>
        <xdr:cNvSpPr/>
      </xdr:nvSpPr>
      <xdr:spPr>
        <a:xfrm>
          <a:off x="4920342" y="28597861"/>
          <a:ext cx="2932740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中年消费者支出</a:t>
          </a:r>
        </a:p>
      </xdr:txBody>
    </xdr:sp>
    <xdr:clientData/>
  </xdr:twoCellAnchor>
  <xdr:twoCellAnchor>
    <xdr:from>
      <xdr:col>12</xdr:col>
      <xdr:colOff>537882</xdr:colOff>
      <xdr:row>162</xdr:row>
      <xdr:rowOff>0</xdr:rowOff>
    </xdr:from>
    <xdr:to>
      <xdr:col>21</xdr:col>
      <xdr:colOff>125505</xdr:colOff>
      <xdr:row>164</xdr:row>
      <xdr:rowOff>26894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1A839A0D-52CA-4059-8AD7-87CFF5ACD4ED}"/>
            </a:ext>
          </a:extLst>
        </xdr:cNvPr>
        <xdr:cNvSpPr/>
      </xdr:nvSpPr>
      <xdr:spPr>
        <a:xfrm>
          <a:off x="7853082" y="28597860"/>
          <a:ext cx="5074023" cy="3774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退休消费者支出</a:t>
          </a:r>
        </a:p>
      </xdr:txBody>
    </xdr:sp>
    <xdr:clientData/>
  </xdr:twoCellAnchor>
  <xdr:twoCellAnchor>
    <xdr:from>
      <xdr:col>2</xdr:col>
      <xdr:colOff>51684</xdr:colOff>
      <xdr:row>157</xdr:row>
      <xdr:rowOff>84483</xdr:rowOff>
    </xdr:from>
    <xdr:to>
      <xdr:col>2</xdr:col>
      <xdr:colOff>193573</xdr:colOff>
      <xdr:row>158</xdr:row>
      <xdr:rowOff>54845</xdr:rowOff>
    </xdr:to>
    <xdr:sp macro="" textlink="">
      <xdr:nvSpPr>
        <xdr:cNvPr id="86" name="椭圆 85">
          <a:extLst>
            <a:ext uri="{FF2B5EF4-FFF2-40B4-BE49-F238E27FC236}">
              <a16:creationId xmlns:a16="http://schemas.microsoft.com/office/drawing/2014/main" id="{3C09FD27-5E2F-43BD-AB9D-0C5084A337CB}"/>
            </a:ext>
          </a:extLst>
        </xdr:cNvPr>
        <xdr:cNvSpPr/>
      </xdr:nvSpPr>
      <xdr:spPr>
        <a:xfrm>
          <a:off x="1270884" y="27806043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289560</xdr:colOff>
      <xdr:row>155</xdr:row>
      <xdr:rowOff>30480</xdr:rowOff>
    </xdr:from>
    <xdr:to>
      <xdr:col>3</xdr:col>
      <xdr:colOff>431449</xdr:colOff>
      <xdr:row>156</xdr:row>
      <xdr:rowOff>842</xdr:rowOff>
    </xdr:to>
    <xdr:sp macro="" textlink="">
      <xdr:nvSpPr>
        <xdr:cNvPr id="87" name="椭圆 86">
          <a:extLst>
            <a:ext uri="{FF2B5EF4-FFF2-40B4-BE49-F238E27FC236}">
              <a16:creationId xmlns:a16="http://schemas.microsoft.com/office/drawing/2014/main" id="{0EBB0FCA-FE8A-419D-8D6C-28E1A6C6B276}"/>
            </a:ext>
          </a:extLst>
        </xdr:cNvPr>
        <xdr:cNvSpPr/>
      </xdr:nvSpPr>
      <xdr:spPr>
        <a:xfrm>
          <a:off x="2118360" y="2740152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434340</xdr:colOff>
      <xdr:row>154</xdr:row>
      <xdr:rowOff>60960</xdr:rowOff>
    </xdr:from>
    <xdr:to>
      <xdr:col>3</xdr:col>
      <xdr:colOff>576229</xdr:colOff>
      <xdr:row>155</xdr:row>
      <xdr:rowOff>31322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A9147296-2594-4974-8A50-12AEF3768E54}"/>
            </a:ext>
          </a:extLst>
        </xdr:cNvPr>
        <xdr:cNvSpPr/>
      </xdr:nvSpPr>
      <xdr:spPr>
        <a:xfrm>
          <a:off x="2263140" y="2725674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259080</xdr:colOff>
      <xdr:row>151</xdr:row>
      <xdr:rowOff>30480</xdr:rowOff>
    </xdr:from>
    <xdr:to>
      <xdr:col>4</xdr:col>
      <xdr:colOff>400969</xdr:colOff>
      <xdr:row>152</xdr:row>
      <xdr:rowOff>842</xdr:rowOff>
    </xdr:to>
    <xdr:sp macro="" textlink="">
      <xdr:nvSpPr>
        <xdr:cNvPr id="89" name="椭圆 88">
          <a:extLst>
            <a:ext uri="{FF2B5EF4-FFF2-40B4-BE49-F238E27FC236}">
              <a16:creationId xmlns:a16="http://schemas.microsoft.com/office/drawing/2014/main" id="{924D54DB-DD98-454D-9B2B-E6E82ED74B6C}"/>
            </a:ext>
          </a:extLst>
        </xdr:cNvPr>
        <xdr:cNvSpPr/>
      </xdr:nvSpPr>
      <xdr:spPr>
        <a:xfrm>
          <a:off x="2697480" y="2670048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579120</xdr:colOff>
      <xdr:row>148</xdr:row>
      <xdr:rowOff>91440</xdr:rowOff>
    </xdr:from>
    <xdr:to>
      <xdr:col>5</xdr:col>
      <xdr:colOff>111409</xdr:colOff>
      <xdr:row>149</xdr:row>
      <xdr:rowOff>61802</xdr:rowOff>
    </xdr:to>
    <xdr:sp macro="" textlink="">
      <xdr:nvSpPr>
        <xdr:cNvPr id="90" name="椭圆 89">
          <a:extLst>
            <a:ext uri="{FF2B5EF4-FFF2-40B4-BE49-F238E27FC236}">
              <a16:creationId xmlns:a16="http://schemas.microsoft.com/office/drawing/2014/main" id="{24A71C36-1750-45DC-A8DF-8C11CC235CC4}"/>
            </a:ext>
          </a:extLst>
        </xdr:cNvPr>
        <xdr:cNvSpPr/>
      </xdr:nvSpPr>
      <xdr:spPr>
        <a:xfrm>
          <a:off x="3017520" y="2623566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274320</xdr:colOff>
      <xdr:row>146</xdr:row>
      <xdr:rowOff>0</xdr:rowOff>
    </xdr:from>
    <xdr:to>
      <xdr:col>5</xdr:col>
      <xdr:colOff>416209</xdr:colOff>
      <xdr:row>146</xdr:row>
      <xdr:rowOff>145622</xdr:rowOff>
    </xdr:to>
    <xdr:sp macro="" textlink="">
      <xdr:nvSpPr>
        <xdr:cNvPr id="91" name="椭圆 90">
          <a:extLst>
            <a:ext uri="{FF2B5EF4-FFF2-40B4-BE49-F238E27FC236}">
              <a16:creationId xmlns:a16="http://schemas.microsoft.com/office/drawing/2014/main" id="{7636D1BE-6C85-4D7B-B1E1-81F18456A658}"/>
            </a:ext>
          </a:extLst>
        </xdr:cNvPr>
        <xdr:cNvSpPr/>
      </xdr:nvSpPr>
      <xdr:spPr>
        <a:xfrm>
          <a:off x="3322320" y="2579370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293146</xdr:colOff>
      <xdr:row>134</xdr:row>
      <xdr:rowOff>156434</xdr:rowOff>
    </xdr:from>
    <xdr:to>
      <xdr:col>7</xdr:col>
      <xdr:colOff>435035</xdr:colOff>
      <xdr:row>135</xdr:row>
      <xdr:rowOff>126796</xdr:rowOff>
    </xdr:to>
    <xdr:sp macro="" textlink="">
      <xdr:nvSpPr>
        <xdr:cNvPr id="92" name="椭圆 91">
          <a:extLst>
            <a:ext uri="{FF2B5EF4-FFF2-40B4-BE49-F238E27FC236}">
              <a16:creationId xmlns:a16="http://schemas.microsoft.com/office/drawing/2014/main" id="{842A3A1C-7F4E-4D3F-99C4-32C116F0FC6D}"/>
            </a:ext>
          </a:extLst>
        </xdr:cNvPr>
        <xdr:cNvSpPr/>
      </xdr:nvSpPr>
      <xdr:spPr>
        <a:xfrm>
          <a:off x="4560346" y="23847014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563880</xdr:colOff>
      <xdr:row>133</xdr:row>
      <xdr:rowOff>132678</xdr:rowOff>
    </xdr:from>
    <xdr:to>
      <xdr:col>8</xdr:col>
      <xdr:colOff>96169</xdr:colOff>
      <xdr:row>134</xdr:row>
      <xdr:rowOff>103040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9DBBEE7D-3E91-4DB6-94FC-14EA54BF5566}"/>
            </a:ext>
          </a:extLst>
        </xdr:cNvPr>
        <xdr:cNvSpPr/>
      </xdr:nvSpPr>
      <xdr:spPr>
        <a:xfrm>
          <a:off x="4831080" y="23647998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584626</xdr:colOff>
      <xdr:row>133</xdr:row>
      <xdr:rowOff>99252</xdr:rowOff>
    </xdr:from>
    <xdr:to>
      <xdr:col>9</xdr:col>
      <xdr:colOff>116915</xdr:colOff>
      <xdr:row>134</xdr:row>
      <xdr:rowOff>69615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51125336-D93C-49DC-B1E9-11BB99157AA6}"/>
            </a:ext>
          </a:extLst>
        </xdr:cNvPr>
        <xdr:cNvSpPr/>
      </xdr:nvSpPr>
      <xdr:spPr>
        <a:xfrm>
          <a:off x="5461426" y="23614572"/>
          <a:ext cx="141889" cy="14562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500103</xdr:colOff>
      <xdr:row>135</xdr:row>
      <xdr:rowOff>62114</xdr:rowOff>
    </xdr:from>
    <xdr:to>
      <xdr:col>10</xdr:col>
      <xdr:colOff>32392</xdr:colOff>
      <xdr:row>136</xdr:row>
      <xdr:rowOff>32476</xdr:rowOff>
    </xdr:to>
    <xdr:sp macro="" textlink="">
      <xdr:nvSpPr>
        <xdr:cNvPr id="95" name="椭圆 94">
          <a:extLst>
            <a:ext uri="{FF2B5EF4-FFF2-40B4-BE49-F238E27FC236}">
              <a16:creationId xmlns:a16="http://schemas.microsoft.com/office/drawing/2014/main" id="{FA87A93A-CB4C-48C7-8DD0-EF95AA2251AD}"/>
            </a:ext>
          </a:extLst>
        </xdr:cNvPr>
        <xdr:cNvSpPr/>
      </xdr:nvSpPr>
      <xdr:spPr>
        <a:xfrm>
          <a:off x="5986503" y="23927954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358588</xdr:colOff>
      <xdr:row>137</xdr:row>
      <xdr:rowOff>17930</xdr:rowOff>
    </xdr:from>
    <xdr:to>
      <xdr:col>10</xdr:col>
      <xdr:colOff>500477</xdr:colOff>
      <xdr:row>137</xdr:row>
      <xdr:rowOff>167586</xdr:rowOff>
    </xdr:to>
    <xdr:sp macro="" textlink="">
      <xdr:nvSpPr>
        <xdr:cNvPr id="96" name="椭圆 95">
          <a:extLst>
            <a:ext uri="{FF2B5EF4-FFF2-40B4-BE49-F238E27FC236}">
              <a16:creationId xmlns:a16="http://schemas.microsoft.com/office/drawing/2014/main" id="{DEAB798B-2CDC-4248-A0E5-68B9D2DEE601}"/>
            </a:ext>
          </a:extLst>
        </xdr:cNvPr>
        <xdr:cNvSpPr/>
      </xdr:nvSpPr>
      <xdr:spPr>
        <a:xfrm>
          <a:off x="6454588" y="24234290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143436</xdr:colOff>
      <xdr:row>138</xdr:row>
      <xdr:rowOff>71718</xdr:rowOff>
    </xdr:from>
    <xdr:to>
      <xdr:col>11</xdr:col>
      <xdr:colOff>285325</xdr:colOff>
      <xdr:row>139</xdr:row>
      <xdr:rowOff>42080</xdr:rowOff>
    </xdr:to>
    <xdr:sp macro="" textlink="">
      <xdr:nvSpPr>
        <xdr:cNvPr id="97" name="椭圆 96">
          <a:extLst>
            <a:ext uri="{FF2B5EF4-FFF2-40B4-BE49-F238E27FC236}">
              <a16:creationId xmlns:a16="http://schemas.microsoft.com/office/drawing/2014/main" id="{3E1FCE69-B06B-4215-9886-2A04266469A0}"/>
            </a:ext>
          </a:extLst>
        </xdr:cNvPr>
        <xdr:cNvSpPr/>
      </xdr:nvSpPr>
      <xdr:spPr>
        <a:xfrm>
          <a:off x="6849036" y="24463338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340659</xdr:colOff>
      <xdr:row>139</xdr:row>
      <xdr:rowOff>26895</xdr:rowOff>
    </xdr:from>
    <xdr:to>
      <xdr:col>11</xdr:col>
      <xdr:colOff>482548</xdr:colOff>
      <xdr:row>139</xdr:row>
      <xdr:rowOff>176551</xdr:rowOff>
    </xdr:to>
    <xdr:sp macro="" textlink="">
      <xdr:nvSpPr>
        <xdr:cNvPr id="98" name="椭圆 97">
          <a:extLst>
            <a:ext uri="{FF2B5EF4-FFF2-40B4-BE49-F238E27FC236}">
              <a16:creationId xmlns:a16="http://schemas.microsoft.com/office/drawing/2014/main" id="{42469DB5-56BC-4DC8-BF00-E5BAA6997EEE}"/>
            </a:ext>
          </a:extLst>
        </xdr:cNvPr>
        <xdr:cNvSpPr/>
      </xdr:nvSpPr>
      <xdr:spPr>
        <a:xfrm>
          <a:off x="7046259" y="24593775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502023</xdr:colOff>
      <xdr:row>139</xdr:row>
      <xdr:rowOff>152399</xdr:rowOff>
    </xdr:from>
    <xdr:to>
      <xdr:col>12</xdr:col>
      <xdr:colOff>34312</xdr:colOff>
      <xdr:row>140</xdr:row>
      <xdr:rowOff>122761</xdr:rowOff>
    </xdr:to>
    <xdr:sp macro="" textlink="">
      <xdr:nvSpPr>
        <xdr:cNvPr id="99" name="椭圆 98">
          <a:extLst>
            <a:ext uri="{FF2B5EF4-FFF2-40B4-BE49-F238E27FC236}">
              <a16:creationId xmlns:a16="http://schemas.microsoft.com/office/drawing/2014/main" id="{76777B8C-996D-4B1A-BC1F-1C4563A4D5A5}"/>
            </a:ext>
          </a:extLst>
        </xdr:cNvPr>
        <xdr:cNvSpPr/>
      </xdr:nvSpPr>
      <xdr:spPr>
        <a:xfrm>
          <a:off x="7207623" y="24719279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412376</xdr:colOff>
      <xdr:row>141</xdr:row>
      <xdr:rowOff>179293</xdr:rowOff>
    </xdr:from>
    <xdr:to>
      <xdr:col>12</xdr:col>
      <xdr:colOff>554265</xdr:colOff>
      <xdr:row>142</xdr:row>
      <xdr:rowOff>149655</xdr:rowOff>
    </xdr:to>
    <xdr:sp macro="" textlink="">
      <xdr:nvSpPr>
        <xdr:cNvPr id="100" name="椭圆 99">
          <a:extLst>
            <a:ext uri="{FF2B5EF4-FFF2-40B4-BE49-F238E27FC236}">
              <a16:creationId xmlns:a16="http://schemas.microsoft.com/office/drawing/2014/main" id="{BEF480EA-21F6-420D-B82B-BB87930A5EC7}"/>
            </a:ext>
          </a:extLst>
        </xdr:cNvPr>
        <xdr:cNvSpPr/>
      </xdr:nvSpPr>
      <xdr:spPr>
        <a:xfrm>
          <a:off x="7727576" y="25089073"/>
          <a:ext cx="141889" cy="15324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</xdr:colOff>
      <xdr:row>143</xdr:row>
      <xdr:rowOff>8964</xdr:rowOff>
    </xdr:from>
    <xdr:to>
      <xdr:col>13</xdr:col>
      <xdr:colOff>141890</xdr:colOff>
      <xdr:row>143</xdr:row>
      <xdr:rowOff>158620</xdr:rowOff>
    </xdr:to>
    <xdr:sp macro="" textlink="">
      <xdr:nvSpPr>
        <xdr:cNvPr id="101" name="椭圆 100">
          <a:extLst>
            <a:ext uri="{FF2B5EF4-FFF2-40B4-BE49-F238E27FC236}">
              <a16:creationId xmlns:a16="http://schemas.microsoft.com/office/drawing/2014/main" id="{155BB288-6B8C-4B2A-922A-E39B2F490DFC}"/>
            </a:ext>
          </a:extLst>
        </xdr:cNvPr>
        <xdr:cNvSpPr/>
      </xdr:nvSpPr>
      <xdr:spPr>
        <a:xfrm>
          <a:off x="7924801" y="25276884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161364</xdr:colOff>
      <xdr:row>146</xdr:row>
      <xdr:rowOff>161364</xdr:rowOff>
    </xdr:from>
    <xdr:to>
      <xdr:col>14</xdr:col>
      <xdr:colOff>303253</xdr:colOff>
      <xdr:row>147</xdr:row>
      <xdr:rowOff>131726</xdr:rowOff>
    </xdr:to>
    <xdr:sp macro="" textlink="">
      <xdr:nvSpPr>
        <xdr:cNvPr id="102" name="椭圆 101">
          <a:extLst>
            <a:ext uri="{FF2B5EF4-FFF2-40B4-BE49-F238E27FC236}">
              <a16:creationId xmlns:a16="http://schemas.microsoft.com/office/drawing/2014/main" id="{EB4522B4-8BD9-4D15-B0F5-01EDF6B845C7}"/>
            </a:ext>
          </a:extLst>
        </xdr:cNvPr>
        <xdr:cNvSpPr/>
      </xdr:nvSpPr>
      <xdr:spPr>
        <a:xfrm>
          <a:off x="8695764" y="25955064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385483</xdr:colOff>
      <xdr:row>151</xdr:row>
      <xdr:rowOff>134470</xdr:rowOff>
    </xdr:from>
    <xdr:to>
      <xdr:col>15</xdr:col>
      <xdr:colOff>527372</xdr:colOff>
      <xdr:row>152</xdr:row>
      <xdr:rowOff>104832</xdr:rowOff>
    </xdr:to>
    <xdr:sp macro="" textlink="">
      <xdr:nvSpPr>
        <xdr:cNvPr id="103" name="椭圆 102">
          <a:extLst>
            <a:ext uri="{FF2B5EF4-FFF2-40B4-BE49-F238E27FC236}">
              <a16:creationId xmlns:a16="http://schemas.microsoft.com/office/drawing/2014/main" id="{F8FA411C-4AE4-4A2A-89DB-71227CC9A422}"/>
            </a:ext>
          </a:extLst>
        </xdr:cNvPr>
        <xdr:cNvSpPr/>
      </xdr:nvSpPr>
      <xdr:spPr>
        <a:xfrm>
          <a:off x="9529483" y="26804470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340659</xdr:colOff>
      <xdr:row>154</xdr:row>
      <xdr:rowOff>26894</xdr:rowOff>
    </xdr:from>
    <xdr:to>
      <xdr:col>16</xdr:col>
      <xdr:colOff>482548</xdr:colOff>
      <xdr:row>154</xdr:row>
      <xdr:rowOff>176550</xdr:rowOff>
    </xdr:to>
    <xdr:sp macro="" textlink="">
      <xdr:nvSpPr>
        <xdr:cNvPr id="104" name="椭圆 103">
          <a:extLst>
            <a:ext uri="{FF2B5EF4-FFF2-40B4-BE49-F238E27FC236}">
              <a16:creationId xmlns:a16="http://schemas.microsoft.com/office/drawing/2014/main" id="{8DC07E45-F3F6-41E6-A5AA-DD0A1B574491}"/>
            </a:ext>
          </a:extLst>
        </xdr:cNvPr>
        <xdr:cNvSpPr/>
      </xdr:nvSpPr>
      <xdr:spPr>
        <a:xfrm>
          <a:off x="10094259" y="27222674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98612</xdr:colOff>
      <xdr:row>155</xdr:row>
      <xdr:rowOff>8965</xdr:rowOff>
    </xdr:from>
    <xdr:to>
      <xdr:col>17</xdr:col>
      <xdr:colOff>240501</xdr:colOff>
      <xdr:row>155</xdr:row>
      <xdr:rowOff>158621</xdr:rowOff>
    </xdr:to>
    <xdr:sp macro="" textlink="">
      <xdr:nvSpPr>
        <xdr:cNvPr id="105" name="椭圆 104">
          <a:extLst>
            <a:ext uri="{FF2B5EF4-FFF2-40B4-BE49-F238E27FC236}">
              <a16:creationId xmlns:a16="http://schemas.microsoft.com/office/drawing/2014/main" id="{582ED407-7992-4C18-BEBE-427AE9AED2E1}"/>
            </a:ext>
          </a:extLst>
        </xdr:cNvPr>
        <xdr:cNvSpPr/>
      </xdr:nvSpPr>
      <xdr:spPr>
        <a:xfrm>
          <a:off x="10461812" y="27380005"/>
          <a:ext cx="141889" cy="149656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89647</xdr:colOff>
      <xdr:row>155</xdr:row>
      <xdr:rowOff>161364</xdr:rowOff>
    </xdr:from>
    <xdr:to>
      <xdr:col>18</xdr:col>
      <xdr:colOff>231536</xdr:colOff>
      <xdr:row>156</xdr:row>
      <xdr:rowOff>131726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CE7A30F4-933F-4A76-A039-F170678B5DA9}"/>
            </a:ext>
          </a:extLst>
        </xdr:cNvPr>
        <xdr:cNvSpPr/>
      </xdr:nvSpPr>
      <xdr:spPr>
        <a:xfrm>
          <a:off x="11062447" y="27532404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17929</xdr:colOff>
      <xdr:row>156</xdr:row>
      <xdr:rowOff>80682</xdr:rowOff>
    </xdr:from>
    <xdr:to>
      <xdr:col>19</xdr:col>
      <xdr:colOff>159818</xdr:colOff>
      <xdr:row>157</xdr:row>
      <xdr:rowOff>51044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F1978989-DB8B-4531-B1EF-FE508CCB22AF}"/>
            </a:ext>
          </a:extLst>
        </xdr:cNvPr>
        <xdr:cNvSpPr/>
      </xdr:nvSpPr>
      <xdr:spPr>
        <a:xfrm>
          <a:off x="11600329" y="27626982"/>
          <a:ext cx="141889" cy="145622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478973</xdr:colOff>
      <xdr:row>156</xdr:row>
      <xdr:rowOff>21772</xdr:rowOff>
    </xdr:from>
    <xdr:to>
      <xdr:col>2</xdr:col>
      <xdr:colOff>425633</xdr:colOff>
      <xdr:row>157</xdr:row>
      <xdr:rowOff>74023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5770E44A-20C7-449D-9AFC-084D33316D11}"/>
            </a:ext>
          </a:extLst>
        </xdr:cNvPr>
        <xdr:cNvSpPr/>
      </xdr:nvSpPr>
      <xdr:spPr>
        <a:xfrm>
          <a:off x="1088573" y="27568072"/>
          <a:ext cx="556260" cy="2275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593143</xdr:colOff>
      <xdr:row>154</xdr:row>
      <xdr:rowOff>41879</xdr:rowOff>
    </xdr:from>
    <xdr:to>
      <xdr:col>3</xdr:col>
      <xdr:colOff>349623</xdr:colOff>
      <xdr:row>155</xdr:row>
      <xdr:rowOff>89647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96655A2D-8046-4BB0-A82E-501615D965DB}"/>
            </a:ext>
          </a:extLst>
        </xdr:cNvPr>
        <xdr:cNvSpPr/>
      </xdr:nvSpPr>
      <xdr:spPr>
        <a:xfrm>
          <a:off x="1812343" y="27237659"/>
          <a:ext cx="366080" cy="22302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225591</xdr:colOff>
      <xdr:row>153</xdr:row>
      <xdr:rowOff>0</xdr:rowOff>
    </xdr:from>
    <xdr:to>
      <xdr:col>3</xdr:col>
      <xdr:colOff>591671</xdr:colOff>
      <xdr:row>154</xdr:row>
      <xdr:rowOff>47769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6E5B7AE-B2F5-4B30-A485-6687363EBBD8}"/>
            </a:ext>
          </a:extLst>
        </xdr:cNvPr>
        <xdr:cNvSpPr/>
      </xdr:nvSpPr>
      <xdr:spPr>
        <a:xfrm>
          <a:off x="2054391" y="27020520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26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8965</xdr:colOff>
      <xdr:row>150</xdr:row>
      <xdr:rowOff>8964</xdr:rowOff>
    </xdr:from>
    <xdr:to>
      <xdr:col>4</xdr:col>
      <xdr:colOff>375045</xdr:colOff>
      <xdr:row>151</xdr:row>
      <xdr:rowOff>56733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D59AA36D-F3AF-4D2A-BC8E-415F826A4E8A}"/>
            </a:ext>
          </a:extLst>
        </xdr:cNvPr>
        <xdr:cNvSpPr/>
      </xdr:nvSpPr>
      <xdr:spPr>
        <a:xfrm>
          <a:off x="2447365" y="26503704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28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331695</xdr:colOff>
      <xdr:row>147</xdr:row>
      <xdr:rowOff>77737</xdr:rowOff>
    </xdr:from>
    <xdr:to>
      <xdr:col>5</xdr:col>
      <xdr:colOff>88175</xdr:colOff>
      <xdr:row>148</xdr:row>
      <xdr:rowOff>125506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DB10B0F3-3FD1-4948-9C78-950654FA9A4C}"/>
            </a:ext>
          </a:extLst>
        </xdr:cNvPr>
        <xdr:cNvSpPr/>
      </xdr:nvSpPr>
      <xdr:spPr>
        <a:xfrm>
          <a:off x="2770095" y="26046697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80682</xdr:colOff>
      <xdr:row>144</xdr:row>
      <xdr:rowOff>89647</xdr:rowOff>
    </xdr:from>
    <xdr:to>
      <xdr:col>5</xdr:col>
      <xdr:colOff>446762</xdr:colOff>
      <xdr:row>145</xdr:row>
      <xdr:rowOff>137416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3AB783FE-CCF0-4E7F-8259-C595DF3A8AC9}"/>
            </a:ext>
          </a:extLst>
        </xdr:cNvPr>
        <xdr:cNvSpPr/>
      </xdr:nvSpPr>
      <xdr:spPr>
        <a:xfrm>
          <a:off x="3128682" y="25532827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33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349624</xdr:colOff>
      <xdr:row>135</xdr:row>
      <xdr:rowOff>98613</xdr:rowOff>
    </xdr:from>
    <xdr:to>
      <xdr:col>8</xdr:col>
      <xdr:colOff>106104</xdr:colOff>
      <xdr:row>136</xdr:row>
      <xdr:rowOff>146382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A5DA328B-674F-47C3-A406-292E53FA0E38}"/>
            </a:ext>
          </a:extLst>
        </xdr:cNvPr>
        <xdr:cNvSpPr/>
      </xdr:nvSpPr>
      <xdr:spPr>
        <a:xfrm>
          <a:off x="4616824" y="23964453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26894</xdr:colOff>
      <xdr:row>134</xdr:row>
      <xdr:rowOff>32914</xdr:rowOff>
    </xdr:from>
    <xdr:to>
      <xdr:col>8</xdr:col>
      <xdr:colOff>392974</xdr:colOff>
      <xdr:row>135</xdr:row>
      <xdr:rowOff>80683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2280713E-C645-48CF-A0CE-B6FFF7C3AA5E}"/>
            </a:ext>
          </a:extLst>
        </xdr:cNvPr>
        <xdr:cNvSpPr/>
      </xdr:nvSpPr>
      <xdr:spPr>
        <a:xfrm>
          <a:off x="4903694" y="23723494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42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448235</xdr:colOff>
      <xdr:row>134</xdr:row>
      <xdr:rowOff>113595</xdr:rowOff>
    </xdr:from>
    <xdr:to>
      <xdr:col>9</xdr:col>
      <xdr:colOff>204715</xdr:colOff>
      <xdr:row>135</xdr:row>
      <xdr:rowOff>161364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39A07363-1483-450E-9D1E-CE5749993E92}"/>
            </a:ext>
          </a:extLst>
        </xdr:cNvPr>
        <xdr:cNvSpPr/>
      </xdr:nvSpPr>
      <xdr:spPr>
        <a:xfrm>
          <a:off x="5325035" y="23804175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46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277906</xdr:colOff>
      <xdr:row>136</xdr:row>
      <xdr:rowOff>26894</xdr:rowOff>
    </xdr:from>
    <xdr:to>
      <xdr:col>10</xdr:col>
      <xdr:colOff>34386</xdr:colOff>
      <xdr:row>137</xdr:row>
      <xdr:rowOff>74663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2AF8B7CD-62FF-45A4-B6C2-E524E62DAB8A}"/>
            </a:ext>
          </a:extLst>
        </xdr:cNvPr>
        <xdr:cNvSpPr/>
      </xdr:nvSpPr>
      <xdr:spPr>
        <a:xfrm>
          <a:off x="5764306" y="24067994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48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143435</xdr:colOff>
      <xdr:row>138</xdr:row>
      <xdr:rowOff>32914</xdr:rowOff>
    </xdr:from>
    <xdr:to>
      <xdr:col>10</xdr:col>
      <xdr:colOff>509515</xdr:colOff>
      <xdr:row>139</xdr:row>
      <xdr:rowOff>80683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908A9969-F73F-4ED4-A713-FA1A192AD3ED}"/>
            </a:ext>
          </a:extLst>
        </xdr:cNvPr>
        <xdr:cNvSpPr/>
      </xdr:nvSpPr>
      <xdr:spPr>
        <a:xfrm>
          <a:off x="6239435" y="24424534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521426</xdr:colOff>
      <xdr:row>139</xdr:row>
      <xdr:rowOff>62752</xdr:rowOff>
    </xdr:from>
    <xdr:to>
      <xdr:col>11</xdr:col>
      <xdr:colOff>277906</xdr:colOff>
      <xdr:row>140</xdr:row>
      <xdr:rowOff>110521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55291D68-CCDC-4C10-90C1-E39EA1DBEDBF}"/>
            </a:ext>
          </a:extLst>
        </xdr:cNvPr>
        <xdr:cNvSpPr/>
      </xdr:nvSpPr>
      <xdr:spPr>
        <a:xfrm>
          <a:off x="6617426" y="24629632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53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135944</xdr:colOff>
      <xdr:row>139</xdr:row>
      <xdr:rowOff>167383</xdr:rowOff>
    </xdr:from>
    <xdr:to>
      <xdr:col>11</xdr:col>
      <xdr:colOff>502024</xdr:colOff>
      <xdr:row>141</xdr:row>
      <xdr:rowOff>35858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674FF83C-DA0A-4A6D-B52E-DD61AD9A33A3}"/>
            </a:ext>
          </a:extLst>
        </xdr:cNvPr>
        <xdr:cNvSpPr/>
      </xdr:nvSpPr>
      <xdr:spPr>
        <a:xfrm>
          <a:off x="6841544" y="24734263"/>
          <a:ext cx="366080" cy="218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342131</xdr:colOff>
      <xdr:row>140</xdr:row>
      <xdr:rowOff>122561</xdr:rowOff>
    </xdr:from>
    <xdr:to>
      <xdr:col>12</xdr:col>
      <xdr:colOff>98611</xdr:colOff>
      <xdr:row>141</xdr:row>
      <xdr:rowOff>170330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E0EEDBCB-6AFB-49FE-AA90-E8F2CA09104D}"/>
            </a:ext>
          </a:extLst>
        </xdr:cNvPr>
        <xdr:cNvSpPr/>
      </xdr:nvSpPr>
      <xdr:spPr>
        <a:xfrm>
          <a:off x="7047731" y="24864701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152399</xdr:colOff>
      <xdr:row>142</xdr:row>
      <xdr:rowOff>125506</xdr:rowOff>
    </xdr:from>
    <xdr:to>
      <xdr:col>12</xdr:col>
      <xdr:colOff>518479</xdr:colOff>
      <xdr:row>143</xdr:row>
      <xdr:rowOff>173275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89EF4299-B72E-483F-90E5-85B199FB2913}"/>
            </a:ext>
          </a:extLst>
        </xdr:cNvPr>
        <xdr:cNvSpPr/>
      </xdr:nvSpPr>
      <xdr:spPr>
        <a:xfrm>
          <a:off x="7467599" y="25218166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58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394448</xdr:colOff>
      <xdr:row>144</xdr:row>
      <xdr:rowOff>8965</xdr:rowOff>
    </xdr:from>
    <xdr:to>
      <xdr:col>13</xdr:col>
      <xdr:colOff>150928</xdr:colOff>
      <xdr:row>145</xdr:row>
      <xdr:rowOff>56734</xdr:rowOff>
    </xdr:to>
    <xdr:sp macro="" textlink="">
      <xdr:nvSpPr>
        <xdr:cNvPr id="123" name="矩形 122">
          <a:extLst>
            <a:ext uri="{FF2B5EF4-FFF2-40B4-BE49-F238E27FC236}">
              <a16:creationId xmlns:a16="http://schemas.microsoft.com/office/drawing/2014/main" id="{FCD13DEC-71BD-4DA1-9101-A1E93D4915C6}"/>
            </a:ext>
          </a:extLst>
        </xdr:cNvPr>
        <xdr:cNvSpPr/>
      </xdr:nvSpPr>
      <xdr:spPr>
        <a:xfrm>
          <a:off x="7709648" y="25452145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148</xdr:row>
      <xdr:rowOff>0</xdr:rowOff>
    </xdr:from>
    <xdr:to>
      <xdr:col>14</xdr:col>
      <xdr:colOff>366080</xdr:colOff>
      <xdr:row>149</xdr:row>
      <xdr:rowOff>47769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E99977F9-81CA-4B80-B0DD-64FF6CA5BF89}"/>
            </a:ext>
          </a:extLst>
        </xdr:cNvPr>
        <xdr:cNvSpPr/>
      </xdr:nvSpPr>
      <xdr:spPr>
        <a:xfrm>
          <a:off x="8534400" y="26144220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65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100085</xdr:colOff>
      <xdr:row>152</xdr:row>
      <xdr:rowOff>113596</xdr:rowOff>
    </xdr:from>
    <xdr:to>
      <xdr:col>15</xdr:col>
      <xdr:colOff>466165</xdr:colOff>
      <xdr:row>153</xdr:row>
      <xdr:rowOff>161365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2C6C007E-F99C-4067-B7D4-A9FC219DB182}"/>
            </a:ext>
          </a:extLst>
        </xdr:cNvPr>
        <xdr:cNvSpPr/>
      </xdr:nvSpPr>
      <xdr:spPr>
        <a:xfrm>
          <a:off x="9244085" y="26958856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70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82155</xdr:colOff>
      <xdr:row>155</xdr:row>
      <xdr:rowOff>0</xdr:rowOff>
    </xdr:from>
    <xdr:to>
      <xdr:col>16</xdr:col>
      <xdr:colOff>448235</xdr:colOff>
      <xdr:row>156</xdr:row>
      <xdr:rowOff>47769</xdr:rowOff>
    </xdr:to>
    <xdr:sp macro="" textlink="">
      <xdr:nvSpPr>
        <xdr:cNvPr id="126" name="矩形 125">
          <a:extLst>
            <a:ext uri="{FF2B5EF4-FFF2-40B4-BE49-F238E27FC236}">
              <a16:creationId xmlns:a16="http://schemas.microsoft.com/office/drawing/2014/main" id="{3B3DB85E-785A-4B75-9C2D-69383E7E4817}"/>
            </a:ext>
          </a:extLst>
        </xdr:cNvPr>
        <xdr:cNvSpPr/>
      </xdr:nvSpPr>
      <xdr:spPr>
        <a:xfrm>
          <a:off x="9835755" y="27371040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494532</xdr:colOff>
      <xdr:row>155</xdr:row>
      <xdr:rowOff>131525</xdr:rowOff>
    </xdr:from>
    <xdr:to>
      <xdr:col>17</xdr:col>
      <xdr:colOff>251012</xdr:colOff>
      <xdr:row>157</xdr:row>
      <xdr:rowOff>0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D15663EE-9C01-40C8-BD45-30228505C3DF}"/>
            </a:ext>
          </a:extLst>
        </xdr:cNvPr>
        <xdr:cNvSpPr/>
      </xdr:nvSpPr>
      <xdr:spPr>
        <a:xfrm>
          <a:off x="10248132" y="27502565"/>
          <a:ext cx="366080" cy="218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77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466165</xdr:colOff>
      <xdr:row>156</xdr:row>
      <xdr:rowOff>140490</xdr:rowOff>
    </xdr:from>
    <xdr:to>
      <xdr:col>18</xdr:col>
      <xdr:colOff>222645</xdr:colOff>
      <xdr:row>158</xdr:row>
      <xdr:rowOff>8965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2C85644E-2FE5-46E4-BA4A-8F322E812CF3}"/>
            </a:ext>
          </a:extLst>
        </xdr:cNvPr>
        <xdr:cNvSpPr/>
      </xdr:nvSpPr>
      <xdr:spPr>
        <a:xfrm>
          <a:off x="10829365" y="27686790"/>
          <a:ext cx="366080" cy="218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81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457200</xdr:colOff>
      <xdr:row>157</xdr:row>
      <xdr:rowOff>44824</xdr:rowOff>
    </xdr:from>
    <xdr:to>
      <xdr:col>19</xdr:col>
      <xdr:colOff>213680</xdr:colOff>
      <xdr:row>158</xdr:row>
      <xdr:rowOff>92593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6F294EBA-74B7-42E6-8573-D33B100EAB60}"/>
            </a:ext>
          </a:extLst>
        </xdr:cNvPr>
        <xdr:cNvSpPr/>
      </xdr:nvSpPr>
      <xdr:spPr>
        <a:xfrm>
          <a:off x="11430000" y="27766384"/>
          <a:ext cx="366080" cy="2230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ysClr val="windowText" lastClr="000000"/>
              </a:solidFill>
            </a:rPr>
            <a:t>84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573740</xdr:colOff>
      <xdr:row>158</xdr:row>
      <xdr:rowOff>0</xdr:rowOff>
    </xdr:from>
    <xdr:to>
      <xdr:col>3</xdr:col>
      <xdr:colOff>161364</xdr:colOff>
      <xdr:row>159</xdr:row>
      <xdr:rowOff>35859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A5CA24A5-3B8F-4A33-BCAF-4C0F8D1CB080}"/>
            </a:ext>
          </a:extLst>
        </xdr:cNvPr>
        <xdr:cNvSpPr/>
      </xdr:nvSpPr>
      <xdr:spPr>
        <a:xfrm>
          <a:off x="1183340" y="27896820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参加工作</a:t>
          </a:r>
        </a:p>
      </xdr:txBody>
    </xdr:sp>
    <xdr:clientData/>
  </xdr:twoCellAnchor>
  <xdr:twoCellAnchor>
    <xdr:from>
      <xdr:col>3</xdr:col>
      <xdr:colOff>179294</xdr:colOff>
      <xdr:row>156</xdr:row>
      <xdr:rowOff>8965</xdr:rowOff>
    </xdr:from>
    <xdr:to>
      <xdr:col>4</xdr:col>
      <xdr:colOff>376518</xdr:colOff>
      <xdr:row>157</xdr:row>
      <xdr:rowOff>44824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CF1E1EC6-BB7A-4C3C-BEC7-A20B7797154C}"/>
            </a:ext>
          </a:extLst>
        </xdr:cNvPr>
        <xdr:cNvSpPr/>
      </xdr:nvSpPr>
      <xdr:spPr>
        <a:xfrm>
          <a:off x="2008094" y="27555265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首部汽车</a:t>
          </a:r>
        </a:p>
      </xdr:txBody>
    </xdr:sp>
    <xdr:clientData/>
  </xdr:twoCellAnchor>
  <xdr:twoCellAnchor>
    <xdr:from>
      <xdr:col>3</xdr:col>
      <xdr:colOff>349623</xdr:colOff>
      <xdr:row>154</xdr:row>
      <xdr:rowOff>71718</xdr:rowOff>
    </xdr:from>
    <xdr:to>
      <xdr:col>5</xdr:col>
      <xdr:colOff>322729</xdr:colOff>
      <xdr:row>155</xdr:row>
      <xdr:rowOff>107576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EA3317D7-75C5-47E2-AAE2-B5CE574646CC}"/>
            </a:ext>
          </a:extLst>
        </xdr:cNvPr>
        <xdr:cNvSpPr/>
      </xdr:nvSpPr>
      <xdr:spPr>
        <a:xfrm>
          <a:off x="2178423" y="27267498"/>
          <a:ext cx="1192306" cy="2111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结婚、公寓</a:t>
          </a:r>
        </a:p>
      </xdr:txBody>
    </xdr:sp>
    <xdr:clientData/>
  </xdr:twoCellAnchor>
  <xdr:twoCellAnchor>
    <xdr:from>
      <xdr:col>4</xdr:col>
      <xdr:colOff>224115</xdr:colOff>
      <xdr:row>151</xdr:row>
      <xdr:rowOff>134471</xdr:rowOff>
    </xdr:from>
    <xdr:to>
      <xdr:col>6</xdr:col>
      <xdr:colOff>125504</xdr:colOff>
      <xdr:row>152</xdr:row>
      <xdr:rowOff>152401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90B89F6B-0C7D-4384-A76B-2F80C6095C0B}"/>
            </a:ext>
          </a:extLst>
        </xdr:cNvPr>
        <xdr:cNvSpPr/>
      </xdr:nvSpPr>
      <xdr:spPr>
        <a:xfrm>
          <a:off x="2662515" y="26804471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生子</a:t>
          </a:r>
          <a:r>
            <a:rPr lang="en-US" altLang="zh-CN" sz="900" b="1">
              <a:solidFill>
                <a:sysClr val="windowText" lastClr="000000"/>
              </a:solidFill>
            </a:rPr>
            <a:t>-</a:t>
          </a:r>
          <a:r>
            <a:rPr lang="zh-CN" altLang="en-US" sz="900" b="1">
              <a:solidFill>
                <a:sysClr val="windowText" lastClr="000000"/>
              </a:solidFill>
            </a:rPr>
            <a:t>婴儿家具</a:t>
          </a:r>
        </a:p>
      </xdr:txBody>
    </xdr:sp>
    <xdr:clientData/>
  </xdr:twoCellAnchor>
  <xdr:twoCellAnchor>
    <xdr:from>
      <xdr:col>4</xdr:col>
      <xdr:colOff>528917</xdr:colOff>
      <xdr:row>149</xdr:row>
      <xdr:rowOff>26894</xdr:rowOff>
    </xdr:from>
    <xdr:to>
      <xdr:col>6</xdr:col>
      <xdr:colOff>430306</xdr:colOff>
      <xdr:row>150</xdr:row>
      <xdr:rowOff>44824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C239B35A-DEC6-4EBB-A6CB-9714CD4F2B84}"/>
            </a:ext>
          </a:extLst>
        </xdr:cNvPr>
        <xdr:cNvSpPr/>
      </xdr:nvSpPr>
      <xdr:spPr>
        <a:xfrm>
          <a:off x="2967317" y="26346374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首套房</a:t>
          </a:r>
          <a:r>
            <a:rPr lang="en-US" altLang="zh-CN" sz="900" b="1">
              <a:solidFill>
                <a:sysClr val="windowText" lastClr="000000"/>
              </a:solidFill>
            </a:rPr>
            <a:t>-</a:t>
          </a:r>
          <a:r>
            <a:rPr lang="zh-CN" altLang="en-US" sz="900" b="1">
              <a:solidFill>
                <a:sysClr val="windowText" lastClr="000000"/>
              </a:solidFill>
            </a:rPr>
            <a:t>过渡房</a:t>
          </a:r>
        </a:p>
      </xdr:txBody>
    </xdr:sp>
    <xdr:clientData/>
  </xdr:twoCellAnchor>
  <xdr:twoCellAnchor>
    <xdr:from>
      <xdr:col>5</xdr:col>
      <xdr:colOff>224118</xdr:colOff>
      <xdr:row>146</xdr:row>
      <xdr:rowOff>62752</xdr:rowOff>
    </xdr:from>
    <xdr:to>
      <xdr:col>7</xdr:col>
      <xdr:colOff>125507</xdr:colOff>
      <xdr:row>147</xdr:row>
      <xdr:rowOff>80682</xdr:rowOff>
    </xdr:to>
    <xdr:sp macro="" textlink="">
      <xdr:nvSpPr>
        <xdr:cNvPr id="135" name="矩形 134">
          <a:extLst>
            <a:ext uri="{FF2B5EF4-FFF2-40B4-BE49-F238E27FC236}">
              <a16:creationId xmlns:a16="http://schemas.microsoft.com/office/drawing/2014/main" id="{0B7D55A0-667E-47B2-9410-D0B43617BFEA}"/>
            </a:ext>
          </a:extLst>
        </xdr:cNvPr>
        <xdr:cNvSpPr/>
      </xdr:nvSpPr>
      <xdr:spPr>
        <a:xfrm>
          <a:off x="3272118" y="25856452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儿童托管看护</a:t>
          </a:r>
        </a:p>
      </xdr:txBody>
    </xdr:sp>
    <xdr:clientData/>
  </xdr:twoCellAnchor>
  <xdr:twoCellAnchor>
    <xdr:from>
      <xdr:col>6</xdr:col>
      <xdr:colOff>1</xdr:colOff>
      <xdr:row>135</xdr:row>
      <xdr:rowOff>0</xdr:rowOff>
    </xdr:from>
    <xdr:to>
      <xdr:col>7</xdr:col>
      <xdr:colOff>277907</xdr:colOff>
      <xdr:row>136</xdr:row>
      <xdr:rowOff>17930</xdr:rowOff>
    </xdr:to>
    <xdr:sp macro="" textlink="">
      <xdr:nvSpPr>
        <xdr:cNvPr id="136" name="矩形 135">
          <a:extLst>
            <a:ext uri="{FF2B5EF4-FFF2-40B4-BE49-F238E27FC236}">
              <a16:creationId xmlns:a16="http://schemas.microsoft.com/office/drawing/2014/main" id="{8AC82FDD-BDD5-4ABE-95AF-330154C0223A}"/>
            </a:ext>
          </a:extLst>
        </xdr:cNvPr>
        <xdr:cNvSpPr/>
      </xdr:nvSpPr>
      <xdr:spPr>
        <a:xfrm>
          <a:off x="3657601" y="23865840"/>
          <a:ext cx="887506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改善型住房</a:t>
          </a:r>
        </a:p>
      </xdr:txBody>
    </xdr:sp>
    <xdr:clientData/>
  </xdr:twoCellAnchor>
  <xdr:twoCellAnchor>
    <xdr:from>
      <xdr:col>6</xdr:col>
      <xdr:colOff>439271</xdr:colOff>
      <xdr:row>132</xdr:row>
      <xdr:rowOff>152399</xdr:rowOff>
    </xdr:from>
    <xdr:to>
      <xdr:col>8</xdr:col>
      <xdr:colOff>340660</xdr:colOff>
      <xdr:row>133</xdr:row>
      <xdr:rowOff>170329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6C60C244-D56E-47C1-95E7-D477B56494E2}"/>
            </a:ext>
          </a:extLst>
        </xdr:cNvPr>
        <xdr:cNvSpPr/>
      </xdr:nvSpPr>
      <xdr:spPr>
        <a:xfrm>
          <a:off x="4096871" y="23492459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生活用品</a:t>
          </a:r>
        </a:p>
      </xdr:txBody>
    </xdr:sp>
    <xdr:clientData/>
  </xdr:twoCellAnchor>
  <xdr:twoCellAnchor>
    <xdr:from>
      <xdr:col>8</xdr:col>
      <xdr:colOff>304798</xdr:colOff>
      <xdr:row>132</xdr:row>
      <xdr:rowOff>89647</xdr:rowOff>
    </xdr:from>
    <xdr:to>
      <xdr:col>10</xdr:col>
      <xdr:colOff>206187</xdr:colOff>
      <xdr:row>133</xdr:row>
      <xdr:rowOff>107577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C27DFD2A-77D1-4880-AC05-B68619470AC9}"/>
            </a:ext>
          </a:extLst>
        </xdr:cNvPr>
        <xdr:cNvSpPr/>
      </xdr:nvSpPr>
      <xdr:spPr>
        <a:xfrm>
          <a:off x="5181598" y="23429707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家具、轮胎</a:t>
          </a:r>
        </a:p>
      </xdr:txBody>
    </xdr:sp>
    <xdr:clientData/>
  </xdr:twoCellAnchor>
  <xdr:twoCellAnchor>
    <xdr:from>
      <xdr:col>9</xdr:col>
      <xdr:colOff>277906</xdr:colOff>
      <xdr:row>134</xdr:row>
      <xdr:rowOff>89646</xdr:rowOff>
    </xdr:from>
    <xdr:to>
      <xdr:col>11</xdr:col>
      <xdr:colOff>179295</xdr:colOff>
      <xdr:row>135</xdr:row>
      <xdr:rowOff>107576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A0180184-DE66-43F8-81FF-8A276AFCA62F}"/>
            </a:ext>
          </a:extLst>
        </xdr:cNvPr>
        <xdr:cNvSpPr/>
      </xdr:nvSpPr>
      <xdr:spPr>
        <a:xfrm>
          <a:off x="5764306" y="23780226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度假房</a:t>
          </a:r>
        </a:p>
      </xdr:txBody>
    </xdr:sp>
    <xdr:clientData/>
  </xdr:twoCellAnchor>
  <xdr:twoCellAnchor>
    <xdr:from>
      <xdr:col>10</xdr:col>
      <xdr:colOff>143435</xdr:colOff>
      <xdr:row>136</xdr:row>
      <xdr:rowOff>26894</xdr:rowOff>
    </xdr:from>
    <xdr:to>
      <xdr:col>12</xdr:col>
      <xdr:colOff>44824</xdr:colOff>
      <xdr:row>137</xdr:row>
      <xdr:rowOff>44824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617AF9ED-0A3C-4CAA-A021-82D04D7FAEDF}"/>
            </a:ext>
          </a:extLst>
        </xdr:cNvPr>
        <xdr:cNvSpPr/>
      </xdr:nvSpPr>
      <xdr:spPr>
        <a:xfrm>
          <a:off x="6239435" y="24067994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大学学费</a:t>
          </a:r>
        </a:p>
      </xdr:txBody>
    </xdr:sp>
    <xdr:clientData/>
  </xdr:twoCellAnchor>
  <xdr:twoCellAnchor>
    <xdr:from>
      <xdr:col>10</xdr:col>
      <xdr:colOff>582705</xdr:colOff>
      <xdr:row>137</xdr:row>
      <xdr:rowOff>107577</xdr:rowOff>
    </xdr:from>
    <xdr:to>
      <xdr:col>12</xdr:col>
      <xdr:colOff>484094</xdr:colOff>
      <xdr:row>138</xdr:row>
      <xdr:rowOff>125506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E02E2A45-CC3C-4103-BC7D-F4D2FF8AD2C9}"/>
            </a:ext>
          </a:extLst>
        </xdr:cNvPr>
        <xdr:cNvSpPr/>
      </xdr:nvSpPr>
      <xdr:spPr>
        <a:xfrm>
          <a:off x="6678705" y="24323937"/>
          <a:ext cx="1120589" cy="1931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汽车换新</a:t>
          </a:r>
        </a:p>
      </xdr:txBody>
    </xdr:sp>
    <xdr:clientData/>
  </xdr:twoCellAnchor>
  <xdr:twoCellAnchor>
    <xdr:from>
      <xdr:col>11</xdr:col>
      <xdr:colOff>259979</xdr:colOff>
      <xdr:row>138</xdr:row>
      <xdr:rowOff>134472</xdr:rowOff>
    </xdr:from>
    <xdr:to>
      <xdr:col>13</xdr:col>
      <xdr:colOff>161368</xdr:colOff>
      <xdr:row>139</xdr:row>
      <xdr:rowOff>152402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B5C5B9C5-9FEE-48BA-B362-4F5DA45D14B2}"/>
            </a:ext>
          </a:extLst>
        </xdr:cNvPr>
        <xdr:cNvSpPr/>
      </xdr:nvSpPr>
      <xdr:spPr>
        <a:xfrm>
          <a:off x="6965579" y="24526092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改善型住房</a:t>
          </a:r>
        </a:p>
      </xdr:txBody>
    </xdr:sp>
    <xdr:clientData/>
  </xdr:twoCellAnchor>
  <xdr:twoCellAnchor>
    <xdr:from>
      <xdr:col>11</xdr:col>
      <xdr:colOff>376518</xdr:colOff>
      <xdr:row>139</xdr:row>
      <xdr:rowOff>125506</xdr:rowOff>
    </xdr:from>
    <xdr:to>
      <xdr:col>13</xdr:col>
      <xdr:colOff>277907</xdr:colOff>
      <xdr:row>140</xdr:row>
      <xdr:rowOff>143436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AFBA0687-5682-410C-B26F-CFCB246297C6}"/>
            </a:ext>
          </a:extLst>
        </xdr:cNvPr>
        <xdr:cNvSpPr/>
      </xdr:nvSpPr>
      <xdr:spPr>
        <a:xfrm>
          <a:off x="7082118" y="24692386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瓷器</a:t>
          </a:r>
          <a:r>
            <a:rPr lang="en-US" altLang="zh-CN" sz="900" b="1">
              <a:solidFill>
                <a:sysClr val="windowText" lastClr="000000"/>
              </a:solidFill>
            </a:rPr>
            <a:t>/</a:t>
          </a:r>
          <a:r>
            <a:rPr lang="zh-CN" altLang="en-US" sz="900" b="1">
              <a:solidFill>
                <a:sysClr val="windowText" lastClr="000000"/>
              </a:solidFill>
            </a:rPr>
            <a:t>餐具</a:t>
          </a:r>
        </a:p>
      </xdr:txBody>
    </xdr:sp>
    <xdr:clientData/>
  </xdr:twoCellAnchor>
  <xdr:twoCellAnchor>
    <xdr:from>
      <xdr:col>12</xdr:col>
      <xdr:colOff>349624</xdr:colOff>
      <xdr:row>141</xdr:row>
      <xdr:rowOff>71717</xdr:rowOff>
    </xdr:from>
    <xdr:to>
      <xdr:col>14</xdr:col>
      <xdr:colOff>251013</xdr:colOff>
      <xdr:row>142</xdr:row>
      <xdr:rowOff>89647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B626E30C-E61C-4F19-9566-886C7B56D92B}"/>
            </a:ext>
          </a:extLst>
        </xdr:cNvPr>
        <xdr:cNvSpPr/>
      </xdr:nvSpPr>
      <xdr:spPr>
        <a:xfrm>
          <a:off x="7664824" y="24989117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人寿保险、医疗</a:t>
          </a:r>
        </a:p>
      </xdr:txBody>
    </xdr:sp>
    <xdr:clientData/>
  </xdr:twoCellAnchor>
  <xdr:twoCellAnchor>
    <xdr:from>
      <xdr:col>12</xdr:col>
      <xdr:colOff>573741</xdr:colOff>
      <xdr:row>142</xdr:row>
      <xdr:rowOff>161364</xdr:rowOff>
    </xdr:from>
    <xdr:to>
      <xdr:col>14</xdr:col>
      <xdr:colOff>475130</xdr:colOff>
      <xdr:row>144</xdr:row>
      <xdr:rowOff>0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9704D65E-9400-4E63-9B4E-3AD697BFC7A9}"/>
            </a:ext>
          </a:extLst>
        </xdr:cNvPr>
        <xdr:cNvSpPr/>
      </xdr:nvSpPr>
      <xdr:spPr>
        <a:xfrm>
          <a:off x="7888941" y="25254024"/>
          <a:ext cx="1120589" cy="18915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医疗、旅游</a:t>
          </a:r>
        </a:p>
      </xdr:txBody>
    </xdr:sp>
    <xdr:clientData/>
  </xdr:twoCellAnchor>
  <xdr:twoCellAnchor>
    <xdr:from>
      <xdr:col>14</xdr:col>
      <xdr:colOff>206188</xdr:colOff>
      <xdr:row>146</xdr:row>
      <xdr:rowOff>116540</xdr:rowOff>
    </xdr:from>
    <xdr:to>
      <xdr:col>16</xdr:col>
      <xdr:colOff>107577</xdr:colOff>
      <xdr:row>147</xdr:row>
      <xdr:rowOff>134470</xdr:rowOff>
    </xdr:to>
    <xdr:sp macro="" textlink="">
      <xdr:nvSpPr>
        <xdr:cNvPr id="146" name="矩形 145">
          <a:extLst>
            <a:ext uri="{FF2B5EF4-FFF2-40B4-BE49-F238E27FC236}">
              <a16:creationId xmlns:a16="http://schemas.microsoft.com/office/drawing/2014/main" id="{4BFB76D7-D37F-4851-9A2C-FDB0682DAD40}"/>
            </a:ext>
          </a:extLst>
        </xdr:cNvPr>
        <xdr:cNvSpPr/>
      </xdr:nvSpPr>
      <xdr:spPr>
        <a:xfrm>
          <a:off x="8740588" y="25910240"/>
          <a:ext cx="1120589" cy="193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度假房、养老房</a:t>
          </a:r>
        </a:p>
      </xdr:txBody>
    </xdr:sp>
    <xdr:clientData/>
  </xdr:twoCellAnchor>
  <xdr:twoCellAnchor>
    <xdr:from>
      <xdr:col>15</xdr:col>
      <xdr:colOff>430306</xdr:colOff>
      <xdr:row>151</xdr:row>
      <xdr:rowOff>35858</xdr:rowOff>
    </xdr:from>
    <xdr:to>
      <xdr:col>16</xdr:col>
      <xdr:colOff>367553</xdr:colOff>
      <xdr:row>152</xdr:row>
      <xdr:rowOff>44824</xdr:rowOff>
    </xdr:to>
    <xdr:sp macro="" textlink="">
      <xdr:nvSpPr>
        <xdr:cNvPr id="147" name="矩形 146">
          <a:extLst>
            <a:ext uri="{FF2B5EF4-FFF2-40B4-BE49-F238E27FC236}">
              <a16:creationId xmlns:a16="http://schemas.microsoft.com/office/drawing/2014/main" id="{44F59337-FF2A-4DF9-96BE-E1D73AF39025}"/>
            </a:ext>
          </a:extLst>
        </xdr:cNvPr>
        <xdr:cNvSpPr/>
      </xdr:nvSpPr>
      <xdr:spPr>
        <a:xfrm>
          <a:off x="9574306" y="26705858"/>
          <a:ext cx="546847" cy="184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邮轮</a:t>
          </a:r>
        </a:p>
      </xdr:txBody>
    </xdr:sp>
    <xdr:clientData/>
  </xdr:twoCellAnchor>
  <xdr:twoCellAnchor>
    <xdr:from>
      <xdr:col>16</xdr:col>
      <xdr:colOff>295836</xdr:colOff>
      <xdr:row>153</xdr:row>
      <xdr:rowOff>53788</xdr:rowOff>
    </xdr:from>
    <xdr:to>
      <xdr:col>18</xdr:col>
      <xdr:colOff>170329</xdr:colOff>
      <xdr:row>154</xdr:row>
      <xdr:rowOff>53789</xdr:rowOff>
    </xdr:to>
    <xdr:sp macro="" textlink="">
      <xdr:nvSpPr>
        <xdr:cNvPr id="148" name="矩形 147">
          <a:extLst>
            <a:ext uri="{FF2B5EF4-FFF2-40B4-BE49-F238E27FC236}">
              <a16:creationId xmlns:a16="http://schemas.microsoft.com/office/drawing/2014/main" id="{048AB5F4-78D5-4541-BA23-65C28F39B3F2}"/>
            </a:ext>
          </a:extLst>
        </xdr:cNvPr>
        <xdr:cNvSpPr/>
      </xdr:nvSpPr>
      <xdr:spPr>
        <a:xfrm>
          <a:off x="10049436" y="27074308"/>
          <a:ext cx="1093693" cy="1752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医疗保险支出</a:t>
          </a:r>
        </a:p>
      </xdr:txBody>
    </xdr:sp>
    <xdr:clientData/>
  </xdr:twoCellAnchor>
  <xdr:twoCellAnchor>
    <xdr:from>
      <xdr:col>17</xdr:col>
      <xdr:colOff>116543</xdr:colOff>
      <xdr:row>154</xdr:row>
      <xdr:rowOff>80683</xdr:rowOff>
    </xdr:from>
    <xdr:to>
      <xdr:col>18</xdr:col>
      <xdr:colOff>251013</xdr:colOff>
      <xdr:row>155</xdr:row>
      <xdr:rowOff>89647</xdr:rowOff>
    </xdr:to>
    <xdr:sp macro="" textlink="">
      <xdr:nvSpPr>
        <xdr:cNvPr id="149" name="矩形 148">
          <a:extLst>
            <a:ext uri="{FF2B5EF4-FFF2-40B4-BE49-F238E27FC236}">
              <a16:creationId xmlns:a16="http://schemas.microsoft.com/office/drawing/2014/main" id="{1004AA6C-52E2-4AEF-B831-C32490F4959E}"/>
            </a:ext>
          </a:extLst>
        </xdr:cNvPr>
        <xdr:cNvSpPr/>
      </xdr:nvSpPr>
      <xdr:spPr>
        <a:xfrm>
          <a:off x="10479743" y="27276463"/>
          <a:ext cx="744070" cy="184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处方药</a:t>
          </a:r>
        </a:p>
      </xdr:txBody>
    </xdr:sp>
    <xdr:clientData/>
  </xdr:twoCellAnchor>
  <xdr:twoCellAnchor>
    <xdr:from>
      <xdr:col>18</xdr:col>
      <xdr:colOff>0</xdr:colOff>
      <xdr:row>155</xdr:row>
      <xdr:rowOff>26896</xdr:rowOff>
    </xdr:from>
    <xdr:to>
      <xdr:col>19</xdr:col>
      <xdr:colOff>555812</xdr:colOff>
      <xdr:row>156</xdr:row>
      <xdr:rowOff>35860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32C53EB3-35D5-4118-992E-9B553088FA3F}"/>
            </a:ext>
          </a:extLst>
        </xdr:cNvPr>
        <xdr:cNvSpPr/>
      </xdr:nvSpPr>
      <xdr:spPr>
        <a:xfrm>
          <a:off x="10972800" y="27397936"/>
          <a:ext cx="1165412" cy="184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花园草坪养护</a:t>
          </a:r>
        </a:p>
      </xdr:txBody>
    </xdr:sp>
    <xdr:clientData/>
  </xdr:twoCellAnchor>
  <xdr:twoCellAnchor>
    <xdr:from>
      <xdr:col>19</xdr:col>
      <xdr:colOff>26894</xdr:colOff>
      <xdr:row>155</xdr:row>
      <xdr:rowOff>161364</xdr:rowOff>
    </xdr:from>
    <xdr:to>
      <xdr:col>20</xdr:col>
      <xdr:colOff>215153</xdr:colOff>
      <xdr:row>156</xdr:row>
      <xdr:rowOff>179293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62C7084C-8161-4378-8533-378716C9519A}"/>
            </a:ext>
          </a:extLst>
        </xdr:cNvPr>
        <xdr:cNvSpPr/>
      </xdr:nvSpPr>
      <xdr:spPr>
        <a:xfrm>
          <a:off x="11609294" y="27532404"/>
          <a:ext cx="797859" cy="1855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养老院</a:t>
          </a:r>
        </a:p>
      </xdr:txBody>
    </xdr:sp>
    <xdr:clientData/>
  </xdr:twoCellAnchor>
  <xdr:twoCellAnchor>
    <xdr:from>
      <xdr:col>2</xdr:col>
      <xdr:colOff>185530</xdr:colOff>
      <xdr:row>54</xdr:row>
      <xdr:rowOff>112643</xdr:rowOff>
    </xdr:from>
    <xdr:to>
      <xdr:col>2</xdr:col>
      <xdr:colOff>327419</xdr:colOff>
      <xdr:row>55</xdr:row>
      <xdr:rowOff>81113</xdr:rowOff>
    </xdr:to>
    <xdr:sp macro="" textlink="">
      <xdr:nvSpPr>
        <xdr:cNvPr id="152" name="椭圆 151">
          <a:extLst>
            <a:ext uri="{FF2B5EF4-FFF2-40B4-BE49-F238E27FC236}">
              <a16:creationId xmlns:a16="http://schemas.microsoft.com/office/drawing/2014/main" id="{3BA40DF5-BF00-4D63-9D57-E817D36583D6}"/>
            </a:ext>
          </a:extLst>
        </xdr:cNvPr>
        <xdr:cNvSpPr/>
      </xdr:nvSpPr>
      <xdr:spPr>
        <a:xfrm>
          <a:off x="1404730" y="9782423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477078</xdr:colOff>
      <xdr:row>52</xdr:row>
      <xdr:rowOff>157426</xdr:rowOff>
    </xdr:from>
    <xdr:to>
      <xdr:col>3</xdr:col>
      <xdr:colOff>9367</xdr:colOff>
      <xdr:row>53</xdr:row>
      <xdr:rowOff>125895</xdr:rowOff>
    </xdr:to>
    <xdr:sp macro="" textlink="">
      <xdr:nvSpPr>
        <xdr:cNvPr id="153" name="椭圆 152">
          <a:extLst>
            <a:ext uri="{FF2B5EF4-FFF2-40B4-BE49-F238E27FC236}">
              <a16:creationId xmlns:a16="http://schemas.microsoft.com/office/drawing/2014/main" id="{712B4D68-65C6-4AA7-AF9E-EF18FEC352AF}"/>
            </a:ext>
          </a:extLst>
        </xdr:cNvPr>
        <xdr:cNvSpPr/>
      </xdr:nvSpPr>
      <xdr:spPr>
        <a:xfrm>
          <a:off x="1696278" y="9476686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176163</xdr:colOff>
      <xdr:row>50</xdr:row>
      <xdr:rowOff>6626</xdr:rowOff>
    </xdr:from>
    <xdr:to>
      <xdr:col>3</xdr:col>
      <xdr:colOff>318052</xdr:colOff>
      <xdr:row>50</xdr:row>
      <xdr:rowOff>147374</xdr:rowOff>
    </xdr:to>
    <xdr:sp macro="" textlink="">
      <xdr:nvSpPr>
        <xdr:cNvPr id="154" name="椭圆 153">
          <a:extLst>
            <a:ext uri="{FF2B5EF4-FFF2-40B4-BE49-F238E27FC236}">
              <a16:creationId xmlns:a16="http://schemas.microsoft.com/office/drawing/2014/main" id="{A10B94A6-8306-40ED-8043-30CFE9F05D5D}"/>
            </a:ext>
          </a:extLst>
        </xdr:cNvPr>
        <xdr:cNvSpPr/>
      </xdr:nvSpPr>
      <xdr:spPr>
        <a:xfrm>
          <a:off x="2004963" y="8975366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441207</xdr:colOff>
      <xdr:row>43</xdr:row>
      <xdr:rowOff>97792</xdr:rowOff>
    </xdr:from>
    <xdr:to>
      <xdr:col>3</xdr:col>
      <xdr:colOff>583096</xdr:colOff>
      <xdr:row>44</xdr:row>
      <xdr:rowOff>66262</xdr:rowOff>
    </xdr:to>
    <xdr:sp macro="" textlink="">
      <xdr:nvSpPr>
        <xdr:cNvPr id="155" name="椭圆 154">
          <a:extLst>
            <a:ext uri="{FF2B5EF4-FFF2-40B4-BE49-F238E27FC236}">
              <a16:creationId xmlns:a16="http://schemas.microsoft.com/office/drawing/2014/main" id="{E7A50DBE-501E-49DF-B6B0-F8234DCE8FBC}"/>
            </a:ext>
          </a:extLst>
        </xdr:cNvPr>
        <xdr:cNvSpPr/>
      </xdr:nvSpPr>
      <xdr:spPr>
        <a:xfrm>
          <a:off x="2270007" y="7839712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543340</xdr:colOff>
      <xdr:row>40</xdr:row>
      <xdr:rowOff>97790</xdr:rowOff>
    </xdr:from>
    <xdr:to>
      <xdr:col>4</xdr:col>
      <xdr:colOff>75629</xdr:colOff>
      <xdr:row>41</xdr:row>
      <xdr:rowOff>66259</xdr:rowOff>
    </xdr:to>
    <xdr:sp macro="" textlink="">
      <xdr:nvSpPr>
        <xdr:cNvPr id="156" name="椭圆 155">
          <a:extLst>
            <a:ext uri="{FF2B5EF4-FFF2-40B4-BE49-F238E27FC236}">
              <a16:creationId xmlns:a16="http://schemas.microsoft.com/office/drawing/2014/main" id="{7BCA9C2F-1FB2-4AAF-A40E-EB4CA07B3D39}"/>
            </a:ext>
          </a:extLst>
        </xdr:cNvPr>
        <xdr:cNvSpPr/>
      </xdr:nvSpPr>
      <xdr:spPr>
        <a:xfrm>
          <a:off x="2372140" y="7313930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337930</xdr:colOff>
      <xdr:row>40</xdr:row>
      <xdr:rowOff>53009</xdr:rowOff>
    </xdr:from>
    <xdr:to>
      <xdr:col>4</xdr:col>
      <xdr:colOff>479819</xdr:colOff>
      <xdr:row>41</xdr:row>
      <xdr:rowOff>21478</xdr:rowOff>
    </xdr:to>
    <xdr:sp macro="" textlink="">
      <xdr:nvSpPr>
        <xdr:cNvPr id="157" name="椭圆 156">
          <a:extLst>
            <a:ext uri="{FF2B5EF4-FFF2-40B4-BE49-F238E27FC236}">
              <a16:creationId xmlns:a16="http://schemas.microsoft.com/office/drawing/2014/main" id="{DC178BD6-A9B3-402D-9DB0-38A9EE299653}"/>
            </a:ext>
          </a:extLst>
        </xdr:cNvPr>
        <xdr:cNvSpPr/>
      </xdr:nvSpPr>
      <xdr:spPr>
        <a:xfrm>
          <a:off x="2776330" y="7269149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543339</xdr:colOff>
      <xdr:row>44</xdr:row>
      <xdr:rowOff>137549</xdr:rowOff>
    </xdr:from>
    <xdr:to>
      <xdr:col>5</xdr:col>
      <xdr:colOff>75628</xdr:colOff>
      <xdr:row>45</xdr:row>
      <xdr:rowOff>106018</xdr:rowOff>
    </xdr:to>
    <xdr:sp macro="" textlink="">
      <xdr:nvSpPr>
        <xdr:cNvPr id="158" name="椭圆 157">
          <a:extLst>
            <a:ext uri="{FF2B5EF4-FFF2-40B4-BE49-F238E27FC236}">
              <a16:creationId xmlns:a16="http://schemas.microsoft.com/office/drawing/2014/main" id="{C8D7D05D-152D-4C63-8474-D03B8676FE74}"/>
            </a:ext>
          </a:extLst>
        </xdr:cNvPr>
        <xdr:cNvSpPr/>
      </xdr:nvSpPr>
      <xdr:spPr>
        <a:xfrm>
          <a:off x="2981739" y="8054729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123155</xdr:colOff>
      <xdr:row>48</xdr:row>
      <xdr:rowOff>19879</xdr:rowOff>
    </xdr:from>
    <xdr:to>
      <xdr:col>5</xdr:col>
      <xdr:colOff>265044</xdr:colOff>
      <xdr:row>48</xdr:row>
      <xdr:rowOff>160627</xdr:rowOff>
    </xdr:to>
    <xdr:sp macro="" textlink="">
      <xdr:nvSpPr>
        <xdr:cNvPr id="159" name="椭圆 158">
          <a:extLst>
            <a:ext uri="{FF2B5EF4-FFF2-40B4-BE49-F238E27FC236}">
              <a16:creationId xmlns:a16="http://schemas.microsoft.com/office/drawing/2014/main" id="{36B555F4-C6E9-4BEC-8B81-89391FB18E37}"/>
            </a:ext>
          </a:extLst>
        </xdr:cNvPr>
        <xdr:cNvSpPr/>
      </xdr:nvSpPr>
      <xdr:spPr>
        <a:xfrm>
          <a:off x="3171155" y="8638099"/>
          <a:ext cx="141889" cy="14074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450574</xdr:colOff>
      <xdr:row>50</xdr:row>
      <xdr:rowOff>117669</xdr:rowOff>
    </xdr:from>
    <xdr:to>
      <xdr:col>6</xdr:col>
      <xdr:colOff>592463</xdr:colOff>
      <xdr:row>51</xdr:row>
      <xdr:rowOff>86139</xdr:rowOff>
    </xdr:to>
    <xdr:sp macro="" textlink="">
      <xdr:nvSpPr>
        <xdr:cNvPr id="160" name="椭圆 159">
          <a:extLst>
            <a:ext uri="{FF2B5EF4-FFF2-40B4-BE49-F238E27FC236}">
              <a16:creationId xmlns:a16="http://schemas.microsoft.com/office/drawing/2014/main" id="{FA265AA4-5009-49B0-8324-15788BA2D970}"/>
            </a:ext>
          </a:extLst>
        </xdr:cNvPr>
        <xdr:cNvSpPr/>
      </xdr:nvSpPr>
      <xdr:spPr>
        <a:xfrm>
          <a:off x="4108174" y="9086409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121920</xdr:colOff>
      <xdr:row>49</xdr:row>
      <xdr:rowOff>138210</xdr:rowOff>
    </xdr:from>
    <xdr:to>
      <xdr:col>7</xdr:col>
      <xdr:colOff>263809</xdr:colOff>
      <xdr:row>50</xdr:row>
      <xdr:rowOff>106680</xdr:rowOff>
    </xdr:to>
    <xdr:sp macro="" textlink="">
      <xdr:nvSpPr>
        <xdr:cNvPr id="161" name="椭圆 160">
          <a:extLst>
            <a:ext uri="{FF2B5EF4-FFF2-40B4-BE49-F238E27FC236}">
              <a16:creationId xmlns:a16="http://schemas.microsoft.com/office/drawing/2014/main" id="{AF6D3872-C3DD-4EF9-B862-8FBFBDA229B4}"/>
            </a:ext>
          </a:extLst>
        </xdr:cNvPr>
        <xdr:cNvSpPr/>
      </xdr:nvSpPr>
      <xdr:spPr>
        <a:xfrm>
          <a:off x="4389120" y="893169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480060</xdr:colOff>
      <xdr:row>47</xdr:row>
      <xdr:rowOff>15240</xdr:rowOff>
    </xdr:from>
    <xdr:to>
      <xdr:col>9</xdr:col>
      <xdr:colOff>12349</xdr:colOff>
      <xdr:row>47</xdr:row>
      <xdr:rowOff>158970</xdr:rowOff>
    </xdr:to>
    <xdr:sp macro="" textlink="">
      <xdr:nvSpPr>
        <xdr:cNvPr id="162" name="椭圆 161">
          <a:extLst>
            <a:ext uri="{FF2B5EF4-FFF2-40B4-BE49-F238E27FC236}">
              <a16:creationId xmlns:a16="http://schemas.microsoft.com/office/drawing/2014/main" id="{027100AC-EE80-4912-8153-7CC13928ECC6}"/>
            </a:ext>
          </a:extLst>
        </xdr:cNvPr>
        <xdr:cNvSpPr/>
      </xdr:nvSpPr>
      <xdr:spPr>
        <a:xfrm>
          <a:off x="5356860" y="845820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106680</xdr:colOff>
      <xdr:row>46</xdr:row>
      <xdr:rowOff>130590</xdr:rowOff>
    </xdr:from>
    <xdr:to>
      <xdr:col>9</xdr:col>
      <xdr:colOff>248569</xdr:colOff>
      <xdr:row>47</xdr:row>
      <xdr:rowOff>99060</xdr:rowOff>
    </xdr:to>
    <xdr:sp macro="" textlink="">
      <xdr:nvSpPr>
        <xdr:cNvPr id="163" name="椭圆 162">
          <a:extLst>
            <a:ext uri="{FF2B5EF4-FFF2-40B4-BE49-F238E27FC236}">
              <a16:creationId xmlns:a16="http://schemas.microsoft.com/office/drawing/2014/main" id="{DD1F7469-BE5F-466B-9DEF-2A40BB833D6E}"/>
            </a:ext>
          </a:extLst>
        </xdr:cNvPr>
        <xdr:cNvSpPr/>
      </xdr:nvSpPr>
      <xdr:spPr>
        <a:xfrm>
          <a:off x="5593080" y="839829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289560</xdr:colOff>
      <xdr:row>46</xdr:row>
      <xdr:rowOff>46770</xdr:rowOff>
    </xdr:from>
    <xdr:to>
      <xdr:col>10</xdr:col>
      <xdr:colOff>431449</xdr:colOff>
      <xdr:row>47</xdr:row>
      <xdr:rowOff>15240</xdr:rowOff>
    </xdr:to>
    <xdr:sp macro="" textlink="">
      <xdr:nvSpPr>
        <xdr:cNvPr id="164" name="椭圆 163">
          <a:extLst>
            <a:ext uri="{FF2B5EF4-FFF2-40B4-BE49-F238E27FC236}">
              <a16:creationId xmlns:a16="http://schemas.microsoft.com/office/drawing/2014/main" id="{F8B6EA8C-D387-4B2A-B371-754D035CE63A}"/>
            </a:ext>
          </a:extLst>
        </xdr:cNvPr>
        <xdr:cNvSpPr/>
      </xdr:nvSpPr>
      <xdr:spPr>
        <a:xfrm>
          <a:off x="6385560" y="8314470"/>
          <a:ext cx="141889" cy="14373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350520</xdr:colOff>
      <xdr:row>53</xdr:row>
      <xdr:rowOff>99060</xdr:rowOff>
    </xdr:from>
    <xdr:to>
      <xdr:col>2</xdr:col>
      <xdr:colOff>547744</xdr:colOff>
      <xdr:row>54</xdr:row>
      <xdr:rowOff>134919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B290B9E1-EE71-412F-8588-43A3B28BDF0C}"/>
            </a:ext>
          </a:extLst>
        </xdr:cNvPr>
        <xdr:cNvSpPr/>
      </xdr:nvSpPr>
      <xdr:spPr>
        <a:xfrm>
          <a:off x="960120" y="9593580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产品研发</a:t>
          </a:r>
        </a:p>
      </xdr:txBody>
    </xdr:sp>
    <xdr:clientData/>
  </xdr:twoCellAnchor>
  <xdr:twoCellAnchor>
    <xdr:from>
      <xdr:col>1</xdr:col>
      <xdr:colOff>518160</xdr:colOff>
      <xdr:row>51</xdr:row>
      <xdr:rowOff>160020</xdr:rowOff>
    </xdr:from>
    <xdr:to>
      <xdr:col>3</xdr:col>
      <xdr:colOff>105784</xdr:colOff>
      <xdr:row>53</xdr:row>
      <xdr:rowOff>20619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96045030-F32E-4DCA-B071-AA0AB968C5E7}"/>
            </a:ext>
          </a:extLst>
        </xdr:cNvPr>
        <xdr:cNvSpPr/>
      </xdr:nvSpPr>
      <xdr:spPr>
        <a:xfrm>
          <a:off x="1127760" y="9304020"/>
          <a:ext cx="806824" cy="211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第一轮</a:t>
          </a:r>
          <a:r>
            <a:rPr lang="en-US" altLang="zh-CN" sz="900" b="1">
              <a:solidFill>
                <a:sysClr val="windowText" lastClr="000000"/>
              </a:solidFill>
            </a:rPr>
            <a:t>VC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594360</xdr:colOff>
      <xdr:row>48</xdr:row>
      <xdr:rowOff>15240</xdr:rowOff>
    </xdr:from>
    <xdr:to>
      <xdr:col>3</xdr:col>
      <xdr:colOff>358140</xdr:colOff>
      <xdr:row>50</xdr:row>
      <xdr:rowOff>76201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56621A59-C27C-489B-8ACC-40740E260558}"/>
            </a:ext>
          </a:extLst>
        </xdr:cNvPr>
        <xdr:cNvSpPr/>
      </xdr:nvSpPr>
      <xdr:spPr>
        <a:xfrm>
          <a:off x="1203960" y="8633460"/>
          <a:ext cx="982980" cy="4114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第一代产品，需要大量定制化</a:t>
          </a:r>
        </a:p>
      </xdr:txBody>
    </xdr:sp>
    <xdr:clientData/>
  </xdr:twoCellAnchor>
  <xdr:twoCellAnchor>
    <xdr:from>
      <xdr:col>2</xdr:col>
      <xdr:colOff>99956</xdr:colOff>
      <xdr:row>42</xdr:row>
      <xdr:rowOff>169881</xdr:rowOff>
    </xdr:from>
    <xdr:to>
      <xdr:col>3</xdr:col>
      <xdr:colOff>533400</xdr:colOff>
      <xdr:row>43</xdr:row>
      <xdr:rowOff>167640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7079D03D-9D81-4CA2-93EB-DFBC10E2004C}"/>
            </a:ext>
          </a:extLst>
        </xdr:cNvPr>
        <xdr:cNvSpPr/>
      </xdr:nvSpPr>
      <xdr:spPr>
        <a:xfrm>
          <a:off x="1319156" y="7736541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大规模媒体宣传</a:t>
          </a:r>
        </a:p>
      </xdr:txBody>
    </xdr:sp>
    <xdr:clientData/>
  </xdr:twoCellAnchor>
  <xdr:twoCellAnchor>
    <xdr:from>
      <xdr:col>2</xdr:col>
      <xdr:colOff>289560</xdr:colOff>
      <xdr:row>39</xdr:row>
      <xdr:rowOff>154641</xdr:rowOff>
    </xdr:from>
    <xdr:to>
      <xdr:col>4</xdr:col>
      <xdr:colOff>113404</xdr:colOff>
      <xdr:row>40</xdr:row>
      <xdr:rowOff>152400</xdr:rowOff>
    </xdr:to>
    <xdr:sp macro="" textlink="">
      <xdr:nvSpPr>
        <xdr:cNvPr id="169" name="矩形 168">
          <a:extLst>
            <a:ext uri="{FF2B5EF4-FFF2-40B4-BE49-F238E27FC236}">
              <a16:creationId xmlns:a16="http://schemas.microsoft.com/office/drawing/2014/main" id="{ADC17D79-471D-4A1B-AAE9-615E8084812A}"/>
            </a:ext>
          </a:extLst>
        </xdr:cNvPr>
        <xdr:cNvSpPr/>
      </xdr:nvSpPr>
      <xdr:spPr>
        <a:xfrm>
          <a:off x="1508760" y="7195521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供应商增多</a:t>
          </a:r>
        </a:p>
      </xdr:txBody>
    </xdr:sp>
    <xdr:clientData/>
  </xdr:twoCellAnchor>
  <xdr:twoCellAnchor>
    <xdr:from>
      <xdr:col>4</xdr:col>
      <xdr:colOff>298076</xdr:colOff>
      <xdr:row>39</xdr:row>
      <xdr:rowOff>114300</xdr:rowOff>
    </xdr:from>
    <xdr:to>
      <xdr:col>6</xdr:col>
      <xdr:colOff>121920</xdr:colOff>
      <xdr:row>40</xdr:row>
      <xdr:rowOff>112059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C0D4DE58-347C-4E7B-8040-903073B22CB8}"/>
            </a:ext>
          </a:extLst>
        </xdr:cNvPr>
        <xdr:cNvSpPr/>
      </xdr:nvSpPr>
      <xdr:spPr>
        <a:xfrm>
          <a:off x="2736476" y="7155180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负面报道出现</a:t>
          </a:r>
        </a:p>
      </xdr:txBody>
    </xdr:sp>
    <xdr:clientData/>
  </xdr:twoCellAnchor>
  <xdr:twoCellAnchor>
    <xdr:from>
      <xdr:col>4</xdr:col>
      <xdr:colOff>563880</xdr:colOff>
      <xdr:row>44</xdr:row>
      <xdr:rowOff>7620</xdr:rowOff>
    </xdr:from>
    <xdr:to>
      <xdr:col>6</xdr:col>
      <xdr:colOff>548640</xdr:colOff>
      <xdr:row>45</xdr:row>
      <xdr:rowOff>15240</xdr:rowOff>
    </xdr:to>
    <xdr:sp macro="" textlink="">
      <xdr:nvSpPr>
        <xdr:cNvPr id="171" name="矩形 170">
          <a:extLst>
            <a:ext uri="{FF2B5EF4-FFF2-40B4-BE49-F238E27FC236}">
              <a16:creationId xmlns:a16="http://schemas.microsoft.com/office/drawing/2014/main" id="{40C94543-1889-4C02-ACC1-F57AC557FA12}"/>
            </a:ext>
          </a:extLst>
        </xdr:cNvPr>
        <xdr:cNvSpPr/>
      </xdr:nvSpPr>
      <xdr:spPr>
        <a:xfrm>
          <a:off x="3002280" y="7924800"/>
          <a:ext cx="1203960" cy="1828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供应商合并及倒闭</a:t>
          </a:r>
        </a:p>
      </xdr:txBody>
    </xdr:sp>
    <xdr:clientData/>
  </xdr:twoCellAnchor>
  <xdr:twoCellAnchor>
    <xdr:from>
      <xdr:col>5</xdr:col>
      <xdr:colOff>198120</xdr:colOff>
      <xdr:row>47</xdr:row>
      <xdr:rowOff>99060</xdr:rowOff>
    </xdr:from>
    <xdr:to>
      <xdr:col>7</xdr:col>
      <xdr:colOff>182880</xdr:colOff>
      <xdr:row>48</xdr:row>
      <xdr:rowOff>106680</xdr:rowOff>
    </xdr:to>
    <xdr:sp macro="" textlink="">
      <xdr:nvSpPr>
        <xdr:cNvPr id="172" name="矩形 171">
          <a:extLst>
            <a:ext uri="{FF2B5EF4-FFF2-40B4-BE49-F238E27FC236}">
              <a16:creationId xmlns:a16="http://schemas.microsoft.com/office/drawing/2014/main" id="{C983759C-691E-40B6-B460-1BDE7451BBE0}"/>
            </a:ext>
          </a:extLst>
        </xdr:cNvPr>
        <xdr:cNvSpPr/>
      </xdr:nvSpPr>
      <xdr:spPr>
        <a:xfrm>
          <a:off x="3246120" y="8542020"/>
          <a:ext cx="1203960" cy="1828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107576</xdr:colOff>
      <xdr:row>47</xdr:row>
      <xdr:rowOff>68581</xdr:rowOff>
    </xdr:from>
    <xdr:to>
      <xdr:col>6</xdr:col>
      <xdr:colOff>510540</xdr:colOff>
      <xdr:row>48</xdr:row>
      <xdr:rowOff>99061</xdr:rowOff>
    </xdr:to>
    <xdr:sp macro="" textlink="">
      <xdr:nvSpPr>
        <xdr:cNvPr id="173" name="矩形 172">
          <a:extLst>
            <a:ext uri="{FF2B5EF4-FFF2-40B4-BE49-F238E27FC236}">
              <a16:creationId xmlns:a16="http://schemas.microsoft.com/office/drawing/2014/main" id="{616F5C92-5C04-4EAE-81B2-45CAA90BE9D7}"/>
            </a:ext>
          </a:extLst>
        </xdr:cNvPr>
        <xdr:cNvSpPr/>
      </xdr:nvSpPr>
      <xdr:spPr>
        <a:xfrm>
          <a:off x="3155576" y="8511541"/>
          <a:ext cx="1012564" cy="2057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第二</a:t>
          </a:r>
          <a:r>
            <a:rPr lang="en-US" altLang="zh-CN" sz="900" b="1">
              <a:solidFill>
                <a:sysClr val="windowText" lastClr="000000"/>
              </a:solidFill>
            </a:rPr>
            <a:t>/</a:t>
          </a:r>
          <a:r>
            <a:rPr lang="zh-CN" altLang="en-US" sz="900" b="1">
              <a:solidFill>
                <a:sysClr val="windowText" lastClr="000000"/>
              </a:solidFill>
            </a:rPr>
            <a:t>三轮</a:t>
          </a:r>
          <a:r>
            <a:rPr lang="en-US" altLang="zh-CN" sz="900" b="1">
              <a:solidFill>
                <a:sysClr val="windowText" lastClr="000000"/>
              </a:solidFill>
            </a:rPr>
            <a:t>VC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480060</xdr:colOff>
      <xdr:row>51</xdr:row>
      <xdr:rowOff>137160</xdr:rowOff>
    </xdr:from>
    <xdr:to>
      <xdr:col>7</xdr:col>
      <xdr:colOff>144780</xdr:colOff>
      <xdr:row>54</xdr:row>
      <xdr:rowOff>60960</xdr:rowOff>
    </xdr:to>
    <xdr:sp macro="" textlink="">
      <xdr:nvSpPr>
        <xdr:cNvPr id="174" name="矩形 173">
          <a:extLst>
            <a:ext uri="{FF2B5EF4-FFF2-40B4-BE49-F238E27FC236}">
              <a16:creationId xmlns:a16="http://schemas.microsoft.com/office/drawing/2014/main" id="{5C477217-5418-4E71-934A-9969AE0AE260}"/>
            </a:ext>
          </a:extLst>
        </xdr:cNvPr>
        <xdr:cNvSpPr/>
      </xdr:nvSpPr>
      <xdr:spPr>
        <a:xfrm>
          <a:off x="3528060" y="9281160"/>
          <a:ext cx="883920" cy="449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少于</a:t>
          </a:r>
          <a:r>
            <a:rPr lang="en-US" altLang="zh-CN" sz="900" b="1">
              <a:solidFill>
                <a:sysClr val="windowText" lastClr="000000"/>
              </a:solidFill>
            </a:rPr>
            <a:t>5%</a:t>
          </a:r>
          <a:r>
            <a:rPr lang="zh-CN" altLang="en-US" sz="900" b="1">
              <a:solidFill>
                <a:sysClr val="windowText" lastClr="000000"/>
              </a:solidFill>
            </a:rPr>
            <a:t>受众已经完全接纳</a:t>
          </a:r>
        </a:p>
      </xdr:txBody>
    </xdr:sp>
    <xdr:clientData/>
  </xdr:twoCellAnchor>
  <xdr:twoCellAnchor>
    <xdr:from>
      <xdr:col>7</xdr:col>
      <xdr:colOff>92336</xdr:colOff>
      <xdr:row>50</xdr:row>
      <xdr:rowOff>7620</xdr:rowOff>
    </xdr:from>
    <xdr:to>
      <xdr:col>8</xdr:col>
      <xdr:colOff>495300</xdr:colOff>
      <xdr:row>51</xdr:row>
      <xdr:rowOff>99060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B29940E9-81AF-4235-84C0-C0C1D1D60AF2}"/>
            </a:ext>
          </a:extLst>
        </xdr:cNvPr>
        <xdr:cNvSpPr/>
      </xdr:nvSpPr>
      <xdr:spPr>
        <a:xfrm>
          <a:off x="4359536" y="8976360"/>
          <a:ext cx="1012564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第二代产品</a:t>
          </a:r>
        </a:p>
      </xdr:txBody>
    </xdr:sp>
    <xdr:clientData/>
  </xdr:twoCellAnchor>
  <xdr:twoCellAnchor>
    <xdr:from>
      <xdr:col>7</xdr:col>
      <xdr:colOff>533400</xdr:colOff>
      <xdr:row>44</xdr:row>
      <xdr:rowOff>92765</xdr:rowOff>
    </xdr:from>
    <xdr:to>
      <xdr:col>9</xdr:col>
      <xdr:colOff>106680</xdr:colOff>
      <xdr:row>47</xdr:row>
      <xdr:rowOff>53339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53692805-04C4-448C-B2A1-D1E2C8B61B48}"/>
            </a:ext>
          </a:extLst>
        </xdr:cNvPr>
        <xdr:cNvSpPr/>
      </xdr:nvSpPr>
      <xdr:spPr>
        <a:xfrm>
          <a:off x="4800600" y="8009945"/>
          <a:ext cx="792480" cy="4863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定制化和最佳做法</a:t>
          </a:r>
        </a:p>
      </xdr:txBody>
    </xdr:sp>
    <xdr:clientData/>
  </xdr:twoCellAnchor>
  <xdr:twoCellAnchor>
    <xdr:from>
      <xdr:col>9</xdr:col>
      <xdr:colOff>76200</xdr:colOff>
      <xdr:row>47</xdr:row>
      <xdr:rowOff>83820</xdr:rowOff>
    </xdr:from>
    <xdr:to>
      <xdr:col>10</xdr:col>
      <xdr:colOff>243840</xdr:colOff>
      <xdr:row>49</xdr:row>
      <xdr:rowOff>137160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A5352226-A0B6-4AE0-BD12-57C3FA6681A6}"/>
            </a:ext>
          </a:extLst>
        </xdr:cNvPr>
        <xdr:cNvSpPr/>
      </xdr:nvSpPr>
      <xdr:spPr>
        <a:xfrm>
          <a:off x="5562600" y="8526780"/>
          <a:ext cx="777240" cy="4038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第三代产品，开箱即用</a:t>
          </a:r>
        </a:p>
      </xdr:txBody>
    </xdr:sp>
    <xdr:clientData/>
  </xdr:twoCellAnchor>
  <xdr:twoCellAnchor>
    <xdr:from>
      <xdr:col>10</xdr:col>
      <xdr:colOff>45720</xdr:colOff>
      <xdr:row>43</xdr:row>
      <xdr:rowOff>121920</xdr:rowOff>
    </xdr:from>
    <xdr:to>
      <xdr:col>12</xdr:col>
      <xdr:colOff>259080</xdr:colOff>
      <xdr:row>46</xdr:row>
      <xdr:rowOff>7620</xdr:rowOff>
    </xdr:to>
    <xdr:sp macro="" textlink="">
      <xdr:nvSpPr>
        <xdr:cNvPr id="178" name="矩形 177">
          <a:extLst>
            <a:ext uri="{FF2B5EF4-FFF2-40B4-BE49-F238E27FC236}">
              <a16:creationId xmlns:a16="http://schemas.microsoft.com/office/drawing/2014/main" id="{B10D7896-51FE-4607-8891-51F731CF58E5}"/>
            </a:ext>
          </a:extLst>
        </xdr:cNvPr>
        <xdr:cNvSpPr/>
      </xdr:nvSpPr>
      <xdr:spPr>
        <a:xfrm>
          <a:off x="6141720" y="7863840"/>
          <a:ext cx="143256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>
              <a:solidFill>
                <a:sysClr val="windowText" lastClr="000000"/>
              </a:solidFill>
            </a:rPr>
            <a:t>高速发展：</a:t>
          </a:r>
          <a:r>
            <a:rPr lang="en-US" altLang="zh-CN" sz="900" b="1">
              <a:solidFill>
                <a:sysClr val="windowText" lastClr="000000"/>
              </a:solidFill>
            </a:rPr>
            <a:t>20-30%</a:t>
          </a:r>
          <a:r>
            <a:rPr lang="zh-CN" altLang="en-US" sz="900" b="1">
              <a:solidFill>
                <a:sysClr val="windowText" lastClr="000000"/>
              </a:solidFill>
            </a:rPr>
            <a:t>受众完全接纳</a:t>
          </a:r>
        </a:p>
      </xdr:txBody>
    </xdr:sp>
    <xdr:clientData/>
  </xdr:twoCellAnchor>
  <xdr:twoCellAnchor>
    <xdr:from>
      <xdr:col>2</xdr:col>
      <xdr:colOff>32657</xdr:colOff>
      <xdr:row>195</xdr:row>
      <xdr:rowOff>89006</xdr:rowOff>
    </xdr:from>
    <xdr:to>
      <xdr:col>12</xdr:col>
      <xdr:colOff>462962</xdr:colOff>
      <xdr:row>195</xdr:row>
      <xdr:rowOff>89006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D99AE5EF-E7D7-4312-B354-D6E3341B0E0B}"/>
            </a:ext>
          </a:extLst>
        </xdr:cNvPr>
        <xdr:cNvCxnSpPr/>
      </xdr:nvCxnSpPr>
      <xdr:spPr>
        <a:xfrm>
          <a:off x="1251857" y="34470446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41621</xdr:colOff>
      <xdr:row>176</xdr:row>
      <xdr:rowOff>97971</xdr:rowOff>
    </xdr:from>
    <xdr:to>
      <xdr:col>2</xdr:col>
      <xdr:colOff>41621</xdr:colOff>
      <xdr:row>195</xdr:row>
      <xdr:rowOff>80042</xdr:rowOff>
    </xdr:to>
    <xdr:cxnSp macro="">
      <xdr:nvCxnSpPr>
        <xdr:cNvPr id="180" name="直接箭头连接符 179">
          <a:extLst>
            <a:ext uri="{FF2B5EF4-FFF2-40B4-BE49-F238E27FC236}">
              <a16:creationId xmlns:a16="http://schemas.microsoft.com/office/drawing/2014/main" id="{52DFA42F-0F03-4085-9AAF-2A9E8576891F}"/>
            </a:ext>
          </a:extLst>
        </xdr:cNvPr>
        <xdr:cNvCxnSpPr/>
      </xdr:nvCxnSpPr>
      <xdr:spPr>
        <a:xfrm flipV="1">
          <a:off x="1260821" y="31149471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435429</xdr:colOff>
      <xdr:row>195</xdr:row>
      <xdr:rowOff>141515</xdr:rowOff>
    </xdr:from>
    <xdr:to>
      <xdr:col>14</xdr:col>
      <xdr:colOff>283029</xdr:colOff>
      <xdr:row>198</xdr:row>
      <xdr:rowOff>123702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C25221EE-4CC5-4EA6-9768-1C6ED96C343E}"/>
            </a:ext>
          </a:extLst>
        </xdr:cNvPr>
        <xdr:cNvSpPr/>
      </xdr:nvSpPr>
      <xdr:spPr>
        <a:xfrm>
          <a:off x="1045029" y="34522955"/>
          <a:ext cx="7772400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400" b="1">
              <a:solidFill>
                <a:sysClr val="windowText" lastClr="000000"/>
              </a:solidFill>
            </a:rPr>
            <a:t>出生</a:t>
          </a:r>
          <a:r>
            <a:rPr lang="zh-CN" altLang="en-US" sz="1400" b="1" baseline="0">
              <a:solidFill>
                <a:sysClr val="windowText" lastClr="000000"/>
              </a:solidFill>
            </a:rPr>
            <a:t>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18</a:t>
          </a:r>
          <a:r>
            <a:rPr lang="zh-CN" altLang="en-US" sz="1400" b="1" baseline="0">
              <a:solidFill>
                <a:sysClr val="windowText" lastClr="000000"/>
              </a:solidFill>
            </a:rPr>
            <a:t>岁           </a:t>
          </a:r>
          <a:r>
            <a:rPr lang="zh-CN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</a:t>
          </a:r>
          <a:r>
            <a:rPr lang="zh-CN" altLang="en-US" sz="1400" b="1" baseline="0">
              <a:solidFill>
                <a:sysClr val="windowText" lastClr="000000"/>
              </a:solidFill>
            </a:rPr>
            <a:t>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50</a:t>
          </a:r>
          <a:r>
            <a:rPr lang="zh-CN" altLang="en-US" sz="1400" b="1" baseline="0">
              <a:solidFill>
                <a:sysClr val="windowText" lastClr="000000"/>
              </a:solidFill>
            </a:rPr>
            <a:t>岁</a:t>
          </a:r>
          <a:r>
            <a:rPr lang="zh-CN" altLang="zh-CN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</a:t>
          </a:r>
          <a:r>
            <a:rPr lang="en-US" altLang="zh-CN" sz="1400" b="1" baseline="0">
              <a:solidFill>
                <a:sysClr val="windowText" lastClr="000000"/>
              </a:solidFill>
            </a:rPr>
            <a:t>60</a:t>
          </a:r>
          <a:r>
            <a:rPr lang="zh-CN" altLang="en-US" sz="1400" b="1" baseline="0">
              <a:solidFill>
                <a:sysClr val="windowText" lastClr="000000"/>
              </a:solidFill>
            </a:rPr>
            <a:t>岁</a:t>
          </a:r>
          <a:endParaRPr lang="zh-CN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185058</xdr:colOff>
      <xdr:row>182</xdr:row>
      <xdr:rowOff>10777</xdr:rowOff>
    </xdr:from>
    <xdr:to>
      <xdr:col>11</xdr:col>
      <xdr:colOff>185058</xdr:colOff>
      <xdr:row>195</xdr:row>
      <xdr:rowOff>1</xdr:rowOff>
    </xdr:to>
    <xdr:sp macro="" textlink="">
      <xdr:nvSpPr>
        <xdr:cNvPr id="182" name="任意多边形: 形状 181">
          <a:extLst>
            <a:ext uri="{FF2B5EF4-FFF2-40B4-BE49-F238E27FC236}">
              <a16:creationId xmlns:a16="http://schemas.microsoft.com/office/drawing/2014/main" id="{1D3C3A64-5CF7-4176-B8B3-C524DA62910F}"/>
            </a:ext>
          </a:extLst>
        </xdr:cNvPr>
        <xdr:cNvSpPr/>
      </xdr:nvSpPr>
      <xdr:spPr>
        <a:xfrm>
          <a:off x="2013858" y="32113837"/>
          <a:ext cx="4876800" cy="2267604"/>
        </a:xfrm>
        <a:custGeom>
          <a:avLst/>
          <a:gdLst>
            <a:gd name="connsiteX0" fmla="*/ 0 w 4876800"/>
            <a:gd name="connsiteY0" fmla="*/ 2177252 h 2253452"/>
            <a:gd name="connsiteX1" fmla="*/ 2449285 w 4876800"/>
            <a:gd name="connsiteY1" fmla="*/ 109 h 2253452"/>
            <a:gd name="connsiteX2" fmla="*/ 4876800 w 4876800"/>
            <a:gd name="connsiteY2" fmla="*/ 2253452 h 22534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876800" h="2253452">
              <a:moveTo>
                <a:pt x="0" y="2177252"/>
              </a:moveTo>
              <a:cubicBezTo>
                <a:pt x="818242" y="1082330"/>
                <a:pt x="1636485" y="-12591"/>
                <a:pt x="2449285" y="109"/>
              </a:cubicBezTo>
              <a:cubicBezTo>
                <a:pt x="3262085" y="12809"/>
                <a:pt x="4564743" y="2017595"/>
                <a:pt x="4876800" y="2253452"/>
              </a:cubicBezTo>
            </a:path>
          </a:pathLst>
        </a:cu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152400</xdr:colOff>
      <xdr:row>186</xdr:row>
      <xdr:rowOff>108630</xdr:rowOff>
    </xdr:from>
    <xdr:to>
      <xdr:col>12</xdr:col>
      <xdr:colOff>130629</xdr:colOff>
      <xdr:row>194</xdr:row>
      <xdr:rowOff>152400</xdr:rowOff>
    </xdr:to>
    <xdr:sp macro="" textlink="">
      <xdr:nvSpPr>
        <xdr:cNvPr id="183" name="任意多边形: 形状 182">
          <a:extLst>
            <a:ext uri="{FF2B5EF4-FFF2-40B4-BE49-F238E27FC236}">
              <a16:creationId xmlns:a16="http://schemas.microsoft.com/office/drawing/2014/main" id="{F28C4D16-2E8E-4B12-9E2D-CAE6191F1EC5}"/>
            </a:ext>
          </a:extLst>
        </xdr:cNvPr>
        <xdr:cNvSpPr/>
      </xdr:nvSpPr>
      <xdr:spPr>
        <a:xfrm>
          <a:off x="1371600" y="32912730"/>
          <a:ext cx="6074229" cy="1445850"/>
        </a:xfrm>
        <a:custGeom>
          <a:avLst/>
          <a:gdLst>
            <a:gd name="connsiteX0" fmla="*/ 0 w 6074229"/>
            <a:gd name="connsiteY0" fmla="*/ 1350055 h 1437141"/>
            <a:gd name="connsiteX1" fmla="*/ 2993571 w 6074229"/>
            <a:gd name="connsiteY1" fmla="*/ 227 h 1437141"/>
            <a:gd name="connsiteX2" fmla="*/ 6074229 w 6074229"/>
            <a:gd name="connsiteY2" fmla="*/ 1437141 h 14371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074229" h="1437141">
              <a:moveTo>
                <a:pt x="0" y="1350055"/>
              </a:moveTo>
              <a:cubicBezTo>
                <a:pt x="990600" y="667884"/>
                <a:pt x="1981200" y="-14287"/>
                <a:pt x="2993571" y="227"/>
              </a:cubicBezTo>
              <a:cubicBezTo>
                <a:pt x="4005942" y="14741"/>
                <a:pt x="5600700" y="1241198"/>
                <a:pt x="6074229" y="1437141"/>
              </a:cubicBezTo>
            </a:path>
          </a:pathLst>
        </a:custGeom>
        <a:noFill/>
        <a:ln w="2857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65314</xdr:colOff>
      <xdr:row>179</xdr:row>
      <xdr:rowOff>97971</xdr:rowOff>
    </xdr:from>
    <xdr:to>
      <xdr:col>8</xdr:col>
      <xdr:colOff>276573</xdr:colOff>
      <xdr:row>181</xdr:row>
      <xdr:rowOff>124866</xdr:rowOff>
    </xdr:to>
    <xdr:sp macro="" textlink="">
      <xdr:nvSpPr>
        <xdr:cNvPr id="184" name="矩形 183">
          <a:extLst>
            <a:ext uri="{FF2B5EF4-FFF2-40B4-BE49-F238E27FC236}">
              <a16:creationId xmlns:a16="http://schemas.microsoft.com/office/drawing/2014/main" id="{832F56A1-4BE2-4E71-8E84-02458CE7AFB2}"/>
            </a:ext>
          </a:extLst>
        </xdr:cNvPr>
        <xdr:cNvSpPr/>
      </xdr:nvSpPr>
      <xdr:spPr>
        <a:xfrm>
          <a:off x="3722914" y="31675251"/>
          <a:ext cx="1430459" cy="37741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收入曲线</a:t>
          </a:r>
        </a:p>
      </xdr:txBody>
    </xdr:sp>
    <xdr:clientData/>
  </xdr:twoCellAnchor>
  <xdr:twoCellAnchor>
    <xdr:from>
      <xdr:col>6</xdr:col>
      <xdr:colOff>6456</xdr:colOff>
      <xdr:row>184</xdr:row>
      <xdr:rowOff>60192</xdr:rowOff>
    </xdr:from>
    <xdr:to>
      <xdr:col>8</xdr:col>
      <xdr:colOff>217715</xdr:colOff>
      <xdr:row>186</xdr:row>
      <xdr:rowOff>87086</xdr:rowOff>
    </xdr:to>
    <xdr:sp macro="" textlink="">
      <xdr:nvSpPr>
        <xdr:cNvPr id="185" name="矩形 184">
          <a:extLst>
            <a:ext uri="{FF2B5EF4-FFF2-40B4-BE49-F238E27FC236}">
              <a16:creationId xmlns:a16="http://schemas.microsoft.com/office/drawing/2014/main" id="{311DD31D-7665-4871-9486-0BC0365822C8}"/>
            </a:ext>
          </a:extLst>
        </xdr:cNvPr>
        <xdr:cNvSpPr/>
      </xdr:nvSpPr>
      <xdr:spPr>
        <a:xfrm>
          <a:off x="3664056" y="32513772"/>
          <a:ext cx="1430459" cy="3774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支出曲线</a:t>
          </a:r>
        </a:p>
      </xdr:txBody>
    </xdr:sp>
    <xdr:clientData/>
  </xdr:twoCellAnchor>
  <xdr:twoCellAnchor>
    <xdr:from>
      <xdr:col>6</xdr:col>
      <xdr:colOff>0</xdr:colOff>
      <xdr:row>190</xdr:row>
      <xdr:rowOff>147278</xdr:rowOff>
    </xdr:from>
    <xdr:to>
      <xdr:col>8</xdr:col>
      <xdr:colOff>211259</xdr:colOff>
      <xdr:row>193</xdr:row>
      <xdr:rowOff>0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B1A8F1D6-0E48-47C9-9FE8-9D448BF42B90}"/>
            </a:ext>
          </a:extLst>
        </xdr:cNvPr>
        <xdr:cNvSpPr/>
      </xdr:nvSpPr>
      <xdr:spPr>
        <a:xfrm>
          <a:off x="3657600" y="33652418"/>
          <a:ext cx="1430459" cy="3785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ysClr val="windowText" lastClr="000000"/>
              </a:solidFill>
            </a:rPr>
            <a:t>奋斗期</a:t>
          </a:r>
        </a:p>
      </xdr:txBody>
    </xdr:sp>
    <xdr:clientData/>
  </xdr:twoCellAnchor>
  <xdr:twoCellAnchor>
    <xdr:from>
      <xdr:col>1</xdr:col>
      <xdr:colOff>566058</xdr:colOff>
      <xdr:row>207</xdr:row>
      <xdr:rowOff>76200</xdr:rowOff>
    </xdr:from>
    <xdr:to>
      <xdr:col>9</xdr:col>
      <xdr:colOff>316951</xdr:colOff>
      <xdr:row>229</xdr:row>
      <xdr:rowOff>21773</xdr:rowOff>
    </xdr:to>
    <xdr:graphicFrame macro="">
      <xdr:nvGraphicFramePr>
        <xdr:cNvPr id="187" name="图示 186">
          <a:extLst>
            <a:ext uri="{FF2B5EF4-FFF2-40B4-BE49-F238E27FC236}">
              <a16:creationId xmlns:a16="http://schemas.microsoft.com/office/drawing/2014/main" id="{433BD1C2-5EAF-4DB6-AC05-AFD9C250D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2</xdr:col>
      <xdr:colOff>285750</xdr:colOff>
      <xdr:row>263</xdr:row>
      <xdr:rowOff>48185</xdr:rowOff>
    </xdr:from>
    <xdr:to>
      <xdr:col>13</xdr:col>
      <xdr:colOff>106455</xdr:colOff>
      <xdr:row>263</xdr:row>
      <xdr:rowOff>48185</xdr:rowOff>
    </xdr:to>
    <xdr:cxnSp macro="">
      <xdr:nvCxnSpPr>
        <xdr:cNvPr id="188" name="直接箭头连接符 187">
          <a:extLst>
            <a:ext uri="{FF2B5EF4-FFF2-40B4-BE49-F238E27FC236}">
              <a16:creationId xmlns:a16="http://schemas.microsoft.com/office/drawing/2014/main" id="{56761DC7-6C42-4DAB-BDBC-556BC6DA3DD2}"/>
            </a:ext>
          </a:extLst>
        </xdr:cNvPr>
        <xdr:cNvCxnSpPr/>
      </xdr:nvCxnSpPr>
      <xdr:spPr>
        <a:xfrm>
          <a:off x="1504950" y="4634730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244</xdr:row>
      <xdr:rowOff>57150</xdr:rowOff>
    </xdr:from>
    <xdr:to>
      <xdr:col>2</xdr:col>
      <xdr:colOff>294714</xdr:colOff>
      <xdr:row>263</xdr:row>
      <xdr:rowOff>39221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id="{6A94F177-E380-4FEE-9F2F-A6521134FCF2}"/>
            </a:ext>
          </a:extLst>
        </xdr:cNvPr>
        <xdr:cNvCxnSpPr/>
      </xdr:nvCxnSpPr>
      <xdr:spPr>
        <a:xfrm flipV="1">
          <a:off x="1513914" y="4302633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359228</xdr:colOff>
      <xdr:row>248</xdr:row>
      <xdr:rowOff>43537</xdr:rowOff>
    </xdr:from>
    <xdr:to>
      <xdr:col>11</xdr:col>
      <xdr:colOff>370113</xdr:colOff>
      <xdr:row>263</xdr:row>
      <xdr:rowOff>54429</xdr:rowOff>
    </xdr:to>
    <xdr:sp macro="" textlink="">
      <xdr:nvSpPr>
        <xdr:cNvPr id="190" name="任意多边形: 形状 189">
          <a:extLst>
            <a:ext uri="{FF2B5EF4-FFF2-40B4-BE49-F238E27FC236}">
              <a16:creationId xmlns:a16="http://schemas.microsoft.com/office/drawing/2014/main" id="{B40159DF-50E8-40E3-B07D-BE3AB0974470}"/>
            </a:ext>
          </a:extLst>
        </xdr:cNvPr>
        <xdr:cNvSpPr/>
      </xdr:nvSpPr>
      <xdr:spPr>
        <a:xfrm>
          <a:off x="2797628" y="4371375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304799</xdr:colOff>
      <xdr:row>249</xdr:row>
      <xdr:rowOff>87086</xdr:rowOff>
    </xdr:from>
    <xdr:to>
      <xdr:col>6</xdr:col>
      <xdr:colOff>304799</xdr:colOff>
      <xdr:row>263</xdr:row>
      <xdr:rowOff>32658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3127DBE9-A499-45FD-8707-8B8B5546CC47}"/>
            </a:ext>
          </a:extLst>
        </xdr:cNvPr>
        <xdr:cNvCxnSpPr/>
      </xdr:nvCxnSpPr>
      <xdr:spPr>
        <a:xfrm>
          <a:off x="3962399" y="43932566"/>
          <a:ext cx="0" cy="239921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119743</xdr:colOff>
      <xdr:row>263</xdr:row>
      <xdr:rowOff>108858</xdr:rowOff>
    </xdr:from>
    <xdr:to>
      <xdr:col>13</xdr:col>
      <xdr:colOff>544286</xdr:colOff>
      <xdr:row>266</xdr:row>
      <xdr:rowOff>91045</xdr:rowOff>
    </xdr:to>
    <xdr:sp macro="" textlink="">
      <xdr:nvSpPr>
        <xdr:cNvPr id="192" name="矩形 191">
          <a:extLst>
            <a:ext uri="{FF2B5EF4-FFF2-40B4-BE49-F238E27FC236}">
              <a16:creationId xmlns:a16="http://schemas.microsoft.com/office/drawing/2014/main" id="{4BF71106-EB77-40DB-921D-F8A8EE0D1D5A}"/>
            </a:ext>
          </a:extLst>
        </xdr:cNvPr>
        <xdr:cNvSpPr/>
      </xdr:nvSpPr>
      <xdr:spPr>
        <a:xfrm>
          <a:off x="3167743" y="46407978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391887</xdr:colOff>
      <xdr:row>246</xdr:row>
      <xdr:rowOff>54428</xdr:rowOff>
    </xdr:from>
    <xdr:to>
      <xdr:col>2</xdr:col>
      <xdr:colOff>130629</xdr:colOff>
      <xdr:row>261</xdr:row>
      <xdr:rowOff>43542</xdr:rowOff>
    </xdr:to>
    <xdr:sp macro="" textlink="">
      <xdr:nvSpPr>
        <xdr:cNvPr id="193" name="矩形 192">
          <a:extLst>
            <a:ext uri="{FF2B5EF4-FFF2-40B4-BE49-F238E27FC236}">
              <a16:creationId xmlns:a16="http://schemas.microsoft.com/office/drawing/2014/main" id="{8AABE880-B7F1-449D-9323-EE65EE244DC6}"/>
            </a:ext>
          </a:extLst>
        </xdr:cNvPr>
        <xdr:cNvSpPr/>
      </xdr:nvSpPr>
      <xdr:spPr>
        <a:xfrm>
          <a:off x="1001487" y="4337412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4</xdr:col>
      <xdr:colOff>555172</xdr:colOff>
      <xdr:row>240</xdr:row>
      <xdr:rowOff>104898</xdr:rowOff>
    </xdr:from>
    <xdr:to>
      <xdr:col>9</xdr:col>
      <xdr:colOff>576942</xdr:colOff>
      <xdr:row>243</xdr:row>
      <xdr:rowOff>87086</xdr:rowOff>
    </xdr:to>
    <xdr:sp macro="" textlink="">
      <xdr:nvSpPr>
        <xdr:cNvPr id="194" name="矩形 193">
          <a:extLst>
            <a:ext uri="{FF2B5EF4-FFF2-40B4-BE49-F238E27FC236}">
              <a16:creationId xmlns:a16="http://schemas.microsoft.com/office/drawing/2014/main" id="{7A45720C-C7D2-4D07-A1BD-D0636D1E4134}"/>
            </a:ext>
          </a:extLst>
        </xdr:cNvPr>
        <xdr:cNvSpPr/>
      </xdr:nvSpPr>
      <xdr:spPr>
        <a:xfrm>
          <a:off x="2993572" y="42373038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中  性  位  置</a:t>
          </a:r>
        </a:p>
      </xdr:txBody>
    </xdr:sp>
    <xdr:clientData/>
  </xdr:twoCellAnchor>
  <xdr:twoCellAnchor>
    <xdr:from>
      <xdr:col>17</xdr:col>
      <xdr:colOff>285750</xdr:colOff>
      <xdr:row>263</xdr:row>
      <xdr:rowOff>48185</xdr:rowOff>
    </xdr:from>
    <xdr:to>
      <xdr:col>28</xdr:col>
      <xdr:colOff>106455</xdr:colOff>
      <xdr:row>263</xdr:row>
      <xdr:rowOff>48185</xdr:rowOff>
    </xdr:to>
    <xdr:cxnSp macro="">
      <xdr:nvCxnSpPr>
        <xdr:cNvPr id="195" name="直接箭头连接符 194">
          <a:extLst>
            <a:ext uri="{FF2B5EF4-FFF2-40B4-BE49-F238E27FC236}">
              <a16:creationId xmlns:a16="http://schemas.microsoft.com/office/drawing/2014/main" id="{E4048343-D91F-4EB5-98A9-B8CE7852F8BF}"/>
            </a:ext>
          </a:extLst>
        </xdr:cNvPr>
        <xdr:cNvCxnSpPr/>
      </xdr:nvCxnSpPr>
      <xdr:spPr>
        <a:xfrm>
          <a:off x="10648950" y="4634730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294714</xdr:colOff>
      <xdr:row>244</xdr:row>
      <xdr:rowOff>57150</xdr:rowOff>
    </xdr:from>
    <xdr:to>
      <xdr:col>17</xdr:col>
      <xdr:colOff>294714</xdr:colOff>
      <xdr:row>263</xdr:row>
      <xdr:rowOff>39221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6C76EDD1-46B8-43DE-918E-082FBD338D11}"/>
            </a:ext>
          </a:extLst>
        </xdr:cNvPr>
        <xdr:cNvCxnSpPr/>
      </xdr:nvCxnSpPr>
      <xdr:spPr>
        <a:xfrm flipV="1">
          <a:off x="10657914" y="4302633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359228</xdr:colOff>
      <xdr:row>248</xdr:row>
      <xdr:rowOff>43537</xdr:rowOff>
    </xdr:from>
    <xdr:to>
      <xdr:col>26</xdr:col>
      <xdr:colOff>370113</xdr:colOff>
      <xdr:row>263</xdr:row>
      <xdr:rowOff>54429</xdr:rowOff>
    </xdr:to>
    <xdr:sp macro="" textlink="">
      <xdr:nvSpPr>
        <xdr:cNvPr id="197" name="任意多边形: 形状 196">
          <a:extLst>
            <a:ext uri="{FF2B5EF4-FFF2-40B4-BE49-F238E27FC236}">
              <a16:creationId xmlns:a16="http://schemas.microsoft.com/office/drawing/2014/main" id="{BF0FDA79-6ECA-4117-9770-C31942AA39FD}"/>
            </a:ext>
          </a:extLst>
        </xdr:cNvPr>
        <xdr:cNvSpPr/>
      </xdr:nvSpPr>
      <xdr:spPr>
        <a:xfrm>
          <a:off x="11941628" y="4371375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10884</xdr:colOff>
      <xdr:row>249</xdr:row>
      <xdr:rowOff>97971</xdr:rowOff>
    </xdr:from>
    <xdr:to>
      <xdr:col>20</xdr:col>
      <xdr:colOff>10884</xdr:colOff>
      <xdr:row>263</xdr:row>
      <xdr:rowOff>43543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A2BB959F-54DC-431E-9A73-E8319BB38A89}"/>
            </a:ext>
          </a:extLst>
        </xdr:cNvPr>
        <xdr:cNvCxnSpPr/>
      </xdr:nvCxnSpPr>
      <xdr:spPr>
        <a:xfrm>
          <a:off x="12202884" y="43943451"/>
          <a:ext cx="0" cy="239921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263</xdr:row>
      <xdr:rowOff>108858</xdr:rowOff>
    </xdr:from>
    <xdr:to>
      <xdr:col>28</xdr:col>
      <xdr:colOff>43543</xdr:colOff>
      <xdr:row>266</xdr:row>
      <xdr:rowOff>91045</xdr:rowOff>
    </xdr:to>
    <xdr:sp macro="" textlink="">
      <xdr:nvSpPr>
        <xdr:cNvPr id="199" name="矩形 198">
          <a:extLst>
            <a:ext uri="{FF2B5EF4-FFF2-40B4-BE49-F238E27FC236}">
              <a16:creationId xmlns:a16="http://schemas.microsoft.com/office/drawing/2014/main" id="{9C529D22-2254-4E0B-9994-21E024C97CDA}"/>
            </a:ext>
          </a:extLst>
        </xdr:cNvPr>
        <xdr:cNvSpPr/>
      </xdr:nvSpPr>
      <xdr:spPr>
        <a:xfrm>
          <a:off x="11811000" y="46407978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0                                                                  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391887</xdr:colOff>
      <xdr:row>246</xdr:row>
      <xdr:rowOff>54428</xdr:rowOff>
    </xdr:from>
    <xdr:to>
      <xdr:col>17</xdr:col>
      <xdr:colOff>130629</xdr:colOff>
      <xdr:row>261</xdr:row>
      <xdr:rowOff>43542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1215A320-2910-4645-B700-1186670D0529}"/>
            </a:ext>
          </a:extLst>
        </xdr:cNvPr>
        <xdr:cNvSpPr/>
      </xdr:nvSpPr>
      <xdr:spPr>
        <a:xfrm>
          <a:off x="10145487" y="4337412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19</xdr:col>
      <xdr:colOff>555172</xdr:colOff>
      <xdr:row>240</xdr:row>
      <xdr:rowOff>104898</xdr:rowOff>
    </xdr:from>
    <xdr:to>
      <xdr:col>24</xdr:col>
      <xdr:colOff>576942</xdr:colOff>
      <xdr:row>243</xdr:row>
      <xdr:rowOff>87086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D25D65AD-8D29-4648-887E-C9B9580AE3FB}"/>
            </a:ext>
          </a:extLst>
        </xdr:cNvPr>
        <xdr:cNvSpPr/>
      </xdr:nvSpPr>
      <xdr:spPr>
        <a:xfrm>
          <a:off x="12137572" y="42373038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有  利  位  置</a:t>
          </a:r>
        </a:p>
      </xdr:txBody>
    </xdr:sp>
    <xdr:clientData/>
  </xdr:twoCellAnchor>
  <xdr:twoCellAnchor>
    <xdr:from>
      <xdr:col>31</xdr:col>
      <xdr:colOff>285750</xdr:colOff>
      <xdr:row>263</xdr:row>
      <xdr:rowOff>48185</xdr:rowOff>
    </xdr:from>
    <xdr:to>
      <xdr:col>42</xdr:col>
      <xdr:colOff>106455</xdr:colOff>
      <xdr:row>263</xdr:row>
      <xdr:rowOff>48185</xdr:rowOff>
    </xdr:to>
    <xdr:cxnSp macro="">
      <xdr:nvCxnSpPr>
        <xdr:cNvPr id="202" name="直接箭头连接符 201">
          <a:extLst>
            <a:ext uri="{FF2B5EF4-FFF2-40B4-BE49-F238E27FC236}">
              <a16:creationId xmlns:a16="http://schemas.microsoft.com/office/drawing/2014/main" id="{76FE1740-3EA5-4C82-863D-9A0ED3E3E383}"/>
            </a:ext>
          </a:extLst>
        </xdr:cNvPr>
        <xdr:cNvCxnSpPr/>
      </xdr:nvCxnSpPr>
      <xdr:spPr>
        <a:xfrm>
          <a:off x="19183350" y="4634730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294714</xdr:colOff>
      <xdr:row>244</xdr:row>
      <xdr:rowOff>57150</xdr:rowOff>
    </xdr:from>
    <xdr:to>
      <xdr:col>31</xdr:col>
      <xdr:colOff>294714</xdr:colOff>
      <xdr:row>263</xdr:row>
      <xdr:rowOff>39221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A969580-719C-40D0-A5EB-0FB5C2819DFB}"/>
            </a:ext>
          </a:extLst>
        </xdr:cNvPr>
        <xdr:cNvCxnSpPr/>
      </xdr:nvCxnSpPr>
      <xdr:spPr>
        <a:xfrm flipV="1">
          <a:off x="19192314" y="4302633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359228</xdr:colOff>
      <xdr:row>248</xdr:row>
      <xdr:rowOff>43537</xdr:rowOff>
    </xdr:from>
    <xdr:to>
      <xdr:col>40</xdr:col>
      <xdr:colOff>370113</xdr:colOff>
      <xdr:row>263</xdr:row>
      <xdr:rowOff>54429</xdr:rowOff>
    </xdr:to>
    <xdr:sp macro="" textlink="">
      <xdr:nvSpPr>
        <xdr:cNvPr id="204" name="任意多边形: 形状 203">
          <a:extLst>
            <a:ext uri="{FF2B5EF4-FFF2-40B4-BE49-F238E27FC236}">
              <a16:creationId xmlns:a16="http://schemas.microsoft.com/office/drawing/2014/main" id="{8195BE44-BD9C-476B-BF26-7D720823A6A1}"/>
            </a:ext>
          </a:extLst>
        </xdr:cNvPr>
        <xdr:cNvSpPr/>
      </xdr:nvSpPr>
      <xdr:spPr>
        <a:xfrm>
          <a:off x="20476028" y="4371375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566054</xdr:colOff>
      <xdr:row>249</xdr:row>
      <xdr:rowOff>84116</xdr:rowOff>
    </xdr:from>
    <xdr:to>
      <xdr:col>37</xdr:col>
      <xdr:colOff>566054</xdr:colOff>
      <xdr:row>263</xdr:row>
      <xdr:rowOff>29688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486EF097-7C64-4600-81A6-4510B847B2BB}"/>
            </a:ext>
          </a:extLst>
        </xdr:cNvPr>
        <xdr:cNvCxnSpPr/>
      </xdr:nvCxnSpPr>
      <xdr:spPr>
        <a:xfrm>
          <a:off x="23121254" y="43929596"/>
          <a:ext cx="0" cy="2399212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130627</xdr:colOff>
      <xdr:row>263</xdr:row>
      <xdr:rowOff>119743</xdr:rowOff>
    </xdr:from>
    <xdr:to>
      <xdr:col>45</xdr:col>
      <xdr:colOff>555170</xdr:colOff>
      <xdr:row>266</xdr:row>
      <xdr:rowOff>101930</xdr:rowOff>
    </xdr:to>
    <xdr:sp macro="" textlink="">
      <xdr:nvSpPr>
        <xdr:cNvPr id="206" name="矩形 205">
          <a:extLst>
            <a:ext uri="{FF2B5EF4-FFF2-40B4-BE49-F238E27FC236}">
              <a16:creationId xmlns:a16="http://schemas.microsoft.com/office/drawing/2014/main" id="{B002D3BC-049F-482F-8E28-5EBA4F65DB22}"/>
            </a:ext>
          </a:extLst>
        </xdr:cNvPr>
        <xdr:cNvSpPr/>
      </xdr:nvSpPr>
      <xdr:spPr>
        <a:xfrm>
          <a:off x="22685827" y="46418863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0                  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391887</xdr:colOff>
      <xdr:row>246</xdr:row>
      <xdr:rowOff>54428</xdr:rowOff>
    </xdr:from>
    <xdr:to>
      <xdr:col>31</xdr:col>
      <xdr:colOff>130629</xdr:colOff>
      <xdr:row>261</xdr:row>
      <xdr:rowOff>43542</xdr:rowOff>
    </xdr:to>
    <xdr:sp macro="" textlink="">
      <xdr:nvSpPr>
        <xdr:cNvPr id="207" name="矩形 206">
          <a:extLst>
            <a:ext uri="{FF2B5EF4-FFF2-40B4-BE49-F238E27FC236}">
              <a16:creationId xmlns:a16="http://schemas.microsoft.com/office/drawing/2014/main" id="{2230FD11-68E8-407E-81A3-3960A2C3898B}"/>
            </a:ext>
          </a:extLst>
        </xdr:cNvPr>
        <xdr:cNvSpPr/>
      </xdr:nvSpPr>
      <xdr:spPr>
        <a:xfrm>
          <a:off x="18679887" y="4337412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发生的相对可能性</a:t>
          </a:r>
        </a:p>
      </xdr:txBody>
    </xdr:sp>
    <xdr:clientData/>
  </xdr:twoCellAnchor>
  <xdr:twoCellAnchor>
    <xdr:from>
      <xdr:col>33</xdr:col>
      <xdr:colOff>555172</xdr:colOff>
      <xdr:row>240</xdr:row>
      <xdr:rowOff>104898</xdr:rowOff>
    </xdr:from>
    <xdr:to>
      <xdr:col>40</xdr:col>
      <xdr:colOff>263236</xdr:colOff>
      <xdr:row>243</xdr:row>
      <xdr:rowOff>87086</xdr:rowOff>
    </xdr:to>
    <xdr:sp macro="" textlink="">
      <xdr:nvSpPr>
        <xdr:cNvPr id="208" name="矩形 207">
          <a:extLst>
            <a:ext uri="{FF2B5EF4-FFF2-40B4-BE49-F238E27FC236}">
              <a16:creationId xmlns:a16="http://schemas.microsoft.com/office/drawing/2014/main" id="{AEF074A4-8EDD-49D5-93A3-A4C0AD0DC204}"/>
            </a:ext>
          </a:extLst>
        </xdr:cNvPr>
        <xdr:cNvSpPr/>
      </xdr:nvSpPr>
      <xdr:spPr>
        <a:xfrm>
          <a:off x="20671972" y="42373038"/>
          <a:ext cx="3975264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处  于  周  期  危    险   顶</a:t>
          </a:r>
          <a:r>
            <a:rPr lang="zh-CN" altLang="en-US" sz="1800" b="1" baseline="0">
              <a:solidFill>
                <a:sysClr val="windowText" lastClr="000000"/>
              </a:solidFill>
            </a:rPr>
            <a:t>   </a:t>
          </a:r>
          <a:r>
            <a:rPr lang="zh-CN" altLang="en-US" sz="1800" b="1">
              <a:solidFill>
                <a:sysClr val="windowText" lastClr="000000"/>
              </a:solidFill>
            </a:rPr>
            <a:t>部  位  置</a:t>
          </a:r>
        </a:p>
      </xdr:txBody>
    </xdr:sp>
    <xdr:clientData/>
  </xdr:twoCellAnchor>
  <xdr:twoCellAnchor>
    <xdr:from>
      <xdr:col>2</xdr:col>
      <xdr:colOff>285750</xdr:colOff>
      <xdr:row>297</xdr:row>
      <xdr:rowOff>48185</xdr:rowOff>
    </xdr:from>
    <xdr:to>
      <xdr:col>13</xdr:col>
      <xdr:colOff>106455</xdr:colOff>
      <xdr:row>297</xdr:row>
      <xdr:rowOff>48185</xdr:rowOff>
    </xdr:to>
    <xdr:cxnSp macro="">
      <xdr:nvCxnSpPr>
        <xdr:cNvPr id="209" name="直接箭头连接符 208">
          <a:extLst>
            <a:ext uri="{FF2B5EF4-FFF2-40B4-BE49-F238E27FC236}">
              <a16:creationId xmlns:a16="http://schemas.microsoft.com/office/drawing/2014/main" id="{89EDEC09-B4BB-452D-9766-C7C598E5829B}"/>
            </a:ext>
          </a:extLst>
        </xdr:cNvPr>
        <xdr:cNvCxnSpPr/>
      </xdr:nvCxnSpPr>
      <xdr:spPr>
        <a:xfrm>
          <a:off x="1504950" y="5230614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278</xdr:row>
      <xdr:rowOff>57150</xdr:rowOff>
    </xdr:from>
    <xdr:to>
      <xdr:col>2</xdr:col>
      <xdr:colOff>294714</xdr:colOff>
      <xdr:row>297</xdr:row>
      <xdr:rowOff>39221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142268FC-B6D0-4D3C-9127-5ECFCE2A6508}"/>
            </a:ext>
          </a:extLst>
        </xdr:cNvPr>
        <xdr:cNvCxnSpPr/>
      </xdr:nvCxnSpPr>
      <xdr:spPr>
        <a:xfrm flipV="1">
          <a:off x="1513914" y="4898517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465525</xdr:colOff>
      <xdr:row>274</xdr:row>
      <xdr:rowOff>120906</xdr:rowOff>
    </xdr:from>
    <xdr:to>
      <xdr:col>10</xdr:col>
      <xdr:colOff>487295</xdr:colOff>
      <xdr:row>277</xdr:row>
      <xdr:rowOff>103094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8254380F-249A-4843-9BAD-04576D5D5964}"/>
            </a:ext>
          </a:extLst>
        </xdr:cNvPr>
        <xdr:cNvSpPr/>
      </xdr:nvSpPr>
      <xdr:spPr>
        <a:xfrm>
          <a:off x="3513525" y="48347886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周    期    走    势    图</a:t>
          </a:r>
        </a:p>
      </xdr:txBody>
    </xdr:sp>
    <xdr:clientData/>
  </xdr:twoCellAnchor>
  <xdr:twoCellAnchor>
    <xdr:from>
      <xdr:col>2</xdr:col>
      <xdr:colOff>284950</xdr:colOff>
      <xdr:row>287</xdr:row>
      <xdr:rowOff>117183</xdr:rowOff>
    </xdr:from>
    <xdr:to>
      <xdr:col>13</xdr:col>
      <xdr:colOff>34578</xdr:colOff>
      <xdr:row>292</xdr:row>
      <xdr:rowOff>84526</xdr:rowOff>
    </xdr:to>
    <xdr:cxnSp macro="">
      <xdr:nvCxnSpPr>
        <xdr:cNvPr id="212" name="直接连接符 211">
          <a:extLst>
            <a:ext uri="{FF2B5EF4-FFF2-40B4-BE49-F238E27FC236}">
              <a16:creationId xmlns:a16="http://schemas.microsoft.com/office/drawing/2014/main" id="{742FD101-ADB5-4069-AB46-6184E643C62D}"/>
            </a:ext>
          </a:extLst>
        </xdr:cNvPr>
        <xdr:cNvCxnSpPr/>
      </xdr:nvCxnSpPr>
      <xdr:spPr>
        <a:xfrm flipV="1">
          <a:off x="1504150" y="50622543"/>
          <a:ext cx="6455228" cy="843643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367553</xdr:colOff>
      <xdr:row>284</xdr:row>
      <xdr:rowOff>49615</xdr:rowOff>
    </xdr:from>
    <xdr:to>
      <xdr:col>11</xdr:col>
      <xdr:colOff>484094</xdr:colOff>
      <xdr:row>294</xdr:row>
      <xdr:rowOff>152400</xdr:rowOff>
    </xdr:to>
    <xdr:sp macro="" textlink="">
      <xdr:nvSpPr>
        <xdr:cNvPr id="213" name="任意多边形: 形状 212">
          <a:extLst>
            <a:ext uri="{FF2B5EF4-FFF2-40B4-BE49-F238E27FC236}">
              <a16:creationId xmlns:a16="http://schemas.microsoft.com/office/drawing/2014/main" id="{344747F3-FFA3-443E-9218-EE5E3B435284}"/>
            </a:ext>
          </a:extLst>
        </xdr:cNvPr>
        <xdr:cNvSpPr/>
      </xdr:nvSpPr>
      <xdr:spPr>
        <a:xfrm>
          <a:off x="2196353" y="50029195"/>
          <a:ext cx="4993341" cy="1855385"/>
        </a:xfrm>
        <a:custGeom>
          <a:avLst/>
          <a:gdLst>
            <a:gd name="connsiteX0" fmla="*/ 0 w 4993341"/>
            <a:gd name="connsiteY0" fmla="*/ 1895726 h 1895726"/>
            <a:gd name="connsiteX1" fmla="*/ 600635 w 4993341"/>
            <a:gd name="connsiteY1" fmla="*/ 1295091 h 1895726"/>
            <a:gd name="connsiteX2" fmla="*/ 1344706 w 4993341"/>
            <a:gd name="connsiteY2" fmla="*/ 138644 h 1895726"/>
            <a:gd name="connsiteX3" fmla="*/ 2106706 w 4993341"/>
            <a:gd name="connsiteY3" fmla="*/ 192432 h 1895726"/>
            <a:gd name="connsiteX4" fmla="*/ 3379694 w 4993341"/>
            <a:gd name="connsiteY4" fmla="*/ 1680573 h 1895726"/>
            <a:gd name="connsiteX5" fmla="*/ 4993341 w 4993341"/>
            <a:gd name="connsiteY5" fmla="*/ 75891 h 1895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993341" h="1895726">
              <a:moveTo>
                <a:pt x="0" y="1895726"/>
              </a:moveTo>
              <a:cubicBezTo>
                <a:pt x="188258" y="1741832"/>
                <a:pt x="376517" y="1587938"/>
                <a:pt x="600635" y="1295091"/>
              </a:cubicBezTo>
              <a:cubicBezTo>
                <a:pt x="824753" y="1002244"/>
                <a:pt x="1093694" y="322420"/>
                <a:pt x="1344706" y="138644"/>
              </a:cubicBezTo>
              <a:cubicBezTo>
                <a:pt x="1595718" y="-45133"/>
                <a:pt x="1767541" y="-64556"/>
                <a:pt x="2106706" y="192432"/>
              </a:cubicBezTo>
              <a:cubicBezTo>
                <a:pt x="2445871" y="449420"/>
                <a:pt x="2898588" y="1699996"/>
                <a:pt x="3379694" y="1680573"/>
              </a:cubicBezTo>
              <a:cubicBezTo>
                <a:pt x="3860800" y="1661149"/>
                <a:pt x="4427070" y="868520"/>
                <a:pt x="4993341" y="7589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285750</xdr:colOff>
      <xdr:row>297</xdr:row>
      <xdr:rowOff>48185</xdr:rowOff>
    </xdr:from>
    <xdr:to>
      <xdr:col>26</xdr:col>
      <xdr:colOff>106455</xdr:colOff>
      <xdr:row>297</xdr:row>
      <xdr:rowOff>48185</xdr:rowOff>
    </xdr:to>
    <xdr:cxnSp macro="">
      <xdr:nvCxnSpPr>
        <xdr:cNvPr id="214" name="直接箭头连接符 213">
          <a:extLst>
            <a:ext uri="{FF2B5EF4-FFF2-40B4-BE49-F238E27FC236}">
              <a16:creationId xmlns:a16="http://schemas.microsoft.com/office/drawing/2014/main" id="{9B126E0E-511D-4E4D-AA88-D5E62ACFBD8F}"/>
            </a:ext>
          </a:extLst>
        </xdr:cNvPr>
        <xdr:cNvCxnSpPr/>
      </xdr:nvCxnSpPr>
      <xdr:spPr>
        <a:xfrm>
          <a:off x="9429750" y="5230614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294714</xdr:colOff>
      <xdr:row>278</xdr:row>
      <xdr:rowOff>57150</xdr:rowOff>
    </xdr:from>
    <xdr:to>
      <xdr:col>15</xdr:col>
      <xdr:colOff>294714</xdr:colOff>
      <xdr:row>297</xdr:row>
      <xdr:rowOff>39221</xdr:rowOff>
    </xdr:to>
    <xdr:cxnSp macro="">
      <xdr:nvCxnSpPr>
        <xdr:cNvPr id="215" name="直接箭头连接符 214">
          <a:extLst>
            <a:ext uri="{FF2B5EF4-FFF2-40B4-BE49-F238E27FC236}">
              <a16:creationId xmlns:a16="http://schemas.microsoft.com/office/drawing/2014/main" id="{7816F9C0-7A46-42C1-A323-5ED68D7944B6}"/>
            </a:ext>
          </a:extLst>
        </xdr:cNvPr>
        <xdr:cNvCxnSpPr/>
      </xdr:nvCxnSpPr>
      <xdr:spPr>
        <a:xfrm flipV="1">
          <a:off x="9438714" y="4898517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465525</xdr:colOff>
      <xdr:row>274</xdr:row>
      <xdr:rowOff>120906</xdr:rowOff>
    </xdr:from>
    <xdr:to>
      <xdr:col>23</xdr:col>
      <xdr:colOff>487295</xdr:colOff>
      <xdr:row>277</xdr:row>
      <xdr:rowOff>103094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E587335D-2861-40EA-84A9-468FA132C2D8}"/>
            </a:ext>
          </a:extLst>
        </xdr:cNvPr>
        <xdr:cNvSpPr/>
      </xdr:nvSpPr>
      <xdr:spPr>
        <a:xfrm>
          <a:off x="11438325" y="48347886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长    期    趋    势    线</a:t>
          </a:r>
        </a:p>
      </xdr:txBody>
    </xdr:sp>
    <xdr:clientData/>
  </xdr:twoCellAnchor>
  <xdr:twoCellAnchor>
    <xdr:from>
      <xdr:col>15</xdr:col>
      <xdr:colOff>483393</xdr:colOff>
      <xdr:row>281</xdr:row>
      <xdr:rowOff>134471</xdr:rowOff>
    </xdr:from>
    <xdr:to>
      <xdr:col>24</xdr:col>
      <xdr:colOff>259976</xdr:colOff>
      <xdr:row>295</xdr:row>
      <xdr:rowOff>134471</xdr:rowOff>
    </xdr:to>
    <xdr:sp macro="" textlink="">
      <xdr:nvSpPr>
        <xdr:cNvPr id="217" name="任意多边形: 形状 216">
          <a:extLst>
            <a:ext uri="{FF2B5EF4-FFF2-40B4-BE49-F238E27FC236}">
              <a16:creationId xmlns:a16="http://schemas.microsoft.com/office/drawing/2014/main" id="{4EEF8967-1B48-44D8-84F0-78D99D8BC322}"/>
            </a:ext>
          </a:extLst>
        </xdr:cNvPr>
        <xdr:cNvSpPr/>
      </xdr:nvSpPr>
      <xdr:spPr>
        <a:xfrm>
          <a:off x="9627393" y="49588271"/>
          <a:ext cx="5262983" cy="2453640"/>
        </a:xfrm>
        <a:custGeom>
          <a:avLst/>
          <a:gdLst>
            <a:gd name="connsiteX0" fmla="*/ 701 w 5262983"/>
            <a:gd name="connsiteY0" fmla="*/ 2510118 h 2510118"/>
            <a:gd name="connsiteX1" fmla="*/ 413078 w 5262983"/>
            <a:gd name="connsiteY1" fmla="*/ 2196353 h 2510118"/>
            <a:gd name="connsiteX2" fmla="*/ 2519783 w 5262983"/>
            <a:gd name="connsiteY2" fmla="*/ 1138518 h 2510118"/>
            <a:gd name="connsiteX3" fmla="*/ 4465125 w 5262983"/>
            <a:gd name="connsiteY3" fmla="*/ 197224 h 2510118"/>
            <a:gd name="connsiteX4" fmla="*/ 5262983 w 5262983"/>
            <a:gd name="connsiteY4" fmla="*/ 0 h 2510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262983" h="2510118">
              <a:moveTo>
                <a:pt x="701" y="2510118"/>
              </a:moveTo>
              <a:cubicBezTo>
                <a:pt x="-3034" y="2467535"/>
                <a:pt x="-6769" y="2424953"/>
                <a:pt x="413078" y="2196353"/>
              </a:cubicBezTo>
              <a:cubicBezTo>
                <a:pt x="832925" y="1967753"/>
                <a:pt x="2519783" y="1138518"/>
                <a:pt x="2519783" y="1138518"/>
              </a:cubicBezTo>
              <a:cubicBezTo>
                <a:pt x="3195124" y="805330"/>
                <a:pt x="4007925" y="386977"/>
                <a:pt x="4465125" y="197224"/>
              </a:cubicBezTo>
              <a:cubicBezTo>
                <a:pt x="4922325" y="7471"/>
                <a:pt x="5092654" y="3735"/>
                <a:pt x="5262983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285750</xdr:colOff>
      <xdr:row>297</xdr:row>
      <xdr:rowOff>48185</xdr:rowOff>
    </xdr:from>
    <xdr:to>
      <xdr:col>40</xdr:col>
      <xdr:colOff>106455</xdr:colOff>
      <xdr:row>297</xdr:row>
      <xdr:rowOff>48185</xdr:rowOff>
    </xdr:to>
    <xdr:cxnSp macro="">
      <xdr:nvCxnSpPr>
        <xdr:cNvPr id="218" name="直接箭头连接符 217">
          <a:extLst>
            <a:ext uri="{FF2B5EF4-FFF2-40B4-BE49-F238E27FC236}">
              <a16:creationId xmlns:a16="http://schemas.microsoft.com/office/drawing/2014/main" id="{AAE45AD0-97C1-4263-A2A8-B504226608C1}"/>
            </a:ext>
          </a:extLst>
        </xdr:cNvPr>
        <xdr:cNvCxnSpPr/>
      </xdr:nvCxnSpPr>
      <xdr:spPr>
        <a:xfrm>
          <a:off x="17964150" y="5230614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294714</xdr:colOff>
      <xdr:row>278</xdr:row>
      <xdr:rowOff>57150</xdr:rowOff>
    </xdr:from>
    <xdr:to>
      <xdr:col>29</xdr:col>
      <xdr:colOff>294714</xdr:colOff>
      <xdr:row>297</xdr:row>
      <xdr:rowOff>39221</xdr:rowOff>
    </xdr:to>
    <xdr:cxnSp macro="">
      <xdr:nvCxnSpPr>
        <xdr:cNvPr id="219" name="直接箭头连接符 218">
          <a:extLst>
            <a:ext uri="{FF2B5EF4-FFF2-40B4-BE49-F238E27FC236}">
              <a16:creationId xmlns:a16="http://schemas.microsoft.com/office/drawing/2014/main" id="{3FE8BCF9-7020-471A-8AD8-C03A22D5ECC0}"/>
            </a:ext>
          </a:extLst>
        </xdr:cNvPr>
        <xdr:cNvCxnSpPr/>
      </xdr:nvCxnSpPr>
      <xdr:spPr>
        <a:xfrm flipV="1">
          <a:off x="17973114" y="4898517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160725</xdr:colOff>
      <xdr:row>274</xdr:row>
      <xdr:rowOff>120906</xdr:rowOff>
    </xdr:from>
    <xdr:to>
      <xdr:col>38</xdr:col>
      <xdr:colOff>43543</xdr:colOff>
      <xdr:row>277</xdr:row>
      <xdr:rowOff>103094</xdr:rowOff>
    </xdr:to>
    <xdr:sp macro="" textlink="">
      <xdr:nvSpPr>
        <xdr:cNvPr id="220" name="矩形 219">
          <a:extLst>
            <a:ext uri="{FF2B5EF4-FFF2-40B4-BE49-F238E27FC236}">
              <a16:creationId xmlns:a16="http://schemas.microsoft.com/office/drawing/2014/main" id="{87A0D88F-68DC-4D72-9793-A7F321F8EC59}"/>
            </a:ext>
          </a:extLst>
        </xdr:cNvPr>
        <xdr:cNvSpPr/>
      </xdr:nvSpPr>
      <xdr:spPr>
        <a:xfrm>
          <a:off x="19667925" y="48347886"/>
          <a:ext cx="3540418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长  期  趋  势  线  的  周  期  波  动</a:t>
          </a:r>
        </a:p>
      </xdr:txBody>
    </xdr:sp>
    <xdr:clientData/>
  </xdr:twoCellAnchor>
  <xdr:twoCellAnchor>
    <xdr:from>
      <xdr:col>29</xdr:col>
      <xdr:colOff>483393</xdr:colOff>
      <xdr:row>281</xdr:row>
      <xdr:rowOff>134471</xdr:rowOff>
    </xdr:from>
    <xdr:to>
      <xdr:col>38</xdr:col>
      <xdr:colOff>259976</xdr:colOff>
      <xdr:row>295</xdr:row>
      <xdr:rowOff>134471</xdr:rowOff>
    </xdr:to>
    <xdr:sp macro="" textlink="">
      <xdr:nvSpPr>
        <xdr:cNvPr id="221" name="任意多边形: 形状 220">
          <a:extLst>
            <a:ext uri="{FF2B5EF4-FFF2-40B4-BE49-F238E27FC236}">
              <a16:creationId xmlns:a16="http://schemas.microsoft.com/office/drawing/2014/main" id="{59504532-A95C-4C54-81B5-ECAB04B4F8AA}"/>
            </a:ext>
          </a:extLst>
        </xdr:cNvPr>
        <xdr:cNvSpPr/>
      </xdr:nvSpPr>
      <xdr:spPr>
        <a:xfrm>
          <a:off x="18161793" y="49588271"/>
          <a:ext cx="5262983" cy="2453640"/>
        </a:xfrm>
        <a:custGeom>
          <a:avLst/>
          <a:gdLst>
            <a:gd name="connsiteX0" fmla="*/ 701 w 5262983"/>
            <a:gd name="connsiteY0" fmla="*/ 2510118 h 2510118"/>
            <a:gd name="connsiteX1" fmla="*/ 413078 w 5262983"/>
            <a:gd name="connsiteY1" fmla="*/ 2196353 h 2510118"/>
            <a:gd name="connsiteX2" fmla="*/ 2519783 w 5262983"/>
            <a:gd name="connsiteY2" fmla="*/ 1138518 h 2510118"/>
            <a:gd name="connsiteX3" fmla="*/ 4465125 w 5262983"/>
            <a:gd name="connsiteY3" fmla="*/ 197224 h 2510118"/>
            <a:gd name="connsiteX4" fmla="*/ 5262983 w 5262983"/>
            <a:gd name="connsiteY4" fmla="*/ 0 h 2510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262983" h="2510118">
              <a:moveTo>
                <a:pt x="701" y="2510118"/>
              </a:moveTo>
              <a:cubicBezTo>
                <a:pt x="-3034" y="2467535"/>
                <a:pt x="-6769" y="2424953"/>
                <a:pt x="413078" y="2196353"/>
              </a:cubicBezTo>
              <a:cubicBezTo>
                <a:pt x="832925" y="1967753"/>
                <a:pt x="2519783" y="1138518"/>
                <a:pt x="2519783" y="1138518"/>
              </a:cubicBezTo>
              <a:cubicBezTo>
                <a:pt x="3195124" y="805330"/>
                <a:pt x="4007925" y="386977"/>
                <a:pt x="4465125" y="197224"/>
              </a:cubicBezTo>
              <a:cubicBezTo>
                <a:pt x="4922325" y="7471"/>
                <a:pt x="5092654" y="3735"/>
                <a:pt x="5262983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215153</xdr:colOff>
      <xdr:row>278</xdr:row>
      <xdr:rowOff>71718</xdr:rowOff>
    </xdr:from>
    <xdr:to>
      <xdr:col>38</xdr:col>
      <xdr:colOff>322729</xdr:colOff>
      <xdr:row>294</xdr:row>
      <xdr:rowOff>26894</xdr:rowOff>
    </xdr:to>
    <xdr:sp macro="" textlink="">
      <xdr:nvSpPr>
        <xdr:cNvPr id="222" name="任意多边形: 形状 221">
          <a:extLst>
            <a:ext uri="{FF2B5EF4-FFF2-40B4-BE49-F238E27FC236}">
              <a16:creationId xmlns:a16="http://schemas.microsoft.com/office/drawing/2014/main" id="{98D39B53-5759-42ED-AD61-BC6A588790D6}"/>
            </a:ext>
          </a:extLst>
        </xdr:cNvPr>
        <xdr:cNvSpPr/>
      </xdr:nvSpPr>
      <xdr:spPr>
        <a:xfrm>
          <a:off x="18503153" y="48999738"/>
          <a:ext cx="4984376" cy="2759336"/>
        </a:xfrm>
        <a:custGeom>
          <a:avLst/>
          <a:gdLst>
            <a:gd name="connsiteX0" fmla="*/ 0 w 4984376"/>
            <a:gd name="connsiteY0" fmla="*/ 2823882 h 2823882"/>
            <a:gd name="connsiteX1" fmla="*/ 188259 w 4984376"/>
            <a:gd name="connsiteY1" fmla="*/ 2339788 h 2823882"/>
            <a:gd name="connsiteX2" fmla="*/ 869576 w 4984376"/>
            <a:gd name="connsiteY2" fmla="*/ 2366682 h 2823882"/>
            <a:gd name="connsiteX3" fmla="*/ 1550894 w 4984376"/>
            <a:gd name="connsiteY3" fmla="*/ 2438400 h 2823882"/>
            <a:gd name="connsiteX4" fmla="*/ 1730188 w 4984376"/>
            <a:gd name="connsiteY4" fmla="*/ 1595717 h 2823882"/>
            <a:gd name="connsiteX5" fmla="*/ 1990165 w 4984376"/>
            <a:gd name="connsiteY5" fmla="*/ 1299882 h 2823882"/>
            <a:gd name="connsiteX6" fmla="*/ 2662518 w 4984376"/>
            <a:gd name="connsiteY6" fmla="*/ 1434353 h 2823882"/>
            <a:gd name="connsiteX7" fmla="*/ 3442447 w 4984376"/>
            <a:gd name="connsiteY7" fmla="*/ 1631576 h 2823882"/>
            <a:gd name="connsiteX8" fmla="*/ 3514165 w 4984376"/>
            <a:gd name="connsiteY8" fmla="*/ 600635 h 2823882"/>
            <a:gd name="connsiteX9" fmla="*/ 4536141 w 4984376"/>
            <a:gd name="connsiteY9" fmla="*/ 1138517 h 2823882"/>
            <a:gd name="connsiteX10" fmla="*/ 4984376 w 4984376"/>
            <a:gd name="connsiteY10" fmla="*/ 0 h 28238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4984376" h="2823882">
              <a:moveTo>
                <a:pt x="0" y="2823882"/>
              </a:moveTo>
              <a:cubicBezTo>
                <a:pt x="21665" y="2619935"/>
                <a:pt x="43330" y="2415988"/>
                <a:pt x="188259" y="2339788"/>
              </a:cubicBezTo>
              <a:cubicBezTo>
                <a:pt x="333188" y="2263588"/>
                <a:pt x="642470" y="2350247"/>
                <a:pt x="869576" y="2366682"/>
              </a:cubicBezTo>
              <a:cubicBezTo>
                <a:pt x="1096682" y="2383117"/>
                <a:pt x="1407459" y="2566894"/>
                <a:pt x="1550894" y="2438400"/>
              </a:cubicBezTo>
              <a:cubicBezTo>
                <a:pt x="1694329" y="2309906"/>
                <a:pt x="1656976" y="1785470"/>
                <a:pt x="1730188" y="1595717"/>
              </a:cubicBezTo>
              <a:cubicBezTo>
                <a:pt x="1803400" y="1405964"/>
                <a:pt x="1834777" y="1326776"/>
                <a:pt x="1990165" y="1299882"/>
              </a:cubicBezTo>
              <a:cubicBezTo>
                <a:pt x="2145553" y="1272988"/>
                <a:pt x="2420471" y="1379071"/>
                <a:pt x="2662518" y="1434353"/>
              </a:cubicBezTo>
              <a:cubicBezTo>
                <a:pt x="2904565" y="1489635"/>
                <a:pt x="3300506" y="1770529"/>
                <a:pt x="3442447" y="1631576"/>
              </a:cubicBezTo>
              <a:cubicBezTo>
                <a:pt x="3584388" y="1492623"/>
                <a:pt x="3331883" y="682812"/>
                <a:pt x="3514165" y="600635"/>
              </a:cubicBezTo>
              <a:cubicBezTo>
                <a:pt x="3696447" y="518458"/>
                <a:pt x="4291106" y="1238623"/>
                <a:pt x="4536141" y="1138517"/>
              </a:cubicBezTo>
              <a:cubicBezTo>
                <a:pt x="4781176" y="1038411"/>
                <a:pt x="4882776" y="519205"/>
                <a:pt x="4984376" y="0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285750</xdr:colOff>
      <xdr:row>297</xdr:row>
      <xdr:rowOff>48185</xdr:rowOff>
    </xdr:from>
    <xdr:to>
      <xdr:col>53</xdr:col>
      <xdr:colOff>106455</xdr:colOff>
      <xdr:row>297</xdr:row>
      <xdr:rowOff>48185</xdr:rowOff>
    </xdr:to>
    <xdr:cxnSp macro="">
      <xdr:nvCxnSpPr>
        <xdr:cNvPr id="223" name="直接箭头连接符 222">
          <a:extLst>
            <a:ext uri="{FF2B5EF4-FFF2-40B4-BE49-F238E27FC236}">
              <a16:creationId xmlns:a16="http://schemas.microsoft.com/office/drawing/2014/main" id="{7B5FA0EF-59EA-4F17-B134-3D69CABC66C1}"/>
            </a:ext>
          </a:extLst>
        </xdr:cNvPr>
        <xdr:cNvCxnSpPr/>
      </xdr:nvCxnSpPr>
      <xdr:spPr>
        <a:xfrm>
          <a:off x="25888950" y="5230614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294714</xdr:colOff>
      <xdr:row>278</xdr:row>
      <xdr:rowOff>57150</xdr:rowOff>
    </xdr:from>
    <xdr:to>
      <xdr:col>42</xdr:col>
      <xdr:colOff>294714</xdr:colOff>
      <xdr:row>297</xdr:row>
      <xdr:rowOff>39221</xdr:rowOff>
    </xdr:to>
    <xdr:cxnSp macro="">
      <xdr:nvCxnSpPr>
        <xdr:cNvPr id="224" name="直接箭头连接符 223">
          <a:extLst>
            <a:ext uri="{FF2B5EF4-FFF2-40B4-BE49-F238E27FC236}">
              <a16:creationId xmlns:a16="http://schemas.microsoft.com/office/drawing/2014/main" id="{D17D5053-5CC8-451C-89BC-9234BB262AA2}"/>
            </a:ext>
          </a:extLst>
        </xdr:cNvPr>
        <xdr:cNvCxnSpPr/>
      </xdr:nvCxnSpPr>
      <xdr:spPr>
        <a:xfrm flipV="1">
          <a:off x="25897914" y="4898517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138954</xdr:colOff>
      <xdr:row>274</xdr:row>
      <xdr:rowOff>131792</xdr:rowOff>
    </xdr:from>
    <xdr:to>
      <xdr:col>51</xdr:col>
      <xdr:colOff>160724</xdr:colOff>
      <xdr:row>277</xdr:row>
      <xdr:rowOff>113980</xdr:rowOff>
    </xdr:to>
    <xdr:sp macro="" textlink="">
      <xdr:nvSpPr>
        <xdr:cNvPr id="225" name="矩形 224">
          <a:extLst>
            <a:ext uri="{FF2B5EF4-FFF2-40B4-BE49-F238E27FC236}">
              <a16:creationId xmlns:a16="http://schemas.microsoft.com/office/drawing/2014/main" id="{621D1D9D-7FEA-46B1-B3AC-1C29C2514D6E}"/>
            </a:ext>
          </a:extLst>
        </xdr:cNvPr>
        <xdr:cNvSpPr/>
      </xdr:nvSpPr>
      <xdr:spPr>
        <a:xfrm>
          <a:off x="28180554" y="48358772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   长      周     期</a:t>
          </a:r>
        </a:p>
      </xdr:txBody>
    </xdr:sp>
    <xdr:clientData/>
  </xdr:twoCellAnchor>
  <xdr:twoCellAnchor>
    <xdr:from>
      <xdr:col>42</xdr:col>
      <xdr:colOff>461736</xdr:colOff>
      <xdr:row>281</xdr:row>
      <xdr:rowOff>173446</xdr:rowOff>
    </xdr:from>
    <xdr:to>
      <xdr:col>53</xdr:col>
      <xdr:colOff>119743</xdr:colOff>
      <xdr:row>295</xdr:row>
      <xdr:rowOff>163285</xdr:rowOff>
    </xdr:to>
    <xdr:sp macro="" textlink="">
      <xdr:nvSpPr>
        <xdr:cNvPr id="226" name="任意多边形: 形状 225">
          <a:extLst>
            <a:ext uri="{FF2B5EF4-FFF2-40B4-BE49-F238E27FC236}">
              <a16:creationId xmlns:a16="http://schemas.microsoft.com/office/drawing/2014/main" id="{8A2AD87A-8CBB-428E-892C-E1A2B22285D8}"/>
            </a:ext>
          </a:extLst>
        </xdr:cNvPr>
        <xdr:cNvSpPr/>
      </xdr:nvSpPr>
      <xdr:spPr>
        <a:xfrm>
          <a:off x="26064936" y="49627246"/>
          <a:ext cx="6363607" cy="2443479"/>
        </a:xfrm>
        <a:custGeom>
          <a:avLst/>
          <a:gdLst>
            <a:gd name="connsiteX0" fmla="*/ 58694 w 6622780"/>
            <a:gd name="connsiteY0" fmla="*/ 2480096 h 2480096"/>
            <a:gd name="connsiteX1" fmla="*/ 483237 w 6622780"/>
            <a:gd name="connsiteY1" fmla="*/ 2088210 h 2480096"/>
            <a:gd name="connsiteX2" fmla="*/ 3607437 w 6622780"/>
            <a:gd name="connsiteY2" fmla="*/ 346496 h 2480096"/>
            <a:gd name="connsiteX3" fmla="*/ 4761322 w 6622780"/>
            <a:gd name="connsiteY3" fmla="*/ 63467 h 2480096"/>
            <a:gd name="connsiteX4" fmla="*/ 5425351 w 6622780"/>
            <a:gd name="connsiteY4" fmla="*/ 1173810 h 2480096"/>
            <a:gd name="connsiteX5" fmla="*/ 6622780 w 6622780"/>
            <a:gd name="connsiteY5" fmla="*/ 1054067 h 2480096"/>
            <a:gd name="connsiteX0" fmla="*/ 39007 w 6603093"/>
            <a:gd name="connsiteY0" fmla="*/ 2430525 h 2430525"/>
            <a:gd name="connsiteX1" fmla="*/ 463550 w 6603093"/>
            <a:gd name="connsiteY1" fmla="*/ 2038639 h 2430525"/>
            <a:gd name="connsiteX2" fmla="*/ 3010807 w 6603093"/>
            <a:gd name="connsiteY2" fmla="*/ 601725 h 2430525"/>
            <a:gd name="connsiteX3" fmla="*/ 4741635 w 6603093"/>
            <a:gd name="connsiteY3" fmla="*/ 13896 h 2430525"/>
            <a:gd name="connsiteX4" fmla="*/ 5405664 w 6603093"/>
            <a:gd name="connsiteY4" fmla="*/ 1124239 h 2430525"/>
            <a:gd name="connsiteX5" fmla="*/ 6603093 w 6603093"/>
            <a:gd name="connsiteY5" fmla="*/ 1004496 h 2430525"/>
            <a:gd name="connsiteX0" fmla="*/ 39007 w 6603093"/>
            <a:gd name="connsiteY0" fmla="*/ 2430525 h 2430525"/>
            <a:gd name="connsiteX1" fmla="*/ 463550 w 6603093"/>
            <a:gd name="connsiteY1" fmla="*/ 2038639 h 2430525"/>
            <a:gd name="connsiteX2" fmla="*/ 3010807 w 6603093"/>
            <a:gd name="connsiteY2" fmla="*/ 601725 h 2430525"/>
            <a:gd name="connsiteX3" fmla="*/ 4447721 w 6603093"/>
            <a:gd name="connsiteY3" fmla="*/ 13896 h 2430525"/>
            <a:gd name="connsiteX4" fmla="*/ 5405664 w 6603093"/>
            <a:gd name="connsiteY4" fmla="*/ 1124239 h 2430525"/>
            <a:gd name="connsiteX5" fmla="*/ 6603093 w 6603093"/>
            <a:gd name="connsiteY5" fmla="*/ 1004496 h 2430525"/>
            <a:gd name="connsiteX0" fmla="*/ 39007 w 6603093"/>
            <a:gd name="connsiteY0" fmla="*/ 2433918 h 2433918"/>
            <a:gd name="connsiteX1" fmla="*/ 463550 w 6603093"/>
            <a:gd name="connsiteY1" fmla="*/ 2042032 h 2433918"/>
            <a:gd name="connsiteX2" fmla="*/ 3010807 w 6603093"/>
            <a:gd name="connsiteY2" fmla="*/ 605118 h 2433918"/>
            <a:gd name="connsiteX3" fmla="*/ 4447721 w 6603093"/>
            <a:gd name="connsiteY3" fmla="*/ 17289 h 2433918"/>
            <a:gd name="connsiteX4" fmla="*/ 5187950 w 6603093"/>
            <a:gd name="connsiteY4" fmla="*/ 1203832 h 2433918"/>
            <a:gd name="connsiteX5" fmla="*/ 6603093 w 6603093"/>
            <a:gd name="connsiteY5" fmla="*/ 1007889 h 2433918"/>
            <a:gd name="connsiteX0" fmla="*/ 39007 w 6298293"/>
            <a:gd name="connsiteY0" fmla="*/ 2433918 h 2433918"/>
            <a:gd name="connsiteX1" fmla="*/ 463550 w 6298293"/>
            <a:gd name="connsiteY1" fmla="*/ 2042032 h 2433918"/>
            <a:gd name="connsiteX2" fmla="*/ 3010807 w 6298293"/>
            <a:gd name="connsiteY2" fmla="*/ 605118 h 2433918"/>
            <a:gd name="connsiteX3" fmla="*/ 4447721 w 6298293"/>
            <a:gd name="connsiteY3" fmla="*/ 17289 h 2433918"/>
            <a:gd name="connsiteX4" fmla="*/ 5187950 w 6298293"/>
            <a:gd name="connsiteY4" fmla="*/ 1203832 h 2433918"/>
            <a:gd name="connsiteX5" fmla="*/ 6298293 w 6298293"/>
            <a:gd name="connsiteY5" fmla="*/ 1029660 h 2433918"/>
            <a:gd name="connsiteX0" fmla="*/ 39007 w 6363607"/>
            <a:gd name="connsiteY0" fmla="*/ 2433918 h 2433918"/>
            <a:gd name="connsiteX1" fmla="*/ 463550 w 6363607"/>
            <a:gd name="connsiteY1" fmla="*/ 2042032 h 2433918"/>
            <a:gd name="connsiteX2" fmla="*/ 3010807 w 6363607"/>
            <a:gd name="connsiteY2" fmla="*/ 605118 h 2433918"/>
            <a:gd name="connsiteX3" fmla="*/ 4447721 w 6363607"/>
            <a:gd name="connsiteY3" fmla="*/ 17289 h 2433918"/>
            <a:gd name="connsiteX4" fmla="*/ 5187950 w 6363607"/>
            <a:gd name="connsiteY4" fmla="*/ 1203832 h 2433918"/>
            <a:gd name="connsiteX5" fmla="*/ 6363607 w 6363607"/>
            <a:gd name="connsiteY5" fmla="*/ 877260 h 2433918"/>
            <a:gd name="connsiteX0" fmla="*/ 39007 w 6363607"/>
            <a:gd name="connsiteY0" fmla="*/ 2426088 h 2426088"/>
            <a:gd name="connsiteX1" fmla="*/ 463550 w 6363607"/>
            <a:gd name="connsiteY1" fmla="*/ 2034202 h 2426088"/>
            <a:gd name="connsiteX2" fmla="*/ 3010807 w 6363607"/>
            <a:gd name="connsiteY2" fmla="*/ 597288 h 2426088"/>
            <a:gd name="connsiteX3" fmla="*/ 4447721 w 6363607"/>
            <a:gd name="connsiteY3" fmla="*/ 9459 h 2426088"/>
            <a:gd name="connsiteX4" fmla="*/ 5177065 w 6363607"/>
            <a:gd name="connsiteY4" fmla="*/ 1010945 h 2426088"/>
            <a:gd name="connsiteX5" fmla="*/ 6363607 w 6363607"/>
            <a:gd name="connsiteY5" fmla="*/ 869430 h 2426088"/>
            <a:gd name="connsiteX0" fmla="*/ 39007 w 6363607"/>
            <a:gd name="connsiteY0" fmla="*/ 2428239 h 2428239"/>
            <a:gd name="connsiteX1" fmla="*/ 463550 w 6363607"/>
            <a:gd name="connsiteY1" fmla="*/ 2036353 h 2428239"/>
            <a:gd name="connsiteX2" fmla="*/ 3010807 w 6363607"/>
            <a:gd name="connsiteY2" fmla="*/ 599439 h 2428239"/>
            <a:gd name="connsiteX3" fmla="*/ 4447721 w 6363607"/>
            <a:gd name="connsiteY3" fmla="*/ 11610 h 2428239"/>
            <a:gd name="connsiteX4" fmla="*/ 5155293 w 6363607"/>
            <a:gd name="connsiteY4" fmla="*/ 1067524 h 2428239"/>
            <a:gd name="connsiteX5" fmla="*/ 6363607 w 6363607"/>
            <a:gd name="connsiteY5" fmla="*/ 871581 h 24282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363607" h="2428239">
              <a:moveTo>
                <a:pt x="39007" y="2428239"/>
              </a:moveTo>
              <a:cubicBezTo>
                <a:pt x="-44450" y="2410096"/>
                <a:pt x="-31750" y="2341153"/>
                <a:pt x="463550" y="2036353"/>
              </a:cubicBezTo>
              <a:cubicBezTo>
                <a:pt x="958850" y="1731553"/>
                <a:pt x="2346779" y="936896"/>
                <a:pt x="3010807" y="599439"/>
              </a:cubicBezTo>
              <a:cubicBezTo>
                <a:pt x="3674835" y="261982"/>
                <a:pt x="4090307" y="-66404"/>
                <a:pt x="4447721" y="11610"/>
              </a:cubicBezTo>
              <a:cubicBezTo>
                <a:pt x="4805135" y="89624"/>
                <a:pt x="4835979" y="924195"/>
                <a:pt x="5155293" y="1067524"/>
              </a:cubicBezTo>
              <a:cubicBezTo>
                <a:pt x="5474607" y="1210853"/>
                <a:pt x="5920014" y="1014002"/>
                <a:pt x="6363607" y="87158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189578</xdr:colOff>
      <xdr:row>280</xdr:row>
      <xdr:rowOff>102002</xdr:rowOff>
    </xdr:from>
    <xdr:to>
      <xdr:col>52</xdr:col>
      <xdr:colOff>564776</xdr:colOff>
      <xdr:row>294</xdr:row>
      <xdr:rowOff>35859</xdr:rowOff>
    </xdr:to>
    <xdr:sp macro="" textlink="">
      <xdr:nvSpPr>
        <xdr:cNvPr id="227" name="任意多边形: 形状 226">
          <a:extLst>
            <a:ext uri="{FF2B5EF4-FFF2-40B4-BE49-F238E27FC236}">
              <a16:creationId xmlns:a16="http://schemas.microsoft.com/office/drawing/2014/main" id="{86A2F88E-2D12-40BF-9D0B-7E5E4E53F1C2}"/>
            </a:ext>
          </a:extLst>
        </xdr:cNvPr>
        <xdr:cNvSpPr/>
      </xdr:nvSpPr>
      <xdr:spPr>
        <a:xfrm>
          <a:off x="26402378" y="49380542"/>
          <a:ext cx="5861598" cy="2387497"/>
        </a:xfrm>
        <a:custGeom>
          <a:avLst/>
          <a:gdLst>
            <a:gd name="connsiteX0" fmla="*/ 16610 w 5861598"/>
            <a:gd name="connsiteY0" fmla="*/ 2443975 h 2443975"/>
            <a:gd name="connsiteX1" fmla="*/ 177975 w 5861598"/>
            <a:gd name="connsiteY1" fmla="*/ 1897128 h 2443975"/>
            <a:gd name="connsiteX2" fmla="*/ 1289598 w 5861598"/>
            <a:gd name="connsiteY2" fmla="*/ 2130210 h 2443975"/>
            <a:gd name="connsiteX3" fmla="*/ 1477857 w 5861598"/>
            <a:gd name="connsiteY3" fmla="*/ 1027551 h 2443975"/>
            <a:gd name="connsiteX4" fmla="*/ 2750846 w 5861598"/>
            <a:gd name="connsiteY4" fmla="*/ 1099269 h 2443975"/>
            <a:gd name="connsiteX5" fmla="*/ 3351481 w 5861598"/>
            <a:gd name="connsiteY5" fmla="*/ 14539 h 2443975"/>
            <a:gd name="connsiteX6" fmla="*/ 3889363 w 5861598"/>
            <a:gd name="connsiteY6" fmla="*/ 471739 h 2443975"/>
            <a:gd name="connsiteX7" fmla="*/ 4561716 w 5861598"/>
            <a:gd name="connsiteY7" fmla="*/ 435881 h 2443975"/>
            <a:gd name="connsiteX8" fmla="*/ 4472069 w 5861598"/>
            <a:gd name="connsiteY8" fmla="*/ 1215810 h 2443975"/>
            <a:gd name="connsiteX9" fmla="*/ 5018916 w 5861598"/>
            <a:gd name="connsiteY9" fmla="*/ 1242704 h 2443975"/>
            <a:gd name="connsiteX10" fmla="*/ 5529904 w 5861598"/>
            <a:gd name="connsiteY10" fmla="*/ 1673010 h 2443975"/>
            <a:gd name="connsiteX11" fmla="*/ 5861598 w 5861598"/>
            <a:gd name="connsiteY11" fmla="*/ 991692 h 2443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861598" h="2443975">
              <a:moveTo>
                <a:pt x="16610" y="2443975"/>
              </a:moveTo>
              <a:cubicBezTo>
                <a:pt x="-8790" y="2196698"/>
                <a:pt x="-34190" y="1949422"/>
                <a:pt x="177975" y="1897128"/>
              </a:cubicBezTo>
              <a:cubicBezTo>
                <a:pt x="390140" y="1844834"/>
                <a:pt x="1072951" y="2275139"/>
                <a:pt x="1289598" y="2130210"/>
              </a:cubicBezTo>
              <a:cubicBezTo>
                <a:pt x="1506245" y="1985281"/>
                <a:pt x="1234316" y="1199374"/>
                <a:pt x="1477857" y="1027551"/>
              </a:cubicBezTo>
              <a:cubicBezTo>
                <a:pt x="1721398" y="855728"/>
                <a:pt x="2438575" y="1268104"/>
                <a:pt x="2750846" y="1099269"/>
              </a:cubicBezTo>
              <a:cubicBezTo>
                <a:pt x="3063117" y="930434"/>
                <a:pt x="3161728" y="119127"/>
                <a:pt x="3351481" y="14539"/>
              </a:cubicBezTo>
              <a:cubicBezTo>
                <a:pt x="3541234" y="-90049"/>
                <a:pt x="3687657" y="401515"/>
                <a:pt x="3889363" y="471739"/>
              </a:cubicBezTo>
              <a:cubicBezTo>
                <a:pt x="4091069" y="541963"/>
                <a:pt x="4464598" y="311869"/>
                <a:pt x="4561716" y="435881"/>
              </a:cubicBezTo>
              <a:cubicBezTo>
                <a:pt x="4658834" y="559893"/>
                <a:pt x="4395869" y="1081340"/>
                <a:pt x="4472069" y="1215810"/>
              </a:cubicBezTo>
              <a:cubicBezTo>
                <a:pt x="4548269" y="1350280"/>
                <a:pt x="4842610" y="1166504"/>
                <a:pt x="5018916" y="1242704"/>
              </a:cubicBezTo>
              <a:cubicBezTo>
                <a:pt x="5195222" y="1318904"/>
                <a:pt x="5389457" y="1714845"/>
                <a:pt x="5529904" y="1673010"/>
              </a:cubicBezTo>
              <a:cubicBezTo>
                <a:pt x="5670351" y="1631175"/>
                <a:pt x="5765974" y="1311433"/>
                <a:pt x="5861598" y="991692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283028</xdr:colOff>
      <xdr:row>324</xdr:row>
      <xdr:rowOff>78120</xdr:rowOff>
    </xdr:from>
    <xdr:to>
      <xdr:col>13</xdr:col>
      <xdr:colOff>103733</xdr:colOff>
      <xdr:row>324</xdr:row>
      <xdr:rowOff>78120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A13B34BD-A4C5-488F-A7D8-838BAE3BA5EF}"/>
            </a:ext>
          </a:extLst>
        </xdr:cNvPr>
        <xdr:cNvCxnSpPr/>
      </xdr:nvCxnSpPr>
      <xdr:spPr>
        <a:xfrm>
          <a:off x="1502228" y="57068100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291992</xdr:colOff>
      <xdr:row>305</xdr:row>
      <xdr:rowOff>87086</xdr:rowOff>
    </xdr:from>
    <xdr:to>
      <xdr:col>2</xdr:col>
      <xdr:colOff>291992</xdr:colOff>
      <xdr:row>324</xdr:row>
      <xdr:rowOff>69156</xdr:rowOff>
    </xdr:to>
    <xdr:cxnSp macro="">
      <xdr:nvCxnSpPr>
        <xdr:cNvPr id="229" name="直接箭头连接符 228">
          <a:extLst>
            <a:ext uri="{FF2B5EF4-FFF2-40B4-BE49-F238E27FC236}">
              <a16:creationId xmlns:a16="http://schemas.microsoft.com/office/drawing/2014/main" id="{1AAD01EA-8C21-4364-884C-76D5CD4ADF21}"/>
            </a:ext>
          </a:extLst>
        </xdr:cNvPr>
        <xdr:cNvCxnSpPr/>
      </xdr:nvCxnSpPr>
      <xdr:spPr>
        <a:xfrm flipV="1">
          <a:off x="1511192" y="53747126"/>
          <a:ext cx="0" cy="331201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174170</xdr:colOff>
      <xdr:row>301</xdr:row>
      <xdr:rowOff>32657</xdr:rowOff>
    </xdr:from>
    <xdr:to>
      <xdr:col>10</xdr:col>
      <xdr:colOff>446313</xdr:colOff>
      <xdr:row>304</xdr:row>
      <xdr:rowOff>14845</xdr:rowOff>
    </xdr:to>
    <xdr:sp macro="" textlink="">
      <xdr:nvSpPr>
        <xdr:cNvPr id="230" name="矩形 229">
          <a:extLst>
            <a:ext uri="{FF2B5EF4-FFF2-40B4-BE49-F238E27FC236}">
              <a16:creationId xmlns:a16="http://schemas.microsoft.com/office/drawing/2014/main" id="{3FF3EAA0-2CFB-4275-8CD3-91BF262DA9C7}"/>
            </a:ext>
          </a:extLst>
        </xdr:cNvPr>
        <xdr:cNvSpPr/>
      </xdr:nvSpPr>
      <xdr:spPr>
        <a:xfrm>
          <a:off x="3222170" y="52991657"/>
          <a:ext cx="3320143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风险</a:t>
          </a:r>
          <a:r>
            <a:rPr lang="en-US" altLang="zh-CN" sz="1800" b="1">
              <a:solidFill>
                <a:sysClr val="windowText" lastClr="000000"/>
              </a:solidFill>
            </a:rPr>
            <a:t>&amp;</a:t>
          </a:r>
          <a:r>
            <a:rPr lang="zh-CN" altLang="en-US" sz="1800" b="1">
              <a:solidFill>
                <a:sysClr val="windowText" lastClr="000000"/>
              </a:solidFill>
            </a:rPr>
            <a:t>收益关系与资本市场线</a:t>
          </a:r>
        </a:p>
      </xdr:txBody>
    </xdr:sp>
    <xdr:clientData/>
  </xdr:twoCellAnchor>
  <xdr:twoCellAnchor>
    <xdr:from>
      <xdr:col>2</xdr:col>
      <xdr:colOff>293915</xdr:colOff>
      <xdr:row>305</xdr:row>
      <xdr:rowOff>119743</xdr:rowOff>
    </xdr:from>
    <xdr:to>
      <xdr:col>13</xdr:col>
      <xdr:colOff>65314</xdr:colOff>
      <xdr:row>316</xdr:row>
      <xdr:rowOff>43542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D09D286E-886E-41E7-B3E5-9F1257EF6D2E}"/>
            </a:ext>
          </a:extLst>
        </xdr:cNvPr>
        <xdr:cNvCxnSpPr/>
      </xdr:nvCxnSpPr>
      <xdr:spPr>
        <a:xfrm flipV="1">
          <a:off x="1513115" y="53779783"/>
          <a:ext cx="6476999" cy="185165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299523</xdr:colOff>
      <xdr:row>315</xdr:row>
      <xdr:rowOff>148295</xdr:rowOff>
    </xdr:from>
    <xdr:to>
      <xdr:col>2</xdr:col>
      <xdr:colOff>412657</xdr:colOff>
      <xdr:row>316</xdr:row>
      <xdr:rowOff>87922</xdr:rowOff>
    </xdr:to>
    <xdr:sp macro="" textlink="">
      <xdr:nvSpPr>
        <xdr:cNvPr id="232" name="椭圆 231">
          <a:extLst>
            <a:ext uri="{FF2B5EF4-FFF2-40B4-BE49-F238E27FC236}">
              <a16:creationId xmlns:a16="http://schemas.microsoft.com/office/drawing/2014/main" id="{B110173A-E49B-4827-9942-3332E2372345}"/>
            </a:ext>
          </a:extLst>
        </xdr:cNvPr>
        <xdr:cNvSpPr/>
      </xdr:nvSpPr>
      <xdr:spPr>
        <a:xfrm>
          <a:off x="1518723" y="55560935"/>
          <a:ext cx="113134" cy="114887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170239</xdr:colOff>
      <xdr:row>315</xdr:row>
      <xdr:rowOff>5097</xdr:rowOff>
    </xdr:from>
    <xdr:to>
      <xdr:col>3</xdr:col>
      <xdr:colOff>283373</xdr:colOff>
      <xdr:row>315</xdr:row>
      <xdr:rowOff>120570</xdr:rowOff>
    </xdr:to>
    <xdr:sp macro="" textlink="">
      <xdr:nvSpPr>
        <xdr:cNvPr id="233" name="椭圆 232">
          <a:extLst>
            <a:ext uri="{FF2B5EF4-FFF2-40B4-BE49-F238E27FC236}">
              <a16:creationId xmlns:a16="http://schemas.microsoft.com/office/drawing/2014/main" id="{306A1B11-90E1-48E8-99B5-DF09710E7036}"/>
            </a:ext>
          </a:extLst>
        </xdr:cNvPr>
        <xdr:cNvSpPr/>
      </xdr:nvSpPr>
      <xdr:spPr>
        <a:xfrm>
          <a:off x="1999039" y="55417737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92765</xdr:colOff>
      <xdr:row>314</xdr:row>
      <xdr:rowOff>19878</xdr:rowOff>
    </xdr:from>
    <xdr:to>
      <xdr:col>4</xdr:col>
      <xdr:colOff>205899</xdr:colOff>
      <xdr:row>314</xdr:row>
      <xdr:rowOff>135351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7DB57966-3F87-400C-B856-F6DE3B6F891F}"/>
            </a:ext>
          </a:extLst>
        </xdr:cNvPr>
        <xdr:cNvSpPr/>
      </xdr:nvSpPr>
      <xdr:spPr>
        <a:xfrm>
          <a:off x="2531165" y="55257258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53008</xdr:colOff>
      <xdr:row>313</xdr:row>
      <xdr:rowOff>33130</xdr:rowOff>
    </xdr:from>
    <xdr:to>
      <xdr:col>5</xdr:col>
      <xdr:colOff>166142</xdr:colOff>
      <xdr:row>313</xdr:row>
      <xdr:rowOff>148603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F37BBC53-7C1B-4445-937D-8872FB769DD7}"/>
            </a:ext>
          </a:extLst>
        </xdr:cNvPr>
        <xdr:cNvSpPr/>
      </xdr:nvSpPr>
      <xdr:spPr>
        <a:xfrm>
          <a:off x="3101008" y="55095250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165653</xdr:colOff>
      <xdr:row>312</xdr:row>
      <xdr:rowOff>0</xdr:rowOff>
    </xdr:from>
    <xdr:to>
      <xdr:col>6</xdr:col>
      <xdr:colOff>278787</xdr:colOff>
      <xdr:row>312</xdr:row>
      <xdr:rowOff>115473</xdr:rowOff>
    </xdr:to>
    <xdr:sp macro="" textlink="">
      <xdr:nvSpPr>
        <xdr:cNvPr id="236" name="椭圆 235">
          <a:extLst>
            <a:ext uri="{FF2B5EF4-FFF2-40B4-BE49-F238E27FC236}">
              <a16:creationId xmlns:a16="http://schemas.microsoft.com/office/drawing/2014/main" id="{E6FA7E0A-0FEA-46B3-8284-8DA2E94C9617}"/>
            </a:ext>
          </a:extLst>
        </xdr:cNvPr>
        <xdr:cNvSpPr/>
      </xdr:nvSpPr>
      <xdr:spPr>
        <a:xfrm>
          <a:off x="3823253" y="54886860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298174</xdr:colOff>
      <xdr:row>310</xdr:row>
      <xdr:rowOff>145773</xdr:rowOff>
    </xdr:from>
    <xdr:to>
      <xdr:col>7</xdr:col>
      <xdr:colOff>411308</xdr:colOff>
      <xdr:row>311</xdr:row>
      <xdr:rowOff>88968</xdr:rowOff>
    </xdr:to>
    <xdr:sp macro="" textlink="">
      <xdr:nvSpPr>
        <xdr:cNvPr id="237" name="椭圆 236">
          <a:extLst>
            <a:ext uri="{FF2B5EF4-FFF2-40B4-BE49-F238E27FC236}">
              <a16:creationId xmlns:a16="http://schemas.microsoft.com/office/drawing/2014/main" id="{95E9B70A-D52E-49C5-991A-93EA558B4168}"/>
            </a:ext>
          </a:extLst>
        </xdr:cNvPr>
        <xdr:cNvSpPr/>
      </xdr:nvSpPr>
      <xdr:spPr>
        <a:xfrm>
          <a:off x="4565374" y="54682113"/>
          <a:ext cx="113134" cy="118455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318052</xdr:colOff>
      <xdr:row>309</xdr:row>
      <xdr:rowOff>132521</xdr:rowOff>
    </xdr:from>
    <xdr:to>
      <xdr:col>8</xdr:col>
      <xdr:colOff>431186</xdr:colOff>
      <xdr:row>310</xdr:row>
      <xdr:rowOff>75716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733597D0-2C07-4AD6-9FDD-276802B8D04F}"/>
            </a:ext>
          </a:extLst>
        </xdr:cNvPr>
        <xdr:cNvSpPr/>
      </xdr:nvSpPr>
      <xdr:spPr>
        <a:xfrm>
          <a:off x="5194852" y="54493601"/>
          <a:ext cx="113134" cy="118455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318052</xdr:colOff>
      <xdr:row>308</xdr:row>
      <xdr:rowOff>139149</xdr:rowOff>
    </xdr:from>
    <xdr:to>
      <xdr:col>9</xdr:col>
      <xdr:colOff>431186</xdr:colOff>
      <xdr:row>309</xdr:row>
      <xdr:rowOff>82343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ABB72A44-2FA3-4680-865A-B26E74171274}"/>
            </a:ext>
          </a:extLst>
        </xdr:cNvPr>
        <xdr:cNvSpPr/>
      </xdr:nvSpPr>
      <xdr:spPr>
        <a:xfrm>
          <a:off x="5804452" y="54324969"/>
          <a:ext cx="113134" cy="118454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72887</xdr:colOff>
      <xdr:row>307</xdr:row>
      <xdr:rowOff>39756</xdr:rowOff>
    </xdr:from>
    <xdr:to>
      <xdr:col>11</xdr:col>
      <xdr:colOff>186021</xdr:colOff>
      <xdr:row>307</xdr:row>
      <xdr:rowOff>155229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F0EDA185-54BB-4065-9381-EB1FF4E1B41F}"/>
            </a:ext>
          </a:extLst>
        </xdr:cNvPr>
        <xdr:cNvSpPr/>
      </xdr:nvSpPr>
      <xdr:spPr>
        <a:xfrm>
          <a:off x="6778487" y="54050316"/>
          <a:ext cx="113134" cy="115473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298174</xdr:colOff>
      <xdr:row>305</xdr:row>
      <xdr:rowOff>139149</xdr:rowOff>
    </xdr:from>
    <xdr:to>
      <xdr:col>12</xdr:col>
      <xdr:colOff>411308</xdr:colOff>
      <xdr:row>306</xdr:row>
      <xdr:rowOff>82343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D1397B74-701C-44A6-9DF3-FB1F4E040BA1}"/>
            </a:ext>
          </a:extLst>
        </xdr:cNvPr>
        <xdr:cNvSpPr/>
      </xdr:nvSpPr>
      <xdr:spPr>
        <a:xfrm>
          <a:off x="7613374" y="53799189"/>
          <a:ext cx="113134" cy="118454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555812</xdr:colOff>
      <xdr:row>325</xdr:row>
      <xdr:rowOff>-1</xdr:rowOff>
    </xdr:from>
    <xdr:to>
      <xdr:col>13</xdr:col>
      <xdr:colOff>251012</xdr:colOff>
      <xdr:row>327</xdr:row>
      <xdr:rowOff>161481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CD80F772-F48A-448F-987E-94632AAD8818}"/>
            </a:ext>
          </a:extLst>
        </xdr:cNvPr>
        <xdr:cNvSpPr/>
      </xdr:nvSpPr>
      <xdr:spPr>
        <a:xfrm>
          <a:off x="6651812" y="57165239"/>
          <a:ext cx="1524000" cy="5120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1</xdr:col>
      <xdr:colOff>385482</xdr:colOff>
      <xdr:row>313</xdr:row>
      <xdr:rowOff>8964</xdr:rowOff>
    </xdr:from>
    <xdr:to>
      <xdr:col>2</xdr:col>
      <xdr:colOff>116541</xdr:colOff>
      <xdr:row>319</xdr:row>
      <xdr:rowOff>143435</xdr:rowOff>
    </xdr:to>
    <xdr:sp macro="" textlink="">
      <xdr:nvSpPr>
        <xdr:cNvPr id="243" name="矩形 242">
          <a:extLst>
            <a:ext uri="{FF2B5EF4-FFF2-40B4-BE49-F238E27FC236}">
              <a16:creationId xmlns:a16="http://schemas.microsoft.com/office/drawing/2014/main" id="{08B9D297-AE67-49BE-B0AB-3077436F65C4}"/>
            </a:ext>
          </a:extLst>
        </xdr:cNvPr>
        <xdr:cNvSpPr/>
      </xdr:nvSpPr>
      <xdr:spPr>
        <a:xfrm>
          <a:off x="995082" y="55071084"/>
          <a:ext cx="340659" cy="118603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16</xdr:col>
      <xdr:colOff>94770</xdr:colOff>
      <xdr:row>324</xdr:row>
      <xdr:rowOff>17928</xdr:rowOff>
    </xdr:from>
    <xdr:to>
      <xdr:col>26</xdr:col>
      <xdr:colOff>525075</xdr:colOff>
      <xdr:row>324</xdr:row>
      <xdr:rowOff>17928</xdr:rowOff>
    </xdr:to>
    <xdr:cxnSp macro="">
      <xdr:nvCxnSpPr>
        <xdr:cNvPr id="244" name="直接箭头连接符 243">
          <a:extLst>
            <a:ext uri="{FF2B5EF4-FFF2-40B4-BE49-F238E27FC236}">
              <a16:creationId xmlns:a16="http://schemas.microsoft.com/office/drawing/2014/main" id="{60249B6B-218C-4348-844E-6653964F615F}"/>
            </a:ext>
          </a:extLst>
        </xdr:cNvPr>
        <xdr:cNvCxnSpPr/>
      </xdr:nvCxnSpPr>
      <xdr:spPr>
        <a:xfrm>
          <a:off x="9848370" y="57007908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103734</xdr:colOff>
      <xdr:row>305</xdr:row>
      <xdr:rowOff>26894</xdr:rowOff>
    </xdr:from>
    <xdr:to>
      <xdr:col>16</xdr:col>
      <xdr:colOff>103734</xdr:colOff>
      <xdr:row>324</xdr:row>
      <xdr:rowOff>8964</xdr:rowOff>
    </xdr:to>
    <xdr:cxnSp macro="">
      <xdr:nvCxnSpPr>
        <xdr:cNvPr id="245" name="直接箭头连接符 244">
          <a:extLst>
            <a:ext uri="{FF2B5EF4-FFF2-40B4-BE49-F238E27FC236}">
              <a16:creationId xmlns:a16="http://schemas.microsoft.com/office/drawing/2014/main" id="{8E646324-A342-4A02-8373-C1BA105BB6AE}"/>
            </a:ext>
          </a:extLst>
        </xdr:cNvPr>
        <xdr:cNvCxnSpPr/>
      </xdr:nvCxnSpPr>
      <xdr:spPr>
        <a:xfrm flipV="1">
          <a:off x="9857334" y="53686934"/>
          <a:ext cx="0" cy="331201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367554</xdr:colOff>
      <xdr:row>324</xdr:row>
      <xdr:rowOff>119102</xdr:rowOff>
    </xdr:from>
    <xdr:to>
      <xdr:col>27</xdr:col>
      <xdr:colOff>62754</xdr:colOff>
      <xdr:row>327</xdr:row>
      <xdr:rowOff>101289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4A837F0D-2DF1-45B1-ABB7-9FF1BF138EAD}"/>
            </a:ext>
          </a:extLst>
        </xdr:cNvPr>
        <xdr:cNvSpPr/>
      </xdr:nvSpPr>
      <xdr:spPr>
        <a:xfrm>
          <a:off x="14997954" y="57109082"/>
          <a:ext cx="1524000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15</xdr:col>
      <xdr:colOff>197224</xdr:colOff>
      <xdr:row>312</xdr:row>
      <xdr:rowOff>128066</xdr:rowOff>
    </xdr:from>
    <xdr:to>
      <xdr:col>15</xdr:col>
      <xdr:colOff>537883</xdr:colOff>
      <xdr:row>319</xdr:row>
      <xdr:rowOff>83243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8BF11F2C-FD9D-46BD-99F3-A44314FCFDC3}"/>
            </a:ext>
          </a:extLst>
        </xdr:cNvPr>
        <xdr:cNvSpPr/>
      </xdr:nvSpPr>
      <xdr:spPr>
        <a:xfrm>
          <a:off x="9341224" y="55014926"/>
          <a:ext cx="340659" cy="118199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19</xdr:col>
      <xdr:colOff>233082</xdr:colOff>
      <xdr:row>302</xdr:row>
      <xdr:rowOff>8965</xdr:rowOff>
    </xdr:from>
    <xdr:to>
      <xdr:col>24</xdr:col>
      <xdr:colOff>505225</xdr:colOff>
      <xdr:row>304</xdr:row>
      <xdr:rowOff>170447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5B4B3728-3234-4544-8B05-3E6BA0957912}"/>
            </a:ext>
          </a:extLst>
        </xdr:cNvPr>
        <xdr:cNvSpPr/>
      </xdr:nvSpPr>
      <xdr:spPr>
        <a:xfrm>
          <a:off x="11815482" y="53143225"/>
          <a:ext cx="3320143" cy="5120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资本市场线斜率变小</a:t>
          </a:r>
        </a:p>
      </xdr:txBody>
    </xdr:sp>
    <xdr:clientData/>
  </xdr:twoCellAnchor>
  <xdr:twoCellAnchor>
    <xdr:from>
      <xdr:col>16</xdr:col>
      <xdr:colOff>107575</xdr:colOff>
      <xdr:row>315</xdr:row>
      <xdr:rowOff>89647</xdr:rowOff>
    </xdr:from>
    <xdr:to>
      <xdr:col>26</xdr:col>
      <xdr:colOff>475129</xdr:colOff>
      <xdr:row>320</xdr:row>
      <xdr:rowOff>4483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600D87BE-155C-4D3A-BBB1-950965C9BA27}"/>
            </a:ext>
          </a:extLst>
        </xdr:cNvPr>
        <xdr:cNvCxnSpPr/>
      </xdr:nvCxnSpPr>
      <xdr:spPr>
        <a:xfrm flipV="1">
          <a:off x="9861175" y="55502287"/>
          <a:ext cx="6463554" cy="79113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94770</xdr:colOff>
      <xdr:row>324</xdr:row>
      <xdr:rowOff>17928</xdr:rowOff>
    </xdr:from>
    <xdr:to>
      <xdr:col>40</xdr:col>
      <xdr:colOff>525075</xdr:colOff>
      <xdr:row>324</xdr:row>
      <xdr:rowOff>17928</xdr:rowOff>
    </xdr:to>
    <xdr:cxnSp macro="">
      <xdr:nvCxnSpPr>
        <xdr:cNvPr id="250" name="直接箭头连接符 249">
          <a:extLst>
            <a:ext uri="{FF2B5EF4-FFF2-40B4-BE49-F238E27FC236}">
              <a16:creationId xmlns:a16="http://schemas.microsoft.com/office/drawing/2014/main" id="{590806CC-BD3B-41F8-A5F7-68C406B2006E}"/>
            </a:ext>
          </a:extLst>
        </xdr:cNvPr>
        <xdr:cNvCxnSpPr/>
      </xdr:nvCxnSpPr>
      <xdr:spPr>
        <a:xfrm>
          <a:off x="18382770" y="57007908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103734</xdr:colOff>
      <xdr:row>305</xdr:row>
      <xdr:rowOff>26894</xdr:rowOff>
    </xdr:from>
    <xdr:to>
      <xdr:col>30</xdr:col>
      <xdr:colOff>103734</xdr:colOff>
      <xdr:row>324</xdr:row>
      <xdr:rowOff>8964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724AC4B3-62C7-4D56-917E-EFE3C3DAE58F}"/>
            </a:ext>
          </a:extLst>
        </xdr:cNvPr>
        <xdr:cNvCxnSpPr/>
      </xdr:nvCxnSpPr>
      <xdr:spPr>
        <a:xfrm flipV="1">
          <a:off x="18391734" y="53686934"/>
          <a:ext cx="0" cy="331201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367554</xdr:colOff>
      <xdr:row>324</xdr:row>
      <xdr:rowOff>119102</xdr:rowOff>
    </xdr:from>
    <xdr:to>
      <xdr:col>41</xdr:col>
      <xdr:colOff>62754</xdr:colOff>
      <xdr:row>327</xdr:row>
      <xdr:rowOff>101289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2940DA3C-2DF7-4470-82C1-5AEE0B1A7714}"/>
            </a:ext>
          </a:extLst>
        </xdr:cNvPr>
        <xdr:cNvSpPr/>
      </xdr:nvSpPr>
      <xdr:spPr>
        <a:xfrm>
          <a:off x="23532354" y="57109082"/>
          <a:ext cx="1524000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风险</a:t>
          </a:r>
        </a:p>
      </xdr:txBody>
    </xdr:sp>
    <xdr:clientData/>
  </xdr:twoCellAnchor>
  <xdr:twoCellAnchor>
    <xdr:from>
      <xdr:col>29</xdr:col>
      <xdr:colOff>197224</xdr:colOff>
      <xdr:row>312</xdr:row>
      <xdr:rowOff>128066</xdr:rowOff>
    </xdr:from>
    <xdr:to>
      <xdr:col>29</xdr:col>
      <xdr:colOff>537883</xdr:colOff>
      <xdr:row>319</xdr:row>
      <xdr:rowOff>83243</xdr:rowOff>
    </xdr:to>
    <xdr:sp macro="" textlink="">
      <xdr:nvSpPr>
        <xdr:cNvPr id="253" name="矩形 252">
          <a:extLst>
            <a:ext uri="{FF2B5EF4-FFF2-40B4-BE49-F238E27FC236}">
              <a16:creationId xmlns:a16="http://schemas.microsoft.com/office/drawing/2014/main" id="{31C408F9-EED2-4AE7-AC39-86B04DAB01B5}"/>
            </a:ext>
          </a:extLst>
        </xdr:cNvPr>
        <xdr:cNvSpPr/>
      </xdr:nvSpPr>
      <xdr:spPr>
        <a:xfrm>
          <a:off x="17875624" y="55014926"/>
          <a:ext cx="340659" cy="118199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</a:t>
          </a:r>
          <a:r>
            <a:rPr lang="zh-CN" altLang="en-US" sz="1600" b="1">
              <a:solidFill>
                <a:sysClr val="windowText" lastClr="000000"/>
              </a:solidFill>
            </a:rPr>
            <a:t>收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益</a:t>
          </a:r>
        </a:p>
      </xdr:txBody>
    </xdr:sp>
    <xdr:clientData/>
  </xdr:twoCellAnchor>
  <xdr:twoCellAnchor>
    <xdr:from>
      <xdr:col>33</xdr:col>
      <xdr:colOff>233082</xdr:colOff>
      <xdr:row>302</xdr:row>
      <xdr:rowOff>8965</xdr:rowOff>
    </xdr:from>
    <xdr:to>
      <xdr:col>38</xdr:col>
      <xdr:colOff>505225</xdr:colOff>
      <xdr:row>304</xdr:row>
      <xdr:rowOff>170447</xdr:rowOff>
    </xdr:to>
    <xdr:sp macro="" textlink="">
      <xdr:nvSpPr>
        <xdr:cNvPr id="254" name="矩形 253">
          <a:extLst>
            <a:ext uri="{FF2B5EF4-FFF2-40B4-BE49-F238E27FC236}">
              <a16:creationId xmlns:a16="http://schemas.microsoft.com/office/drawing/2014/main" id="{1EDFA939-C8FC-4D47-AAB8-6B53A60EE4A9}"/>
            </a:ext>
          </a:extLst>
        </xdr:cNvPr>
        <xdr:cNvSpPr/>
      </xdr:nvSpPr>
      <xdr:spPr>
        <a:xfrm>
          <a:off x="20349882" y="53143225"/>
          <a:ext cx="3320143" cy="51200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资本市场线斜率变大</a:t>
          </a:r>
        </a:p>
      </xdr:txBody>
    </xdr:sp>
    <xdr:clientData/>
  </xdr:twoCellAnchor>
  <xdr:twoCellAnchor>
    <xdr:from>
      <xdr:col>30</xdr:col>
      <xdr:colOff>107575</xdr:colOff>
      <xdr:row>309</xdr:row>
      <xdr:rowOff>110837</xdr:rowOff>
    </xdr:from>
    <xdr:to>
      <xdr:col>40</xdr:col>
      <xdr:colOff>124691</xdr:colOff>
      <xdr:row>320</xdr:row>
      <xdr:rowOff>4484</xdr:rowOff>
    </xdr:to>
    <xdr:cxnSp macro="">
      <xdr:nvCxnSpPr>
        <xdr:cNvPr id="255" name="直接连接符 254">
          <a:extLst>
            <a:ext uri="{FF2B5EF4-FFF2-40B4-BE49-F238E27FC236}">
              <a16:creationId xmlns:a16="http://schemas.microsoft.com/office/drawing/2014/main" id="{3BDA2AA3-973B-421D-AC76-8AC9A7559E36}"/>
            </a:ext>
          </a:extLst>
        </xdr:cNvPr>
        <xdr:cNvCxnSpPr/>
      </xdr:nvCxnSpPr>
      <xdr:spPr>
        <a:xfrm flipV="1">
          <a:off x="18395575" y="54471917"/>
          <a:ext cx="6113116" cy="182150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355</xdr:row>
      <xdr:rowOff>48185</xdr:rowOff>
    </xdr:from>
    <xdr:to>
      <xdr:col>13</xdr:col>
      <xdr:colOff>106455</xdr:colOff>
      <xdr:row>355</xdr:row>
      <xdr:rowOff>48185</xdr:rowOff>
    </xdr:to>
    <xdr:cxnSp macro="">
      <xdr:nvCxnSpPr>
        <xdr:cNvPr id="256" name="直接箭头连接符 255">
          <a:extLst>
            <a:ext uri="{FF2B5EF4-FFF2-40B4-BE49-F238E27FC236}">
              <a16:creationId xmlns:a16="http://schemas.microsoft.com/office/drawing/2014/main" id="{FAAD8A48-0E8E-409D-82B7-D8E337851FBC}"/>
            </a:ext>
          </a:extLst>
        </xdr:cNvPr>
        <xdr:cNvCxnSpPr/>
      </xdr:nvCxnSpPr>
      <xdr:spPr>
        <a:xfrm>
          <a:off x="1504950" y="6247122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294714</xdr:colOff>
      <xdr:row>336</xdr:row>
      <xdr:rowOff>57150</xdr:rowOff>
    </xdr:from>
    <xdr:to>
      <xdr:col>2</xdr:col>
      <xdr:colOff>294714</xdr:colOff>
      <xdr:row>355</xdr:row>
      <xdr:rowOff>39221</xdr:rowOff>
    </xdr:to>
    <xdr:cxnSp macro="">
      <xdr:nvCxnSpPr>
        <xdr:cNvPr id="257" name="直接箭头连接符 256">
          <a:extLst>
            <a:ext uri="{FF2B5EF4-FFF2-40B4-BE49-F238E27FC236}">
              <a16:creationId xmlns:a16="http://schemas.microsoft.com/office/drawing/2014/main" id="{502CB383-CE5F-4FB0-8275-2A709DF769B5}"/>
            </a:ext>
          </a:extLst>
        </xdr:cNvPr>
        <xdr:cNvCxnSpPr/>
      </xdr:nvCxnSpPr>
      <xdr:spPr>
        <a:xfrm flipV="1">
          <a:off x="1513914" y="5915025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465525</xdr:colOff>
      <xdr:row>332</xdr:row>
      <xdr:rowOff>120906</xdr:rowOff>
    </xdr:from>
    <xdr:to>
      <xdr:col>10</xdr:col>
      <xdr:colOff>487295</xdr:colOff>
      <xdr:row>335</xdr:row>
      <xdr:rowOff>103094</xdr:rowOff>
    </xdr:to>
    <xdr:sp macro="" textlink="">
      <xdr:nvSpPr>
        <xdr:cNvPr id="258" name="矩形 257">
          <a:extLst>
            <a:ext uri="{FF2B5EF4-FFF2-40B4-BE49-F238E27FC236}">
              <a16:creationId xmlns:a16="http://schemas.microsoft.com/office/drawing/2014/main" id="{E3135B69-B053-4E66-898D-734514B3A241}"/>
            </a:ext>
          </a:extLst>
        </xdr:cNvPr>
        <xdr:cNvSpPr/>
      </xdr:nvSpPr>
      <xdr:spPr>
        <a:xfrm>
          <a:off x="3513525" y="58512966"/>
          <a:ext cx="3069770" cy="50796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800" b="1">
              <a:solidFill>
                <a:sysClr val="windowText" lastClr="000000"/>
              </a:solidFill>
            </a:rPr>
            <a:t>市场周期与预期收益率</a:t>
          </a:r>
          <a:r>
            <a:rPr lang="en-US" altLang="zh-CN" sz="1800" b="1" baseline="0">
              <a:solidFill>
                <a:sysClr val="windowText" lastClr="000000"/>
              </a:solidFill>
            </a:rPr>
            <a:t> I</a:t>
          </a:r>
          <a:endParaRPr lang="zh-CN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284950</xdr:colOff>
      <xdr:row>345</xdr:row>
      <xdr:rowOff>117183</xdr:rowOff>
    </xdr:from>
    <xdr:to>
      <xdr:col>13</xdr:col>
      <xdr:colOff>34578</xdr:colOff>
      <xdr:row>350</xdr:row>
      <xdr:rowOff>84526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7DBE445E-B6C1-4FEB-BA6A-55E2D4650F91}"/>
            </a:ext>
          </a:extLst>
        </xdr:cNvPr>
        <xdr:cNvCxnSpPr/>
      </xdr:nvCxnSpPr>
      <xdr:spPr>
        <a:xfrm flipV="1">
          <a:off x="1504150" y="60787623"/>
          <a:ext cx="6455228" cy="843643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367553</xdr:colOff>
      <xdr:row>342</xdr:row>
      <xdr:rowOff>49615</xdr:rowOff>
    </xdr:from>
    <xdr:to>
      <xdr:col>11</xdr:col>
      <xdr:colOff>484094</xdr:colOff>
      <xdr:row>352</xdr:row>
      <xdr:rowOff>152400</xdr:rowOff>
    </xdr:to>
    <xdr:sp macro="" textlink="">
      <xdr:nvSpPr>
        <xdr:cNvPr id="260" name="任意多边形: 形状 259">
          <a:extLst>
            <a:ext uri="{FF2B5EF4-FFF2-40B4-BE49-F238E27FC236}">
              <a16:creationId xmlns:a16="http://schemas.microsoft.com/office/drawing/2014/main" id="{68973C3C-3226-42DD-B767-C043F1C0DE21}"/>
            </a:ext>
          </a:extLst>
        </xdr:cNvPr>
        <xdr:cNvSpPr/>
      </xdr:nvSpPr>
      <xdr:spPr>
        <a:xfrm>
          <a:off x="2196353" y="60194275"/>
          <a:ext cx="4993341" cy="1855385"/>
        </a:xfrm>
        <a:custGeom>
          <a:avLst/>
          <a:gdLst>
            <a:gd name="connsiteX0" fmla="*/ 0 w 4993341"/>
            <a:gd name="connsiteY0" fmla="*/ 1895726 h 1895726"/>
            <a:gd name="connsiteX1" fmla="*/ 600635 w 4993341"/>
            <a:gd name="connsiteY1" fmla="*/ 1295091 h 1895726"/>
            <a:gd name="connsiteX2" fmla="*/ 1344706 w 4993341"/>
            <a:gd name="connsiteY2" fmla="*/ 138644 h 1895726"/>
            <a:gd name="connsiteX3" fmla="*/ 2106706 w 4993341"/>
            <a:gd name="connsiteY3" fmla="*/ 192432 h 1895726"/>
            <a:gd name="connsiteX4" fmla="*/ 3379694 w 4993341"/>
            <a:gd name="connsiteY4" fmla="*/ 1680573 h 1895726"/>
            <a:gd name="connsiteX5" fmla="*/ 4993341 w 4993341"/>
            <a:gd name="connsiteY5" fmla="*/ 75891 h 1895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993341" h="1895726">
              <a:moveTo>
                <a:pt x="0" y="1895726"/>
              </a:moveTo>
              <a:cubicBezTo>
                <a:pt x="188258" y="1741832"/>
                <a:pt x="376517" y="1587938"/>
                <a:pt x="600635" y="1295091"/>
              </a:cubicBezTo>
              <a:cubicBezTo>
                <a:pt x="824753" y="1002244"/>
                <a:pt x="1093694" y="322420"/>
                <a:pt x="1344706" y="138644"/>
              </a:cubicBezTo>
              <a:cubicBezTo>
                <a:pt x="1595718" y="-45133"/>
                <a:pt x="1767541" y="-64556"/>
                <a:pt x="2106706" y="192432"/>
              </a:cubicBezTo>
              <a:cubicBezTo>
                <a:pt x="2445871" y="449420"/>
                <a:pt x="2898588" y="1699996"/>
                <a:pt x="3379694" y="1680573"/>
              </a:cubicBezTo>
              <a:cubicBezTo>
                <a:pt x="3860800" y="1661149"/>
                <a:pt x="4427070" y="868520"/>
                <a:pt x="4993341" y="75891"/>
              </a:cubicBez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41869</xdr:colOff>
      <xdr:row>351</xdr:row>
      <xdr:rowOff>2716</xdr:rowOff>
    </xdr:from>
    <xdr:to>
      <xdr:col>9</xdr:col>
      <xdr:colOff>223576</xdr:colOff>
      <xdr:row>352</xdr:row>
      <xdr:rowOff>15375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67DBFBE6-48C0-47A7-9E25-4E29BB77B995}"/>
            </a:ext>
          </a:extLst>
        </xdr:cNvPr>
        <xdr:cNvSpPr/>
      </xdr:nvSpPr>
      <xdr:spPr>
        <a:xfrm>
          <a:off x="5528269" y="61724716"/>
          <a:ext cx="181707" cy="18791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435428</xdr:colOff>
      <xdr:row>338</xdr:row>
      <xdr:rowOff>163285</xdr:rowOff>
    </xdr:from>
    <xdr:to>
      <xdr:col>2</xdr:col>
      <xdr:colOff>174170</xdr:colOff>
      <xdr:row>353</xdr:row>
      <xdr:rowOff>152399</xdr:rowOff>
    </xdr:to>
    <xdr:sp macro="" textlink="">
      <xdr:nvSpPr>
        <xdr:cNvPr id="262" name="矩形 261">
          <a:extLst>
            <a:ext uri="{FF2B5EF4-FFF2-40B4-BE49-F238E27FC236}">
              <a16:creationId xmlns:a16="http://schemas.microsoft.com/office/drawing/2014/main" id="{6CF74432-A4BC-4CDF-8DEE-D52188AE6E33}"/>
            </a:ext>
          </a:extLst>
        </xdr:cNvPr>
        <xdr:cNvSpPr/>
      </xdr:nvSpPr>
      <xdr:spPr>
        <a:xfrm>
          <a:off x="1045028" y="59606905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市场周期</a:t>
          </a:r>
        </a:p>
      </xdr:txBody>
    </xdr:sp>
    <xdr:clientData/>
  </xdr:twoCellAnchor>
  <xdr:twoCellAnchor>
    <xdr:from>
      <xdr:col>16</xdr:col>
      <xdr:colOff>285750</xdr:colOff>
      <xdr:row>354</xdr:row>
      <xdr:rowOff>48185</xdr:rowOff>
    </xdr:from>
    <xdr:to>
      <xdr:col>27</xdr:col>
      <xdr:colOff>106455</xdr:colOff>
      <xdr:row>354</xdr:row>
      <xdr:rowOff>48185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8C38C914-E35F-498A-9C85-2958B06CF050}"/>
            </a:ext>
          </a:extLst>
        </xdr:cNvPr>
        <xdr:cNvCxnSpPr/>
      </xdr:nvCxnSpPr>
      <xdr:spPr>
        <a:xfrm>
          <a:off x="10039350" y="6229596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294714</xdr:colOff>
      <xdr:row>335</xdr:row>
      <xdr:rowOff>57150</xdr:rowOff>
    </xdr:from>
    <xdr:to>
      <xdr:col>16</xdr:col>
      <xdr:colOff>294714</xdr:colOff>
      <xdr:row>354</xdr:row>
      <xdr:rowOff>39221</xdr:rowOff>
    </xdr:to>
    <xdr:cxnSp macro="">
      <xdr:nvCxnSpPr>
        <xdr:cNvPr id="264" name="直接箭头连接符 263">
          <a:extLst>
            <a:ext uri="{FF2B5EF4-FFF2-40B4-BE49-F238E27FC236}">
              <a16:creationId xmlns:a16="http://schemas.microsoft.com/office/drawing/2014/main" id="{EE720BE4-D31C-4881-93B9-11AA4AB1D1B0}"/>
            </a:ext>
          </a:extLst>
        </xdr:cNvPr>
        <xdr:cNvCxnSpPr/>
      </xdr:nvCxnSpPr>
      <xdr:spPr>
        <a:xfrm flipV="1">
          <a:off x="10048314" y="5897499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468080</xdr:colOff>
      <xdr:row>339</xdr:row>
      <xdr:rowOff>43537</xdr:rowOff>
    </xdr:from>
    <xdr:to>
      <xdr:col>25</xdr:col>
      <xdr:colOff>478965</xdr:colOff>
      <xdr:row>354</xdr:row>
      <xdr:rowOff>54429</xdr:rowOff>
    </xdr:to>
    <xdr:sp macro="" textlink="">
      <xdr:nvSpPr>
        <xdr:cNvPr id="265" name="任意多边形: 形状 264">
          <a:extLst>
            <a:ext uri="{FF2B5EF4-FFF2-40B4-BE49-F238E27FC236}">
              <a16:creationId xmlns:a16="http://schemas.microsoft.com/office/drawing/2014/main" id="{83E6713E-7D71-4132-BC23-BA1BD6EEC4B4}"/>
            </a:ext>
          </a:extLst>
        </xdr:cNvPr>
        <xdr:cNvSpPr/>
      </xdr:nvSpPr>
      <xdr:spPr>
        <a:xfrm>
          <a:off x="11440880" y="5966241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bg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457197</xdr:colOff>
      <xdr:row>338</xdr:row>
      <xdr:rowOff>54429</xdr:rowOff>
    </xdr:from>
    <xdr:to>
      <xdr:col>20</xdr:col>
      <xdr:colOff>457197</xdr:colOff>
      <xdr:row>354</xdr:row>
      <xdr:rowOff>32658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87015822-D7E1-4CBC-ACE2-B361D46B5559}"/>
            </a:ext>
          </a:extLst>
        </xdr:cNvPr>
        <xdr:cNvCxnSpPr/>
      </xdr:nvCxnSpPr>
      <xdr:spPr>
        <a:xfrm>
          <a:off x="12649197" y="59498049"/>
          <a:ext cx="0" cy="278238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293913</xdr:colOff>
      <xdr:row>354</xdr:row>
      <xdr:rowOff>76200</xdr:rowOff>
    </xdr:from>
    <xdr:to>
      <xdr:col>28</xdr:col>
      <xdr:colOff>108856</xdr:colOff>
      <xdr:row>357</xdr:row>
      <xdr:rowOff>58387</xdr:rowOff>
    </xdr:to>
    <xdr:sp macro="" textlink="">
      <xdr:nvSpPr>
        <xdr:cNvPr id="267" name="矩形 266">
          <a:extLst>
            <a:ext uri="{FF2B5EF4-FFF2-40B4-BE49-F238E27FC236}">
              <a16:creationId xmlns:a16="http://schemas.microsoft.com/office/drawing/2014/main" id="{FD50CD23-45E9-4206-A413-B0B5581413E8}"/>
            </a:ext>
          </a:extLst>
        </xdr:cNvPr>
        <xdr:cNvSpPr/>
      </xdr:nvSpPr>
      <xdr:spPr>
        <a:xfrm>
          <a:off x="11876313" y="62323980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391887</xdr:colOff>
      <xdr:row>337</xdr:row>
      <xdr:rowOff>54428</xdr:rowOff>
    </xdr:from>
    <xdr:to>
      <xdr:col>16</xdr:col>
      <xdr:colOff>130629</xdr:colOff>
      <xdr:row>352</xdr:row>
      <xdr:rowOff>43542</xdr:rowOff>
    </xdr:to>
    <xdr:sp macro="" textlink="">
      <xdr:nvSpPr>
        <xdr:cNvPr id="268" name="矩形 267">
          <a:extLst>
            <a:ext uri="{FF2B5EF4-FFF2-40B4-BE49-F238E27FC236}">
              <a16:creationId xmlns:a16="http://schemas.microsoft.com/office/drawing/2014/main" id="{E9A776BF-46CC-476A-AEFA-6B1C772D5F5E}"/>
            </a:ext>
          </a:extLst>
        </xdr:cNvPr>
        <xdr:cNvSpPr/>
      </xdr:nvSpPr>
      <xdr:spPr>
        <a:xfrm>
          <a:off x="9535887" y="5932278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预期收益率</a:t>
          </a:r>
        </a:p>
      </xdr:txBody>
    </xdr:sp>
    <xdr:clientData/>
  </xdr:twoCellAnchor>
  <xdr:twoCellAnchor>
    <xdr:from>
      <xdr:col>16</xdr:col>
      <xdr:colOff>413655</xdr:colOff>
      <xdr:row>339</xdr:row>
      <xdr:rowOff>31569</xdr:rowOff>
    </xdr:from>
    <xdr:to>
      <xdr:col>23</xdr:col>
      <xdr:colOff>424540</xdr:colOff>
      <xdr:row>354</xdr:row>
      <xdr:rowOff>42461</xdr:rowOff>
    </xdr:to>
    <xdr:sp macro="" textlink="">
      <xdr:nvSpPr>
        <xdr:cNvPr id="269" name="任意多边形: 形状 268">
          <a:extLst>
            <a:ext uri="{FF2B5EF4-FFF2-40B4-BE49-F238E27FC236}">
              <a16:creationId xmlns:a16="http://schemas.microsoft.com/office/drawing/2014/main" id="{0D8DF3DD-28DA-4237-9309-FFAF29338613}"/>
            </a:ext>
          </a:extLst>
        </xdr:cNvPr>
        <xdr:cNvSpPr/>
      </xdr:nvSpPr>
      <xdr:spPr>
        <a:xfrm>
          <a:off x="10167255" y="59650449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285750</xdr:colOff>
      <xdr:row>354</xdr:row>
      <xdr:rowOff>48185</xdr:rowOff>
    </xdr:from>
    <xdr:to>
      <xdr:col>41</xdr:col>
      <xdr:colOff>106455</xdr:colOff>
      <xdr:row>354</xdr:row>
      <xdr:rowOff>48185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323D0039-7BEC-49A8-8129-9C5B808306A3}"/>
            </a:ext>
          </a:extLst>
        </xdr:cNvPr>
        <xdr:cNvCxnSpPr/>
      </xdr:nvCxnSpPr>
      <xdr:spPr>
        <a:xfrm>
          <a:off x="18573750" y="62295965"/>
          <a:ext cx="6526305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294714</xdr:colOff>
      <xdr:row>335</xdr:row>
      <xdr:rowOff>57150</xdr:rowOff>
    </xdr:from>
    <xdr:to>
      <xdr:col>30</xdr:col>
      <xdr:colOff>294714</xdr:colOff>
      <xdr:row>354</xdr:row>
      <xdr:rowOff>39221</xdr:rowOff>
    </xdr:to>
    <xdr:cxnSp macro="">
      <xdr:nvCxnSpPr>
        <xdr:cNvPr id="271" name="直接箭头连接符 270">
          <a:extLst>
            <a:ext uri="{FF2B5EF4-FFF2-40B4-BE49-F238E27FC236}">
              <a16:creationId xmlns:a16="http://schemas.microsoft.com/office/drawing/2014/main" id="{0E77E655-4F3F-4F73-9162-186A80FD62E0}"/>
            </a:ext>
          </a:extLst>
        </xdr:cNvPr>
        <xdr:cNvCxnSpPr/>
      </xdr:nvCxnSpPr>
      <xdr:spPr>
        <a:xfrm flipV="1">
          <a:off x="18582714" y="58974990"/>
          <a:ext cx="0" cy="3312011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437600</xdr:colOff>
      <xdr:row>339</xdr:row>
      <xdr:rowOff>13057</xdr:rowOff>
    </xdr:from>
    <xdr:to>
      <xdr:col>37</xdr:col>
      <xdr:colOff>448485</xdr:colOff>
      <xdr:row>354</xdr:row>
      <xdr:rowOff>23949</xdr:rowOff>
    </xdr:to>
    <xdr:sp macro="" textlink="">
      <xdr:nvSpPr>
        <xdr:cNvPr id="272" name="任意多边形: 形状 271">
          <a:extLst>
            <a:ext uri="{FF2B5EF4-FFF2-40B4-BE49-F238E27FC236}">
              <a16:creationId xmlns:a16="http://schemas.microsoft.com/office/drawing/2014/main" id="{637140FD-CEFE-410C-82AD-FBB86D16E422}"/>
            </a:ext>
          </a:extLst>
        </xdr:cNvPr>
        <xdr:cNvSpPr/>
      </xdr:nvSpPr>
      <xdr:spPr>
        <a:xfrm>
          <a:off x="18725600" y="59631937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bg1">
              <a:lumMod val="75000"/>
            </a:schemeClr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373377</xdr:colOff>
      <xdr:row>338</xdr:row>
      <xdr:rowOff>62049</xdr:rowOff>
    </xdr:from>
    <xdr:to>
      <xdr:col>34</xdr:col>
      <xdr:colOff>373377</xdr:colOff>
      <xdr:row>354</xdr:row>
      <xdr:rowOff>40278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8C674BCA-00B7-4059-B5CD-72F65CA36E45}"/>
            </a:ext>
          </a:extLst>
        </xdr:cNvPr>
        <xdr:cNvCxnSpPr/>
      </xdr:nvCxnSpPr>
      <xdr:spPr>
        <a:xfrm>
          <a:off x="21099777" y="59505669"/>
          <a:ext cx="0" cy="278238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263433</xdr:colOff>
      <xdr:row>354</xdr:row>
      <xdr:rowOff>106680</xdr:rowOff>
    </xdr:from>
    <xdr:to>
      <xdr:col>42</xdr:col>
      <xdr:colOff>78376</xdr:colOff>
      <xdr:row>357</xdr:row>
      <xdr:rowOff>88867</xdr:rowOff>
    </xdr:to>
    <xdr:sp macro="" textlink="">
      <xdr:nvSpPr>
        <xdr:cNvPr id="274" name="矩形 273">
          <a:extLst>
            <a:ext uri="{FF2B5EF4-FFF2-40B4-BE49-F238E27FC236}">
              <a16:creationId xmlns:a16="http://schemas.microsoft.com/office/drawing/2014/main" id="{03DC96B2-AEC5-43F6-A74F-42770ABA4CFC}"/>
            </a:ext>
          </a:extLst>
        </xdr:cNvPr>
        <xdr:cNvSpPr/>
      </xdr:nvSpPr>
      <xdr:spPr>
        <a:xfrm>
          <a:off x="20380233" y="62354460"/>
          <a:ext cx="5301343" cy="507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              0                                       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     </a:t>
          </a:r>
          <a:r>
            <a:rPr lang="en-US" altLang="zh-CN" sz="1600" b="1">
              <a:solidFill>
                <a:sysClr val="windowText" lastClr="000000"/>
              </a:solidFill>
            </a:rPr>
            <a:t>                   </a:t>
          </a:r>
          <a:r>
            <a:rPr lang="zh-CN" altLang="en-US" sz="1600" b="1">
              <a:solidFill>
                <a:sysClr val="windowText" lastClr="000000"/>
              </a:solidFill>
            </a:rPr>
            <a:t>收益</a:t>
          </a:r>
          <a:r>
            <a:rPr lang="en-US" altLang="zh-CN" sz="1600" b="1">
              <a:solidFill>
                <a:sysClr val="windowText" lastClr="000000"/>
              </a:solidFill>
            </a:rPr>
            <a:t> </a:t>
          </a:r>
          <a:endParaRPr lang="zh-CN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391887</xdr:colOff>
      <xdr:row>337</xdr:row>
      <xdr:rowOff>54428</xdr:rowOff>
    </xdr:from>
    <xdr:to>
      <xdr:col>30</xdr:col>
      <xdr:colOff>130629</xdr:colOff>
      <xdr:row>352</xdr:row>
      <xdr:rowOff>43542</xdr:rowOff>
    </xdr:to>
    <xdr:sp macro="" textlink="">
      <xdr:nvSpPr>
        <xdr:cNvPr id="275" name="矩形 274">
          <a:extLst>
            <a:ext uri="{FF2B5EF4-FFF2-40B4-BE49-F238E27FC236}">
              <a16:creationId xmlns:a16="http://schemas.microsoft.com/office/drawing/2014/main" id="{8D6536C5-DA22-40A5-92E2-2CFB0556CDDE}"/>
            </a:ext>
          </a:extLst>
        </xdr:cNvPr>
        <xdr:cNvSpPr/>
      </xdr:nvSpPr>
      <xdr:spPr>
        <a:xfrm>
          <a:off x="18070287" y="59322788"/>
          <a:ext cx="348342" cy="26180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600" b="1">
              <a:solidFill>
                <a:sysClr val="windowText" lastClr="000000"/>
              </a:solidFill>
            </a:rPr>
            <a:t>预期收益率</a:t>
          </a:r>
        </a:p>
      </xdr:txBody>
    </xdr:sp>
    <xdr:clientData/>
  </xdr:twoCellAnchor>
  <xdr:twoCellAnchor>
    <xdr:from>
      <xdr:col>33</xdr:col>
      <xdr:colOff>360315</xdr:colOff>
      <xdr:row>339</xdr:row>
      <xdr:rowOff>31569</xdr:rowOff>
    </xdr:from>
    <xdr:to>
      <xdr:col>40</xdr:col>
      <xdr:colOff>371200</xdr:colOff>
      <xdr:row>354</xdr:row>
      <xdr:rowOff>42461</xdr:rowOff>
    </xdr:to>
    <xdr:sp macro="" textlink="">
      <xdr:nvSpPr>
        <xdr:cNvPr id="276" name="任意多边形: 形状 275">
          <a:extLst>
            <a:ext uri="{FF2B5EF4-FFF2-40B4-BE49-F238E27FC236}">
              <a16:creationId xmlns:a16="http://schemas.microsoft.com/office/drawing/2014/main" id="{EED59962-2DA5-4340-8175-7778DC26E8C3}"/>
            </a:ext>
          </a:extLst>
        </xdr:cNvPr>
        <xdr:cNvSpPr/>
      </xdr:nvSpPr>
      <xdr:spPr>
        <a:xfrm>
          <a:off x="20477115" y="59650449"/>
          <a:ext cx="4278085" cy="2639792"/>
        </a:xfrm>
        <a:custGeom>
          <a:avLst/>
          <a:gdLst>
            <a:gd name="connsiteX0" fmla="*/ 0 w 3570515"/>
            <a:gd name="connsiteY0" fmla="*/ 2492977 h 2569177"/>
            <a:gd name="connsiteX1" fmla="*/ 903515 w 3570515"/>
            <a:gd name="connsiteY1" fmla="*/ 1556805 h 2569177"/>
            <a:gd name="connsiteX2" fmla="*/ 1567543 w 3570515"/>
            <a:gd name="connsiteY2" fmla="*/ 148 h 2569177"/>
            <a:gd name="connsiteX3" fmla="*/ 2286000 w 3570515"/>
            <a:gd name="connsiteY3" fmla="*/ 1469720 h 2569177"/>
            <a:gd name="connsiteX4" fmla="*/ 3570515 w 3570515"/>
            <a:gd name="connsiteY4" fmla="*/ 2569177 h 2569177"/>
            <a:gd name="connsiteX0" fmla="*/ 0 w 3570515"/>
            <a:gd name="connsiteY0" fmla="*/ 2492832 h 2569032"/>
            <a:gd name="connsiteX1" fmla="*/ 903515 w 3570515"/>
            <a:gd name="connsiteY1" fmla="*/ 1556660 h 2569032"/>
            <a:gd name="connsiteX2" fmla="*/ 1567543 w 3570515"/>
            <a:gd name="connsiteY2" fmla="*/ 3 h 2569032"/>
            <a:gd name="connsiteX3" fmla="*/ 2286000 w 3570515"/>
            <a:gd name="connsiteY3" fmla="*/ 1545775 h 2569032"/>
            <a:gd name="connsiteX4" fmla="*/ 3570515 w 3570515"/>
            <a:gd name="connsiteY4" fmla="*/ 2569032 h 2569032"/>
            <a:gd name="connsiteX0" fmla="*/ 0 w 3429001"/>
            <a:gd name="connsiteY0" fmla="*/ 2492832 h 2612575"/>
            <a:gd name="connsiteX1" fmla="*/ 903515 w 3429001"/>
            <a:gd name="connsiteY1" fmla="*/ 1556660 h 2612575"/>
            <a:gd name="connsiteX2" fmla="*/ 1567543 w 3429001"/>
            <a:gd name="connsiteY2" fmla="*/ 3 h 2612575"/>
            <a:gd name="connsiteX3" fmla="*/ 2286000 w 3429001"/>
            <a:gd name="connsiteY3" fmla="*/ 1545775 h 2612575"/>
            <a:gd name="connsiteX4" fmla="*/ 3429001 w 3429001"/>
            <a:gd name="connsiteY4" fmla="*/ 2612575 h 2612575"/>
            <a:gd name="connsiteX0" fmla="*/ 0 w 3494316"/>
            <a:gd name="connsiteY0" fmla="*/ 2612575 h 2612575"/>
            <a:gd name="connsiteX1" fmla="*/ 968830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351315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575 h 2612575"/>
            <a:gd name="connsiteX1" fmla="*/ 914401 w 3494316"/>
            <a:gd name="connsiteY1" fmla="*/ 1556660 h 2612575"/>
            <a:gd name="connsiteX2" fmla="*/ 1632858 w 3494316"/>
            <a:gd name="connsiteY2" fmla="*/ 3 h 2612575"/>
            <a:gd name="connsiteX3" fmla="*/ 2405744 w 3494316"/>
            <a:gd name="connsiteY3" fmla="*/ 1545775 h 2612575"/>
            <a:gd name="connsiteX4" fmla="*/ 3494316 w 3494316"/>
            <a:gd name="connsiteY4" fmla="*/ 2612575 h 2612575"/>
            <a:gd name="connsiteX0" fmla="*/ 0 w 3494316"/>
            <a:gd name="connsiteY0" fmla="*/ 2612649 h 2612649"/>
            <a:gd name="connsiteX1" fmla="*/ 914401 w 3494316"/>
            <a:gd name="connsiteY1" fmla="*/ 1556734 h 2612649"/>
            <a:gd name="connsiteX2" fmla="*/ 1632858 w 3494316"/>
            <a:gd name="connsiteY2" fmla="*/ 77 h 2612649"/>
            <a:gd name="connsiteX3" fmla="*/ 2547258 w 3494316"/>
            <a:gd name="connsiteY3" fmla="*/ 1622049 h 2612649"/>
            <a:gd name="connsiteX4" fmla="*/ 3494316 w 3494316"/>
            <a:gd name="connsiteY4" fmla="*/ 2612649 h 2612649"/>
            <a:gd name="connsiteX0" fmla="*/ 0 w 3603174"/>
            <a:gd name="connsiteY0" fmla="*/ 2612649 h 2623534"/>
            <a:gd name="connsiteX1" fmla="*/ 914401 w 3603174"/>
            <a:gd name="connsiteY1" fmla="*/ 1556734 h 2623534"/>
            <a:gd name="connsiteX2" fmla="*/ 1632858 w 3603174"/>
            <a:gd name="connsiteY2" fmla="*/ 77 h 2623534"/>
            <a:gd name="connsiteX3" fmla="*/ 2547258 w 3603174"/>
            <a:gd name="connsiteY3" fmla="*/ 1622049 h 2623534"/>
            <a:gd name="connsiteX4" fmla="*/ 3603174 w 3603174"/>
            <a:gd name="connsiteY4" fmla="*/ 2623534 h 2623534"/>
            <a:gd name="connsiteX0" fmla="*/ 0 w 3603174"/>
            <a:gd name="connsiteY0" fmla="*/ 2612592 h 2623477"/>
            <a:gd name="connsiteX1" fmla="*/ 849087 w 3603174"/>
            <a:gd name="connsiteY1" fmla="*/ 1589334 h 2623477"/>
            <a:gd name="connsiteX2" fmla="*/ 1632858 w 3603174"/>
            <a:gd name="connsiteY2" fmla="*/ 20 h 2623477"/>
            <a:gd name="connsiteX3" fmla="*/ 2547258 w 3603174"/>
            <a:gd name="connsiteY3" fmla="*/ 1621992 h 2623477"/>
            <a:gd name="connsiteX4" fmla="*/ 3603174 w 3603174"/>
            <a:gd name="connsiteY4" fmla="*/ 2623477 h 2623477"/>
            <a:gd name="connsiteX0" fmla="*/ 0 w 3603174"/>
            <a:gd name="connsiteY0" fmla="*/ 2525508 h 2536393"/>
            <a:gd name="connsiteX1" fmla="*/ 849087 w 3603174"/>
            <a:gd name="connsiteY1" fmla="*/ 1502250 h 2536393"/>
            <a:gd name="connsiteX2" fmla="*/ 1632858 w 3603174"/>
            <a:gd name="connsiteY2" fmla="*/ 21 h 2536393"/>
            <a:gd name="connsiteX3" fmla="*/ 2547258 w 3603174"/>
            <a:gd name="connsiteY3" fmla="*/ 1534908 h 2536393"/>
            <a:gd name="connsiteX4" fmla="*/ 3603174 w 3603174"/>
            <a:gd name="connsiteY4" fmla="*/ 2536393 h 2536393"/>
            <a:gd name="connsiteX0" fmla="*/ 0 w 3603174"/>
            <a:gd name="connsiteY0" fmla="*/ 2427538 h 2438423"/>
            <a:gd name="connsiteX1" fmla="*/ 849087 w 3603174"/>
            <a:gd name="connsiteY1" fmla="*/ 1404280 h 2438423"/>
            <a:gd name="connsiteX2" fmla="*/ 1643744 w 3603174"/>
            <a:gd name="connsiteY2" fmla="*/ 23 h 2438423"/>
            <a:gd name="connsiteX3" fmla="*/ 2547258 w 3603174"/>
            <a:gd name="connsiteY3" fmla="*/ 1436938 h 2438423"/>
            <a:gd name="connsiteX4" fmla="*/ 3603174 w 3603174"/>
            <a:gd name="connsiteY4" fmla="*/ 2438423 h 2438423"/>
            <a:gd name="connsiteX0" fmla="*/ 0 w 3603174"/>
            <a:gd name="connsiteY0" fmla="*/ 2634362 h 2645247"/>
            <a:gd name="connsiteX1" fmla="*/ 849087 w 3603174"/>
            <a:gd name="connsiteY1" fmla="*/ 1611104 h 2645247"/>
            <a:gd name="connsiteX2" fmla="*/ 1643744 w 3603174"/>
            <a:gd name="connsiteY2" fmla="*/ 18 h 2645247"/>
            <a:gd name="connsiteX3" fmla="*/ 2547258 w 3603174"/>
            <a:gd name="connsiteY3" fmla="*/ 1643762 h 2645247"/>
            <a:gd name="connsiteX4" fmla="*/ 3603174 w 3603174"/>
            <a:gd name="connsiteY4" fmla="*/ 2645247 h 2645247"/>
            <a:gd name="connsiteX0" fmla="*/ 0 w 3603174"/>
            <a:gd name="connsiteY0" fmla="*/ 2634344 h 2645229"/>
            <a:gd name="connsiteX1" fmla="*/ 729344 w 3603174"/>
            <a:gd name="connsiteY1" fmla="*/ 1643744 h 2645229"/>
            <a:gd name="connsiteX2" fmla="*/ 1643744 w 3603174"/>
            <a:gd name="connsiteY2" fmla="*/ 0 h 2645229"/>
            <a:gd name="connsiteX3" fmla="*/ 2547258 w 3603174"/>
            <a:gd name="connsiteY3" fmla="*/ 1643744 h 2645229"/>
            <a:gd name="connsiteX4" fmla="*/ 3603174 w 3603174"/>
            <a:gd name="connsiteY4" fmla="*/ 2645229 h 2645229"/>
            <a:gd name="connsiteX0" fmla="*/ 0 w 3995060"/>
            <a:gd name="connsiteY0" fmla="*/ 2688772 h 2688772"/>
            <a:gd name="connsiteX1" fmla="*/ 1121230 w 3995060"/>
            <a:gd name="connsiteY1" fmla="*/ 1643744 h 2688772"/>
            <a:gd name="connsiteX2" fmla="*/ 2035630 w 3995060"/>
            <a:gd name="connsiteY2" fmla="*/ 0 h 2688772"/>
            <a:gd name="connsiteX3" fmla="*/ 2939144 w 3995060"/>
            <a:gd name="connsiteY3" fmla="*/ 1643744 h 2688772"/>
            <a:gd name="connsiteX4" fmla="*/ 3995060 w 3995060"/>
            <a:gd name="connsiteY4" fmla="*/ 2645229 h 2688772"/>
            <a:gd name="connsiteX0" fmla="*/ 0 w 3995060"/>
            <a:gd name="connsiteY0" fmla="*/ 2688780 h 2688780"/>
            <a:gd name="connsiteX1" fmla="*/ 1121230 w 3995060"/>
            <a:gd name="connsiteY1" fmla="*/ 1643752 h 2688780"/>
            <a:gd name="connsiteX2" fmla="*/ 2035630 w 3995060"/>
            <a:gd name="connsiteY2" fmla="*/ 8 h 2688780"/>
            <a:gd name="connsiteX3" fmla="*/ 3026230 w 3995060"/>
            <a:gd name="connsiteY3" fmla="*/ 1665524 h 2688780"/>
            <a:gd name="connsiteX4" fmla="*/ 3995060 w 3995060"/>
            <a:gd name="connsiteY4" fmla="*/ 2645237 h 2688780"/>
            <a:gd name="connsiteX0" fmla="*/ 0 w 4136575"/>
            <a:gd name="connsiteY0" fmla="*/ 2688780 h 2688780"/>
            <a:gd name="connsiteX1" fmla="*/ 1121230 w 4136575"/>
            <a:gd name="connsiteY1" fmla="*/ 1643752 h 2688780"/>
            <a:gd name="connsiteX2" fmla="*/ 2035630 w 4136575"/>
            <a:gd name="connsiteY2" fmla="*/ 8 h 2688780"/>
            <a:gd name="connsiteX3" fmla="*/ 3026230 w 4136575"/>
            <a:gd name="connsiteY3" fmla="*/ 1665524 h 2688780"/>
            <a:gd name="connsiteX4" fmla="*/ 4136575 w 4136575"/>
            <a:gd name="connsiteY4" fmla="*/ 2645237 h 2688780"/>
            <a:gd name="connsiteX0" fmla="*/ 0 w 4136575"/>
            <a:gd name="connsiteY0" fmla="*/ 2688773 h 2688773"/>
            <a:gd name="connsiteX1" fmla="*/ 1121230 w 4136575"/>
            <a:gd name="connsiteY1" fmla="*/ 1643745 h 2688773"/>
            <a:gd name="connsiteX2" fmla="*/ 2035630 w 4136575"/>
            <a:gd name="connsiteY2" fmla="*/ 1 h 2688773"/>
            <a:gd name="connsiteX3" fmla="*/ 3079813 w 4136575"/>
            <a:gd name="connsiteY3" fmla="*/ 1643567 h 2688773"/>
            <a:gd name="connsiteX4" fmla="*/ 4136575 w 4136575"/>
            <a:gd name="connsiteY4" fmla="*/ 2645230 h 2688773"/>
            <a:gd name="connsiteX0" fmla="*/ 0 w 4136575"/>
            <a:gd name="connsiteY0" fmla="*/ 2644873 h 2644873"/>
            <a:gd name="connsiteX1" fmla="*/ 1121230 w 4136575"/>
            <a:gd name="connsiteY1" fmla="*/ 1599845 h 2644873"/>
            <a:gd name="connsiteX2" fmla="*/ 2078496 w 4136575"/>
            <a:gd name="connsiteY2" fmla="*/ 0 h 2644873"/>
            <a:gd name="connsiteX3" fmla="*/ 3079813 w 4136575"/>
            <a:gd name="connsiteY3" fmla="*/ 1599667 h 2644873"/>
            <a:gd name="connsiteX4" fmla="*/ 4136575 w 4136575"/>
            <a:gd name="connsiteY4" fmla="*/ 2601330 h 2644873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079813 w 4136575"/>
            <a:gd name="connsiteY3" fmla="*/ 1599675 h 2644881"/>
            <a:gd name="connsiteX4" fmla="*/ 4136575 w 4136575"/>
            <a:gd name="connsiteY4" fmla="*/ 2601338 h 2644881"/>
            <a:gd name="connsiteX0" fmla="*/ 0 w 4136575"/>
            <a:gd name="connsiteY0" fmla="*/ 2644881 h 2644881"/>
            <a:gd name="connsiteX1" fmla="*/ 1035499 w 4136575"/>
            <a:gd name="connsiteY1" fmla="*/ 1621803 h 2644881"/>
            <a:gd name="connsiteX2" fmla="*/ 2078496 w 4136575"/>
            <a:gd name="connsiteY2" fmla="*/ 8 h 2644881"/>
            <a:gd name="connsiteX3" fmla="*/ 3133395 w 4136575"/>
            <a:gd name="connsiteY3" fmla="*/ 1599675 h 2644881"/>
            <a:gd name="connsiteX4" fmla="*/ 4136575 w 4136575"/>
            <a:gd name="connsiteY4" fmla="*/ 2601338 h 2644881"/>
            <a:gd name="connsiteX0" fmla="*/ 0 w 4222306"/>
            <a:gd name="connsiteY0" fmla="*/ 2644881 h 2644881"/>
            <a:gd name="connsiteX1" fmla="*/ 1035499 w 4222306"/>
            <a:gd name="connsiteY1" fmla="*/ 1621803 h 2644881"/>
            <a:gd name="connsiteX2" fmla="*/ 2078496 w 4222306"/>
            <a:gd name="connsiteY2" fmla="*/ 8 h 2644881"/>
            <a:gd name="connsiteX3" fmla="*/ 3133395 w 4222306"/>
            <a:gd name="connsiteY3" fmla="*/ 1599675 h 2644881"/>
            <a:gd name="connsiteX4" fmla="*/ 4222306 w 4222306"/>
            <a:gd name="connsiteY4" fmla="*/ 2601338 h 2644881"/>
            <a:gd name="connsiteX0" fmla="*/ 0 w 4254455"/>
            <a:gd name="connsiteY0" fmla="*/ 2644881 h 2678160"/>
            <a:gd name="connsiteX1" fmla="*/ 1035499 w 4254455"/>
            <a:gd name="connsiteY1" fmla="*/ 1621803 h 2678160"/>
            <a:gd name="connsiteX2" fmla="*/ 2078496 w 4254455"/>
            <a:gd name="connsiteY2" fmla="*/ 8 h 2678160"/>
            <a:gd name="connsiteX3" fmla="*/ 3133395 w 4254455"/>
            <a:gd name="connsiteY3" fmla="*/ 1599675 h 2678160"/>
            <a:gd name="connsiteX4" fmla="*/ 4254455 w 4254455"/>
            <a:gd name="connsiteY4" fmla="*/ 2678160 h 2678160"/>
            <a:gd name="connsiteX0" fmla="*/ 0 w 4211589"/>
            <a:gd name="connsiteY0" fmla="*/ 2644881 h 2644881"/>
            <a:gd name="connsiteX1" fmla="*/ 1035499 w 4211589"/>
            <a:gd name="connsiteY1" fmla="*/ 1621803 h 2644881"/>
            <a:gd name="connsiteX2" fmla="*/ 2078496 w 4211589"/>
            <a:gd name="connsiteY2" fmla="*/ 8 h 2644881"/>
            <a:gd name="connsiteX3" fmla="*/ 3133395 w 4211589"/>
            <a:gd name="connsiteY3" fmla="*/ 1599675 h 2644881"/>
            <a:gd name="connsiteX4" fmla="*/ 4211589 w 4211589"/>
            <a:gd name="connsiteY4" fmla="*/ 2623287 h 26448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211589" h="2644881">
              <a:moveTo>
                <a:pt x="0" y="2644881"/>
              </a:moveTo>
              <a:cubicBezTo>
                <a:pt x="321129" y="2384530"/>
                <a:pt x="689083" y="2062615"/>
                <a:pt x="1035499" y="1621803"/>
              </a:cubicBezTo>
              <a:cubicBezTo>
                <a:pt x="1381915" y="1180991"/>
                <a:pt x="1728847" y="3696"/>
                <a:pt x="2078496" y="8"/>
              </a:cubicBezTo>
              <a:cubicBezTo>
                <a:pt x="2428145" y="-3680"/>
                <a:pt x="2777880" y="1162462"/>
                <a:pt x="3133395" y="1599675"/>
              </a:cubicBezTo>
              <a:cubicBezTo>
                <a:pt x="3488911" y="2036888"/>
                <a:pt x="3897718" y="2456373"/>
                <a:pt x="4211589" y="2623287"/>
              </a:cubicBez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228600</xdr:colOff>
      <xdr:row>350</xdr:row>
      <xdr:rowOff>45720</xdr:rowOff>
    </xdr:from>
    <xdr:to>
      <xdr:col>19</xdr:col>
      <xdr:colOff>502920</xdr:colOff>
      <xdr:row>350</xdr:row>
      <xdr:rowOff>45720</xdr:rowOff>
    </xdr:to>
    <xdr:cxnSp macro="">
      <xdr:nvCxnSpPr>
        <xdr:cNvPr id="277" name="直接箭头连接符 276">
          <a:extLst>
            <a:ext uri="{FF2B5EF4-FFF2-40B4-BE49-F238E27FC236}">
              <a16:creationId xmlns:a16="http://schemas.microsoft.com/office/drawing/2014/main" id="{912B8B10-86F2-40CE-A430-5F380CD42CE7}"/>
            </a:ext>
          </a:extLst>
        </xdr:cNvPr>
        <xdr:cNvCxnSpPr/>
      </xdr:nvCxnSpPr>
      <xdr:spPr>
        <a:xfrm flipH="1">
          <a:off x="11201400" y="61592460"/>
          <a:ext cx="883920" cy="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22860</xdr:colOff>
      <xdr:row>350</xdr:row>
      <xdr:rowOff>172760</xdr:rowOff>
    </xdr:from>
    <xdr:to>
      <xdr:col>38</xdr:col>
      <xdr:colOff>548640</xdr:colOff>
      <xdr:row>351</xdr:row>
      <xdr:rowOff>15240</xdr:rowOff>
    </xdr:to>
    <xdr:cxnSp macro="">
      <xdr:nvCxnSpPr>
        <xdr:cNvPr id="278" name="直接箭头连接符 277">
          <a:extLst>
            <a:ext uri="{FF2B5EF4-FFF2-40B4-BE49-F238E27FC236}">
              <a16:creationId xmlns:a16="http://schemas.microsoft.com/office/drawing/2014/main" id="{50C8E792-03A2-43F2-BF65-7B5478306437}"/>
            </a:ext>
          </a:extLst>
        </xdr:cNvPr>
        <xdr:cNvCxnSpPr/>
      </xdr:nvCxnSpPr>
      <xdr:spPr>
        <a:xfrm flipV="1">
          <a:off x="22578060" y="61719500"/>
          <a:ext cx="1135380" cy="17740"/>
        </a:xfrm>
        <a:prstGeom prst="straightConnector1">
          <a:avLst/>
        </a:prstGeom>
        <a:ln w="1905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212035</xdr:colOff>
      <xdr:row>8</xdr:row>
      <xdr:rowOff>172089</xdr:rowOff>
    </xdr:from>
    <xdr:to>
      <xdr:col>10</xdr:col>
      <xdr:colOff>490330</xdr:colOff>
      <xdr:row>28</xdr:row>
      <xdr:rowOff>46381</xdr:rowOff>
    </xdr:to>
    <xdr:sp macro="" textlink="">
      <xdr:nvSpPr>
        <xdr:cNvPr id="279" name="任意多边形: 形状 278">
          <a:extLst>
            <a:ext uri="{FF2B5EF4-FFF2-40B4-BE49-F238E27FC236}">
              <a16:creationId xmlns:a16="http://schemas.microsoft.com/office/drawing/2014/main" id="{FA36F855-F015-464B-801E-C5EAF2D6916A}"/>
            </a:ext>
          </a:extLst>
        </xdr:cNvPr>
        <xdr:cNvSpPr/>
      </xdr:nvSpPr>
      <xdr:spPr>
        <a:xfrm>
          <a:off x="821635" y="1779909"/>
          <a:ext cx="5764695" cy="3379492"/>
        </a:xfrm>
        <a:custGeom>
          <a:avLst/>
          <a:gdLst>
            <a:gd name="connsiteX0" fmla="*/ 0 w 5671930"/>
            <a:gd name="connsiteY0" fmla="*/ 3267096 h 3267096"/>
            <a:gd name="connsiteX1" fmla="*/ 159026 w 5671930"/>
            <a:gd name="connsiteY1" fmla="*/ 3074939 h 3267096"/>
            <a:gd name="connsiteX2" fmla="*/ 119269 w 5671930"/>
            <a:gd name="connsiteY2" fmla="*/ 2962296 h 3267096"/>
            <a:gd name="connsiteX3" fmla="*/ 251791 w 5671930"/>
            <a:gd name="connsiteY3" fmla="*/ 3061687 h 3267096"/>
            <a:gd name="connsiteX4" fmla="*/ 198782 w 5671930"/>
            <a:gd name="connsiteY4" fmla="*/ 2902661 h 3267096"/>
            <a:gd name="connsiteX5" fmla="*/ 311426 w 5671930"/>
            <a:gd name="connsiteY5" fmla="*/ 2968922 h 3267096"/>
            <a:gd name="connsiteX6" fmla="*/ 311426 w 5671930"/>
            <a:gd name="connsiteY6" fmla="*/ 2862904 h 3267096"/>
            <a:gd name="connsiteX7" fmla="*/ 549965 w 5671930"/>
            <a:gd name="connsiteY7" fmla="*/ 2531600 h 3267096"/>
            <a:gd name="connsiteX8" fmla="*/ 881269 w 5671930"/>
            <a:gd name="connsiteY8" fmla="*/ 1723217 h 3267096"/>
            <a:gd name="connsiteX9" fmla="*/ 934278 w 5671930"/>
            <a:gd name="connsiteY9" fmla="*/ 1557565 h 3267096"/>
            <a:gd name="connsiteX10" fmla="*/ 868017 w 5671930"/>
            <a:gd name="connsiteY10" fmla="*/ 1471426 h 3267096"/>
            <a:gd name="connsiteX11" fmla="*/ 1013791 w 5671930"/>
            <a:gd name="connsiteY11" fmla="*/ 1537687 h 3267096"/>
            <a:gd name="connsiteX12" fmla="*/ 927652 w 5671930"/>
            <a:gd name="connsiteY12" fmla="*/ 1411791 h 3267096"/>
            <a:gd name="connsiteX13" fmla="*/ 1053548 w 5671930"/>
            <a:gd name="connsiteY13" fmla="*/ 1464800 h 3267096"/>
            <a:gd name="connsiteX14" fmla="*/ 1007165 w 5671930"/>
            <a:gd name="connsiteY14" fmla="*/ 1365409 h 3267096"/>
            <a:gd name="connsiteX15" fmla="*/ 1239078 w 5671930"/>
            <a:gd name="connsiteY15" fmla="*/ 914835 h 3267096"/>
            <a:gd name="connsiteX16" fmla="*/ 1431235 w 5671930"/>
            <a:gd name="connsiteY16" fmla="*/ 563652 h 3267096"/>
            <a:gd name="connsiteX17" fmla="*/ 1855304 w 5671930"/>
            <a:gd name="connsiteY17" fmla="*/ 219096 h 3267096"/>
            <a:gd name="connsiteX18" fmla="*/ 2623930 w 5671930"/>
            <a:gd name="connsiteY18" fmla="*/ 435 h 3267096"/>
            <a:gd name="connsiteX19" fmla="*/ 3465443 w 5671930"/>
            <a:gd name="connsiteY19" fmla="*/ 166087 h 3267096"/>
            <a:gd name="connsiteX20" fmla="*/ 3717235 w 5671930"/>
            <a:gd name="connsiteY20" fmla="*/ 278731 h 3267096"/>
            <a:gd name="connsiteX21" fmla="*/ 4167809 w 5671930"/>
            <a:gd name="connsiteY21" fmla="*/ 954591 h 3267096"/>
            <a:gd name="connsiteX22" fmla="*/ 4485861 w 5671930"/>
            <a:gd name="connsiteY22" fmla="*/ 1577444 h 3267096"/>
            <a:gd name="connsiteX23" fmla="*/ 4412974 w 5671930"/>
            <a:gd name="connsiteY23" fmla="*/ 1603948 h 3267096"/>
            <a:gd name="connsiteX24" fmla="*/ 4598504 w 5671930"/>
            <a:gd name="connsiteY24" fmla="*/ 1683461 h 3267096"/>
            <a:gd name="connsiteX25" fmla="*/ 4452730 w 5671930"/>
            <a:gd name="connsiteY25" fmla="*/ 1749722 h 3267096"/>
            <a:gd name="connsiteX26" fmla="*/ 4591878 w 5671930"/>
            <a:gd name="connsiteY26" fmla="*/ 1756348 h 3267096"/>
            <a:gd name="connsiteX27" fmla="*/ 4943061 w 5671930"/>
            <a:gd name="connsiteY27" fmla="*/ 2445461 h 3267096"/>
            <a:gd name="connsiteX28" fmla="*/ 5671930 w 5671930"/>
            <a:gd name="connsiteY28" fmla="*/ 3220713 h 3267096"/>
            <a:gd name="connsiteX0" fmla="*/ 0 w 5671930"/>
            <a:gd name="connsiteY0" fmla="*/ 3267138 h 3267138"/>
            <a:gd name="connsiteX1" fmla="*/ 159026 w 5671930"/>
            <a:gd name="connsiteY1" fmla="*/ 3074981 h 3267138"/>
            <a:gd name="connsiteX2" fmla="*/ 119269 w 5671930"/>
            <a:gd name="connsiteY2" fmla="*/ 2962338 h 3267138"/>
            <a:gd name="connsiteX3" fmla="*/ 251791 w 5671930"/>
            <a:gd name="connsiteY3" fmla="*/ 3061729 h 3267138"/>
            <a:gd name="connsiteX4" fmla="*/ 198782 w 5671930"/>
            <a:gd name="connsiteY4" fmla="*/ 2902703 h 3267138"/>
            <a:gd name="connsiteX5" fmla="*/ 311426 w 5671930"/>
            <a:gd name="connsiteY5" fmla="*/ 2968964 h 3267138"/>
            <a:gd name="connsiteX6" fmla="*/ 311426 w 5671930"/>
            <a:gd name="connsiteY6" fmla="*/ 2862946 h 3267138"/>
            <a:gd name="connsiteX7" fmla="*/ 549965 w 5671930"/>
            <a:gd name="connsiteY7" fmla="*/ 2531642 h 3267138"/>
            <a:gd name="connsiteX8" fmla="*/ 881269 w 5671930"/>
            <a:gd name="connsiteY8" fmla="*/ 1723259 h 3267138"/>
            <a:gd name="connsiteX9" fmla="*/ 934278 w 5671930"/>
            <a:gd name="connsiteY9" fmla="*/ 1557607 h 3267138"/>
            <a:gd name="connsiteX10" fmla="*/ 868017 w 5671930"/>
            <a:gd name="connsiteY10" fmla="*/ 1471468 h 3267138"/>
            <a:gd name="connsiteX11" fmla="*/ 1013791 w 5671930"/>
            <a:gd name="connsiteY11" fmla="*/ 1537729 h 3267138"/>
            <a:gd name="connsiteX12" fmla="*/ 927652 w 5671930"/>
            <a:gd name="connsiteY12" fmla="*/ 1411833 h 3267138"/>
            <a:gd name="connsiteX13" fmla="*/ 1053548 w 5671930"/>
            <a:gd name="connsiteY13" fmla="*/ 1464842 h 3267138"/>
            <a:gd name="connsiteX14" fmla="*/ 1007165 w 5671930"/>
            <a:gd name="connsiteY14" fmla="*/ 1365451 h 3267138"/>
            <a:gd name="connsiteX15" fmla="*/ 1239078 w 5671930"/>
            <a:gd name="connsiteY15" fmla="*/ 914877 h 3267138"/>
            <a:gd name="connsiteX16" fmla="*/ 1431235 w 5671930"/>
            <a:gd name="connsiteY16" fmla="*/ 563694 h 3267138"/>
            <a:gd name="connsiteX17" fmla="*/ 1855304 w 5671930"/>
            <a:gd name="connsiteY17" fmla="*/ 219138 h 3267138"/>
            <a:gd name="connsiteX18" fmla="*/ 2623930 w 5671930"/>
            <a:gd name="connsiteY18" fmla="*/ 477 h 3267138"/>
            <a:gd name="connsiteX19" fmla="*/ 3465443 w 5671930"/>
            <a:gd name="connsiteY19" fmla="*/ 166129 h 3267138"/>
            <a:gd name="connsiteX20" fmla="*/ 3703983 w 5671930"/>
            <a:gd name="connsiteY20" fmla="*/ 351660 h 3267138"/>
            <a:gd name="connsiteX21" fmla="*/ 4167809 w 5671930"/>
            <a:gd name="connsiteY21" fmla="*/ 954633 h 3267138"/>
            <a:gd name="connsiteX22" fmla="*/ 4485861 w 5671930"/>
            <a:gd name="connsiteY22" fmla="*/ 1577486 h 3267138"/>
            <a:gd name="connsiteX23" fmla="*/ 4412974 w 5671930"/>
            <a:gd name="connsiteY23" fmla="*/ 1603990 h 3267138"/>
            <a:gd name="connsiteX24" fmla="*/ 4598504 w 5671930"/>
            <a:gd name="connsiteY24" fmla="*/ 1683503 h 3267138"/>
            <a:gd name="connsiteX25" fmla="*/ 4452730 w 5671930"/>
            <a:gd name="connsiteY25" fmla="*/ 1749764 h 3267138"/>
            <a:gd name="connsiteX26" fmla="*/ 4591878 w 5671930"/>
            <a:gd name="connsiteY26" fmla="*/ 1756390 h 3267138"/>
            <a:gd name="connsiteX27" fmla="*/ 4943061 w 5671930"/>
            <a:gd name="connsiteY27" fmla="*/ 2445503 h 3267138"/>
            <a:gd name="connsiteX28" fmla="*/ 5671930 w 5671930"/>
            <a:gd name="connsiteY28" fmla="*/ 3220755 h 3267138"/>
            <a:gd name="connsiteX0" fmla="*/ 0 w 5671930"/>
            <a:gd name="connsiteY0" fmla="*/ 3267679 h 3267679"/>
            <a:gd name="connsiteX1" fmla="*/ 159026 w 5671930"/>
            <a:gd name="connsiteY1" fmla="*/ 3075522 h 3267679"/>
            <a:gd name="connsiteX2" fmla="*/ 119269 w 5671930"/>
            <a:gd name="connsiteY2" fmla="*/ 2962879 h 3267679"/>
            <a:gd name="connsiteX3" fmla="*/ 251791 w 5671930"/>
            <a:gd name="connsiteY3" fmla="*/ 3062270 h 3267679"/>
            <a:gd name="connsiteX4" fmla="*/ 198782 w 5671930"/>
            <a:gd name="connsiteY4" fmla="*/ 2903244 h 3267679"/>
            <a:gd name="connsiteX5" fmla="*/ 311426 w 5671930"/>
            <a:gd name="connsiteY5" fmla="*/ 2969505 h 3267679"/>
            <a:gd name="connsiteX6" fmla="*/ 311426 w 5671930"/>
            <a:gd name="connsiteY6" fmla="*/ 2863487 h 3267679"/>
            <a:gd name="connsiteX7" fmla="*/ 549965 w 5671930"/>
            <a:gd name="connsiteY7" fmla="*/ 2532183 h 3267679"/>
            <a:gd name="connsiteX8" fmla="*/ 881269 w 5671930"/>
            <a:gd name="connsiteY8" fmla="*/ 1723800 h 3267679"/>
            <a:gd name="connsiteX9" fmla="*/ 934278 w 5671930"/>
            <a:gd name="connsiteY9" fmla="*/ 1558148 h 3267679"/>
            <a:gd name="connsiteX10" fmla="*/ 868017 w 5671930"/>
            <a:gd name="connsiteY10" fmla="*/ 1472009 h 3267679"/>
            <a:gd name="connsiteX11" fmla="*/ 1013791 w 5671930"/>
            <a:gd name="connsiteY11" fmla="*/ 1538270 h 3267679"/>
            <a:gd name="connsiteX12" fmla="*/ 927652 w 5671930"/>
            <a:gd name="connsiteY12" fmla="*/ 1412374 h 3267679"/>
            <a:gd name="connsiteX13" fmla="*/ 1053548 w 5671930"/>
            <a:gd name="connsiteY13" fmla="*/ 1465383 h 3267679"/>
            <a:gd name="connsiteX14" fmla="*/ 1007165 w 5671930"/>
            <a:gd name="connsiteY14" fmla="*/ 1365992 h 3267679"/>
            <a:gd name="connsiteX15" fmla="*/ 1239078 w 5671930"/>
            <a:gd name="connsiteY15" fmla="*/ 915418 h 3267679"/>
            <a:gd name="connsiteX16" fmla="*/ 1431235 w 5671930"/>
            <a:gd name="connsiteY16" fmla="*/ 564235 h 3267679"/>
            <a:gd name="connsiteX17" fmla="*/ 1855304 w 5671930"/>
            <a:gd name="connsiteY17" fmla="*/ 219679 h 3267679"/>
            <a:gd name="connsiteX18" fmla="*/ 2623930 w 5671930"/>
            <a:gd name="connsiteY18" fmla="*/ 1018 h 3267679"/>
            <a:gd name="connsiteX19" fmla="*/ 3432312 w 5671930"/>
            <a:gd name="connsiteY19" fmla="*/ 146792 h 3267679"/>
            <a:gd name="connsiteX20" fmla="*/ 3703983 w 5671930"/>
            <a:gd name="connsiteY20" fmla="*/ 352201 h 3267679"/>
            <a:gd name="connsiteX21" fmla="*/ 4167809 w 5671930"/>
            <a:gd name="connsiteY21" fmla="*/ 955174 h 3267679"/>
            <a:gd name="connsiteX22" fmla="*/ 4485861 w 5671930"/>
            <a:gd name="connsiteY22" fmla="*/ 1578027 h 3267679"/>
            <a:gd name="connsiteX23" fmla="*/ 4412974 w 5671930"/>
            <a:gd name="connsiteY23" fmla="*/ 1604531 h 3267679"/>
            <a:gd name="connsiteX24" fmla="*/ 4598504 w 5671930"/>
            <a:gd name="connsiteY24" fmla="*/ 1684044 h 3267679"/>
            <a:gd name="connsiteX25" fmla="*/ 4452730 w 5671930"/>
            <a:gd name="connsiteY25" fmla="*/ 1750305 h 3267679"/>
            <a:gd name="connsiteX26" fmla="*/ 4591878 w 5671930"/>
            <a:gd name="connsiteY26" fmla="*/ 1756931 h 3267679"/>
            <a:gd name="connsiteX27" fmla="*/ 4943061 w 5671930"/>
            <a:gd name="connsiteY27" fmla="*/ 2446044 h 3267679"/>
            <a:gd name="connsiteX28" fmla="*/ 5671930 w 5671930"/>
            <a:gd name="connsiteY28" fmla="*/ 3221296 h 3267679"/>
            <a:gd name="connsiteX0" fmla="*/ 0 w 5671930"/>
            <a:gd name="connsiteY0" fmla="*/ 3268098 h 3268098"/>
            <a:gd name="connsiteX1" fmla="*/ 159026 w 5671930"/>
            <a:gd name="connsiteY1" fmla="*/ 3075941 h 3268098"/>
            <a:gd name="connsiteX2" fmla="*/ 119269 w 5671930"/>
            <a:gd name="connsiteY2" fmla="*/ 2963298 h 3268098"/>
            <a:gd name="connsiteX3" fmla="*/ 251791 w 5671930"/>
            <a:gd name="connsiteY3" fmla="*/ 3062689 h 3268098"/>
            <a:gd name="connsiteX4" fmla="*/ 198782 w 5671930"/>
            <a:gd name="connsiteY4" fmla="*/ 2903663 h 3268098"/>
            <a:gd name="connsiteX5" fmla="*/ 311426 w 5671930"/>
            <a:gd name="connsiteY5" fmla="*/ 2969924 h 3268098"/>
            <a:gd name="connsiteX6" fmla="*/ 311426 w 5671930"/>
            <a:gd name="connsiteY6" fmla="*/ 2863906 h 3268098"/>
            <a:gd name="connsiteX7" fmla="*/ 549965 w 5671930"/>
            <a:gd name="connsiteY7" fmla="*/ 2532602 h 3268098"/>
            <a:gd name="connsiteX8" fmla="*/ 881269 w 5671930"/>
            <a:gd name="connsiteY8" fmla="*/ 1724219 h 3268098"/>
            <a:gd name="connsiteX9" fmla="*/ 934278 w 5671930"/>
            <a:gd name="connsiteY9" fmla="*/ 1558567 h 3268098"/>
            <a:gd name="connsiteX10" fmla="*/ 868017 w 5671930"/>
            <a:gd name="connsiteY10" fmla="*/ 1472428 h 3268098"/>
            <a:gd name="connsiteX11" fmla="*/ 1013791 w 5671930"/>
            <a:gd name="connsiteY11" fmla="*/ 1538689 h 3268098"/>
            <a:gd name="connsiteX12" fmla="*/ 927652 w 5671930"/>
            <a:gd name="connsiteY12" fmla="*/ 1412793 h 3268098"/>
            <a:gd name="connsiteX13" fmla="*/ 1053548 w 5671930"/>
            <a:gd name="connsiteY13" fmla="*/ 1465802 h 3268098"/>
            <a:gd name="connsiteX14" fmla="*/ 1007165 w 5671930"/>
            <a:gd name="connsiteY14" fmla="*/ 1366411 h 3268098"/>
            <a:gd name="connsiteX15" fmla="*/ 1239078 w 5671930"/>
            <a:gd name="connsiteY15" fmla="*/ 915837 h 3268098"/>
            <a:gd name="connsiteX16" fmla="*/ 1431235 w 5671930"/>
            <a:gd name="connsiteY16" fmla="*/ 564654 h 3268098"/>
            <a:gd name="connsiteX17" fmla="*/ 1855304 w 5671930"/>
            <a:gd name="connsiteY17" fmla="*/ 220098 h 3268098"/>
            <a:gd name="connsiteX18" fmla="*/ 2623930 w 5671930"/>
            <a:gd name="connsiteY18" fmla="*/ 1437 h 3268098"/>
            <a:gd name="connsiteX19" fmla="*/ 3432312 w 5671930"/>
            <a:gd name="connsiteY19" fmla="*/ 147211 h 3268098"/>
            <a:gd name="connsiteX20" fmla="*/ 3703983 w 5671930"/>
            <a:gd name="connsiteY20" fmla="*/ 352620 h 3268098"/>
            <a:gd name="connsiteX21" fmla="*/ 4167809 w 5671930"/>
            <a:gd name="connsiteY21" fmla="*/ 955593 h 3268098"/>
            <a:gd name="connsiteX22" fmla="*/ 4485861 w 5671930"/>
            <a:gd name="connsiteY22" fmla="*/ 1578446 h 3268098"/>
            <a:gd name="connsiteX23" fmla="*/ 4412974 w 5671930"/>
            <a:gd name="connsiteY23" fmla="*/ 1604950 h 3268098"/>
            <a:gd name="connsiteX24" fmla="*/ 4598504 w 5671930"/>
            <a:gd name="connsiteY24" fmla="*/ 1684463 h 3268098"/>
            <a:gd name="connsiteX25" fmla="*/ 4452730 w 5671930"/>
            <a:gd name="connsiteY25" fmla="*/ 1750724 h 3268098"/>
            <a:gd name="connsiteX26" fmla="*/ 4591878 w 5671930"/>
            <a:gd name="connsiteY26" fmla="*/ 1757350 h 3268098"/>
            <a:gd name="connsiteX27" fmla="*/ 4943061 w 5671930"/>
            <a:gd name="connsiteY27" fmla="*/ 2446463 h 3268098"/>
            <a:gd name="connsiteX28" fmla="*/ 5671930 w 5671930"/>
            <a:gd name="connsiteY28" fmla="*/ 3221715 h 3268098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12974 w 5671930"/>
            <a:gd name="connsiteY23" fmla="*/ 1604552 h 3267700"/>
            <a:gd name="connsiteX24" fmla="*/ 4598504 w 5671930"/>
            <a:gd name="connsiteY24" fmla="*/ 1684065 h 3267700"/>
            <a:gd name="connsiteX25" fmla="*/ 4452730 w 5671930"/>
            <a:gd name="connsiteY25" fmla="*/ 1750326 h 3267700"/>
            <a:gd name="connsiteX26" fmla="*/ 4591878 w 5671930"/>
            <a:gd name="connsiteY26" fmla="*/ 1756952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06348 w 5671930"/>
            <a:gd name="connsiteY23" fmla="*/ 1670813 h 3267700"/>
            <a:gd name="connsiteX24" fmla="*/ 4598504 w 5671930"/>
            <a:gd name="connsiteY24" fmla="*/ 1684065 h 3267700"/>
            <a:gd name="connsiteX25" fmla="*/ 4452730 w 5671930"/>
            <a:gd name="connsiteY25" fmla="*/ 1750326 h 3267700"/>
            <a:gd name="connsiteX26" fmla="*/ 4591878 w 5671930"/>
            <a:gd name="connsiteY26" fmla="*/ 1756952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84065 h 3267700"/>
            <a:gd name="connsiteX25" fmla="*/ 4452730 w 5671930"/>
            <a:gd name="connsiteY25" fmla="*/ 1750326 h 3267700"/>
            <a:gd name="connsiteX26" fmla="*/ 4591878 w 5671930"/>
            <a:gd name="connsiteY26" fmla="*/ 1756952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84065 h 3267700"/>
            <a:gd name="connsiteX25" fmla="*/ 4399722 w 5671930"/>
            <a:gd name="connsiteY25" fmla="*/ 1816587 h 3267700"/>
            <a:gd name="connsiteX26" fmla="*/ 4591878 w 5671930"/>
            <a:gd name="connsiteY26" fmla="*/ 1756952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84065 h 3267700"/>
            <a:gd name="connsiteX25" fmla="*/ 4399722 w 5671930"/>
            <a:gd name="connsiteY25" fmla="*/ 1816587 h 3267700"/>
            <a:gd name="connsiteX26" fmla="*/ 4731026 w 5671930"/>
            <a:gd name="connsiteY26" fmla="*/ 1803335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678017 w 5671930"/>
            <a:gd name="connsiteY24" fmla="*/ 1564795 h 3267700"/>
            <a:gd name="connsiteX25" fmla="*/ 4399722 w 5671930"/>
            <a:gd name="connsiteY25" fmla="*/ 1816587 h 3267700"/>
            <a:gd name="connsiteX26" fmla="*/ 4731026 w 5671930"/>
            <a:gd name="connsiteY26" fmla="*/ 1803335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44308 h 3267700"/>
            <a:gd name="connsiteX25" fmla="*/ 4399722 w 5671930"/>
            <a:gd name="connsiteY25" fmla="*/ 1816587 h 3267700"/>
            <a:gd name="connsiteX26" fmla="*/ 4731026 w 5671930"/>
            <a:gd name="connsiteY26" fmla="*/ 1803335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44308 h 3267700"/>
            <a:gd name="connsiteX25" fmla="*/ 4399722 w 5671930"/>
            <a:gd name="connsiteY25" fmla="*/ 1816587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333461 w 5671930"/>
            <a:gd name="connsiteY23" fmla="*/ 1617805 h 3267700"/>
            <a:gd name="connsiteX24" fmla="*/ 4598504 w 5671930"/>
            <a:gd name="connsiteY24" fmla="*/ 1644308 h 3267700"/>
            <a:gd name="connsiteX25" fmla="*/ 4512366 w 5671930"/>
            <a:gd name="connsiteY25" fmla="*/ 1849718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12974 w 5671930"/>
            <a:gd name="connsiteY23" fmla="*/ 1684066 h 3267700"/>
            <a:gd name="connsiteX24" fmla="*/ 4598504 w 5671930"/>
            <a:gd name="connsiteY24" fmla="*/ 1644308 h 3267700"/>
            <a:gd name="connsiteX25" fmla="*/ 4512366 w 5671930"/>
            <a:gd name="connsiteY25" fmla="*/ 1849718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12974 w 5671930"/>
            <a:gd name="connsiteY23" fmla="*/ 1684066 h 3267700"/>
            <a:gd name="connsiteX24" fmla="*/ 4598504 w 5671930"/>
            <a:gd name="connsiteY24" fmla="*/ 1710569 h 3267700"/>
            <a:gd name="connsiteX25" fmla="*/ 4512366 w 5671930"/>
            <a:gd name="connsiteY25" fmla="*/ 1849718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59356 w 5671930"/>
            <a:gd name="connsiteY23" fmla="*/ 1690692 h 3267700"/>
            <a:gd name="connsiteX24" fmla="*/ 4598504 w 5671930"/>
            <a:gd name="connsiteY24" fmla="*/ 1710569 h 3267700"/>
            <a:gd name="connsiteX25" fmla="*/ 4512366 w 5671930"/>
            <a:gd name="connsiteY25" fmla="*/ 1849718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7700 h 3267700"/>
            <a:gd name="connsiteX1" fmla="*/ 159026 w 5671930"/>
            <a:gd name="connsiteY1" fmla="*/ 3075543 h 3267700"/>
            <a:gd name="connsiteX2" fmla="*/ 119269 w 5671930"/>
            <a:gd name="connsiteY2" fmla="*/ 2962900 h 3267700"/>
            <a:gd name="connsiteX3" fmla="*/ 251791 w 5671930"/>
            <a:gd name="connsiteY3" fmla="*/ 3062291 h 3267700"/>
            <a:gd name="connsiteX4" fmla="*/ 198782 w 5671930"/>
            <a:gd name="connsiteY4" fmla="*/ 2903265 h 3267700"/>
            <a:gd name="connsiteX5" fmla="*/ 311426 w 5671930"/>
            <a:gd name="connsiteY5" fmla="*/ 2969526 h 3267700"/>
            <a:gd name="connsiteX6" fmla="*/ 311426 w 5671930"/>
            <a:gd name="connsiteY6" fmla="*/ 2863508 h 3267700"/>
            <a:gd name="connsiteX7" fmla="*/ 549965 w 5671930"/>
            <a:gd name="connsiteY7" fmla="*/ 2532204 h 3267700"/>
            <a:gd name="connsiteX8" fmla="*/ 881269 w 5671930"/>
            <a:gd name="connsiteY8" fmla="*/ 1723821 h 3267700"/>
            <a:gd name="connsiteX9" fmla="*/ 934278 w 5671930"/>
            <a:gd name="connsiteY9" fmla="*/ 1558169 h 3267700"/>
            <a:gd name="connsiteX10" fmla="*/ 868017 w 5671930"/>
            <a:gd name="connsiteY10" fmla="*/ 1472030 h 3267700"/>
            <a:gd name="connsiteX11" fmla="*/ 1013791 w 5671930"/>
            <a:gd name="connsiteY11" fmla="*/ 1538291 h 3267700"/>
            <a:gd name="connsiteX12" fmla="*/ 927652 w 5671930"/>
            <a:gd name="connsiteY12" fmla="*/ 1412395 h 3267700"/>
            <a:gd name="connsiteX13" fmla="*/ 1053548 w 5671930"/>
            <a:gd name="connsiteY13" fmla="*/ 1465404 h 3267700"/>
            <a:gd name="connsiteX14" fmla="*/ 1007165 w 5671930"/>
            <a:gd name="connsiteY14" fmla="*/ 1366013 h 3267700"/>
            <a:gd name="connsiteX15" fmla="*/ 1239078 w 5671930"/>
            <a:gd name="connsiteY15" fmla="*/ 915439 h 3267700"/>
            <a:gd name="connsiteX16" fmla="*/ 1431235 w 5671930"/>
            <a:gd name="connsiteY16" fmla="*/ 564256 h 3267700"/>
            <a:gd name="connsiteX17" fmla="*/ 1855304 w 5671930"/>
            <a:gd name="connsiteY17" fmla="*/ 219700 h 3267700"/>
            <a:gd name="connsiteX18" fmla="*/ 2623930 w 5671930"/>
            <a:gd name="connsiteY18" fmla="*/ 1039 h 3267700"/>
            <a:gd name="connsiteX19" fmla="*/ 3432312 w 5671930"/>
            <a:gd name="connsiteY19" fmla="*/ 146813 h 3267700"/>
            <a:gd name="connsiteX20" fmla="*/ 3723862 w 5671930"/>
            <a:gd name="connsiteY20" fmla="*/ 365474 h 3267700"/>
            <a:gd name="connsiteX21" fmla="*/ 4167809 w 5671930"/>
            <a:gd name="connsiteY21" fmla="*/ 955195 h 3267700"/>
            <a:gd name="connsiteX22" fmla="*/ 4485861 w 5671930"/>
            <a:gd name="connsiteY22" fmla="*/ 1578048 h 3267700"/>
            <a:gd name="connsiteX23" fmla="*/ 4459356 w 5671930"/>
            <a:gd name="connsiteY23" fmla="*/ 1690692 h 3267700"/>
            <a:gd name="connsiteX24" fmla="*/ 4598504 w 5671930"/>
            <a:gd name="connsiteY24" fmla="*/ 1710569 h 3267700"/>
            <a:gd name="connsiteX25" fmla="*/ 4538870 w 5671930"/>
            <a:gd name="connsiteY25" fmla="*/ 1796709 h 3267700"/>
            <a:gd name="connsiteX26" fmla="*/ 4671391 w 5671930"/>
            <a:gd name="connsiteY26" fmla="*/ 1988866 h 3267700"/>
            <a:gd name="connsiteX27" fmla="*/ 4943061 w 5671930"/>
            <a:gd name="connsiteY27" fmla="*/ 2446065 h 3267700"/>
            <a:gd name="connsiteX28" fmla="*/ 5671930 w 5671930"/>
            <a:gd name="connsiteY28" fmla="*/ 3221317 h 3267700"/>
            <a:gd name="connsiteX0" fmla="*/ 0 w 5671930"/>
            <a:gd name="connsiteY0" fmla="*/ 3266832 h 3266832"/>
            <a:gd name="connsiteX1" fmla="*/ 159026 w 5671930"/>
            <a:gd name="connsiteY1" fmla="*/ 3074675 h 3266832"/>
            <a:gd name="connsiteX2" fmla="*/ 119269 w 5671930"/>
            <a:gd name="connsiteY2" fmla="*/ 2962032 h 3266832"/>
            <a:gd name="connsiteX3" fmla="*/ 251791 w 5671930"/>
            <a:gd name="connsiteY3" fmla="*/ 3061423 h 3266832"/>
            <a:gd name="connsiteX4" fmla="*/ 198782 w 5671930"/>
            <a:gd name="connsiteY4" fmla="*/ 2902397 h 3266832"/>
            <a:gd name="connsiteX5" fmla="*/ 311426 w 5671930"/>
            <a:gd name="connsiteY5" fmla="*/ 2968658 h 3266832"/>
            <a:gd name="connsiteX6" fmla="*/ 311426 w 5671930"/>
            <a:gd name="connsiteY6" fmla="*/ 2862640 h 3266832"/>
            <a:gd name="connsiteX7" fmla="*/ 549965 w 5671930"/>
            <a:gd name="connsiteY7" fmla="*/ 2531336 h 3266832"/>
            <a:gd name="connsiteX8" fmla="*/ 881269 w 5671930"/>
            <a:gd name="connsiteY8" fmla="*/ 1722953 h 3266832"/>
            <a:gd name="connsiteX9" fmla="*/ 934278 w 5671930"/>
            <a:gd name="connsiteY9" fmla="*/ 1557301 h 3266832"/>
            <a:gd name="connsiteX10" fmla="*/ 868017 w 5671930"/>
            <a:gd name="connsiteY10" fmla="*/ 1471162 h 3266832"/>
            <a:gd name="connsiteX11" fmla="*/ 1013791 w 5671930"/>
            <a:gd name="connsiteY11" fmla="*/ 1537423 h 3266832"/>
            <a:gd name="connsiteX12" fmla="*/ 927652 w 5671930"/>
            <a:gd name="connsiteY12" fmla="*/ 1411527 h 3266832"/>
            <a:gd name="connsiteX13" fmla="*/ 1053548 w 5671930"/>
            <a:gd name="connsiteY13" fmla="*/ 1464536 h 3266832"/>
            <a:gd name="connsiteX14" fmla="*/ 1007165 w 5671930"/>
            <a:gd name="connsiteY14" fmla="*/ 1365145 h 3266832"/>
            <a:gd name="connsiteX15" fmla="*/ 1239078 w 5671930"/>
            <a:gd name="connsiteY15" fmla="*/ 914571 h 3266832"/>
            <a:gd name="connsiteX16" fmla="*/ 1431235 w 5671930"/>
            <a:gd name="connsiteY16" fmla="*/ 563388 h 3266832"/>
            <a:gd name="connsiteX17" fmla="*/ 1855304 w 5671930"/>
            <a:gd name="connsiteY17" fmla="*/ 218832 h 3266832"/>
            <a:gd name="connsiteX18" fmla="*/ 2623930 w 5671930"/>
            <a:gd name="connsiteY18" fmla="*/ 171 h 3266832"/>
            <a:gd name="connsiteX19" fmla="*/ 3419060 w 5671930"/>
            <a:gd name="connsiteY19" fmla="*/ 185701 h 3266832"/>
            <a:gd name="connsiteX20" fmla="*/ 3723862 w 5671930"/>
            <a:gd name="connsiteY20" fmla="*/ 364606 h 3266832"/>
            <a:gd name="connsiteX21" fmla="*/ 4167809 w 5671930"/>
            <a:gd name="connsiteY21" fmla="*/ 954327 h 3266832"/>
            <a:gd name="connsiteX22" fmla="*/ 4485861 w 5671930"/>
            <a:gd name="connsiteY22" fmla="*/ 1577180 h 3266832"/>
            <a:gd name="connsiteX23" fmla="*/ 4459356 w 5671930"/>
            <a:gd name="connsiteY23" fmla="*/ 1689824 h 3266832"/>
            <a:gd name="connsiteX24" fmla="*/ 4598504 w 5671930"/>
            <a:gd name="connsiteY24" fmla="*/ 1709701 h 3266832"/>
            <a:gd name="connsiteX25" fmla="*/ 4538870 w 5671930"/>
            <a:gd name="connsiteY25" fmla="*/ 1795841 h 3266832"/>
            <a:gd name="connsiteX26" fmla="*/ 4671391 w 5671930"/>
            <a:gd name="connsiteY26" fmla="*/ 1987998 h 3266832"/>
            <a:gd name="connsiteX27" fmla="*/ 4943061 w 5671930"/>
            <a:gd name="connsiteY27" fmla="*/ 2445197 h 3266832"/>
            <a:gd name="connsiteX28" fmla="*/ 5671930 w 5671930"/>
            <a:gd name="connsiteY28" fmla="*/ 3220449 h 3266832"/>
            <a:gd name="connsiteX0" fmla="*/ 0 w 5671930"/>
            <a:gd name="connsiteY0" fmla="*/ 3266849 h 3266849"/>
            <a:gd name="connsiteX1" fmla="*/ 159026 w 5671930"/>
            <a:gd name="connsiteY1" fmla="*/ 3074692 h 3266849"/>
            <a:gd name="connsiteX2" fmla="*/ 119269 w 5671930"/>
            <a:gd name="connsiteY2" fmla="*/ 2962049 h 3266849"/>
            <a:gd name="connsiteX3" fmla="*/ 251791 w 5671930"/>
            <a:gd name="connsiteY3" fmla="*/ 3061440 h 3266849"/>
            <a:gd name="connsiteX4" fmla="*/ 198782 w 5671930"/>
            <a:gd name="connsiteY4" fmla="*/ 2902414 h 3266849"/>
            <a:gd name="connsiteX5" fmla="*/ 311426 w 5671930"/>
            <a:gd name="connsiteY5" fmla="*/ 2968675 h 3266849"/>
            <a:gd name="connsiteX6" fmla="*/ 311426 w 5671930"/>
            <a:gd name="connsiteY6" fmla="*/ 2862657 h 3266849"/>
            <a:gd name="connsiteX7" fmla="*/ 549965 w 5671930"/>
            <a:gd name="connsiteY7" fmla="*/ 2531353 h 3266849"/>
            <a:gd name="connsiteX8" fmla="*/ 881269 w 5671930"/>
            <a:gd name="connsiteY8" fmla="*/ 1722970 h 3266849"/>
            <a:gd name="connsiteX9" fmla="*/ 934278 w 5671930"/>
            <a:gd name="connsiteY9" fmla="*/ 1557318 h 3266849"/>
            <a:gd name="connsiteX10" fmla="*/ 868017 w 5671930"/>
            <a:gd name="connsiteY10" fmla="*/ 1471179 h 3266849"/>
            <a:gd name="connsiteX11" fmla="*/ 1013791 w 5671930"/>
            <a:gd name="connsiteY11" fmla="*/ 1537440 h 3266849"/>
            <a:gd name="connsiteX12" fmla="*/ 927652 w 5671930"/>
            <a:gd name="connsiteY12" fmla="*/ 1411544 h 3266849"/>
            <a:gd name="connsiteX13" fmla="*/ 1053548 w 5671930"/>
            <a:gd name="connsiteY13" fmla="*/ 1464553 h 3266849"/>
            <a:gd name="connsiteX14" fmla="*/ 1007165 w 5671930"/>
            <a:gd name="connsiteY14" fmla="*/ 1365162 h 3266849"/>
            <a:gd name="connsiteX15" fmla="*/ 1239078 w 5671930"/>
            <a:gd name="connsiteY15" fmla="*/ 914588 h 3266849"/>
            <a:gd name="connsiteX16" fmla="*/ 1431235 w 5671930"/>
            <a:gd name="connsiteY16" fmla="*/ 563405 h 3266849"/>
            <a:gd name="connsiteX17" fmla="*/ 1855304 w 5671930"/>
            <a:gd name="connsiteY17" fmla="*/ 218849 h 3266849"/>
            <a:gd name="connsiteX18" fmla="*/ 2623930 w 5671930"/>
            <a:gd name="connsiteY18" fmla="*/ 188 h 3266849"/>
            <a:gd name="connsiteX19" fmla="*/ 3419060 w 5671930"/>
            <a:gd name="connsiteY19" fmla="*/ 185718 h 3266849"/>
            <a:gd name="connsiteX20" fmla="*/ 3723862 w 5671930"/>
            <a:gd name="connsiteY20" fmla="*/ 364623 h 3266849"/>
            <a:gd name="connsiteX21" fmla="*/ 4167809 w 5671930"/>
            <a:gd name="connsiteY21" fmla="*/ 954344 h 3266849"/>
            <a:gd name="connsiteX22" fmla="*/ 4485861 w 5671930"/>
            <a:gd name="connsiteY22" fmla="*/ 1577197 h 3266849"/>
            <a:gd name="connsiteX23" fmla="*/ 4459356 w 5671930"/>
            <a:gd name="connsiteY23" fmla="*/ 1689841 h 3266849"/>
            <a:gd name="connsiteX24" fmla="*/ 4598504 w 5671930"/>
            <a:gd name="connsiteY24" fmla="*/ 1709718 h 3266849"/>
            <a:gd name="connsiteX25" fmla="*/ 4538870 w 5671930"/>
            <a:gd name="connsiteY25" fmla="*/ 1795858 h 3266849"/>
            <a:gd name="connsiteX26" fmla="*/ 4671391 w 5671930"/>
            <a:gd name="connsiteY26" fmla="*/ 1988015 h 3266849"/>
            <a:gd name="connsiteX27" fmla="*/ 4943061 w 5671930"/>
            <a:gd name="connsiteY27" fmla="*/ 2445214 h 3266849"/>
            <a:gd name="connsiteX28" fmla="*/ 5671930 w 5671930"/>
            <a:gd name="connsiteY28" fmla="*/ 3220466 h 3266849"/>
            <a:gd name="connsiteX0" fmla="*/ 0 w 5764695"/>
            <a:gd name="connsiteY0" fmla="*/ 3266849 h 3319857"/>
            <a:gd name="connsiteX1" fmla="*/ 159026 w 5764695"/>
            <a:gd name="connsiteY1" fmla="*/ 3074692 h 3319857"/>
            <a:gd name="connsiteX2" fmla="*/ 119269 w 5764695"/>
            <a:gd name="connsiteY2" fmla="*/ 2962049 h 3319857"/>
            <a:gd name="connsiteX3" fmla="*/ 251791 w 5764695"/>
            <a:gd name="connsiteY3" fmla="*/ 3061440 h 3319857"/>
            <a:gd name="connsiteX4" fmla="*/ 198782 w 5764695"/>
            <a:gd name="connsiteY4" fmla="*/ 2902414 h 3319857"/>
            <a:gd name="connsiteX5" fmla="*/ 311426 w 5764695"/>
            <a:gd name="connsiteY5" fmla="*/ 2968675 h 3319857"/>
            <a:gd name="connsiteX6" fmla="*/ 311426 w 5764695"/>
            <a:gd name="connsiteY6" fmla="*/ 2862657 h 3319857"/>
            <a:gd name="connsiteX7" fmla="*/ 549965 w 5764695"/>
            <a:gd name="connsiteY7" fmla="*/ 2531353 h 3319857"/>
            <a:gd name="connsiteX8" fmla="*/ 881269 w 5764695"/>
            <a:gd name="connsiteY8" fmla="*/ 1722970 h 3319857"/>
            <a:gd name="connsiteX9" fmla="*/ 934278 w 5764695"/>
            <a:gd name="connsiteY9" fmla="*/ 1557318 h 3319857"/>
            <a:gd name="connsiteX10" fmla="*/ 868017 w 5764695"/>
            <a:gd name="connsiteY10" fmla="*/ 1471179 h 3319857"/>
            <a:gd name="connsiteX11" fmla="*/ 1013791 w 5764695"/>
            <a:gd name="connsiteY11" fmla="*/ 1537440 h 3319857"/>
            <a:gd name="connsiteX12" fmla="*/ 927652 w 5764695"/>
            <a:gd name="connsiteY12" fmla="*/ 1411544 h 3319857"/>
            <a:gd name="connsiteX13" fmla="*/ 1053548 w 5764695"/>
            <a:gd name="connsiteY13" fmla="*/ 1464553 h 3319857"/>
            <a:gd name="connsiteX14" fmla="*/ 1007165 w 5764695"/>
            <a:gd name="connsiteY14" fmla="*/ 1365162 h 3319857"/>
            <a:gd name="connsiteX15" fmla="*/ 1239078 w 5764695"/>
            <a:gd name="connsiteY15" fmla="*/ 914588 h 3319857"/>
            <a:gd name="connsiteX16" fmla="*/ 1431235 w 5764695"/>
            <a:gd name="connsiteY16" fmla="*/ 563405 h 3319857"/>
            <a:gd name="connsiteX17" fmla="*/ 1855304 w 5764695"/>
            <a:gd name="connsiteY17" fmla="*/ 218849 h 3319857"/>
            <a:gd name="connsiteX18" fmla="*/ 2623930 w 5764695"/>
            <a:gd name="connsiteY18" fmla="*/ 188 h 3319857"/>
            <a:gd name="connsiteX19" fmla="*/ 3419060 w 5764695"/>
            <a:gd name="connsiteY19" fmla="*/ 185718 h 3319857"/>
            <a:gd name="connsiteX20" fmla="*/ 3723862 w 5764695"/>
            <a:gd name="connsiteY20" fmla="*/ 364623 h 3319857"/>
            <a:gd name="connsiteX21" fmla="*/ 4167809 w 5764695"/>
            <a:gd name="connsiteY21" fmla="*/ 954344 h 3319857"/>
            <a:gd name="connsiteX22" fmla="*/ 4485861 w 5764695"/>
            <a:gd name="connsiteY22" fmla="*/ 1577197 h 3319857"/>
            <a:gd name="connsiteX23" fmla="*/ 4459356 w 5764695"/>
            <a:gd name="connsiteY23" fmla="*/ 1689841 h 3319857"/>
            <a:gd name="connsiteX24" fmla="*/ 4598504 w 5764695"/>
            <a:gd name="connsiteY24" fmla="*/ 1709718 h 3319857"/>
            <a:gd name="connsiteX25" fmla="*/ 4538870 w 5764695"/>
            <a:gd name="connsiteY25" fmla="*/ 1795858 h 3319857"/>
            <a:gd name="connsiteX26" fmla="*/ 4671391 w 5764695"/>
            <a:gd name="connsiteY26" fmla="*/ 1988015 h 3319857"/>
            <a:gd name="connsiteX27" fmla="*/ 4943061 w 5764695"/>
            <a:gd name="connsiteY27" fmla="*/ 2445214 h 3319857"/>
            <a:gd name="connsiteX28" fmla="*/ 5764695 w 5764695"/>
            <a:gd name="connsiteY28" fmla="*/ 3319857 h 33198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5764695" h="3319857">
              <a:moveTo>
                <a:pt x="0" y="3266849"/>
              </a:moveTo>
              <a:cubicBezTo>
                <a:pt x="69574" y="3196170"/>
                <a:pt x="139148" y="3125492"/>
                <a:pt x="159026" y="3074692"/>
              </a:cubicBezTo>
              <a:cubicBezTo>
                <a:pt x="178904" y="3023892"/>
                <a:pt x="103808" y="2964258"/>
                <a:pt x="119269" y="2962049"/>
              </a:cubicBezTo>
              <a:cubicBezTo>
                <a:pt x="134730" y="2959840"/>
                <a:pt x="238539" y="3071379"/>
                <a:pt x="251791" y="3061440"/>
              </a:cubicBezTo>
              <a:cubicBezTo>
                <a:pt x="265043" y="3051501"/>
                <a:pt x="188843" y="2917875"/>
                <a:pt x="198782" y="2902414"/>
              </a:cubicBezTo>
              <a:cubicBezTo>
                <a:pt x="208721" y="2886953"/>
                <a:pt x="292652" y="2975301"/>
                <a:pt x="311426" y="2968675"/>
              </a:cubicBezTo>
              <a:cubicBezTo>
                <a:pt x="330200" y="2962049"/>
                <a:pt x="271670" y="2935544"/>
                <a:pt x="311426" y="2862657"/>
              </a:cubicBezTo>
              <a:cubicBezTo>
                <a:pt x="351182" y="2789770"/>
                <a:pt x="454991" y="2721301"/>
                <a:pt x="549965" y="2531353"/>
              </a:cubicBezTo>
              <a:cubicBezTo>
                <a:pt x="644939" y="2341405"/>
                <a:pt x="817217" y="1885309"/>
                <a:pt x="881269" y="1722970"/>
              </a:cubicBezTo>
              <a:cubicBezTo>
                <a:pt x="945321" y="1560631"/>
                <a:pt x="936487" y="1599283"/>
                <a:pt x="934278" y="1557318"/>
              </a:cubicBezTo>
              <a:cubicBezTo>
                <a:pt x="932069" y="1515353"/>
                <a:pt x="854765" y="1474492"/>
                <a:pt x="868017" y="1471179"/>
              </a:cubicBezTo>
              <a:cubicBezTo>
                <a:pt x="881269" y="1467866"/>
                <a:pt x="1003852" y="1547379"/>
                <a:pt x="1013791" y="1537440"/>
              </a:cubicBezTo>
              <a:cubicBezTo>
                <a:pt x="1023730" y="1527501"/>
                <a:pt x="921026" y="1423692"/>
                <a:pt x="927652" y="1411544"/>
              </a:cubicBezTo>
              <a:cubicBezTo>
                <a:pt x="934278" y="1399396"/>
                <a:pt x="1040296" y="1472283"/>
                <a:pt x="1053548" y="1464553"/>
              </a:cubicBezTo>
              <a:cubicBezTo>
                <a:pt x="1066800" y="1456823"/>
                <a:pt x="976243" y="1456823"/>
                <a:pt x="1007165" y="1365162"/>
              </a:cubicBezTo>
              <a:cubicBezTo>
                <a:pt x="1038087" y="1273501"/>
                <a:pt x="1168400" y="1048214"/>
                <a:pt x="1239078" y="914588"/>
              </a:cubicBezTo>
              <a:cubicBezTo>
                <a:pt x="1309756" y="780962"/>
                <a:pt x="1328531" y="679361"/>
                <a:pt x="1431235" y="563405"/>
              </a:cubicBezTo>
              <a:cubicBezTo>
                <a:pt x="1533939" y="447449"/>
                <a:pt x="1656521" y="312719"/>
                <a:pt x="1855304" y="218849"/>
              </a:cubicBezTo>
              <a:cubicBezTo>
                <a:pt x="2054087" y="124979"/>
                <a:pt x="2363304" y="5710"/>
                <a:pt x="2623930" y="188"/>
              </a:cubicBezTo>
              <a:cubicBezTo>
                <a:pt x="2884556" y="-5334"/>
                <a:pt x="3255616" y="111727"/>
                <a:pt x="3419060" y="185718"/>
              </a:cubicBezTo>
              <a:cubicBezTo>
                <a:pt x="3582504" y="259709"/>
                <a:pt x="3599071" y="236519"/>
                <a:pt x="3723862" y="364623"/>
              </a:cubicBezTo>
              <a:cubicBezTo>
                <a:pt x="3848653" y="492727"/>
                <a:pt x="4040809" y="752248"/>
                <a:pt x="4167809" y="954344"/>
              </a:cubicBezTo>
              <a:cubicBezTo>
                <a:pt x="4294809" y="1156440"/>
                <a:pt x="4437270" y="1454614"/>
                <a:pt x="4485861" y="1577197"/>
              </a:cubicBezTo>
              <a:cubicBezTo>
                <a:pt x="4534452" y="1699780"/>
                <a:pt x="4440582" y="1667754"/>
                <a:pt x="4459356" y="1689841"/>
              </a:cubicBezTo>
              <a:cubicBezTo>
                <a:pt x="4478130" y="1711928"/>
                <a:pt x="4585252" y="1692049"/>
                <a:pt x="4598504" y="1709718"/>
              </a:cubicBezTo>
              <a:cubicBezTo>
                <a:pt x="4611756" y="1727388"/>
                <a:pt x="4526722" y="1749475"/>
                <a:pt x="4538870" y="1795858"/>
              </a:cubicBezTo>
              <a:cubicBezTo>
                <a:pt x="4551018" y="1842241"/>
                <a:pt x="4604026" y="1879789"/>
                <a:pt x="4671391" y="1988015"/>
              </a:cubicBezTo>
              <a:cubicBezTo>
                <a:pt x="4738756" y="2096241"/>
                <a:pt x="4760844" y="2223240"/>
                <a:pt x="4943061" y="2445214"/>
              </a:cubicBezTo>
              <a:cubicBezTo>
                <a:pt x="5125278" y="2667188"/>
                <a:pt x="5490265" y="3054261"/>
                <a:pt x="5764695" y="3319857"/>
              </a:cubicBezTo>
            </a:path>
          </a:pathLst>
        </a:custGeom>
        <a:noFill/>
        <a:ln w="349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132522</xdr:colOff>
      <xdr:row>27</xdr:row>
      <xdr:rowOff>119270</xdr:rowOff>
    </xdr:from>
    <xdr:to>
      <xdr:col>1</xdr:col>
      <xdr:colOff>274411</xdr:colOff>
      <xdr:row>28</xdr:row>
      <xdr:rowOff>87739</xdr:rowOff>
    </xdr:to>
    <xdr:sp macro="" textlink="">
      <xdr:nvSpPr>
        <xdr:cNvPr id="280" name="椭圆 279">
          <a:extLst>
            <a:ext uri="{FF2B5EF4-FFF2-40B4-BE49-F238E27FC236}">
              <a16:creationId xmlns:a16="http://schemas.microsoft.com/office/drawing/2014/main" id="{5D629EE9-0EB0-4C58-BF1B-80E6BD467363}"/>
            </a:ext>
          </a:extLst>
        </xdr:cNvPr>
        <xdr:cNvSpPr/>
      </xdr:nvSpPr>
      <xdr:spPr>
        <a:xfrm>
          <a:off x="742122" y="5057030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390940</xdr:colOff>
      <xdr:row>18</xdr:row>
      <xdr:rowOff>157427</xdr:rowOff>
    </xdr:from>
    <xdr:to>
      <xdr:col>2</xdr:col>
      <xdr:colOff>532829</xdr:colOff>
      <xdr:row>19</xdr:row>
      <xdr:rowOff>125896</xdr:rowOff>
    </xdr:to>
    <xdr:sp macro="" textlink="">
      <xdr:nvSpPr>
        <xdr:cNvPr id="281" name="椭圆 280">
          <a:extLst>
            <a:ext uri="{FF2B5EF4-FFF2-40B4-BE49-F238E27FC236}">
              <a16:creationId xmlns:a16="http://schemas.microsoft.com/office/drawing/2014/main" id="{2A62FA50-7B4F-44D3-9003-00F1061F04D2}"/>
            </a:ext>
          </a:extLst>
        </xdr:cNvPr>
        <xdr:cNvSpPr/>
      </xdr:nvSpPr>
      <xdr:spPr>
        <a:xfrm>
          <a:off x="1610140" y="3517847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178904</xdr:colOff>
      <xdr:row>13</xdr:row>
      <xdr:rowOff>106017</xdr:rowOff>
    </xdr:from>
    <xdr:to>
      <xdr:col>3</xdr:col>
      <xdr:colOff>320793</xdr:colOff>
      <xdr:row>14</xdr:row>
      <xdr:rowOff>74486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37F55682-137F-40B7-B59C-CFE637B055C9}"/>
            </a:ext>
          </a:extLst>
        </xdr:cNvPr>
        <xdr:cNvSpPr/>
      </xdr:nvSpPr>
      <xdr:spPr>
        <a:xfrm>
          <a:off x="2007704" y="2590137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321937</xdr:colOff>
      <xdr:row>9</xdr:row>
      <xdr:rowOff>84540</xdr:rowOff>
    </xdr:from>
    <xdr:to>
      <xdr:col>4</xdr:col>
      <xdr:colOff>463826</xdr:colOff>
      <xdr:row>10</xdr:row>
      <xdr:rowOff>53008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D89234A8-CAFD-4257-8DB5-999BC6A864A1}"/>
            </a:ext>
          </a:extLst>
        </xdr:cNvPr>
        <xdr:cNvSpPr/>
      </xdr:nvSpPr>
      <xdr:spPr>
        <a:xfrm>
          <a:off x="2760337" y="1867620"/>
          <a:ext cx="141889" cy="14372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470452</xdr:colOff>
      <xdr:row>8</xdr:row>
      <xdr:rowOff>106017</xdr:rowOff>
    </xdr:from>
    <xdr:to>
      <xdr:col>6</xdr:col>
      <xdr:colOff>2741</xdr:colOff>
      <xdr:row>9</xdr:row>
      <xdr:rowOff>74486</xdr:rowOff>
    </xdr:to>
    <xdr:sp macro="" textlink="">
      <xdr:nvSpPr>
        <xdr:cNvPr id="284" name="椭圆 283">
          <a:extLst>
            <a:ext uri="{FF2B5EF4-FFF2-40B4-BE49-F238E27FC236}">
              <a16:creationId xmlns:a16="http://schemas.microsoft.com/office/drawing/2014/main" id="{17E2FC27-3DA0-4E13-90B1-1AD5EA899CCB}"/>
            </a:ext>
          </a:extLst>
        </xdr:cNvPr>
        <xdr:cNvSpPr/>
      </xdr:nvSpPr>
      <xdr:spPr>
        <a:xfrm>
          <a:off x="3518452" y="1713837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116529</xdr:colOff>
      <xdr:row>10</xdr:row>
      <xdr:rowOff>38157</xdr:rowOff>
    </xdr:from>
    <xdr:to>
      <xdr:col>7</xdr:col>
      <xdr:colOff>258418</xdr:colOff>
      <xdr:row>11</xdr:row>
      <xdr:rowOff>6626</xdr:rowOff>
    </xdr:to>
    <xdr:sp macro="" textlink="">
      <xdr:nvSpPr>
        <xdr:cNvPr id="285" name="椭圆 284">
          <a:extLst>
            <a:ext uri="{FF2B5EF4-FFF2-40B4-BE49-F238E27FC236}">
              <a16:creationId xmlns:a16="http://schemas.microsoft.com/office/drawing/2014/main" id="{7E5386B6-F092-4348-AC62-EE1FFD189B51}"/>
            </a:ext>
          </a:extLst>
        </xdr:cNvPr>
        <xdr:cNvSpPr/>
      </xdr:nvSpPr>
      <xdr:spPr>
        <a:xfrm>
          <a:off x="4383729" y="1996497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72887</xdr:colOff>
      <xdr:row>14</xdr:row>
      <xdr:rowOff>71287</xdr:rowOff>
    </xdr:from>
    <xdr:to>
      <xdr:col>8</xdr:col>
      <xdr:colOff>214776</xdr:colOff>
      <xdr:row>15</xdr:row>
      <xdr:rowOff>39756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05CC6413-B547-4887-83B2-506E60C86E95}"/>
            </a:ext>
          </a:extLst>
        </xdr:cNvPr>
        <xdr:cNvSpPr/>
      </xdr:nvSpPr>
      <xdr:spPr>
        <a:xfrm>
          <a:off x="4949687" y="2730667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563217</xdr:colOff>
      <xdr:row>20</xdr:row>
      <xdr:rowOff>33131</xdr:rowOff>
    </xdr:from>
    <xdr:to>
      <xdr:col>9</xdr:col>
      <xdr:colOff>95506</xdr:colOff>
      <xdr:row>21</xdr:row>
      <xdr:rowOff>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F6A17A37-B11D-4B04-B065-9124409A444F}"/>
            </a:ext>
          </a:extLst>
        </xdr:cNvPr>
        <xdr:cNvSpPr/>
      </xdr:nvSpPr>
      <xdr:spPr>
        <a:xfrm>
          <a:off x="5440017" y="3744071"/>
          <a:ext cx="141889" cy="14372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527346</xdr:colOff>
      <xdr:row>24</xdr:row>
      <xdr:rowOff>150802</xdr:rowOff>
    </xdr:from>
    <xdr:to>
      <xdr:col>10</xdr:col>
      <xdr:colOff>59635</xdr:colOff>
      <xdr:row>25</xdr:row>
      <xdr:rowOff>119270</xdr:rowOff>
    </xdr:to>
    <xdr:sp macro="" textlink="">
      <xdr:nvSpPr>
        <xdr:cNvPr id="288" name="椭圆 287">
          <a:extLst>
            <a:ext uri="{FF2B5EF4-FFF2-40B4-BE49-F238E27FC236}">
              <a16:creationId xmlns:a16="http://schemas.microsoft.com/office/drawing/2014/main" id="{F57D25E8-2A82-498B-974E-E550E850A2B3}"/>
            </a:ext>
          </a:extLst>
        </xdr:cNvPr>
        <xdr:cNvSpPr/>
      </xdr:nvSpPr>
      <xdr:spPr>
        <a:xfrm>
          <a:off x="6013746" y="4562782"/>
          <a:ext cx="141889" cy="143728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271670</xdr:colOff>
      <xdr:row>28</xdr:row>
      <xdr:rowOff>99392</xdr:rowOff>
    </xdr:from>
    <xdr:to>
      <xdr:col>2</xdr:col>
      <xdr:colOff>95514</xdr:colOff>
      <xdr:row>29</xdr:row>
      <xdr:rowOff>97150</xdr:rowOff>
    </xdr:to>
    <xdr:sp macro="" textlink="">
      <xdr:nvSpPr>
        <xdr:cNvPr id="289" name="矩形 288">
          <a:extLst>
            <a:ext uri="{FF2B5EF4-FFF2-40B4-BE49-F238E27FC236}">
              <a16:creationId xmlns:a16="http://schemas.microsoft.com/office/drawing/2014/main" id="{3AD2D63E-2E47-41A6-A778-8E8C79019A61}"/>
            </a:ext>
          </a:extLst>
        </xdr:cNvPr>
        <xdr:cNvSpPr/>
      </xdr:nvSpPr>
      <xdr:spPr>
        <a:xfrm>
          <a:off x="271670" y="5212412"/>
          <a:ext cx="1043044" cy="1730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孕育期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353531</xdr:colOff>
      <xdr:row>22</xdr:row>
      <xdr:rowOff>134815</xdr:rowOff>
    </xdr:from>
    <xdr:to>
      <xdr:col>2</xdr:col>
      <xdr:colOff>177375</xdr:colOff>
      <xdr:row>23</xdr:row>
      <xdr:rowOff>132574</xdr:rowOff>
    </xdr:to>
    <xdr:sp macro="" textlink="">
      <xdr:nvSpPr>
        <xdr:cNvPr id="290" name="矩形 289">
          <a:extLst>
            <a:ext uri="{FF2B5EF4-FFF2-40B4-BE49-F238E27FC236}">
              <a16:creationId xmlns:a16="http://schemas.microsoft.com/office/drawing/2014/main" id="{BF16DDAE-7345-4A21-BB94-FD2006785A9B}"/>
            </a:ext>
          </a:extLst>
        </xdr:cNvPr>
        <xdr:cNvSpPr/>
      </xdr:nvSpPr>
      <xdr:spPr>
        <a:xfrm>
          <a:off x="353531" y="4196275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婴儿期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30390</xdr:colOff>
      <xdr:row>23</xdr:row>
      <xdr:rowOff>152400</xdr:rowOff>
    </xdr:from>
    <xdr:to>
      <xdr:col>2</xdr:col>
      <xdr:colOff>172279</xdr:colOff>
      <xdr:row>24</xdr:row>
      <xdr:rowOff>120869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ACB7D6EF-6A5C-4538-B4D2-85CCD151FD7F}"/>
            </a:ext>
          </a:extLst>
        </xdr:cNvPr>
        <xdr:cNvSpPr/>
      </xdr:nvSpPr>
      <xdr:spPr>
        <a:xfrm>
          <a:off x="1249590" y="4389120"/>
          <a:ext cx="141889" cy="143729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44908</xdr:colOff>
      <xdr:row>18</xdr:row>
      <xdr:rowOff>203</xdr:rowOff>
    </xdr:from>
    <xdr:to>
      <xdr:col>2</xdr:col>
      <xdr:colOff>478352</xdr:colOff>
      <xdr:row>18</xdr:row>
      <xdr:rowOff>173808</xdr:rowOff>
    </xdr:to>
    <xdr:sp macro="" textlink="">
      <xdr:nvSpPr>
        <xdr:cNvPr id="292" name="矩形 291">
          <a:extLst>
            <a:ext uri="{FF2B5EF4-FFF2-40B4-BE49-F238E27FC236}">
              <a16:creationId xmlns:a16="http://schemas.microsoft.com/office/drawing/2014/main" id="{E3022459-7043-4A29-8AF0-C1C4C69158B8}"/>
            </a:ext>
          </a:extLst>
        </xdr:cNvPr>
        <xdr:cNvSpPr/>
      </xdr:nvSpPr>
      <xdr:spPr>
        <a:xfrm>
          <a:off x="654508" y="3360623"/>
          <a:ext cx="1043044" cy="1736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学步期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466630</xdr:colOff>
      <xdr:row>12</xdr:row>
      <xdr:rowOff>92204</xdr:rowOff>
    </xdr:from>
    <xdr:to>
      <xdr:col>3</xdr:col>
      <xdr:colOff>290474</xdr:colOff>
      <xdr:row>13</xdr:row>
      <xdr:rowOff>89962</xdr:rowOff>
    </xdr:to>
    <xdr:sp macro="" textlink="">
      <xdr:nvSpPr>
        <xdr:cNvPr id="293" name="矩形 292">
          <a:extLst>
            <a:ext uri="{FF2B5EF4-FFF2-40B4-BE49-F238E27FC236}">
              <a16:creationId xmlns:a16="http://schemas.microsoft.com/office/drawing/2014/main" id="{123DA7AF-55CF-43AD-83AB-8D6658DD1571}"/>
            </a:ext>
          </a:extLst>
        </xdr:cNvPr>
        <xdr:cNvSpPr/>
      </xdr:nvSpPr>
      <xdr:spPr>
        <a:xfrm>
          <a:off x="1076230" y="2401064"/>
          <a:ext cx="1043044" cy="1730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青春期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167691</xdr:colOff>
      <xdr:row>8</xdr:row>
      <xdr:rowOff>31856</xdr:rowOff>
    </xdr:from>
    <xdr:to>
      <xdr:col>4</xdr:col>
      <xdr:colOff>601135</xdr:colOff>
      <xdr:row>9</xdr:row>
      <xdr:rowOff>29615</xdr:rowOff>
    </xdr:to>
    <xdr:sp macro="" textlink="">
      <xdr:nvSpPr>
        <xdr:cNvPr id="294" name="矩形 293">
          <a:extLst>
            <a:ext uri="{FF2B5EF4-FFF2-40B4-BE49-F238E27FC236}">
              <a16:creationId xmlns:a16="http://schemas.microsoft.com/office/drawing/2014/main" id="{FB58D01D-8029-4672-9329-F08C586EA214}"/>
            </a:ext>
          </a:extLst>
        </xdr:cNvPr>
        <xdr:cNvSpPr/>
      </xdr:nvSpPr>
      <xdr:spPr>
        <a:xfrm>
          <a:off x="1996491" y="1639676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壮年期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46383</xdr:colOff>
      <xdr:row>6</xdr:row>
      <xdr:rowOff>151889</xdr:rowOff>
    </xdr:from>
    <xdr:to>
      <xdr:col>6</xdr:col>
      <xdr:colOff>479827</xdr:colOff>
      <xdr:row>7</xdr:row>
      <xdr:rowOff>149648</xdr:rowOff>
    </xdr:to>
    <xdr:sp macro="" textlink="">
      <xdr:nvSpPr>
        <xdr:cNvPr id="295" name="矩形 294">
          <a:extLst>
            <a:ext uri="{FF2B5EF4-FFF2-40B4-BE49-F238E27FC236}">
              <a16:creationId xmlns:a16="http://schemas.microsoft.com/office/drawing/2014/main" id="{AB8F7CF2-1A9A-47CB-A452-FAA9522A672C}"/>
            </a:ext>
          </a:extLst>
        </xdr:cNvPr>
        <xdr:cNvSpPr/>
      </xdr:nvSpPr>
      <xdr:spPr>
        <a:xfrm>
          <a:off x="3094383" y="1409189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稳定期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39246</xdr:colOff>
      <xdr:row>8</xdr:row>
      <xdr:rowOff>161267</xdr:rowOff>
    </xdr:from>
    <xdr:to>
      <xdr:col>8</xdr:col>
      <xdr:colOff>472690</xdr:colOff>
      <xdr:row>9</xdr:row>
      <xdr:rowOff>159026</xdr:rowOff>
    </xdr:to>
    <xdr:sp macro="" textlink="">
      <xdr:nvSpPr>
        <xdr:cNvPr id="296" name="矩形 295">
          <a:extLst>
            <a:ext uri="{FF2B5EF4-FFF2-40B4-BE49-F238E27FC236}">
              <a16:creationId xmlns:a16="http://schemas.microsoft.com/office/drawing/2014/main" id="{7474B35A-3AEC-43F2-A67E-61FDD4FB187A}"/>
            </a:ext>
          </a:extLst>
        </xdr:cNvPr>
        <xdr:cNvSpPr/>
      </xdr:nvSpPr>
      <xdr:spPr>
        <a:xfrm>
          <a:off x="4306446" y="1769087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贵族期</a:t>
          </a:r>
          <a:r>
            <a:rPr lang="en-US" altLang="zh-CN" sz="1100" b="1">
              <a:solidFill>
                <a:sysClr val="windowText" lastClr="000000"/>
              </a:solidFill>
            </a:rPr>
            <a:t>(pAeI)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146282</xdr:colOff>
      <xdr:row>13</xdr:row>
      <xdr:rowOff>88380</xdr:rowOff>
    </xdr:from>
    <xdr:to>
      <xdr:col>10</xdr:col>
      <xdr:colOff>252045</xdr:colOff>
      <xdr:row>14</xdr:row>
      <xdr:rowOff>87923</xdr:rowOff>
    </xdr:to>
    <xdr:sp macro="" textlink="">
      <xdr:nvSpPr>
        <xdr:cNvPr id="297" name="矩形 296">
          <a:extLst>
            <a:ext uri="{FF2B5EF4-FFF2-40B4-BE49-F238E27FC236}">
              <a16:creationId xmlns:a16="http://schemas.microsoft.com/office/drawing/2014/main" id="{F73306E8-E3C7-48AC-A0F2-BA87B69FB410}"/>
            </a:ext>
          </a:extLst>
        </xdr:cNvPr>
        <xdr:cNvSpPr/>
      </xdr:nvSpPr>
      <xdr:spPr>
        <a:xfrm>
          <a:off x="5023082" y="2572500"/>
          <a:ext cx="1324963" cy="1748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官僚初期</a:t>
          </a:r>
          <a:r>
            <a:rPr lang="en-US" altLang="zh-CN" sz="1100" b="1">
              <a:solidFill>
                <a:sysClr val="windowText" lastClr="000000"/>
              </a:solidFill>
            </a:rPr>
            <a:t>(pA-i)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2293</xdr:colOff>
      <xdr:row>19</xdr:row>
      <xdr:rowOff>125896</xdr:rowOff>
    </xdr:from>
    <xdr:to>
      <xdr:col>10</xdr:col>
      <xdr:colOff>435737</xdr:colOff>
      <xdr:row>20</xdr:row>
      <xdr:rowOff>123655</xdr:rowOff>
    </xdr:to>
    <xdr:sp macro="" textlink="">
      <xdr:nvSpPr>
        <xdr:cNvPr id="298" name="矩形 297">
          <a:extLst>
            <a:ext uri="{FF2B5EF4-FFF2-40B4-BE49-F238E27FC236}">
              <a16:creationId xmlns:a16="http://schemas.microsoft.com/office/drawing/2014/main" id="{20F04937-F454-4E2C-8FA5-019835632EE7}"/>
            </a:ext>
          </a:extLst>
        </xdr:cNvPr>
        <xdr:cNvSpPr/>
      </xdr:nvSpPr>
      <xdr:spPr>
        <a:xfrm>
          <a:off x="5488693" y="3661576"/>
          <a:ext cx="1043044" cy="1730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官僚期</a:t>
          </a:r>
          <a:r>
            <a:rPr lang="en-US" altLang="zh-CN" sz="1100" b="1">
              <a:solidFill>
                <a:sysClr val="windowText" lastClr="000000"/>
              </a:solidFill>
            </a:rPr>
            <a:t>(- A- -)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461532</xdr:colOff>
      <xdr:row>24</xdr:row>
      <xdr:rowOff>68503</xdr:rowOff>
    </xdr:from>
    <xdr:to>
      <xdr:col>11</xdr:col>
      <xdr:colOff>285376</xdr:colOff>
      <xdr:row>25</xdr:row>
      <xdr:rowOff>66261</xdr:rowOff>
    </xdr:to>
    <xdr:sp macro="" textlink="">
      <xdr:nvSpPr>
        <xdr:cNvPr id="299" name="矩形 298">
          <a:extLst>
            <a:ext uri="{FF2B5EF4-FFF2-40B4-BE49-F238E27FC236}">
              <a16:creationId xmlns:a16="http://schemas.microsoft.com/office/drawing/2014/main" id="{34BD19E9-F114-44A2-860C-79A99F215336}"/>
            </a:ext>
          </a:extLst>
        </xdr:cNvPr>
        <xdr:cNvSpPr/>
      </xdr:nvSpPr>
      <xdr:spPr>
        <a:xfrm>
          <a:off x="5947932" y="4480483"/>
          <a:ext cx="1043044" cy="1730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死亡期</a:t>
          </a:r>
          <a:r>
            <a:rPr lang="en-US" altLang="zh-CN" sz="900" b="1">
              <a:solidFill>
                <a:sysClr val="windowText" lastClr="000000"/>
              </a:solidFill>
            </a:rPr>
            <a:t>(- - - -)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277906</xdr:colOff>
      <xdr:row>4</xdr:row>
      <xdr:rowOff>29928</xdr:rowOff>
    </xdr:from>
    <xdr:to>
      <xdr:col>25</xdr:col>
      <xdr:colOff>380337</xdr:colOff>
      <xdr:row>30</xdr:row>
      <xdr:rowOff>75187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9F83DDD7-FBA7-4B52-B69C-7CE33D22A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2706" y="730968"/>
          <a:ext cx="7417631" cy="4807759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28</xdr:row>
      <xdr:rowOff>38100</xdr:rowOff>
    </xdr:from>
    <xdr:to>
      <xdr:col>4</xdr:col>
      <xdr:colOff>113404</xdr:colOff>
      <xdr:row>29</xdr:row>
      <xdr:rowOff>35858</xdr:rowOff>
    </xdr:to>
    <xdr:sp macro="" textlink="">
      <xdr:nvSpPr>
        <xdr:cNvPr id="301" name="矩形 300">
          <a:extLst>
            <a:ext uri="{FF2B5EF4-FFF2-40B4-BE49-F238E27FC236}">
              <a16:creationId xmlns:a16="http://schemas.microsoft.com/office/drawing/2014/main" id="{D220A7E0-7B06-4B89-996E-455714C5F293}"/>
            </a:ext>
          </a:extLst>
        </xdr:cNvPr>
        <xdr:cNvSpPr/>
      </xdr:nvSpPr>
      <xdr:spPr>
        <a:xfrm>
          <a:off x="1508760" y="5151120"/>
          <a:ext cx="1043044" cy="1730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创业空想</a:t>
          </a:r>
        </a:p>
      </xdr:txBody>
    </xdr:sp>
    <xdr:clientData/>
  </xdr:twoCellAnchor>
  <xdr:twoCellAnchor>
    <xdr:from>
      <xdr:col>3</xdr:col>
      <xdr:colOff>213360</xdr:colOff>
      <xdr:row>24</xdr:row>
      <xdr:rowOff>101302</xdr:rowOff>
    </xdr:from>
    <xdr:to>
      <xdr:col>5</xdr:col>
      <xdr:colOff>37204</xdr:colOff>
      <xdr:row>25</xdr:row>
      <xdr:rowOff>99060</xdr:rowOff>
    </xdr:to>
    <xdr:sp macro="" textlink="">
      <xdr:nvSpPr>
        <xdr:cNvPr id="302" name="矩形 301">
          <a:extLst>
            <a:ext uri="{FF2B5EF4-FFF2-40B4-BE49-F238E27FC236}">
              <a16:creationId xmlns:a16="http://schemas.microsoft.com/office/drawing/2014/main" id="{65859787-D273-425F-A614-8AC1EA4A5426}"/>
            </a:ext>
          </a:extLst>
        </xdr:cNvPr>
        <xdr:cNvSpPr/>
      </xdr:nvSpPr>
      <xdr:spPr>
        <a:xfrm>
          <a:off x="2042160" y="4513282"/>
          <a:ext cx="1043044" cy="1730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企业婴儿夭折</a:t>
          </a:r>
        </a:p>
      </xdr:txBody>
    </xdr:sp>
    <xdr:clientData/>
  </xdr:twoCellAnchor>
  <xdr:twoCellAnchor>
    <xdr:from>
      <xdr:col>3</xdr:col>
      <xdr:colOff>441960</xdr:colOff>
      <xdr:row>18</xdr:row>
      <xdr:rowOff>167640</xdr:rowOff>
    </xdr:from>
    <xdr:to>
      <xdr:col>5</xdr:col>
      <xdr:colOff>265804</xdr:colOff>
      <xdr:row>22</xdr:row>
      <xdr:rowOff>76200</xdr:rowOff>
    </xdr:to>
    <xdr:sp macro="" textlink="">
      <xdr:nvSpPr>
        <xdr:cNvPr id="303" name="矩形 302">
          <a:extLst>
            <a:ext uri="{FF2B5EF4-FFF2-40B4-BE49-F238E27FC236}">
              <a16:creationId xmlns:a16="http://schemas.microsoft.com/office/drawing/2014/main" id="{3CB93A3F-8806-41CA-BE07-2654B601E227}"/>
            </a:ext>
          </a:extLst>
        </xdr:cNvPr>
        <xdr:cNvSpPr/>
      </xdr:nvSpPr>
      <xdr:spPr>
        <a:xfrm>
          <a:off x="2270760" y="3528060"/>
          <a:ext cx="1043044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创业者</a:t>
          </a:r>
          <a:r>
            <a:rPr lang="en-US" altLang="zh-CN" sz="1100" b="1">
              <a:solidFill>
                <a:sysClr val="windowText" lastClr="000000"/>
              </a:solidFill>
            </a:rPr>
            <a:t>&amp;</a:t>
          </a:r>
          <a:br>
            <a:rPr lang="en-US" altLang="zh-CN" sz="1100" b="1">
              <a:solidFill>
                <a:sysClr val="windowText" lastClr="000000"/>
              </a:solidFill>
            </a:rPr>
          </a:br>
          <a:r>
            <a:rPr lang="zh-CN" altLang="en-US" sz="1100" b="1">
              <a:solidFill>
                <a:sysClr val="windowText" lastClr="000000"/>
              </a:solidFill>
            </a:rPr>
            <a:t>家庭陷阱</a:t>
          </a:r>
        </a:p>
      </xdr:txBody>
    </xdr:sp>
    <xdr:clientData/>
  </xdr:twoCellAnchor>
  <xdr:twoCellAnchor>
    <xdr:from>
      <xdr:col>3</xdr:col>
      <xdr:colOff>231738</xdr:colOff>
      <xdr:row>14</xdr:row>
      <xdr:rowOff>29584</xdr:rowOff>
    </xdr:from>
    <xdr:to>
      <xdr:col>4</xdr:col>
      <xdr:colOff>491715</xdr:colOff>
      <xdr:row>15</xdr:row>
      <xdr:rowOff>34533</xdr:rowOff>
    </xdr:to>
    <xdr:sp macro="" textlink="">
      <xdr:nvSpPr>
        <xdr:cNvPr id="304" name="任意多边形: 形状 303">
          <a:extLst>
            <a:ext uri="{FF2B5EF4-FFF2-40B4-BE49-F238E27FC236}">
              <a16:creationId xmlns:a16="http://schemas.microsoft.com/office/drawing/2014/main" id="{8DE56CC1-516C-4BB0-81F8-039F098F0CDA}"/>
            </a:ext>
          </a:extLst>
        </xdr:cNvPr>
        <xdr:cNvSpPr/>
      </xdr:nvSpPr>
      <xdr:spPr>
        <a:xfrm rot="787328">
          <a:off x="2060538" y="2688964"/>
          <a:ext cx="869577" cy="180209"/>
        </a:xfrm>
        <a:custGeom>
          <a:avLst/>
          <a:gdLst>
            <a:gd name="connsiteX0" fmla="*/ 0 w 869577"/>
            <a:gd name="connsiteY0" fmla="*/ 179313 h 188277"/>
            <a:gd name="connsiteX1" fmla="*/ 430306 w 869577"/>
            <a:gd name="connsiteY1" fmla="*/ 18 h 188277"/>
            <a:gd name="connsiteX2" fmla="*/ 869577 w 869577"/>
            <a:gd name="connsiteY2" fmla="*/ 188277 h 188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69577" h="188277">
              <a:moveTo>
                <a:pt x="0" y="179313"/>
              </a:moveTo>
              <a:cubicBezTo>
                <a:pt x="142688" y="88918"/>
                <a:pt x="285377" y="-1476"/>
                <a:pt x="430306" y="18"/>
              </a:cubicBezTo>
              <a:cubicBezTo>
                <a:pt x="575235" y="1512"/>
                <a:pt x="722406" y="94894"/>
                <a:pt x="869577" y="188277"/>
              </a:cubicBezTo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194085</xdr:colOff>
      <xdr:row>16</xdr:row>
      <xdr:rowOff>8964</xdr:rowOff>
    </xdr:from>
    <xdr:to>
      <xdr:col>6</xdr:col>
      <xdr:colOff>403412</xdr:colOff>
      <xdr:row>17</xdr:row>
      <xdr:rowOff>35858</xdr:rowOff>
    </xdr:to>
    <xdr:sp macro="" textlink="">
      <xdr:nvSpPr>
        <xdr:cNvPr id="305" name="矩形 304">
          <a:extLst>
            <a:ext uri="{FF2B5EF4-FFF2-40B4-BE49-F238E27FC236}">
              <a16:creationId xmlns:a16="http://schemas.microsoft.com/office/drawing/2014/main" id="{77908D13-3B82-4F66-B040-494FB46CED43}"/>
            </a:ext>
          </a:extLst>
        </xdr:cNvPr>
        <xdr:cNvSpPr/>
      </xdr:nvSpPr>
      <xdr:spPr>
        <a:xfrm>
          <a:off x="2632485" y="3018864"/>
          <a:ext cx="1428527" cy="2021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壮志未酬的企业家</a:t>
          </a:r>
        </a:p>
      </xdr:txBody>
    </xdr:sp>
    <xdr:clientData/>
  </xdr:twoCellAnchor>
  <xdr:twoCellAnchor>
    <xdr:from>
      <xdr:col>4</xdr:col>
      <xdr:colOff>176155</xdr:colOff>
      <xdr:row>13</xdr:row>
      <xdr:rowOff>134471</xdr:rowOff>
    </xdr:from>
    <xdr:to>
      <xdr:col>6</xdr:col>
      <xdr:colOff>385482</xdr:colOff>
      <xdr:row>14</xdr:row>
      <xdr:rowOff>161365</xdr:rowOff>
    </xdr:to>
    <xdr:sp macro="" textlink="">
      <xdr:nvSpPr>
        <xdr:cNvPr id="306" name="矩形 305">
          <a:extLst>
            <a:ext uri="{FF2B5EF4-FFF2-40B4-BE49-F238E27FC236}">
              <a16:creationId xmlns:a16="http://schemas.microsoft.com/office/drawing/2014/main" id="{D142FC33-AA60-4424-8485-FE21A5986D58}"/>
            </a:ext>
          </a:extLst>
        </xdr:cNvPr>
        <xdr:cNvSpPr/>
      </xdr:nvSpPr>
      <xdr:spPr>
        <a:xfrm>
          <a:off x="2614555" y="2618591"/>
          <a:ext cx="1428527" cy="2021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未老先衰</a:t>
          </a:r>
        </a:p>
      </xdr:txBody>
    </xdr:sp>
    <xdr:clientData/>
  </xdr:twoCellAnchor>
  <xdr:twoCellAnchor>
    <xdr:from>
      <xdr:col>2</xdr:col>
      <xdr:colOff>573742</xdr:colOff>
      <xdr:row>13</xdr:row>
      <xdr:rowOff>17930</xdr:rowOff>
    </xdr:from>
    <xdr:to>
      <xdr:col>5</xdr:col>
      <xdr:colOff>173469</xdr:colOff>
      <xdr:row>14</xdr:row>
      <xdr:rowOff>44824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1D9107EE-0F28-46F2-9C24-69E4894A2049}"/>
            </a:ext>
          </a:extLst>
        </xdr:cNvPr>
        <xdr:cNvSpPr/>
      </xdr:nvSpPr>
      <xdr:spPr>
        <a:xfrm>
          <a:off x="1792942" y="2502050"/>
          <a:ext cx="1428527" cy="2021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分手</a:t>
          </a:r>
        </a:p>
      </xdr:txBody>
    </xdr:sp>
    <xdr:clientData/>
  </xdr:twoCellAnchor>
  <xdr:twoCellAnchor>
    <xdr:from>
      <xdr:col>0</xdr:col>
      <xdr:colOff>502023</xdr:colOff>
      <xdr:row>30</xdr:row>
      <xdr:rowOff>134471</xdr:rowOff>
    </xdr:from>
    <xdr:to>
      <xdr:col>11</xdr:col>
      <xdr:colOff>322728</xdr:colOff>
      <xdr:row>30</xdr:row>
      <xdr:rowOff>134471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E0DE9A88-D690-42BD-96AC-B649340AAD92}"/>
            </a:ext>
          </a:extLst>
        </xdr:cNvPr>
        <xdr:cNvCxnSpPr/>
      </xdr:nvCxnSpPr>
      <xdr:spPr>
        <a:xfrm>
          <a:off x="502023" y="5598011"/>
          <a:ext cx="6526305" cy="0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591667</xdr:colOff>
      <xdr:row>29</xdr:row>
      <xdr:rowOff>134470</xdr:rowOff>
    </xdr:from>
    <xdr:to>
      <xdr:col>5</xdr:col>
      <xdr:colOff>591667</xdr:colOff>
      <xdr:row>31</xdr:row>
      <xdr:rowOff>161364</xdr:rowOff>
    </xdr:to>
    <xdr:cxnSp macro="">
      <xdr:nvCxnSpPr>
        <xdr:cNvPr id="309" name="直接连接符 308">
          <a:extLst>
            <a:ext uri="{FF2B5EF4-FFF2-40B4-BE49-F238E27FC236}">
              <a16:creationId xmlns:a16="http://schemas.microsoft.com/office/drawing/2014/main" id="{94007F48-9970-45C1-A05F-726774245539}"/>
            </a:ext>
          </a:extLst>
        </xdr:cNvPr>
        <xdr:cNvCxnSpPr/>
      </xdr:nvCxnSpPr>
      <xdr:spPr>
        <a:xfrm>
          <a:off x="3639667" y="5422750"/>
          <a:ext cx="0" cy="377414"/>
        </a:xfrm>
        <a:prstGeom prst="line">
          <a:avLst/>
        </a:prstGeom>
        <a:ln w="19050">
          <a:solidFill>
            <a:schemeClr val="bg1">
              <a:lumMod val="65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331695</xdr:colOff>
      <xdr:row>30</xdr:row>
      <xdr:rowOff>161365</xdr:rowOff>
    </xdr:from>
    <xdr:to>
      <xdr:col>4</xdr:col>
      <xdr:colOff>491715</xdr:colOff>
      <xdr:row>33</xdr:row>
      <xdr:rowOff>12412</xdr:rowOff>
    </xdr:to>
    <xdr:sp macro="" textlink="">
      <xdr:nvSpPr>
        <xdr:cNvPr id="310" name="矩形 309">
          <a:extLst>
            <a:ext uri="{FF2B5EF4-FFF2-40B4-BE49-F238E27FC236}">
              <a16:creationId xmlns:a16="http://schemas.microsoft.com/office/drawing/2014/main" id="{1B502803-9E75-4511-A1FE-1AC66FB00D88}"/>
            </a:ext>
          </a:extLst>
        </xdr:cNvPr>
        <xdr:cNvSpPr/>
      </xdr:nvSpPr>
      <xdr:spPr>
        <a:xfrm>
          <a:off x="1550895" y="5624905"/>
          <a:ext cx="1379220" cy="3768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>
              <a:solidFill>
                <a:sysClr val="windowText" lastClr="000000"/>
              </a:solidFill>
            </a:rPr>
            <a:t>成长阶段</a:t>
          </a:r>
        </a:p>
      </xdr:txBody>
    </xdr:sp>
    <xdr:clientData/>
  </xdr:twoCellAnchor>
  <xdr:twoCellAnchor>
    <xdr:from>
      <xdr:col>7</xdr:col>
      <xdr:colOff>46168</xdr:colOff>
      <xdr:row>31</xdr:row>
      <xdr:rowOff>8965</xdr:rowOff>
    </xdr:from>
    <xdr:to>
      <xdr:col>9</xdr:col>
      <xdr:colOff>206188</xdr:colOff>
      <xdr:row>33</xdr:row>
      <xdr:rowOff>39306</xdr:rowOff>
    </xdr:to>
    <xdr:sp macro="" textlink="">
      <xdr:nvSpPr>
        <xdr:cNvPr id="311" name="矩形 310">
          <a:extLst>
            <a:ext uri="{FF2B5EF4-FFF2-40B4-BE49-F238E27FC236}">
              <a16:creationId xmlns:a16="http://schemas.microsoft.com/office/drawing/2014/main" id="{83EACDE3-B647-47EC-81F9-AE9CCE48306C}"/>
            </a:ext>
          </a:extLst>
        </xdr:cNvPr>
        <xdr:cNvSpPr/>
      </xdr:nvSpPr>
      <xdr:spPr>
        <a:xfrm>
          <a:off x="4313368" y="5647765"/>
          <a:ext cx="1379220" cy="38086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 b="1">
              <a:solidFill>
                <a:sysClr val="windowText" lastClr="000000"/>
              </a:solidFill>
            </a:rPr>
            <a:t>老化阶段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29499</xdr:colOff>
      <xdr:row>53</xdr:row>
      <xdr:rowOff>72694</xdr:rowOff>
    </xdr:from>
    <xdr:to>
      <xdr:col>23</xdr:col>
      <xdr:colOff>93225</xdr:colOff>
      <xdr:row>75</xdr:row>
      <xdr:rowOff>17928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A47E81-F01D-4FC2-9D4C-5386C7CE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4699" y="9575282"/>
          <a:ext cx="6769326" cy="3889705"/>
        </a:xfrm>
        <a:prstGeom prst="rect">
          <a:avLst/>
        </a:prstGeom>
      </xdr:spPr>
    </xdr:pic>
    <xdr:clientData/>
  </xdr:twoCellAnchor>
  <xdr:twoCellAnchor editAs="oneCell">
    <xdr:from>
      <xdr:col>2</xdr:col>
      <xdr:colOff>37490</xdr:colOff>
      <xdr:row>2</xdr:row>
      <xdr:rowOff>88020</xdr:rowOff>
    </xdr:from>
    <xdr:to>
      <xdr:col>10</xdr:col>
      <xdr:colOff>591671</xdr:colOff>
      <xdr:row>23</xdr:row>
      <xdr:rowOff>138818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7CAC0A8-337F-4A0C-9394-22BF6AF9C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6690" y="446608"/>
          <a:ext cx="5430981" cy="3815975"/>
        </a:xfrm>
        <a:prstGeom prst="rect">
          <a:avLst/>
        </a:prstGeom>
      </xdr:spPr>
    </xdr:pic>
    <xdr:clientData/>
  </xdr:twoCellAnchor>
  <xdr:twoCellAnchor editAs="oneCell">
    <xdr:from>
      <xdr:col>1</xdr:col>
      <xdr:colOff>566057</xdr:colOff>
      <xdr:row>28</xdr:row>
      <xdr:rowOff>43543</xdr:rowOff>
    </xdr:from>
    <xdr:to>
      <xdr:col>10</xdr:col>
      <xdr:colOff>544286</xdr:colOff>
      <xdr:row>49</xdr:row>
      <xdr:rowOff>125212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89DFCE-0EEE-4ABF-B392-0C24886A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57" y="4920343"/>
          <a:ext cx="5464629" cy="37392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10</xdr:col>
      <xdr:colOff>512618</xdr:colOff>
      <xdr:row>75</xdr:row>
      <xdr:rowOff>152718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EFC0A56-D185-4A80-9C89-BB28E303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9725892"/>
          <a:ext cx="5389417" cy="3935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</xdr:rowOff>
    </xdr:from>
    <xdr:to>
      <xdr:col>10</xdr:col>
      <xdr:colOff>544286</xdr:colOff>
      <xdr:row>100</xdr:row>
      <xdr:rowOff>169687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F9FFDC8-980D-4A76-8B3B-A6E6B2EA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3759544"/>
          <a:ext cx="5421086" cy="3827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2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2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3:F65"/>
  <sheetViews>
    <sheetView topLeftCell="A28" workbookViewId="0">
      <selection activeCell="E54" sqref="E54"/>
    </sheetView>
  </sheetViews>
  <sheetFormatPr defaultRowHeight="13.8" x14ac:dyDescent="0.25"/>
  <sheetData>
    <row r="63" spans="2:6" x14ac:dyDescent="0.25">
      <c r="B63" s="309" t="s">
        <v>2105</v>
      </c>
      <c r="C63" s="309"/>
      <c r="D63" s="309"/>
      <c r="E63" s="309"/>
      <c r="F63" s="309"/>
    </row>
    <row r="64" spans="2:6" x14ac:dyDescent="0.25">
      <c r="B64" s="310"/>
      <c r="C64" s="310" t="s">
        <v>2100</v>
      </c>
      <c r="D64" s="310" t="s">
        <v>2101</v>
      </c>
      <c r="E64" s="310" t="s">
        <v>2102</v>
      </c>
      <c r="F64" s="310" t="s">
        <v>2103</v>
      </c>
    </row>
    <row r="65" spans="2:6" x14ac:dyDescent="0.25">
      <c r="B65" s="311" t="s">
        <v>2104</v>
      </c>
      <c r="C65" s="310">
        <v>1</v>
      </c>
      <c r="D65" s="310">
        <v>1.44</v>
      </c>
      <c r="E65" s="310">
        <v>2</v>
      </c>
      <c r="F65" s="312">
        <f>EXP(LN(D65/C65)/E65)-1</f>
        <v>0.19999999999999996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DT451"/>
  <sheetViews>
    <sheetView showGridLines="0" zoomScale="85" zoomScaleNormal="85" workbookViewId="0">
      <pane xSplit="2" ySplit="4" topLeftCell="AG47" activePane="bottomRight" state="frozen"/>
      <selection pane="topRight" activeCell="C1" sqref="C1"/>
      <selection pane="bottomLeft" activeCell="A5" sqref="A5"/>
      <selection pane="bottomRight" activeCell="AS58" sqref="AS58"/>
    </sheetView>
  </sheetViews>
  <sheetFormatPr defaultRowHeight="11.4" x14ac:dyDescent="0.2"/>
  <cols>
    <col min="1" max="1" width="4.6640625" style="3" customWidth="1"/>
    <col min="2" max="2" width="9.6640625" style="11" customWidth="1"/>
    <col min="3" max="10" width="9.88671875" style="3" customWidth="1"/>
    <col min="11" max="18" width="9.33203125" style="3" customWidth="1"/>
    <col min="19" max="19" width="12.33203125" style="3" customWidth="1"/>
    <col min="20" max="22" width="9.33203125" style="3" customWidth="1"/>
    <col min="23" max="23" width="12.44140625" style="3" customWidth="1"/>
    <col min="24" max="25" width="9.88671875" style="3" customWidth="1"/>
    <col min="26" max="26" width="10.77734375" style="3" customWidth="1"/>
    <col min="27" max="27" width="9.88671875" style="3" customWidth="1"/>
    <col min="28" max="28" width="10.88671875" style="3" customWidth="1"/>
    <col min="29" max="29" width="9.88671875" style="3" customWidth="1"/>
    <col min="30" max="46" width="10.33203125" style="3" customWidth="1"/>
    <col min="47" max="47" width="11.77734375" style="3" customWidth="1"/>
    <col min="48" max="48" width="14.109375" style="3" customWidth="1"/>
    <col min="49" max="52" width="12.88671875" style="3" customWidth="1"/>
    <col min="53" max="53" width="11.88671875" style="3" customWidth="1"/>
    <col min="54" max="54" width="10" style="3" customWidth="1"/>
    <col min="55" max="55" width="9.77734375" style="3" customWidth="1"/>
    <col min="56" max="56" width="12.5546875" style="3" customWidth="1"/>
    <col min="57" max="58" width="10.109375" style="3" customWidth="1"/>
    <col min="59" max="62" width="15.6640625" style="3" customWidth="1"/>
    <col min="63" max="63" width="10.5546875" style="3" customWidth="1"/>
    <col min="64" max="64" width="8.88671875" style="3"/>
    <col min="65" max="65" width="9.77734375" style="3" bestFit="1" customWidth="1"/>
    <col min="66" max="66" width="10.88671875" style="3" customWidth="1"/>
    <col min="67" max="67" width="8.88671875" style="3"/>
    <col min="68" max="69" width="11.33203125" style="3" customWidth="1"/>
    <col min="70" max="75" width="11.6640625" style="3" customWidth="1"/>
    <col min="76" max="76" width="15.21875" style="3" customWidth="1"/>
    <col min="77" max="77" width="16.33203125" style="3" customWidth="1"/>
    <col min="78" max="78" width="10.21875" style="3" customWidth="1"/>
    <col min="79" max="79" width="14.77734375" style="3" customWidth="1"/>
    <col min="80" max="80" width="14.33203125" style="3" customWidth="1"/>
    <col min="81" max="81" width="10.6640625" style="3" customWidth="1"/>
    <col min="82" max="82" width="10" style="3" customWidth="1"/>
    <col min="83" max="88" width="8.44140625" style="3" customWidth="1"/>
    <col min="89" max="96" width="8.88671875" style="3"/>
    <col min="97" max="98" width="11.33203125" style="3" customWidth="1"/>
    <col min="99" max="112" width="8.88671875" style="3"/>
    <col min="113" max="113" width="9.109375" style="3" bestFit="1" customWidth="1"/>
    <col min="114" max="114" width="8.88671875" style="3"/>
    <col min="115" max="115" width="11" style="3" bestFit="1" customWidth="1"/>
    <col min="116" max="16384" width="8.88671875" style="3"/>
  </cols>
  <sheetData>
    <row r="1" spans="2:124" ht="13.8" x14ac:dyDescent="0.25">
      <c r="B1" s="37" t="s">
        <v>312</v>
      </c>
      <c r="AE1" s="11"/>
      <c r="AF1" s="11"/>
    </row>
    <row r="2" spans="2:124" x14ac:dyDescent="0.2">
      <c r="Q2" s="381" t="s">
        <v>2524</v>
      </c>
      <c r="R2" s="382"/>
      <c r="S2" s="382"/>
      <c r="T2" s="382"/>
      <c r="U2" s="382"/>
      <c r="AP2" s="381" t="s">
        <v>954</v>
      </c>
      <c r="AQ2" s="382"/>
      <c r="AR2" s="382"/>
      <c r="AS2" s="382"/>
      <c r="AT2" s="382"/>
      <c r="AU2" s="382"/>
      <c r="AV2" s="382"/>
      <c r="AW2" s="383"/>
      <c r="AX2" s="381" t="s">
        <v>702</v>
      </c>
      <c r="AY2" s="382"/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2"/>
      <c r="BK2" s="382"/>
      <c r="BL2" s="382"/>
      <c r="BM2" s="383"/>
      <c r="BN2" s="381" t="s">
        <v>884</v>
      </c>
      <c r="BO2" s="382"/>
      <c r="BP2" s="382"/>
      <c r="BQ2" s="382"/>
      <c r="BR2" s="382"/>
      <c r="BS2" s="382"/>
      <c r="BT2" s="382"/>
      <c r="BU2" s="383"/>
      <c r="BV2" s="392" t="s">
        <v>940</v>
      </c>
      <c r="BW2" s="392"/>
      <c r="BX2" s="392"/>
      <c r="BY2" s="392"/>
      <c r="BZ2" s="392"/>
    </row>
    <row r="3" spans="2:124" ht="18.600000000000001" customHeight="1" x14ac:dyDescent="0.2">
      <c r="B3" s="10"/>
      <c r="C3" s="375" t="s">
        <v>282</v>
      </c>
      <c r="D3" s="377"/>
      <c r="E3" s="377"/>
      <c r="F3" s="377"/>
      <c r="G3" s="376"/>
      <c r="H3" s="375" t="s">
        <v>1701</v>
      </c>
      <c r="I3" s="376"/>
      <c r="J3" s="375" t="s">
        <v>361</v>
      </c>
      <c r="K3" s="377"/>
      <c r="L3" s="377"/>
      <c r="M3" s="390"/>
      <c r="N3" s="384" t="s">
        <v>2121</v>
      </c>
      <c r="O3" s="385"/>
      <c r="P3" s="386"/>
      <c r="Q3" s="384" t="s">
        <v>2523</v>
      </c>
      <c r="R3" s="385"/>
      <c r="S3" s="386"/>
      <c r="T3" s="378" t="s">
        <v>2522</v>
      </c>
      <c r="U3" s="378"/>
      <c r="V3" s="378" t="s">
        <v>2116</v>
      </c>
      <c r="W3" s="378"/>
      <c r="X3" s="378" t="s">
        <v>2118</v>
      </c>
      <c r="Y3" s="378"/>
      <c r="Z3" s="368" t="s">
        <v>367</v>
      </c>
      <c r="AA3" s="387"/>
      <c r="AB3" s="387"/>
      <c r="AC3" s="369"/>
      <c r="AD3" s="368" t="s">
        <v>883</v>
      </c>
      <c r="AE3" s="387"/>
      <c r="AF3" s="387"/>
      <c r="AG3" s="387"/>
      <c r="AH3" s="387"/>
      <c r="AI3" s="387"/>
      <c r="AJ3" s="387"/>
      <c r="AK3" s="387"/>
      <c r="AL3" s="387"/>
      <c r="AM3" s="369"/>
      <c r="AN3" s="368" t="s">
        <v>2560</v>
      </c>
      <c r="AO3" s="369"/>
      <c r="AP3" s="370" t="s">
        <v>698</v>
      </c>
      <c r="AQ3" s="371"/>
      <c r="AR3" s="370" t="s">
        <v>955</v>
      </c>
      <c r="AS3" s="371"/>
      <c r="AT3" s="370" t="s">
        <v>956</v>
      </c>
      <c r="AU3" s="371"/>
      <c r="AV3" s="388" t="s">
        <v>1022</v>
      </c>
      <c r="AW3" s="389"/>
      <c r="AX3" s="374" t="s">
        <v>704</v>
      </c>
      <c r="AY3" s="371"/>
      <c r="AZ3" s="391" t="s">
        <v>703</v>
      </c>
      <c r="BA3" s="385"/>
      <c r="BB3" s="385"/>
      <c r="BC3" s="385"/>
      <c r="BD3" s="385"/>
      <c r="BE3" s="385"/>
      <c r="BF3" s="385"/>
      <c r="BG3" s="386"/>
      <c r="BH3" s="368" t="s">
        <v>707</v>
      </c>
      <c r="BI3" s="387"/>
      <c r="BJ3" s="387"/>
      <c r="BK3" s="387"/>
      <c r="BL3" s="387"/>
      <c r="BM3" s="369"/>
      <c r="BN3" s="368" t="s">
        <v>841</v>
      </c>
      <c r="BO3" s="369"/>
      <c r="BP3" s="372" t="s">
        <v>842</v>
      </c>
      <c r="BQ3" s="373"/>
      <c r="BR3" s="372" t="s">
        <v>843</v>
      </c>
      <c r="BS3" s="373"/>
      <c r="BT3" s="372" t="s">
        <v>874</v>
      </c>
      <c r="BU3" s="373"/>
      <c r="BV3" s="378" t="s">
        <v>362</v>
      </c>
      <c r="BW3" s="378"/>
      <c r="BX3" s="378" t="s">
        <v>365</v>
      </c>
      <c r="BY3" s="378"/>
      <c r="BZ3" s="338" t="s">
        <v>2787</v>
      </c>
      <c r="CA3" s="375" t="s">
        <v>283</v>
      </c>
      <c r="CB3" s="376"/>
      <c r="CC3" s="375" t="s">
        <v>284</v>
      </c>
      <c r="CD3" s="377"/>
      <c r="CE3" s="377"/>
      <c r="CF3" s="377"/>
      <c r="CG3" s="376"/>
      <c r="CH3" s="393" t="s">
        <v>2641</v>
      </c>
      <c r="CI3" s="394"/>
      <c r="CJ3" s="394"/>
      <c r="CK3" s="394"/>
      <c r="CL3" s="394"/>
      <c r="CM3" s="395"/>
      <c r="CN3" s="379" t="s">
        <v>2639</v>
      </c>
      <c r="CO3" s="379"/>
      <c r="CP3" s="379"/>
      <c r="CQ3" s="379"/>
      <c r="CR3" s="379"/>
      <c r="CS3" s="380"/>
      <c r="CT3" s="380" t="s">
        <v>2788</v>
      </c>
      <c r="CU3" s="396"/>
      <c r="CV3" s="396"/>
      <c r="CW3" s="397"/>
      <c r="CX3" s="368" t="s">
        <v>2792</v>
      </c>
      <c r="CY3" s="369"/>
      <c r="CZ3" s="377" t="s">
        <v>285</v>
      </c>
      <c r="DA3" s="377"/>
      <c r="DB3" s="378" t="s">
        <v>791</v>
      </c>
      <c r="DC3" s="378"/>
      <c r="DD3" s="378"/>
      <c r="DE3" s="378"/>
      <c r="DF3" s="378"/>
      <c r="DG3" s="368" t="s">
        <v>875</v>
      </c>
      <c r="DH3" s="369"/>
      <c r="DI3" s="368" t="s">
        <v>876</v>
      </c>
      <c r="DJ3" s="369"/>
      <c r="DK3" s="368" t="s">
        <v>840</v>
      </c>
      <c r="DL3" s="369"/>
      <c r="DM3" s="367" t="s">
        <v>766</v>
      </c>
      <c r="DN3" s="367"/>
      <c r="DO3" s="367"/>
      <c r="DP3" s="367"/>
      <c r="DQ3" s="367"/>
      <c r="DR3" s="367"/>
    </row>
    <row r="4" spans="2:124" ht="45.6" x14ac:dyDescent="0.2">
      <c r="B4" s="10" t="s">
        <v>45</v>
      </c>
      <c r="C4" s="10" t="s">
        <v>2053</v>
      </c>
      <c r="D4" s="10" t="s">
        <v>2113</v>
      </c>
      <c r="E4" s="10" t="s">
        <v>879</v>
      </c>
      <c r="F4" s="10" t="s">
        <v>880</v>
      </c>
      <c r="G4" s="10" t="s">
        <v>881</v>
      </c>
      <c r="H4" s="10" t="s">
        <v>1699</v>
      </c>
      <c r="I4" s="10" t="s">
        <v>1700</v>
      </c>
      <c r="J4" s="10" t="s">
        <v>2663</v>
      </c>
      <c r="K4" s="10" t="s">
        <v>2675</v>
      </c>
      <c r="L4" s="10" t="s">
        <v>2112</v>
      </c>
      <c r="M4" s="340" t="s">
        <v>710</v>
      </c>
      <c r="N4" s="338" t="s">
        <v>2122</v>
      </c>
      <c r="O4" s="10" t="s">
        <v>793</v>
      </c>
      <c r="P4" s="340" t="s">
        <v>2123</v>
      </c>
      <c r="Q4" s="338" t="s">
        <v>2776</v>
      </c>
      <c r="R4" s="338" t="s">
        <v>2518</v>
      </c>
      <c r="S4" s="338" t="s">
        <v>2519</v>
      </c>
      <c r="T4" s="338" t="s">
        <v>2520</v>
      </c>
      <c r="U4" s="339" t="s">
        <v>2521</v>
      </c>
      <c r="V4" s="131" t="s">
        <v>2117</v>
      </c>
      <c r="W4" s="194" t="s">
        <v>793</v>
      </c>
      <c r="X4" s="131" t="s">
        <v>2120</v>
      </c>
      <c r="Y4" s="194" t="s">
        <v>2119</v>
      </c>
      <c r="Z4" s="338" t="s">
        <v>2054</v>
      </c>
      <c r="AA4" s="265" t="s">
        <v>366</v>
      </c>
      <c r="AB4" s="338" t="s">
        <v>2661</v>
      </c>
      <c r="AC4" s="338" t="s">
        <v>2662</v>
      </c>
      <c r="AD4" s="338" t="s">
        <v>2781</v>
      </c>
      <c r="AE4" s="338" t="s">
        <v>888</v>
      </c>
      <c r="AF4" s="338" t="s">
        <v>889</v>
      </c>
      <c r="AG4" s="338" t="s">
        <v>890</v>
      </c>
      <c r="AH4" s="338" t="s">
        <v>891</v>
      </c>
      <c r="AI4" s="338" t="s">
        <v>892</v>
      </c>
      <c r="AJ4" s="338" t="s">
        <v>886</v>
      </c>
      <c r="AK4" s="338" t="s">
        <v>887</v>
      </c>
      <c r="AL4" s="338" t="s">
        <v>885</v>
      </c>
      <c r="AM4" s="338" t="s">
        <v>2107</v>
      </c>
      <c r="AN4" s="338" t="s">
        <v>2560</v>
      </c>
      <c r="AO4" s="338" t="s">
        <v>2561</v>
      </c>
      <c r="AP4" s="230" t="s">
        <v>699</v>
      </c>
      <c r="AQ4" s="10" t="s">
        <v>696</v>
      </c>
      <c r="AR4" s="10" t="s">
        <v>955</v>
      </c>
      <c r="AS4" s="10" t="s">
        <v>696</v>
      </c>
      <c r="AT4" s="10" t="s">
        <v>956</v>
      </c>
      <c r="AU4" s="10" t="s">
        <v>696</v>
      </c>
      <c r="AV4" s="10" t="s">
        <v>2777</v>
      </c>
      <c r="AW4" s="10" t="s">
        <v>1024</v>
      </c>
      <c r="AX4" s="10" t="s">
        <v>2775</v>
      </c>
      <c r="AY4" s="10" t="s">
        <v>696</v>
      </c>
      <c r="AZ4" s="10" t="s">
        <v>2782</v>
      </c>
      <c r="BA4" s="10" t="s">
        <v>696</v>
      </c>
      <c r="BB4" s="10" t="s">
        <v>705</v>
      </c>
      <c r="BC4" s="10" t="s">
        <v>696</v>
      </c>
      <c r="BD4" s="10" t="s">
        <v>2824</v>
      </c>
      <c r="BE4" s="340" t="s">
        <v>696</v>
      </c>
      <c r="BF4" s="338" t="s">
        <v>1702</v>
      </c>
      <c r="BG4" s="338" t="s">
        <v>696</v>
      </c>
      <c r="BH4" s="265" t="s">
        <v>706</v>
      </c>
      <c r="BI4" s="338" t="s">
        <v>696</v>
      </c>
      <c r="BJ4" s="338" t="s">
        <v>941</v>
      </c>
      <c r="BK4" s="338" t="s">
        <v>938</v>
      </c>
      <c r="BL4" s="338" t="s">
        <v>942</v>
      </c>
      <c r="BM4" s="338" t="s">
        <v>939</v>
      </c>
      <c r="BN4" s="115" t="s">
        <v>2783</v>
      </c>
      <c r="BO4" s="338" t="s">
        <v>696</v>
      </c>
      <c r="BP4" s="338" t="s">
        <v>2784</v>
      </c>
      <c r="BQ4" s="338" t="s">
        <v>844</v>
      </c>
      <c r="BR4" s="338" t="s">
        <v>845</v>
      </c>
      <c r="BS4" s="338" t="s">
        <v>696</v>
      </c>
      <c r="BT4" s="338" t="s">
        <v>2785</v>
      </c>
      <c r="BU4" s="338" t="s">
        <v>696</v>
      </c>
      <c r="BV4" s="195" t="s">
        <v>363</v>
      </c>
      <c r="BW4" s="194" t="s">
        <v>364</v>
      </c>
      <c r="BX4" s="194" t="s">
        <v>2786</v>
      </c>
      <c r="BY4" s="194" t="s">
        <v>368</v>
      </c>
      <c r="BZ4" s="194" t="s">
        <v>1209</v>
      </c>
      <c r="CA4" s="10" t="s">
        <v>52</v>
      </c>
      <c r="CB4" s="10" t="s">
        <v>793</v>
      </c>
      <c r="CC4" s="10" t="s">
        <v>53</v>
      </c>
      <c r="CD4" s="10" t="s">
        <v>54</v>
      </c>
      <c r="CE4" s="10" t="s">
        <v>57</v>
      </c>
      <c r="CF4" s="10" t="s">
        <v>55</v>
      </c>
      <c r="CG4" s="10" t="s">
        <v>56</v>
      </c>
      <c r="CH4" s="10" t="s">
        <v>2642</v>
      </c>
      <c r="CI4" s="10" t="s">
        <v>2643</v>
      </c>
      <c r="CJ4" s="10" t="s">
        <v>2644</v>
      </c>
      <c r="CK4" s="10" t="s">
        <v>2647</v>
      </c>
      <c r="CL4" s="10" t="s">
        <v>2648</v>
      </c>
      <c r="CM4" s="10" t="s">
        <v>2649</v>
      </c>
      <c r="CN4" s="10" t="s">
        <v>2640</v>
      </c>
      <c r="CO4" s="10" t="s">
        <v>2634</v>
      </c>
      <c r="CP4" s="10" t="s">
        <v>2635</v>
      </c>
      <c r="CQ4" s="10" t="s">
        <v>2636</v>
      </c>
      <c r="CR4" s="10" t="s">
        <v>2637</v>
      </c>
      <c r="CS4" s="340" t="s">
        <v>2638</v>
      </c>
      <c r="CT4" s="338" t="s">
        <v>2645</v>
      </c>
      <c r="CU4" s="338" t="s">
        <v>2652</v>
      </c>
      <c r="CV4" s="338" t="s">
        <v>2646</v>
      </c>
      <c r="CW4" s="338" t="s">
        <v>2652</v>
      </c>
      <c r="CX4" s="338" t="s">
        <v>1606</v>
      </c>
      <c r="CY4" s="338" t="s">
        <v>793</v>
      </c>
      <c r="CZ4" s="230" t="s">
        <v>2052</v>
      </c>
      <c r="DA4" s="338" t="s">
        <v>696</v>
      </c>
      <c r="DB4" s="338" t="s">
        <v>2778</v>
      </c>
      <c r="DC4" s="338" t="s">
        <v>793</v>
      </c>
      <c r="DD4" s="338" t="s">
        <v>2779</v>
      </c>
      <c r="DE4" s="338" t="s">
        <v>792</v>
      </c>
      <c r="DF4" s="338" t="s">
        <v>793</v>
      </c>
      <c r="DG4" s="338" t="s">
        <v>2780</v>
      </c>
      <c r="DH4" s="338" t="s">
        <v>793</v>
      </c>
      <c r="DI4" s="338" t="s">
        <v>877</v>
      </c>
      <c r="DJ4" s="338" t="s">
        <v>793</v>
      </c>
      <c r="DK4" s="338" t="s">
        <v>2790</v>
      </c>
      <c r="DL4" s="338" t="s">
        <v>793</v>
      </c>
      <c r="DM4" s="131" t="s">
        <v>931</v>
      </c>
      <c r="DN4" s="131" t="s">
        <v>794</v>
      </c>
      <c r="DO4" s="131" t="s">
        <v>795</v>
      </c>
      <c r="DP4" s="131" t="s">
        <v>833</v>
      </c>
      <c r="DQ4" s="131" t="s">
        <v>834</v>
      </c>
      <c r="DR4" s="137" t="s">
        <v>947</v>
      </c>
    </row>
    <row r="5" spans="2:124" x14ac:dyDescent="0.2">
      <c r="B5" s="12" t="s">
        <v>815</v>
      </c>
      <c r="C5" s="4"/>
      <c r="D5" s="9"/>
      <c r="E5" s="4"/>
      <c r="F5" s="4"/>
      <c r="G5" s="4"/>
      <c r="H5" s="4"/>
      <c r="I5" s="4"/>
      <c r="J5" s="4"/>
      <c r="K5" s="46"/>
      <c r="L5" s="46"/>
      <c r="M5" s="46"/>
      <c r="N5" s="46"/>
      <c r="O5" s="46"/>
      <c r="P5" s="46"/>
      <c r="Q5" s="120"/>
      <c r="R5" s="120"/>
      <c r="S5" s="120"/>
      <c r="T5" s="120"/>
      <c r="U5" s="120"/>
      <c r="V5" s="46"/>
      <c r="W5" s="46"/>
      <c r="X5" s="46"/>
      <c r="Y5" s="46"/>
      <c r="Z5" s="46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46"/>
      <c r="AQ5" s="46"/>
      <c r="AR5" s="79"/>
      <c r="AS5" s="80"/>
      <c r="AT5" s="79"/>
      <c r="AU5" s="80"/>
      <c r="AV5" s="79"/>
      <c r="AW5" s="80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94"/>
      <c r="BJ5" s="94"/>
      <c r="BK5" s="94"/>
      <c r="BL5" s="94"/>
      <c r="BM5" s="94"/>
      <c r="BN5" s="80"/>
      <c r="BO5" s="99"/>
      <c r="BP5" s="116"/>
      <c r="BQ5" s="99"/>
      <c r="BR5" s="99"/>
      <c r="BS5" s="99"/>
      <c r="BT5" s="99"/>
      <c r="BU5" s="99"/>
      <c r="BV5" s="95"/>
      <c r="BW5" s="83"/>
      <c r="BX5" s="83"/>
      <c r="BY5" s="83"/>
      <c r="BZ5" s="83"/>
      <c r="CA5" s="84"/>
      <c r="CB5" s="84"/>
      <c r="CC5" s="85"/>
      <c r="CD5" s="85"/>
      <c r="CE5" s="86"/>
      <c r="CF5" s="6"/>
      <c r="CG5" s="6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6"/>
      <c r="CY5" s="6"/>
      <c r="CZ5" s="7"/>
      <c r="DA5" s="111"/>
      <c r="DB5" s="24"/>
      <c r="DC5" s="7"/>
      <c r="DD5" s="110"/>
      <c r="DE5" s="24"/>
      <c r="DF5" s="7"/>
      <c r="DG5" s="7"/>
      <c r="DH5" s="7"/>
      <c r="DI5" s="7"/>
      <c r="DJ5" s="7"/>
      <c r="DK5" s="113">
        <v>50900</v>
      </c>
      <c r="DL5" s="114"/>
      <c r="DM5" s="110" t="s">
        <v>826</v>
      </c>
      <c r="DN5" s="109" t="s">
        <v>825</v>
      </c>
      <c r="DO5" s="109"/>
      <c r="DP5" s="6"/>
      <c r="DQ5" s="6"/>
      <c r="DR5" s="136"/>
      <c r="DT5" s="3" t="s">
        <v>815</v>
      </c>
    </row>
    <row r="6" spans="2:124" x14ac:dyDescent="0.2">
      <c r="B6" s="12" t="s">
        <v>813</v>
      </c>
      <c r="C6" s="4"/>
      <c r="D6" s="9"/>
      <c r="E6" s="4"/>
      <c r="F6" s="4"/>
      <c r="G6" s="4"/>
      <c r="H6" s="4"/>
      <c r="I6" s="4"/>
      <c r="J6" s="4"/>
      <c r="K6" s="46"/>
      <c r="L6" s="46"/>
      <c r="M6" s="46"/>
      <c r="N6" s="46"/>
      <c r="O6" s="46"/>
      <c r="P6" s="46"/>
      <c r="Q6" s="120"/>
      <c r="R6" s="120"/>
      <c r="S6" s="120"/>
      <c r="T6" s="120"/>
      <c r="U6" s="120"/>
      <c r="V6" s="46"/>
      <c r="W6" s="46"/>
      <c r="X6" s="46"/>
      <c r="Y6" s="46"/>
      <c r="Z6" s="46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46"/>
      <c r="AQ6" s="46"/>
      <c r="AR6" s="79">
        <v>62.17</v>
      </c>
      <c r="AS6" s="80"/>
      <c r="AT6" s="79">
        <v>68.05</v>
      </c>
      <c r="AU6" s="80"/>
      <c r="AV6" s="79">
        <f t="shared" ref="AV6:AV69" si="0">AR6-AT6</f>
        <v>-5.8799999999999955</v>
      </c>
      <c r="AW6" s="80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94"/>
      <c r="BJ6" s="94"/>
      <c r="BK6" s="94"/>
      <c r="BL6" s="94"/>
      <c r="BM6" s="94"/>
      <c r="BN6" s="80"/>
      <c r="BO6" s="99"/>
      <c r="BP6" s="116"/>
      <c r="BQ6" s="99"/>
      <c r="BR6" s="99"/>
      <c r="BS6" s="99"/>
      <c r="BT6" s="99"/>
      <c r="BU6" s="99"/>
      <c r="BV6" s="95"/>
      <c r="BW6" s="83"/>
      <c r="BX6" s="83"/>
      <c r="BY6" s="83"/>
      <c r="BZ6" s="83"/>
      <c r="CA6" s="84"/>
      <c r="CB6" s="84"/>
      <c r="CC6" s="85"/>
      <c r="CD6" s="85"/>
      <c r="CE6" s="86"/>
      <c r="CF6" s="6"/>
      <c r="CG6" s="6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6"/>
      <c r="CY6" s="6"/>
      <c r="CZ6" s="7"/>
      <c r="DA6" s="111"/>
      <c r="DB6" s="24"/>
      <c r="DC6" s="7"/>
      <c r="DD6" s="110"/>
      <c r="DE6" s="24"/>
      <c r="DF6" s="7"/>
      <c r="DG6" s="7"/>
      <c r="DH6" s="7"/>
      <c r="DI6" s="7"/>
      <c r="DJ6" s="7"/>
      <c r="DK6" s="113">
        <v>54300</v>
      </c>
      <c r="DL6" s="7">
        <f>DK6/DK5-1</f>
        <v>6.6797642436149385E-2</v>
      </c>
      <c r="DM6" s="110"/>
      <c r="DN6" s="109"/>
      <c r="DO6" s="109" t="s">
        <v>817</v>
      </c>
      <c r="DP6" s="6"/>
      <c r="DQ6" s="6"/>
      <c r="DR6" s="136"/>
      <c r="DT6" s="3" t="s">
        <v>813</v>
      </c>
    </row>
    <row r="7" spans="2:124" x14ac:dyDescent="0.2">
      <c r="B7" s="12" t="s">
        <v>814</v>
      </c>
      <c r="C7" s="4"/>
      <c r="D7" s="9"/>
      <c r="E7" s="4"/>
      <c r="F7" s="4"/>
      <c r="G7" s="4"/>
      <c r="H7" s="4"/>
      <c r="I7" s="4"/>
      <c r="J7" s="4"/>
      <c r="K7" s="46"/>
      <c r="L7" s="46"/>
      <c r="M7" s="46"/>
      <c r="N7" s="46"/>
      <c r="O7" s="46"/>
      <c r="P7" s="46"/>
      <c r="Q7" s="120"/>
      <c r="R7" s="120"/>
      <c r="S7" s="120"/>
      <c r="T7" s="120"/>
      <c r="U7" s="120"/>
      <c r="V7" s="46"/>
      <c r="W7" s="46"/>
      <c r="X7" s="46"/>
      <c r="Y7" s="46"/>
      <c r="Z7" s="46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46"/>
      <c r="AQ7" s="46"/>
      <c r="AR7" s="79">
        <v>124.96</v>
      </c>
      <c r="AS7" s="80">
        <f>AR7/AR6-1</f>
        <v>1.0099726556216821</v>
      </c>
      <c r="AT7" s="79">
        <v>122.07</v>
      </c>
      <c r="AU7" s="80">
        <f>AT7/AT6-1</f>
        <v>0.7938280675973548</v>
      </c>
      <c r="AV7" s="79">
        <f t="shared" si="0"/>
        <v>2.8900000000000006</v>
      </c>
      <c r="AW7" s="80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94"/>
      <c r="BJ7" s="94"/>
      <c r="BK7" s="94"/>
      <c r="BL7" s="94"/>
      <c r="BM7" s="94"/>
      <c r="BN7" s="80"/>
      <c r="BO7" s="99"/>
      <c r="BP7" s="116"/>
      <c r="BQ7" s="97"/>
      <c r="BR7" s="100"/>
      <c r="BS7" s="100"/>
      <c r="BT7" s="100"/>
      <c r="BU7" s="100"/>
      <c r="BV7" s="95"/>
      <c r="BW7" s="83"/>
      <c r="BX7" s="83"/>
      <c r="BY7" s="83"/>
      <c r="BZ7" s="83"/>
      <c r="CA7" s="84"/>
      <c r="CB7" s="84"/>
      <c r="CC7" s="85"/>
      <c r="CD7" s="85"/>
      <c r="CE7" s="86"/>
      <c r="CF7" s="6"/>
      <c r="CG7" s="6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7"/>
      <c r="CY7" s="7"/>
      <c r="CZ7" s="7"/>
      <c r="DA7" s="111"/>
      <c r="DB7" s="24"/>
      <c r="DC7" s="7"/>
      <c r="DD7" s="110"/>
      <c r="DE7" s="24"/>
      <c r="DF7" s="7"/>
      <c r="DG7" s="7"/>
      <c r="DH7" s="7"/>
      <c r="DI7" s="7"/>
      <c r="DJ7" s="7"/>
      <c r="DK7" s="113">
        <v>61900.000000000007</v>
      </c>
      <c r="DL7" s="7">
        <f t="shared" ref="DL7:DL70" si="1">DK7/DK6-1</f>
        <v>0.13996316758747707</v>
      </c>
      <c r="DM7" s="110"/>
      <c r="DN7" s="109"/>
      <c r="DO7" s="109"/>
      <c r="DP7" s="6"/>
      <c r="DQ7" s="6"/>
      <c r="DR7" s="136"/>
      <c r="DT7" s="3" t="s">
        <v>814</v>
      </c>
    </row>
    <row r="8" spans="2:124" x14ac:dyDescent="0.2">
      <c r="B8" s="12" t="s">
        <v>805</v>
      </c>
      <c r="C8" s="4">
        <v>679.1</v>
      </c>
      <c r="D8" s="9"/>
      <c r="E8" s="4">
        <v>342.9</v>
      </c>
      <c r="F8" s="4">
        <v>141.1</v>
      </c>
      <c r="G8" s="4">
        <v>195.1</v>
      </c>
      <c r="H8" s="4"/>
      <c r="I8" s="4"/>
      <c r="J8" s="4"/>
      <c r="K8" s="46"/>
      <c r="L8" s="46"/>
      <c r="M8" s="46"/>
      <c r="N8" s="46"/>
      <c r="O8" s="46"/>
      <c r="P8" s="46"/>
      <c r="Q8" s="120"/>
      <c r="R8" s="120"/>
      <c r="S8" s="120"/>
      <c r="T8" s="120"/>
      <c r="U8" s="120"/>
      <c r="V8" s="46"/>
      <c r="W8" s="46"/>
      <c r="X8" s="46"/>
      <c r="Y8" s="46"/>
      <c r="Z8" s="46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46"/>
      <c r="AQ8" s="46"/>
      <c r="AR8" s="79">
        <v>173.94</v>
      </c>
      <c r="AS8" s="80">
        <f t="shared" ref="AS8:AS71" si="2">AR8/AR7-1</f>
        <v>0.39196542893726005</v>
      </c>
      <c r="AT8" s="79">
        <v>172.07</v>
      </c>
      <c r="AU8" s="80">
        <f t="shared" ref="AU8:AU71" si="3">AT8/AT7-1</f>
        <v>0.40960104857868429</v>
      </c>
      <c r="AV8" s="79">
        <f t="shared" si="0"/>
        <v>1.8700000000000045</v>
      </c>
      <c r="AW8" s="80">
        <f t="shared" ref="AW8:AW39" si="4">-AV8/C8</f>
        <v>-2.753644529524377E-3</v>
      </c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94"/>
      <c r="BJ8" s="94"/>
      <c r="BK8" s="94"/>
      <c r="BL8" s="94"/>
      <c r="BM8" s="94"/>
      <c r="BN8" s="80"/>
      <c r="BO8" s="99"/>
      <c r="BP8" s="116"/>
      <c r="BQ8" s="97"/>
      <c r="BR8" s="100"/>
      <c r="BS8" s="100"/>
      <c r="BT8" s="100"/>
      <c r="BU8" s="100"/>
      <c r="BV8" s="95"/>
      <c r="BW8" s="83"/>
      <c r="BX8" s="83"/>
      <c r="BY8" s="83"/>
      <c r="BZ8" s="83"/>
      <c r="CA8" s="84"/>
      <c r="CB8" s="84"/>
      <c r="CC8" s="85"/>
      <c r="CD8" s="85"/>
      <c r="CE8" s="86"/>
      <c r="CF8" s="6"/>
      <c r="CG8" s="6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7"/>
      <c r="CY8" s="7"/>
      <c r="CZ8" s="7"/>
      <c r="DA8" s="111"/>
      <c r="DB8" s="24"/>
      <c r="DC8" s="7"/>
      <c r="DD8" s="110"/>
      <c r="DE8" s="24"/>
      <c r="DF8" s="7"/>
      <c r="DG8" s="7"/>
      <c r="DH8" s="7"/>
      <c r="DI8" s="7"/>
      <c r="DJ8" s="7"/>
      <c r="DK8" s="113">
        <v>66300</v>
      </c>
      <c r="DL8" s="7">
        <f t="shared" si="1"/>
        <v>7.1082390953150165E-2</v>
      </c>
      <c r="DM8" s="110"/>
      <c r="DN8" s="109"/>
      <c r="DO8" s="109"/>
      <c r="DP8" s="6"/>
      <c r="DQ8" s="6" t="s">
        <v>918</v>
      </c>
      <c r="DR8" s="136"/>
      <c r="DT8" s="3" t="s">
        <v>805</v>
      </c>
    </row>
    <row r="9" spans="2:124" x14ac:dyDescent="0.2">
      <c r="B9" s="12" t="s">
        <v>806</v>
      </c>
      <c r="C9" s="4">
        <v>824.4</v>
      </c>
      <c r="D9" s="45">
        <f t="shared" ref="D9:D26" si="5">C9/C8-1</f>
        <v>0.21395965248122506</v>
      </c>
      <c r="E9" s="4">
        <v>378</v>
      </c>
      <c r="F9" s="4">
        <v>191.6</v>
      </c>
      <c r="G9" s="4">
        <v>254.8</v>
      </c>
      <c r="H9" s="4"/>
      <c r="I9" s="4"/>
      <c r="J9" s="4"/>
      <c r="K9" s="46"/>
      <c r="L9" s="46"/>
      <c r="M9" s="46"/>
      <c r="N9" s="46"/>
      <c r="O9" s="46"/>
      <c r="P9" s="46"/>
      <c r="Q9" s="120"/>
      <c r="R9" s="120"/>
      <c r="S9" s="120"/>
      <c r="T9" s="120"/>
      <c r="U9" s="120"/>
      <c r="V9" s="46"/>
      <c r="W9" s="46"/>
      <c r="X9" s="46"/>
      <c r="Y9" s="46"/>
      <c r="Z9" s="46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46"/>
      <c r="AQ9" s="46"/>
      <c r="AR9" s="79">
        <v>213.24</v>
      </c>
      <c r="AS9" s="80">
        <f t="shared" si="2"/>
        <v>0.22593997930320797</v>
      </c>
      <c r="AT9" s="79">
        <v>219.21</v>
      </c>
      <c r="AU9" s="80">
        <f t="shared" si="3"/>
        <v>0.2739582727959553</v>
      </c>
      <c r="AV9" s="79">
        <f t="shared" si="0"/>
        <v>-5.9699999999999989</v>
      </c>
      <c r="AW9" s="80">
        <f t="shared" si="4"/>
        <v>7.2416302765647735E-3</v>
      </c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94"/>
      <c r="BJ9" s="94"/>
      <c r="BK9" s="94"/>
      <c r="BL9" s="94"/>
      <c r="BM9" s="94"/>
      <c r="BN9" s="80"/>
      <c r="BO9" s="99"/>
      <c r="BP9" s="116"/>
      <c r="BQ9" s="97"/>
      <c r="BR9" s="100"/>
      <c r="BS9" s="100"/>
      <c r="BT9" s="100"/>
      <c r="BU9" s="100"/>
      <c r="BV9" s="95"/>
      <c r="BW9" s="83"/>
      <c r="BX9" s="83"/>
      <c r="BY9" s="83"/>
      <c r="BZ9" s="83"/>
      <c r="CA9" s="84"/>
      <c r="CB9" s="84"/>
      <c r="CC9" s="85"/>
      <c r="CD9" s="85"/>
      <c r="CE9" s="86"/>
      <c r="CF9" s="6"/>
      <c r="CG9" s="6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7"/>
      <c r="CY9" s="7"/>
      <c r="CZ9" s="7"/>
      <c r="DA9" s="111"/>
      <c r="DB9" s="24"/>
      <c r="DC9" s="7"/>
      <c r="DD9" s="110"/>
      <c r="DE9" s="24"/>
      <c r="DF9" s="7"/>
      <c r="DG9" s="7"/>
      <c r="DH9" s="7"/>
      <c r="DI9" s="7"/>
      <c r="DJ9" s="7"/>
      <c r="DK9" s="113">
        <v>78100</v>
      </c>
      <c r="DL9" s="7">
        <f t="shared" si="1"/>
        <v>0.17797888386123684</v>
      </c>
      <c r="DM9" s="110"/>
      <c r="DN9" s="109"/>
      <c r="DO9" s="109"/>
      <c r="DP9" s="6"/>
      <c r="DQ9" s="6"/>
      <c r="DR9" s="136"/>
      <c r="DT9" s="3" t="s">
        <v>806</v>
      </c>
    </row>
    <row r="10" spans="2:124" x14ac:dyDescent="0.2">
      <c r="B10" s="12" t="s">
        <v>807</v>
      </c>
      <c r="C10" s="4">
        <v>859.8</v>
      </c>
      <c r="D10" s="45">
        <f t="shared" si="5"/>
        <v>4.2940320232896623E-2</v>
      </c>
      <c r="E10" s="4">
        <v>392</v>
      </c>
      <c r="F10" s="4">
        <v>210.8</v>
      </c>
      <c r="G10" s="4">
        <v>257</v>
      </c>
      <c r="H10" s="4"/>
      <c r="I10" s="4"/>
      <c r="J10" s="4"/>
      <c r="K10" s="46"/>
      <c r="L10" s="46"/>
      <c r="M10" s="46"/>
      <c r="N10" s="46"/>
      <c r="O10" s="46"/>
      <c r="P10" s="46"/>
      <c r="Q10" s="120"/>
      <c r="R10" s="120"/>
      <c r="S10" s="120"/>
      <c r="T10" s="120"/>
      <c r="U10" s="120"/>
      <c r="V10" s="46"/>
      <c r="W10" s="46"/>
      <c r="X10" s="46"/>
      <c r="Y10" s="46"/>
      <c r="Z10" s="46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46"/>
      <c r="AQ10" s="46"/>
      <c r="AR10" s="79">
        <v>245.17</v>
      </c>
      <c r="AS10" s="80">
        <f t="shared" si="2"/>
        <v>0.14973738510598378</v>
      </c>
      <c r="AT10" s="79">
        <v>244.11</v>
      </c>
      <c r="AU10" s="80">
        <f t="shared" si="3"/>
        <v>0.11358970849869987</v>
      </c>
      <c r="AV10" s="79">
        <f t="shared" si="0"/>
        <v>1.0599999999999739</v>
      </c>
      <c r="AW10" s="80">
        <f t="shared" si="4"/>
        <v>-1.2328448476389554E-3</v>
      </c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94"/>
      <c r="BJ10" s="94"/>
      <c r="BK10" s="94"/>
      <c r="BL10" s="94"/>
      <c r="BM10" s="94"/>
      <c r="BN10" s="80"/>
      <c r="BO10" s="99"/>
      <c r="BP10" s="116"/>
      <c r="BQ10" s="97"/>
      <c r="BR10" s="100"/>
      <c r="BS10" s="100"/>
      <c r="BT10" s="100"/>
      <c r="BU10" s="100"/>
      <c r="BV10" s="95"/>
      <c r="BW10" s="83"/>
      <c r="BX10" s="83"/>
      <c r="BY10" s="83"/>
      <c r="BZ10" s="83"/>
      <c r="CA10" s="84"/>
      <c r="CB10" s="84"/>
      <c r="CC10" s="85"/>
      <c r="CD10" s="85"/>
      <c r="CE10" s="86"/>
      <c r="CF10" s="6"/>
      <c r="CG10" s="6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7"/>
      <c r="CY10" s="7"/>
      <c r="CZ10" s="7"/>
      <c r="DA10" s="111"/>
      <c r="DB10" s="24"/>
      <c r="DC10" s="7"/>
      <c r="DD10" s="110"/>
      <c r="DE10" s="24"/>
      <c r="DF10" s="7"/>
      <c r="DG10" s="7"/>
      <c r="DH10" s="7"/>
      <c r="DI10" s="7"/>
      <c r="DJ10" s="7"/>
      <c r="DK10" s="113">
        <v>89500</v>
      </c>
      <c r="DL10" s="7">
        <f t="shared" si="1"/>
        <v>0.14596670934699096</v>
      </c>
      <c r="DM10" s="110"/>
      <c r="DN10" s="109"/>
      <c r="DO10" s="109"/>
      <c r="DP10" s="6"/>
      <c r="DQ10" s="6"/>
      <c r="DR10" s="136"/>
      <c r="DT10" s="3" t="s">
        <v>807</v>
      </c>
    </row>
    <row r="11" spans="2:124" x14ac:dyDescent="0.2">
      <c r="B11" s="12" t="s">
        <v>808</v>
      </c>
      <c r="C11" s="4">
        <v>911.6</v>
      </c>
      <c r="D11" s="45">
        <f t="shared" si="5"/>
        <v>6.0246568969527958E-2</v>
      </c>
      <c r="E11" s="4">
        <v>421</v>
      </c>
      <c r="F11" s="4">
        <v>221.5</v>
      </c>
      <c r="G11" s="4">
        <v>269.10000000000002</v>
      </c>
      <c r="H11" s="4"/>
      <c r="I11" s="4"/>
      <c r="J11" s="4"/>
      <c r="K11" s="46"/>
      <c r="L11" s="46"/>
      <c r="M11" s="46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46"/>
      <c r="AQ11" s="46"/>
      <c r="AR11" s="79">
        <v>249.27</v>
      </c>
      <c r="AS11" s="80">
        <f t="shared" si="2"/>
        <v>1.6723090100746463E-2</v>
      </c>
      <c r="AT11" s="79">
        <v>262.73</v>
      </c>
      <c r="AU11" s="80">
        <f t="shared" si="3"/>
        <v>7.6277088197943543E-2</v>
      </c>
      <c r="AV11" s="79">
        <f t="shared" si="0"/>
        <v>-13.460000000000008</v>
      </c>
      <c r="AW11" s="80">
        <f t="shared" si="4"/>
        <v>1.4765247915752532E-2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94"/>
      <c r="BJ11" s="94"/>
      <c r="BK11" s="94"/>
      <c r="BL11" s="94"/>
      <c r="BM11" s="94"/>
      <c r="BN11" s="80"/>
      <c r="BO11" s="99"/>
      <c r="BP11" s="116"/>
      <c r="BQ11" s="97"/>
      <c r="BR11" s="100"/>
      <c r="BS11" s="100"/>
      <c r="BT11" s="100"/>
      <c r="BU11" s="100"/>
      <c r="BV11" s="95"/>
      <c r="BW11" s="83"/>
      <c r="BX11" s="83"/>
      <c r="BY11" s="83"/>
      <c r="BZ11" s="83"/>
      <c r="CA11" s="84"/>
      <c r="CB11" s="84"/>
      <c r="CC11" s="85"/>
      <c r="CD11" s="85"/>
      <c r="CE11" s="86"/>
      <c r="CF11" s="6"/>
      <c r="CG11" s="6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7"/>
      <c r="CY11" s="7"/>
      <c r="CZ11" s="7"/>
      <c r="DA11" s="111"/>
      <c r="DB11" s="24"/>
      <c r="DC11" s="7"/>
      <c r="DD11" s="110"/>
      <c r="DE11" s="24"/>
      <c r="DF11" s="7"/>
      <c r="DG11" s="7"/>
      <c r="DH11" s="7"/>
      <c r="DI11" s="7"/>
      <c r="DJ11" s="7"/>
      <c r="DK11" s="113">
        <v>101400</v>
      </c>
      <c r="DL11" s="7">
        <f t="shared" si="1"/>
        <v>0.13296089385474863</v>
      </c>
      <c r="DM11" s="110"/>
      <c r="DN11" s="109"/>
      <c r="DO11" s="109"/>
      <c r="DP11" s="6"/>
      <c r="DQ11" s="6"/>
      <c r="DR11" s="136"/>
      <c r="DT11" s="3" t="s">
        <v>808</v>
      </c>
    </row>
    <row r="12" spans="2:124" x14ac:dyDescent="0.2">
      <c r="B12" s="12" t="s">
        <v>809</v>
      </c>
      <c r="C12" s="4">
        <v>1030.7</v>
      </c>
      <c r="D12" s="45">
        <f t="shared" si="5"/>
        <v>0.13064940763492761</v>
      </c>
      <c r="E12" s="4">
        <v>443.9</v>
      </c>
      <c r="F12" s="4">
        <v>280.39999999999998</v>
      </c>
      <c r="G12" s="4">
        <v>306.39999999999998</v>
      </c>
      <c r="H12" s="4"/>
      <c r="I12" s="4"/>
      <c r="J12" s="4"/>
      <c r="K12" s="46"/>
      <c r="L12" s="46"/>
      <c r="M12" s="46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46"/>
      <c r="AQ12" s="46"/>
      <c r="AR12" s="79">
        <v>280.19</v>
      </c>
      <c r="AS12" s="80">
        <f t="shared" si="2"/>
        <v>0.12404220323344162</v>
      </c>
      <c r="AT12" s="79">
        <v>298.52</v>
      </c>
      <c r="AU12" s="80">
        <f t="shared" si="3"/>
        <v>0.13622349941004064</v>
      </c>
      <c r="AV12" s="79">
        <f t="shared" si="0"/>
        <v>-18.329999999999984</v>
      </c>
      <c r="AW12" s="80">
        <f t="shared" si="4"/>
        <v>1.7784030270689807E-2</v>
      </c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94"/>
      <c r="BJ12" s="94"/>
      <c r="BK12" s="94"/>
      <c r="BL12" s="94"/>
      <c r="BM12" s="94"/>
      <c r="BN12" s="80"/>
      <c r="BO12" s="99"/>
      <c r="BP12" s="116"/>
      <c r="BQ12" s="97"/>
      <c r="BR12" s="100"/>
      <c r="BS12" s="100"/>
      <c r="BT12" s="100"/>
      <c r="BU12" s="100"/>
      <c r="BV12" s="95"/>
      <c r="BW12" s="83"/>
      <c r="BX12" s="83"/>
      <c r="BY12" s="83"/>
      <c r="BZ12" s="83"/>
      <c r="CA12" s="84"/>
      <c r="CB12" s="84"/>
      <c r="CC12" s="85"/>
      <c r="CD12" s="85"/>
      <c r="CE12" s="86"/>
      <c r="CF12" s="6"/>
      <c r="CG12" s="6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7"/>
      <c r="CY12" s="7"/>
      <c r="CZ12" s="7"/>
      <c r="DA12" s="111"/>
      <c r="DB12" s="24"/>
      <c r="DC12" s="7"/>
      <c r="DD12" s="110"/>
      <c r="DE12" s="24"/>
      <c r="DF12" s="7"/>
      <c r="DG12" s="7"/>
      <c r="DH12" s="7"/>
      <c r="DI12" s="7"/>
      <c r="DJ12" s="7"/>
      <c r="DK12" s="113">
        <v>117400</v>
      </c>
      <c r="DL12" s="7">
        <f t="shared" si="1"/>
        <v>0.15779092702169617</v>
      </c>
      <c r="DM12" s="110"/>
      <c r="DN12" s="109"/>
      <c r="DO12" s="109"/>
      <c r="DP12" s="6"/>
      <c r="DQ12" s="6" t="s">
        <v>828</v>
      </c>
      <c r="DR12" s="136"/>
      <c r="DT12" s="3" t="s">
        <v>809</v>
      </c>
    </row>
    <row r="13" spans="2:124" x14ac:dyDescent="0.2">
      <c r="B13" s="12" t="s">
        <v>810</v>
      </c>
      <c r="C13" s="4">
        <v>1071.4000000000001</v>
      </c>
      <c r="D13" s="45">
        <f t="shared" si="5"/>
        <v>3.9487726787620137E-2</v>
      </c>
      <c r="E13" s="4">
        <v>430</v>
      </c>
      <c r="F13" s="4">
        <v>316.60000000000002</v>
      </c>
      <c r="G13" s="4">
        <v>324.8</v>
      </c>
      <c r="H13" s="4"/>
      <c r="I13" s="4"/>
      <c r="J13" s="4"/>
      <c r="K13" s="46"/>
      <c r="L13" s="46"/>
      <c r="M13" s="46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46"/>
      <c r="AQ13" s="46"/>
      <c r="AR13" s="79">
        <v>303.2</v>
      </c>
      <c r="AS13" s="80">
        <f t="shared" si="2"/>
        <v>8.2122845212177387E-2</v>
      </c>
      <c r="AT13" s="79">
        <v>295.95</v>
      </c>
      <c r="AU13" s="80">
        <f t="shared" si="3"/>
        <v>-8.6091384161864903E-3</v>
      </c>
      <c r="AV13" s="79">
        <f t="shared" si="0"/>
        <v>7.25</v>
      </c>
      <c r="AW13" s="80">
        <f t="shared" si="4"/>
        <v>-6.7668471159230909E-3</v>
      </c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94"/>
      <c r="BJ13" s="94"/>
      <c r="BK13" s="94"/>
      <c r="BL13" s="94"/>
      <c r="BM13" s="94"/>
      <c r="BN13" s="80"/>
      <c r="BO13" s="99"/>
      <c r="BP13" s="116"/>
      <c r="BQ13" s="97"/>
      <c r="BR13" s="100"/>
      <c r="BS13" s="100"/>
      <c r="BT13" s="100"/>
      <c r="BU13" s="100"/>
      <c r="BV13" s="95"/>
      <c r="BW13" s="83"/>
      <c r="BX13" s="83"/>
      <c r="BY13" s="83"/>
      <c r="BZ13" s="83"/>
      <c r="CA13" s="84"/>
      <c r="CB13" s="84"/>
      <c r="CC13" s="85"/>
      <c r="CD13" s="85"/>
      <c r="CE13" s="86"/>
      <c r="CF13" s="6"/>
      <c r="CG13" s="6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7"/>
      <c r="CY13" s="7"/>
      <c r="CZ13" s="7"/>
      <c r="DA13" s="111"/>
      <c r="DB13" s="24"/>
      <c r="DC13" s="7"/>
      <c r="DD13" s="110"/>
      <c r="DE13" s="24"/>
      <c r="DF13" s="7"/>
      <c r="DG13" s="7"/>
      <c r="DH13" s="7"/>
      <c r="DI13" s="7"/>
      <c r="DJ13" s="7"/>
      <c r="DK13" s="113">
        <v>126000</v>
      </c>
      <c r="DL13" s="7">
        <f t="shared" si="1"/>
        <v>7.3253833049403694E-2</v>
      </c>
      <c r="DM13" s="110"/>
      <c r="DN13" s="109"/>
      <c r="DO13" s="109"/>
      <c r="DP13" s="6"/>
      <c r="DQ13" s="6"/>
      <c r="DR13" s="136"/>
      <c r="DT13" s="3" t="s">
        <v>810</v>
      </c>
    </row>
    <row r="14" spans="2:124" x14ac:dyDescent="0.2">
      <c r="B14" s="12" t="s">
        <v>811</v>
      </c>
      <c r="C14" s="4">
        <v>1312.3</v>
      </c>
      <c r="D14" s="45">
        <f t="shared" si="5"/>
        <v>0.22484599589322363</v>
      </c>
      <c r="E14" s="4">
        <v>445.9</v>
      </c>
      <c r="F14" s="4">
        <v>483.6</v>
      </c>
      <c r="G14" s="4">
        <v>382.8</v>
      </c>
      <c r="H14" s="4"/>
      <c r="I14" s="4"/>
      <c r="J14" s="4"/>
      <c r="K14" s="46"/>
      <c r="L14" s="46"/>
      <c r="M14" s="46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46"/>
      <c r="AQ14" s="46"/>
      <c r="AR14" s="79">
        <v>379.62</v>
      </c>
      <c r="AS14" s="80">
        <f t="shared" si="2"/>
        <v>0.2520448548812666</v>
      </c>
      <c r="AT14" s="79">
        <v>400.36</v>
      </c>
      <c r="AU14" s="80">
        <f t="shared" si="3"/>
        <v>0.3527960804189898</v>
      </c>
      <c r="AV14" s="79">
        <f t="shared" si="0"/>
        <v>-20.740000000000009</v>
      </c>
      <c r="AW14" s="80">
        <f t="shared" si="4"/>
        <v>1.5804313038177253E-2</v>
      </c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94"/>
      <c r="BJ14" s="94"/>
      <c r="BK14" s="94"/>
      <c r="BL14" s="94"/>
      <c r="BM14" s="94"/>
      <c r="BN14" s="80"/>
      <c r="BO14" s="99"/>
      <c r="BP14" s="116"/>
      <c r="BQ14" s="97"/>
      <c r="BR14" s="100"/>
      <c r="BS14" s="100"/>
      <c r="BT14" s="100"/>
      <c r="BU14" s="100"/>
      <c r="BV14" s="95"/>
      <c r="BW14" s="83"/>
      <c r="BX14" s="83"/>
      <c r="BY14" s="83"/>
      <c r="BZ14" s="83"/>
      <c r="CA14" s="84"/>
      <c r="CB14" s="84"/>
      <c r="CC14" s="85"/>
      <c r="CD14" s="85"/>
      <c r="CE14" s="86"/>
      <c r="CF14" s="6"/>
      <c r="CG14" s="6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7"/>
      <c r="CY14" s="7"/>
      <c r="CZ14" s="7"/>
      <c r="DA14" s="111"/>
      <c r="DB14" s="24"/>
      <c r="DC14" s="7"/>
      <c r="DD14" s="110"/>
      <c r="DE14" s="24"/>
      <c r="DF14" s="7"/>
      <c r="DG14" s="7"/>
      <c r="DH14" s="7"/>
      <c r="DI14" s="7"/>
      <c r="DJ14" s="7"/>
      <c r="DK14" s="113">
        <v>172600.00000000003</v>
      </c>
      <c r="DL14" s="7">
        <f t="shared" si="1"/>
        <v>0.36984126984127008</v>
      </c>
      <c r="DM14" s="110"/>
      <c r="DN14" s="109"/>
      <c r="DO14" s="109"/>
      <c r="DP14" s="6" t="s">
        <v>860</v>
      </c>
      <c r="DQ14" s="6"/>
      <c r="DR14" s="136"/>
      <c r="DT14" s="3" t="s">
        <v>811</v>
      </c>
    </row>
    <row r="15" spans="2:124" x14ac:dyDescent="0.2">
      <c r="B15" s="12" t="s">
        <v>812</v>
      </c>
      <c r="C15" s="4">
        <v>1447.5</v>
      </c>
      <c r="D15" s="45">
        <f t="shared" si="5"/>
        <v>0.10302522289110727</v>
      </c>
      <c r="E15" s="4">
        <v>383.8</v>
      </c>
      <c r="F15" s="4">
        <v>616.79999999999995</v>
      </c>
      <c r="G15" s="4">
        <v>446.9</v>
      </c>
      <c r="H15" s="4"/>
      <c r="I15" s="4"/>
      <c r="J15" s="4"/>
      <c r="K15" s="46"/>
      <c r="L15" s="46"/>
      <c r="M15" s="46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46"/>
      <c r="AQ15" s="46"/>
      <c r="AR15" s="79">
        <v>487.12</v>
      </c>
      <c r="AS15" s="80">
        <f t="shared" si="2"/>
        <v>0.28317791475686205</v>
      </c>
      <c r="AT15" s="79">
        <v>543.16999999999996</v>
      </c>
      <c r="AU15" s="80">
        <f t="shared" si="3"/>
        <v>0.35670396643021274</v>
      </c>
      <c r="AV15" s="79">
        <f t="shared" si="0"/>
        <v>-56.049999999999955</v>
      </c>
      <c r="AW15" s="80">
        <f t="shared" si="4"/>
        <v>3.872193436960273E-2</v>
      </c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94"/>
      <c r="BJ15" s="94"/>
      <c r="BK15" s="94"/>
      <c r="BL15" s="94"/>
      <c r="BM15" s="94"/>
      <c r="BN15" s="80"/>
      <c r="BO15" s="99"/>
      <c r="BP15" s="116"/>
      <c r="BQ15" s="97"/>
      <c r="BR15" s="100"/>
      <c r="BS15" s="100"/>
      <c r="BT15" s="100"/>
      <c r="BU15" s="100"/>
      <c r="BV15" s="95"/>
      <c r="BW15" s="83"/>
      <c r="BX15" s="83"/>
      <c r="BY15" s="83"/>
      <c r="BZ15" s="83"/>
      <c r="CA15" s="84"/>
      <c r="CB15" s="84"/>
      <c r="CC15" s="85"/>
      <c r="CD15" s="85"/>
      <c r="CE15" s="86"/>
      <c r="CF15" s="6"/>
      <c r="CG15" s="6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7"/>
      <c r="CY15" s="7"/>
      <c r="CZ15" s="7"/>
      <c r="DA15" s="111"/>
      <c r="DB15" s="24"/>
      <c r="DC15" s="7"/>
      <c r="DD15" s="110"/>
      <c r="DE15" s="24"/>
      <c r="DF15" s="7"/>
      <c r="DG15" s="7"/>
      <c r="DH15" s="7"/>
      <c r="DI15" s="7"/>
      <c r="DJ15" s="7"/>
      <c r="DK15" s="113">
        <v>210700</v>
      </c>
      <c r="DL15" s="7">
        <f t="shared" si="1"/>
        <v>0.22074159907300106</v>
      </c>
      <c r="DM15" s="110"/>
      <c r="DN15" s="109" t="s">
        <v>824</v>
      </c>
      <c r="DO15" s="109"/>
      <c r="DP15" s="6"/>
      <c r="DQ15" s="6"/>
      <c r="DR15" s="136"/>
      <c r="DT15" s="3" t="s">
        <v>812</v>
      </c>
    </row>
    <row r="16" spans="2:124" x14ac:dyDescent="0.2">
      <c r="B16" s="12" t="s">
        <v>799</v>
      </c>
      <c r="C16" s="4">
        <v>1470.1</v>
      </c>
      <c r="D16" s="45">
        <f t="shared" si="5"/>
        <v>1.5613126079447204E-2</v>
      </c>
      <c r="E16" s="4">
        <v>340.7</v>
      </c>
      <c r="F16" s="4">
        <v>652.6</v>
      </c>
      <c r="G16" s="4">
        <v>476.8</v>
      </c>
      <c r="H16" s="4"/>
      <c r="I16" s="4"/>
      <c r="J16" s="4"/>
      <c r="K16" s="46"/>
      <c r="L16" s="46"/>
      <c r="M16" s="46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18"/>
      <c r="AB16" s="118"/>
      <c r="AC16" s="118"/>
      <c r="AD16" s="46"/>
      <c r="AE16" s="46"/>
      <c r="AF16" s="46"/>
      <c r="AG16" s="46"/>
      <c r="AH16" s="46"/>
      <c r="AI16" s="120"/>
      <c r="AJ16" s="120"/>
      <c r="AK16" s="118"/>
      <c r="AL16" s="118"/>
      <c r="AM16" s="118"/>
      <c r="AN16" s="118"/>
      <c r="AO16" s="118"/>
      <c r="AP16" s="46"/>
      <c r="AQ16" s="46"/>
      <c r="AR16" s="79">
        <v>572.29</v>
      </c>
      <c r="AS16" s="80">
        <f t="shared" si="2"/>
        <v>0.17484398094925258</v>
      </c>
      <c r="AT16" s="79">
        <v>643.67999999999995</v>
      </c>
      <c r="AU16" s="80">
        <f t="shared" si="3"/>
        <v>0.185043356591859</v>
      </c>
      <c r="AV16" s="79">
        <f t="shared" si="0"/>
        <v>-71.389999999999986</v>
      </c>
      <c r="AW16" s="80">
        <f t="shared" si="4"/>
        <v>4.856132235902319E-2</v>
      </c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94"/>
      <c r="BJ16" s="94"/>
      <c r="BK16" s="94"/>
      <c r="BL16" s="94"/>
      <c r="BM16" s="94"/>
      <c r="BN16" s="80"/>
      <c r="BO16" s="99"/>
      <c r="BP16" s="116"/>
      <c r="BQ16" s="97"/>
      <c r="BR16" s="100"/>
      <c r="BS16" s="100"/>
      <c r="BT16" s="100"/>
      <c r="BU16" s="100"/>
      <c r="BV16" s="95"/>
      <c r="BW16" s="83"/>
      <c r="BX16" s="83"/>
      <c r="BY16" s="83"/>
      <c r="BZ16" s="83"/>
      <c r="CA16" s="84"/>
      <c r="CB16" s="84"/>
      <c r="CC16" s="85"/>
      <c r="CD16" s="85"/>
      <c r="CE16" s="86"/>
      <c r="CF16" s="6"/>
      <c r="CG16" s="6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7"/>
      <c r="CY16" s="7"/>
      <c r="CZ16" s="7"/>
      <c r="DA16" s="111"/>
      <c r="DB16" s="24"/>
      <c r="DC16" s="7"/>
      <c r="DD16" s="110"/>
      <c r="DE16" s="24"/>
      <c r="DF16" s="7"/>
      <c r="DG16" s="113"/>
      <c r="DH16" s="7"/>
      <c r="DI16" s="7"/>
      <c r="DJ16" s="7"/>
      <c r="DK16" s="113">
        <v>223800</v>
      </c>
      <c r="DL16" s="7">
        <f t="shared" si="1"/>
        <v>6.2173706691979191E-2</v>
      </c>
      <c r="DM16" s="110"/>
      <c r="DN16" s="109"/>
      <c r="DO16" s="109"/>
      <c r="DP16" s="6"/>
      <c r="DQ16" s="6"/>
      <c r="DR16" s="136"/>
      <c r="DT16" s="3" t="s">
        <v>799</v>
      </c>
    </row>
    <row r="17" spans="2:124" x14ac:dyDescent="0.2">
      <c r="B17" s="12" t="s">
        <v>800</v>
      </c>
      <c r="C17" s="4">
        <v>1232.3</v>
      </c>
      <c r="D17" s="45">
        <f t="shared" si="5"/>
        <v>-0.16175770355758112</v>
      </c>
      <c r="E17" s="4">
        <v>441.1</v>
      </c>
      <c r="F17" s="4">
        <v>393.5</v>
      </c>
      <c r="G17" s="4">
        <v>397.7</v>
      </c>
      <c r="H17" s="4"/>
      <c r="I17" s="4"/>
      <c r="J17" s="4"/>
      <c r="K17" s="46"/>
      <c r="L17" s="46"/>
      <c r="M17" s="46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18"/>
      <c r="AB17" s="118"/>
      <c r="AC17" s="118"/>
      <c r="AD17" s="46"/>
      <c r="AE17" s="46"/>
      <c r="AF17" s="46"/>
      <c r="AG17" s="46"/>
      <c r="AH17" s="46"/>
      <c r="AI17" s="120"/>
      <c r="AJ17" s="120"/>
      <c r="AK17" s="118"/>
      <c r="AL17" s="118"/>
      <c r="AM17" s="118"/>
      <c r="AN17" s="118"/>
      <c r="AO17" s="118"/>
      <c r="AP17" s="46"/>
      <c r="AQ17" s="46"/>
      <c r="AR17" s="79">
        <v>356.06</v>
      </c>
      <c r="AS17" s="80">
        <f t="shared" si="2"/>
        <v>-0.37783291687780662</v>
      </c>
      <c r="AT17" s="79">
        <v>356.09</v>
      </c>
      <c r="AU17" s="80">
        <f t="shared" si="3"/>
        <v>-0.44679033059905537</v>
      </c>
      <c r="AV17" s="79">
        <f t="shared" si="0"/>
        <v>-2.9999999999972715E-2</v>
      </c>
      <c r="AW17" s="80">
        <f t="shared" si="4"/>
        <v>2.4344721252919513E-5</v>
      </c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94"/>
      <c r="BJ17" s="94"/>
      <c r="BK17" s="94"/>
      <c r="BL17" s="94"/>
      <c r="BM17" s="94"/>
      <c r="BN17" s="80"/>
      <c r="BO17" s="99"/>
      <c r="BP17" s="116"/>
      <c r="BQ17" s="97"/>
      <c r="BR17" s="100"/>
      <c r="BS17" s="100"/>
      <c r="BT17" s="100"/>
      <c r="BU17" s="100"/>
      <c r="BV17" s="95"/>
      <c r="BW17" s="83"/>
      <c r="BX17" s="83"/>
      <c r="BY17" s="83"/>
      <c r="BZ17" s="83"/>
      <c r="CA17" s="84"/>
      <c r="CB17" s="84"/>
      <c r="CC17" s="85"/>
      <c r="CD17" s="85"/>
      <c r="CE17" s="86"/>
      <c r="CF17" s="6"/>
      <c r="CG17" s="6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  <c r="CW17" s="85"/>
      <c r="CX17" s="7"/>
      <c r="CY17" s="7"/>
      <c r="CZ17" s="7"/>
      <c r="DA17" s="111"/>
      <c r="DB17" s="24"/>
      <c r="DC17" s="7"/>
      <c r="DD17" s="110"/>
      <c r="DE17" s="24"/>
      <c r="DF17" s="7"/>
      <c r="DG17" s="113"/>
      <c r="DH17" s="7"/>
      <c r="DI17" s="7"/>
      <c r="DJ17" s="7"/>
      <c r="DK17" s="113">
        <v>240000</v>
      </c>
      <c r="DL17" s="7">
        <f t="shared" si="1"/>
        <v>7.2386058981233292E-2</v>
      </c>
      <c r="DM17" s="110"/>
      <c r="DN17" s="109"/>
      <c r="DO17" s="109" t="s">
        <v>818</v>
      </c>
      <c r="DP17" s="6"/>
      <c r="DQ17" s="6"/>
      <c r="DR17" s="136"/>
      <c r="DT17" s="3" t="s">
        <v>800</v>
      </c>
    </row>
    <row r="18" spans="2:124" x14ac:dyDescent="0.2">
      <c r="B18" s="12" t="s">
        <v>801</v>
      </c>
      <c r="C18" s="4">
        <v>1162.2</v>
      </c>
      <c r="D18" s="45">
        <f t="shared" si="5"/>
        <v>-5.6885498661040312E-2</v>
      </c>
      <c r="E18" s="4">
        <v>453.1</v>
      </c>
      <c r="F18" s="4">
        <v>363.9</v>
      </c>
      <c r="G18" s="4">
        <v>345.1</v>
      </c>
      <c r="H18" s="4"/>
      <c r="I18" s="4"/>
      <c r="J18" s="4"/>
      <c r="K18" s="46"/>
      <c r="L18" s="46"/>
      <c r="M18" s="46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18"/>
      <c r="AB18" s="118"/>
      <c r="AC18" s="118"/>
      <c r="AD18" s="46"/>
      <c r="AE18" s="46"/>
      <c r="AF18" s="46"/>
      <c r="AG18" s="46"/>
      <c r="AH18" s="46"/>
      <c r="AI18" s="120"/>
      <c r="AJ18" s="120"/>
      <c r="AK18" s="118"/>
      <c r="AL18" s="118"/>
      <c r="AM18" s="118"/>
      <c r="AN18" s="118"/>
      <c r="AO18" s="118"/>
      <c r="AP18" s="46"/>
      <c r="AQ18" s="46"/>
      <c r="AR18" s="79">
        <v>313.55</v>
      </c>
      <c r="AS18" s="80">
        <f t="shared" si="2"/>
        <v>-0.11938999045104759</v>
      </c>
      <c r="AT18" s="79">
        <v>294.88</v>
      </c>
      <c r="AU18" s="80">
        <f t="shared" si="3"/>
        <v>-0.17189474571035412</v>
      </c>
      <c r="AV18" s="79">
        <f t="shared" si="0"/>
        <v>18.670000000000016</v>
      </c>
      <c r="AW18" s="80">
        <f t="shared" si="4"/>
        <v>-1.606436069523319E-2</v>
      </c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94"/>
      <c r="BJ18" s="94"/>
      <c r="BK18" s="94"/>
      <c r="BL18" s="94"/>
      <c r="BM18" s="94"/>
      <c r="BN18" s="80"/>
      <c r="BO18" s="99"/>
      <c r="BP18" s="116"/>
      <c r="BQ18" s="97"/>
      <c r="BR18" s="100"/>
      <c r="BS18" s="100"/>
      <c r="BT18" s="100"/>
      <c r="BU18" s="100"/>
      <c r="BV18" s="95"/>
      <c r="BW18" s="83"/>
      <c r="BX18" s="83"/>
      <c r="BY18" s="83"/>
      <c r="BZ18" s="83"/>
      <c r="CA18" s="84"/>
      <c r="CB18" s="84"/>
      <c r="CC18" s="85"/>
      <c r="CD18" s="85"/>
      <c r="CE18" s="86"/>
      <c r="CF18" s="6"/>
      <c r="CG18" s="6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7"/>
      <c r="CY18" s="7"/>
      <c r="CZ18" s="7"/>
      <c r="DA18" s="111"/>
      <c r="DB18" s="24"/>
      <c r="DC18" s="7"/>
      <c r="DD18" s="110"/>
      <c r="DE18" s="24"/>
      <c r="DF18" s="7"/>
      <c r="DG18" s="113"/>
      <c r="DH18" s="7"/>
      <c r="DI18" s="7"/>
      <c r="DJ18" s="7"/>
      <c r="DK18" s="113">
        <v>248000</v>
      </c>
      <c r="DL18" s="7">
        <f t="shared" si="1"/>
        <v>3.3333333333333437E-2</v>
      </c>
      <c r="DM18" s="110"/>
      <c r="DN18" s="109"/>
      <c r="DO18" s="109" t="s">
        <v>816</v>
      </c>
      <c r="DP18" s="6"/>
      <c r="DQ18" s="6" t="s">
        <v>827</v>
      </c>
      <c r="DR18" s="136"/>
      <c r="DT18" s="3" t="s">
        <v>801</v>
      </c>
    </row>
    <row r="19" spans="2:124" x14ac:dyDescent="0.2">
      <c r="B19" s="12" t="s">
        <v>802</v>
      </c>
      <c r="C19" s="4">
        <v>1248.3</v>
      </c>
      <c r="D19" s="45">
        <f t="shared" si="5"/>
        <v>7.4083634486318939E-2</v>
      </c>
      <c r="E19" s="4">
        <v>497.5</v>
      </c>
      <c r="F19" s="4">
        <v>412.8</v>
      </c>
      <c r="G19" s="4">
        <v>337.9</v>
      </c>
      <c r="H19" s="4"/>
      <c r="I19" s="4"/>
      <c r="J19" s="4"/>
      <c r="K19" s="46"/>
      <c r="L19" s="46"/>
      <c r="M19" s="46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18"/>
      <c r="AB19" s="118"/>
      <c r="AC19" s="118"/>
      <c r="AD19" s="46"/>
      <c r="AE19" s="46"/>
      <c r="AF19" s="46"/>
      <c r="AG19" s="46"/>
      <c r="AH19" s="46"/>
      <c r="AI19" s="120"/>
      <c r="AJ19" s="120"/>
      <c r="AK19" s="118"/>
      <c r="AL19" s="118"/>
      <c r="AM19" s="118"/>
      <c r="AN19" s="118"/>
      <c r="AO19" s="118"/>
      <c r="AP19" s="46"/>
      <c r="AQ19" s="46"/>
      <c r="AR19" s="79">
        <v>342.25</v>
      </c>
      <c r="AS19" s="80">
        <f t="shared" si="2"/>
        <v>9.1532450964758372E-2</v>
      </c>
      <c r="AT19" s="79">
        <v>332.05</v>
      </c>
      <c r="AU19" s="80">
        <f t="shared" si="3"/>
        <v>0.12605127509495384</v>
      </c>
      <c r="AV19" s="79">
        <f t="shared" si="0"/>
        <v>10.199999999999989</v>
      </c>
      <c r="AW19" s="80">
        <f t="shared" si="4"/>
        <v>-8.1711127132900654E-3</v>
      </c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94"/>
      <c r="BJ19" s="94"/>
      <c r="BK19" s="94"/>
      <c r="BL19" s="94"/>
      <c r="BM19" s="94"/>
      <c r="BN19" s="80"/>
      <c r="BO19" s="99"/>
      <c r="BP19" s="116"/>
      <c r="BQ19" s="97"/>
      <c r="BR19" s="100"/>
      <c r="BS19" s="100"/>
      <c r="BT19" s="100"/>
      <c r="BU19" s="100"/>
      <c r="BV19" s="95"/>
      <c r="BW19" s="83"/>
      <c r="BX19" s="83"/>
      <c r="BY19" s="83"/>
      <c r="BZ19" s="83"/>
      <c r="CA19" s="84"/>
      <c r="CB19" s="84"/>
      <c r="CC19" s="85"/>
      <c r="CD19" s="85"/>
      <c r="CE19" s="86"/>
      <c r="CF19" s="6"/>
      <c r="CG19" s="6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7"/>
      <c r="CY19" s="7"/>
      <c r="CZ19" s="7"/>
      <c r="DA19" s="111"/>
      <c r="DB19" s="24"/>
      <c r="DC19" s="7"/>
      <c r="DD19" s="110"/>
      <c r="DE19" s="24"/>
      <c r="DF19" s="7"/>
      <c r="DG19" s="113"/>
      <c r="DH19" s="7"/>
      <c r="DI19" s="7"/>
      <c r="DJ19" s="7"/>
      <c r="DK19" s="113">
        <v>261300</v>
      </c>
      <c r="DL19" s="7">
        <f t="shared" si="1"/>
        <v>5.3629032258064591E-2</v>
      </c>
      <c r="DM19" s="110"/>
      <c r="DN19" s="109"/>
      <c r="DO19" s="109"/>
      <c r="DP19" s="6"/>
      <c r="DQ19" s="6" t="s">
        <v>846</v>
      </c>
      <c r="DR19" s="136"/>
      <c r="DT19" s="3" t="s">
        <v>802</v>
      </c>
    </row>
    <row r="20" spans="2:124" x14ac:dyDescent="0.2">
      <c r="B20" s="12" t="s">
        <v>803</v>
      </c>
      <c r="C20" s="4">
        <v>1469.9</v>
      </c>
      <c r="D20" s="45">
        <f t="shared" si="5"/>
        <v>0.17752142914363556</v>
      </c>
      <c r="E20" s="4">
        <v>559</v>
      </c>
      <c r="F20" s="4">
        <v>519.29999999999995</v>
      </c>
      <c r="G20" s="4">
        <v>391.6</v>
      </c>
      <c r="H20" s="4"/>
      <c r="I20" s="4"/>
      <c r="J20" s="4"/>
      <c r="K20" s="46"/>
      <c r="L20" s="46"/>
      <c r="M20" s="46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18"/>
      <c r="AB20" s="118"/>
      <c r="AC20" s="118"/>
      <c r="AD20" s="46"/>
      <c r="AE20" s="46"/>
      <c r="AF20" s="46"/>
      <c r="AG20" s="46"/>
      <c r="AH20" s="46"/>
      <c r="AI20" s="120"/>
      <c r="AJ20" s="120"/>
      <c r="AK20" s="118"/>
      <c r="AL20" s="118"/>
      <c r="AM20" s="118"/>
      <c r="AN20" s="118"/>
      <c r="AO20" s="118"/>
      <c r="AP20" s="46"/>
      <c r="AQ20" s="46"/>
      <c r="AR20" s="79">
        <v>399.54</v>
      </c>
      <c r="AS20" s="80">
        <f t="shared" si="2"/>
        <v>0.16739225712198702</v>
      </c>
      <c r="AT20" s="79">
        <v>393.79</v>
      </c>
      <c r="AU20" s="80">
        <f t="shared" si="3"/>
        <v>0.1859358530341817</v>
      </c>
      <c r="AV20" s="79">
        <f t="shared" si="0"/>
        <v>5.75</v>
      </c>
      <c r="AW20" s="80">
        <f t="shared" si="4"/>
        <v>-3.9118307367848153E-3</v>
      </c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94"/>
      <c r="BJ20" s="94"/>
      <c r="BK20" s="94"/>
      <c r="BL20" s="94"/>
      <c r="BM20" s="94"/>
      <c r="BN20" s="80"/>
      <c r="BO20" s="99"/>
      <c r="BP20" s="116"/>
      <c r="BQ20" s="97"/>
      <c r="BR20" s="100"/>
      <c r="BS20" s="100"/>
      <c r="BT20" s="100"/>
      <c r="BU20" s="100"/>
      <c r="BV20" s="95"/>
      <c r="BW20" s="83"/>
      <c r="BX20" s="83"/>
      <c r="BY20" s="83"/>
      <c r="BZ20" s="83"/>
      <c r="CA20" s="84"/>
      <c r="CB20" s="84"/>
      <c r="CC20" s="85"/>
      <c r="CD20" s="85"/>
      <c r="CE20" s="86"/>
      <c r="CF20" s="6"/>
      <c r="CG20" s="6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  <c r="CX20" s="7"/>
      <c r="CY20" s="7"/>
      <c r="CZ20" s="7"/>
      <c r="DA20" s="111"/>
      <c r="DB20" s="24"/>
      <c r="DC20" s="7"/>
      <c r="DD20" s="110"/>
      <c r="DE20" s="24"/>
      <c r="DF20" s="7"/>
      <c r="DG20" s="113"/>
      <c r="DH20" s="7"/>
      <c r="DI20" s="7"/>
      <c r="DJ20" s="7"/>
      <c r="DK20" s="113">
        <v>276100</v>
      </c>
      <c r="DL20" s="7">
        <f t="shared" si="1"/>
        <v>5.6639877535400007E-2</v>
      </c>
      <c r="DM20" s="110"/>
      <c r="DN20" s="109" t="s">
        <v>873</v>
      </c>
      <c r="DO20" s="109"/>
      <c r="DP20" s="6"/>
      <c r="DQ20" s="6"/>
      <c r="DR20" s="136"/>
      <c r="DT20" s="3" t="s">
        <v>803</v>
      </c>
    </row>
    <row r="21" spans="2:124" x14ac:dyDescent="0.2">
      <c r="B21" s="12" t="s">
        <v>804</v>
      </c>
      <c r="C21" s="4">
        <v>1734</v>
      </c>
      <c r="D21" s="45">
        <f t="shared" si="5"/>
        <v>0.17967208653649891</v>
      </c>
      <c r="E21" s="4">
        <v>651.1</v>
      </c>
      <c r="F21" s="4">
        <v>608.5</v>
      </c>
      <c r="G21" s="4">
        <v>474.4</v>
      </c>
      <c r="H21" s="4"/>
      <c r="I21" s="4"/>
      <c r="J21" s="4"/>
      <c r="K21" s="46"/>
      <c r="L21" s="46"/>
      <c r="M21" s="46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18"/>
      <c r="AB21" s="118"/>
      <c r="AC21" s="118"/>
      <c r="AD21" s="46"/>
      <c r="AE21" s="46"/>
      <c r="AF21" s="46"/>
      <c r="AG21" s="46"/>
      <c r="AH21" s="46"/>
      <c r="AI21" s="120"/>
      <c r="AJ21" s="120"/>
      <c r="AK21" s="118"/>
      <c r="AL21" s="118"/>
      <c r="AM21" s="118"/>
      <c r="AN21" s="118"/>
      <c r="AO21" s="118"/>
      <c r="AP21" s="46"/>
      <c r="AQ21" s="46"/>
      <c r="AR21" s="79">
        <v>473.32</v>
      </c>
      <c r="AS21" s="80">
        <f t="shared" si="2"/>
        <v>0.18466236171597328</v>
      </c>
      <c r="AT21" s="79">
        <v>459.97</v>
      </c>
      <c r="AU21" s="80">
        <f t="shared" si="3"/>
        <v>0.1680591178039057</v>
      </c>
      <c r="AV21" s="79">
        <f t="shared" si="0"/>
        <v>13.349999999999966</v>
      </c>
      <c r="AW21" s="80">
        <f t="shared" si="4"/>
        <v>-7.698961937716243E-3</v>
      </c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94"/>
      <c r="BJ21" s="94"/>
      <c r="BK21" s="94"/>
      <c r="BL21" s="94"/>
      <c r="BM21" s="94"/>
      <c r="BN21" s="80"/>
      <c r="BO21" s="99"/>
      <c r="BP21" s="116"/>
      <c r="BQ21" s="97"/>
      <c r="BR21" s="100"/>
      <c r="BS21" s="100"/>
      <c r="BT21" s="100"/>
      <c r="BU21" s="100"/>
      <c r="BV21" s="95"/>
      <c r="BW21" s="83"/>
      <c r="BX21" s="83"/>
      <c r="BY21" s="83"/>
      <c r="BZ21" s="83"/>
      <c r="CA21" s="84"/>
      <c r="CB21" s="84"/>
      <c r="CC21" s="85"/>
      <c r="CD21" s="85"/>
      <c r="CE21" s="86"/>
      <c r="CF21" s="6"/>
      <c r="CG21" s="6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  <c r="CW21" s="85"/>
      <c r="CX21" s="7"/>
      <c r="CY21" s="7"/>
      <c r="CZ21" s="7"/>
      <c r="DA21" s="111"/>
      <c r="DB21" s="24"/>
      <c r="DC21" s="7"/>
      <c r="DD21" s="110"/>
      <c r="DE21" s="24"/>
      <c r="DF21" s="7"/>
      <c r="DG21" s="113"/>
      <c r="DH21" s="7"/>
      <c r="DI21" s="7"/>
      <c r="DJ21" s="7"/>
      <c r="DK21" s="113">
        <v>299500</v>
      </c>
      <c r="DL21" s="7">
        <f t="shared" si="1"/>
        <v>8.4751901484969139E-2</v>
      </c>
      <c r="DM21" s="110"/>
      <c r="DN21" s="109"/>
      <c r="DO21" s="109" t="s">
        <v>819</v>
      </c>
      <c r="DP21" s="6"/>
      <c r="DQ21" s="6"/>
      <c r="DR21" s="136"/>
      <c r="DT21" s="3" t="s">
        <v>804</v>
      </c>
    </row>
    <row r="22" spans="2:124" x14ac:dyDescent="0.2">
      <c r="B22" s="12" t="s">
        <v>772</v>
      </c>
      <c r="C22" s="4">
        <v>1888.7</v>
      </c>
      <c r="D22" s="45">
        <f t="shared" si="5"/>
        <v>8.9215686274509931E-2</v>
      </c>
      <c r="E22" s="4">
        <v>702.2</v>
      </c>
      <c r="F22" s="4">
        <v>715.4</v>
      </c>
      <c r="G22" s="4">
        <v>471</v>
      </c>
      <c r="H22" s="4"/>
      <c r="I22" s="4"/>
      <c r="J22" s="4"/>
      <c r="K22" s="46"/>
      <c r="L22" s="46"/>
      <c r="M22" s="46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18"/>
      <c r="AB22" s="118"/>
      <c r="AC22" s="118"/>
      <c r="AD22" s="46"/>
      <c r="AE22" s="46"/>
      <c r="AF22" s="46"/>
      <c r="AG22" s="46"/>
      <c r="AH22" s="46"/>
      <c r="AI22" s="120"/>
      <c r="AJ22" s="120"/>
      <c r="AK22" s="118"/>
      <c r="AL22" s="118"/>
      <c r="AM22" s="118"/>
      <c r="AN22" s="118"/>
      <c r="AO22" s="118"/>
      <c r="AP22" s="46"/>
      <c r="AQ22" s="46"/>
      <c r="AR22" s="79">
        <v>558.71</v>
      </c>
      <c r="AS22" s="80">
        <f t="shared" si="2"/>
        <v>0.18040649032367129</v>
      </c>
      <c r="AT22" s="79">
        <v>537.65</v>
      </c>
      <c r="AU22" s="80">
        <f t="shared" si="3"/>
        <v>0.16888057916820642</v>
      </c>
      <c r="AV22" s="79">
        <f t="shared" si="0"/>
        <v>21.060000000000059</v>
      </c>
      <c r="AW22" s="80">
        <f t="shared" si="4"/>
        <v>-1.1150526817387652E-2</v>
      </c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94"/>
      <c r="BJ22" s="94"/>
      <c r="BK22" s="94"/>
      <c r="BL22" s="94"/>
      <c r="BM22" s="94"/>
      <c r="BN22" s="80"/>
      <c r="BO22" s="99"/>
      <c r="BP22" s="116"/>
      <c r="BQ22" s="97"/>
      <c r="BR22" s="100"/>
      <c r="BS22" s="100"/>
      <c r="BT22" s="100"/>
      <c r="BU22" s="100"/>
      <c r="BV22" s="95"/>
      <c r="BW22" s="83"/>
      <c r="BX22" s="83"/>
      <c r="BY22" s="83"/>
      <c r="BZ22" s="83"/>
      <c r="CA22" s="84"/>
      <c r="CB22" s="84"/>
      <c r="CC22" s="85"/>
      <c r="CD22" s="85"/>
      <c r="CE22" s="86"/>
      <c r="CF22" s="6"/>
      <c r="CG22" s="6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  <c r="CW22" s="85"/>
      <c r="CX22" s="7"/>
      <c r="CY22" s="7"/>
      <c r="CZ22" s="7"/>
      <c r="DA22" s="111"/>
      <c r="DB22" s="24"/>
      <c r="DC22" s="7"/>
      <c r="DD22" s="110"/>
      <c r="DE22" s="24"/>
      <c r="DF22" s="7"/>
      <c r="DG22" s="113"/>
      <c r="DH22" s="7"/>
      <c r="DI22" s="7"/>
      <c r="DJ22" s="7"/>
      <c r="DK22" s="113">
        <v>339200</v>
      </c>
      <c r="DL22" s="7">
        <f t="shared" si="1"/>
        <v>0.13255425709515856</v>
      </c>
      <c r="DM22" s="110"/>
      <c r="DN22" s="109" t="s">
        <v>781</v>
      </c>
      <c r="DO22" s="109"/>
      <c r="DP22" s="6"/>
      <c r="DQ22" s="6"/>
      <c r="DR22" s="136"/>
      <c r="DT22" s="3" t="s">
        <v>772</v>
      </c>
    </row>
    <row r="23" spans="2:124" x14ac:dyDescent="0.2">
      <c r="B23" s="12" t="s">
        <v>773</v>
      </c>
      <c r="C23" s="4">
        <v>1794.2</v>
      </c>
      <c r="D23" s="45">
        <f t="shared" si="5"/>
        <v>-5.0034415206226535E-2</v>
      </c>
      <c r="E23" s="4">
        <v>714.2</v>
      </c>
      <c r="F23" s="4">
        <v>608</v>
      </c>
      <c r="G23" s="4">
        <v>472</v>
      </c>
      <c r="H23" s="4"/>
      <c r="I23" s="4"/>
      <c r="J23" s="4"/>
      <c r="K23" s="46"/>
      <c r="L23" s="46"/>
      <c r="M23" s="46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18"/>
      <c r="AB23" s="118"/>
      <c r="AC23" s="118"/>
      <c r="AD23" s="46"/>
      <c r="AE23" s="46"/>
      <c r="AF23" s="46"/>
      <c r="AG23" s="46"/>
      <c r="AH23" s="46"/>
      <c r="AI23" s="120"/>
      <c r="AJ23" s="120"/>
      <c r="AK23" s="118"/>
      <c r="AL23" s="118"/>
      <c r="AM23" s="118"/>
      <c r="AN23" s="118"/>
      <c r="AO23" s="118"/>
      <c r="AP23" s="46"/>
      <c r="AQ23" s="46"/>
      <c r="AR23" s="79">
        <v>419.36</v>
      </c>
      <c r="AS23" s="80">
        <f t="shared" si="2"/>
        <v>-0.24941382828300906</v>
      </c>
      <c r="AT23" s="79">
        <v>439.84</v>
      </c>
      <c r="AU23" s="80">
        <f t="shared" si="3"/>
        <v>-0.1819213242815958</v>
      </c>
      <c r="AV23" s="79">
        <f t="shared" si="0"/>
        <v>-20.479999999999961</v>
      </c>
      <c r="AW23" s="80">
        <f t="shared" si="4"/>
        <v>1.1414558020287572E-2</v>
      </c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94"/>
      <c r="BJ23" s="94"/>
      <c r="BK23" s="94"/>
      <c r="BL23" s="94"/>
      <c r="BM23" s="94"/>
      <c r="BN23" s="80"/>
      <c r="BO23" s="99"/>
      <c r="BP23" s="116"/>
      <c r="BQ23" s="97"/>
      <c r="BR23" s="100"/>
      <c r="BS23" s="100"/>
      <c r="BT23" s="100"/>
      <c r="BU23" s="100"/>
      <c r="BV23" s="95"/>
      <c r="BW23" s="83"/>
      <c r="BX23" s="83"/>
      <c r="BY23" s="83"/>
      <c r="BZ23" s="83"/>
      <c r="CA23" s="84"/>
      <c r="CB23" s="84"/>
      <c r="CC23" s="85"/>
      <c r="CD23" s="85"/>
      <c r="CE23" s="86"/>
      <c r="CF23" s="6"/>
      <c r="CG23" s="6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7"/>
      <c r="CY23" s="7"/>
      <c r="CZ23" s="7"/>
      <c r="DA23" s="7"/>
      <c r="DB23" s="24"/>
      <c r="DC23" s="7"/>
      <c r="DD23" s="7"/>
      <c r="DE23" s="24"/>
      <c r="DF23" s="7"/>
      <c r="DG23" s="113"/>
      <c r="DH23" s="7"/>
      <c r="DI23" s="7"/>
      <c r="DJ23" s="7"/>
      <c r="DK23" s="113">
        <v>332100</v>
      </c>
      <c r="DL23" s="7">
        <f t="shared" si="1"/>
        <v>-2.0931603773584939E-2</v>
      </c>
      <c r="DM23" s="110"/>
      <c r="DN23" s="109"/>
      <c r="DO23" s="109"/>
      <c r="DP23" s="6"/>
      <c r="DQ23" s="6" t="s">
        <v>917</v>
      </c>
      <c r="DR23" s="136"/>
      <c r="DT23" s="3" t="s">
        <v>773</v>
      </c>
    </row>
    <row r="24" spans="2:124" x14ac:dyDescent="0.2">
      <c r="B24" s="12" t="s">
        <v>774</v>
      </c>
      <c r="C24" s="4">
        <v>1744.1</v>
      </c>
      <c r="D24" s="45">
        <f t="shared" si="5"/>
        <v>-2.7923308438301264E-2</v>
      </c>
      <c r="E24" s="4">
        <v>726.3</v>
      </c>
      <c r="F24" s="4">
        <v>542.6</v>
      </c>
      <c r="G24" s="4">
        <v>475.2</v>
      </c>
      <c r="H24" s="4"/>
      <c r="I24" s="4"/>
      <c r="J24" s="4"/>
      <c r="K24" s="46"/>
      <c r="L24" s="46"/>
      <c r="M24" s="46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18"/>
      <c r="AB24" s="118"/>
      <c r="AC24" s="118"/>
      <c r="AD24" s="46"/>
      <c r="AE24" s="46"/>
      <c r="AF24" s="46"/>
      <c r="AG24" s="46"/>
      <c r="AH24" s="46"/>
      <c r="AI24" s="120"/>
      <c r="AJ24" s="120"/>
      <c r="AK24" s="118"/>
      <c r="AL24" s="118"/>
      <c r="AM24" s="118"/>
      <c r="AN24" s="118"/>
      <c r="AO24" s="118"/>
      <c r="AP24" s="46"/>
      <c r="AQ24" s="46"/>
      <c r="AR24" s="79">
        <v>361.25</v>
      </c>
      <c r="AS24" s="80">
        <f t="shared" si="2"/>
        <v>-0.13856829454406716</v>
      </c>
      <c r="AT24" s="79">
        <v>357.84</v>
      </c>
      <c r="AU24" s="80">
        <f t="shared" si="3"/>
        <v>-0.18643142961076753</v>
      </c>
      <c r="AV24" s="79">
        <f t="shared" si="0"/>
        <v>3.410000000000025</v>
      </c>
      <c r="AW24" s="80">
        <f t="shared" si="4"/>
        <v>-1.9551631213806692E-3</v>
      </c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94"/>
      <c r="BJ24" s="94"/>
      <c r="BK24" s="94"/>
      <c r="BL24" s="94"/>
      <c r="BM24" s="94"/>
      <c r="BN24" s="80"/>
      <c r="BO24" s="99"/>
      <c r="BP24" s="116"/>
      <c r="BQ24" s="97"/>
      <c r="BR24" s="100"/>
      <c r="BS24" s="100"/>
      <c r="BT24" s="100"/>
      <c r="BU24" s="100"/>
      <c r="BV24" s="95"/>
      <c r="BW24" s="83"/>
      <c r="BX24" s="83"/>
      <c r="BY24" s="83"/>
      <c r="BZ24" s="83"/>
      <c r="CA24" s="84"/>
      <c r="CB24" s="84"/>
      <c r="CC24" s="85"/>
      <c r="CD24" s="85"/>
      <c r="CE24" s="86"/>
      <c r="CF24" s="6"/>
      <c r="CG24" s="6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7"/>
      <c r="CY24" s="7"/>
      <c r="CZ24" s="7"/>
      <c r="DA24" s="7"/>
      <c r="DB24" s="24"/>
      <c r="DC24" s="110"/>
      <c r="DD24" s="110"/>
      <c r="DE24" s="24"/>
      <c r="DF24" s="110"/>
      <c r="DG24" s="113"/>
      <c r="DH24" s="7"/>
      <c r="DI24" s="7"/>
      <c r="DJ24" s="7"/>
      <c r="DK24" s="113">
        <v>348000</v>
      </c>
      <c r="DL24" s="7">
        <f t="shared" si="1"/>
        <v>4.7877145438121049E-2</v>
      </c>
      <c r="DM24" s="110"/>
      <c r="DN24" s="109"/>
      <c r="DO24" s="109"/>
      <c r="DP24" s="6" t="s">
        <v>776</v>
      </c>
      <c r="DQ24" s="6"/>
      <c r="DR24" s="136"/>
      <c r="DT24" s="3" t="s">
        <v>774</v>
      </c>
    </row>
    <row r="25" spans="2:124" x14ac:dyDescent="0.2">
      <c r="B25" s="12" t="s">
        <v>775</v>
      </c>
      <c r="C25" s="4">
        <v>1962.2</v>
      </c>
      <c r="D25" s="45">
        <f t="shared" si="5"/>
        <v>0.12505016914167766</v>
      </c>
      <c r="E25" s="4">
        <v>736.2</v>
      </c>
      <c r="F25" s="4">
        <v>695</v>
      </c>
      <c r="G25" s="4">
        <v>531</v>
      </c>
      <c r="H25" s="4"/>
      <c r="I25" s="4"/>
      <c r="J25" s="4"/>
      <c r="K25" s="46"/>
      <c r="L25" s="46"/>
      <c r="M25" s="46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18"/>
      <c r="AB25" s="118"/>
      <c r="AC25" s="118"/>
      <c r="AD25" s="46"/>
      <c r="AE25" s="46"/>
      <c r="AF25" s="46"/>
      <c r="AG25" s="46"/>
      <c r="AH25" s="46"/>
      <c r="AI25" s="120"/>
      <c r="AJ25" s="120"/>
      <c r="AK25" s="118"/>
      <c r="AL25" s="118"/>
      <c r="AM25" s="118"/>
      <c r="AN25" s="118"/>
      <c r="AO25" s="118"/>
      <c r="AP25" s="46"/>
      <c r="AQ25" s="46"/>
      <c r="AR25" s="79">
        <v>526.76</v>
      </c>
      <c r="AS25" s="80">
        <f t="shared" si="2"/>
        <v>0.458159169550173</v>
      </c>
      <c r="AT25" s="79">
        <v>525.86</v>
      </c>
      <c r="AU25" s="80">
        <f t="shared" si="3"/>
        <v>0.46953945897607885</v>
      </c>
      <c r="AV25" s="79">
        <f t="shared" si="0"/>
        <v>0.89999999999997726</v>
      </c>
      <c r="AW25" s="80">
        <f t="shared" si="4"/>
        <v>-4.5866884109671655E-4</v>
      </c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94"/>
      <c r="BJ25" s="94"/>
      <c r="BK25" s="94"/>
      <c r="BL25" s="94"/>
      <c r="BM25" s="94"/>
      <c r="BN25" s="80"/>
      <c r="BO25" s="99"/>
      <c r="BP25" s="116"/>
      <c r="BQ25" s="97"/>
      <c r="BR25" s="100"/>
      <c r="BS25" s="100"/>
      <c r="BT25" s="100"/>
      <c r="BU25" s="100"/>
      <c r="BV25" s="95"/>
      <c r="BW25" s="83"/>
      <c r="BX25" s="83"/>
      <c r="BY25" s="83"/>
      <c r="BZ25" s="83"/>
      <c r="CA25" s="84"/>
      <c r="CB25" s="84"/>
      <c r="CC25" s="85"/>
      <c r="CD25" s="85"/>
      <c r="CE25" s="86"/>
      <c r="CF25" s="6"/>
      <c r="CG25" s="6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7"/>
      <c r="CY25" s="7"/>
      <c r="CZ25" s="7"/>
      <c r="DA25" s="7"/>
      <c r="DB25" s="24"/>
      <c r="DC25" s="110"/>
      <c r="DD25" s="110"/>
      <c r="DE25" s="24"/>
      <c r="DF25" s="110"/>
      <c r="DG25" s="113"/>
      <c r="DH25" s="7"/>
      <c r="DI25" s="7"/>
      <c r="DJ25" s="7"/>
      <c r="DK25" s="113">
        <v>371599.99999999994</v>
      </c>
      <c r="DL25" s="7">
        <f t="shared" si="1"/>
        <v>6.7816091954022717E-2</v>
      </c>
      <c r="DM25" s="110"/>
      <c r="DN25" s="109"/>
      <c r="DO25" s="109"/>
      <c r="DP25" s="6"/>
      <c r="DQ25" s="6" t="s">
        <v>919</v>
      </c>
      <c r="DR25" s="136"/>
      <c r="DT25" s="3" t="s">
        <v>775</v>
      </c>
    </row>
    <row r="26" spans="2:124" x14ac:dyDescent="0.2">
      <c r="B26" s="12" t="s">
        <v>44</v>
      </c>
      <c r="C26" s="4">
        <v>2252.6999999999998</v>
      </c>
      <c r="D26" s="45">
        <f t="shared" si="5"/>
        <v>0.14804810926511047</v>
      </c>
      <c r="E26" s="4">
        <v>793.3</v>
      </c>
      <c r="F26" s="4">
        <v>918.1</v>
      </c>
      <c r="G26" s="4">
        <v>568.29999999999995</v>
      </c>
      <c r="H26" s="4"/>
      <c r="I26" s="4"/>
      <c r="J26" s="4"/>
      <c r="K26" s="46">
        <v>651.1</v>
      </c>
      <c r="L26" s="346"/>
      <c r="M26" s="46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18"/>
      <c r="AB26" s="118"/>
      <c r="AC26" s="118"/>
      <c r="AD26" s="46"/>
      <c r="AE26" s="46"/>
      <c r="AF26" s="46"/>
      <c r="AG26" s="46"/>
      <c r="AH26" s="46"/>
      <c r="AI26" s="120"/>
      <c r="AJ26" s="120"/>
      <c r="AK26" s="118"/>
      <c r="AL26" s="118"/>
      <c r="AM26" s="118"/>
      <c r="AN26" s="118"/>
      <c r="AO26" s="118"/>
      <c r="AP26" s="46"/>
      <c r="AQ26" s="46"/>
      <c r="AR26" s="79">
        <v>662.9</v>
      </c>
      <c r="AS26" s="80">
        <f t="shared" si="2"/>
        <v>0.25844786999772196</v>
      </c>
      <c r="AT26" s="79">
        <v>649.41</v>
      </c>
      <c r="AU26" s="80">
        <f t="shared" si="3"/>
        <v>0.23494846537101122</v>
      </c>
      <c r="AV26" s="79">
        <f t="shared" si="0"/>
        <v>13.490000000000009</v>
      </c>
      <c r="AW26" s="80">
        <f t="shared" si="4"/>
        <v>-5.9883695121409905E-3</v>
      </c>
      <c r="AX26" s="79"/>
      <c r="AY26" s="79"/>
      <c r="AZ26" s="79">
        <v>23.07</v>
      </c>
      <c r="BA26" s="79"/>
      <c r="BB26" s="79">
        <v>22.79</v>
      </c>
      <c r="BC26" s="79"/>
      <c r="BD26" s="79">
        <f t="shared" ref="BD26:BD45" si="6">AZ26+BB26</f>
        <v>45.86</v>
      </c>
      <c r="BE26" s="79"/>
      <c r="BF26" s="79"/>
      <c r="BG26" s="79"/>
      <c r="BH26" s="79">
        <v>858</v>
      </c>
      <c r="BI26" s="94"/>
      <c r="BJ26" s="94"/>
      <c r="BK26" s="94"/>
      <c r="BL26" s="94"/>
      <c r="BM26" s="94"/>
      <c r="BN26" s="80"/>
      <c r="BO26" s="99"/>
      <c r="BP26" s="116"/>
      <c r="BQ26" s="97"/>
      <c r="BR26" s="100"/>
      <c r="BS26" s="100"/>
      <c r="BT26" s="100"/>
      <c r="BU26" s="100"/>
      <c r="BV26" s="95"/>
      <c r="BW26" s="83"/>
      <c r="BX26" s="83"/>
      <c r="BY26" s="83"/>
      <c r="BZ26" s="83"/>
      <c r="CA26" s="84">
        <v>82992</v>
      </c>
      <c r="CB26" s="84"/>
      <c r="CC26" s="85">
        <f t="shared" ref="CC26:CC75" si="7">C26*10000/CA26</f>
        <v>271.43580104106422</v>
      </c>
      <c r="CD26" s="85">
        <f>CC26/CE26</f>
        <v>110.2590791457731</v>
      </c>
      <c r="CE26" s="86">
        <v>2.4618000000000002</v>
      </c>
      <c r="CF26" s="6"/>
      <c r="CG26" s="6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  <c r="CX26" s="7"/>
      <c r="CY26" s="7"/>
      <c r="CZ26" s="7">
        <v>0.17379999999999998</v>
      </c>
      <c r="DA26" s="7"/>
      <c r="DB26" s="24"/>
      <c r="DC26" s="110"/>
      <c r="DD26" s="110"/>
      <c r="DE26" s="24"/>
      <c r="DF26" s="110"/>
      <c r="DG26" s="113"/>
      <c r="DH26" s="7"/>
      <c r="DI26" s="7"/>
      <c r="DJ26" s="7"/>
      <c r="DK26" s="113">
        <v>424099.99999999994</v>
      </c>
      <c r="DL26" s="7">
        <f t="shared" si="1"/>
        <v>0.14128094725511309</v>
      </c>
      <c r="DM26" s="110"/>
      <c r="DN26" s="109"/>
      <c r="DO26" s="109"/>
      <c r="DP26" s="6"/>
      <c r="DQ26" s="6"/>
      <c r="DR26" s="136"/>
      <c r="DT26" s="3" t="s">
        <v>44</v>
      </c>
    </row>
    <row r="27" spans="2:124" x14ac:dyDescent="0.2">
      <c r="B27" s="12" t="s">
        <v>43</v>
      </c>
      <c r="C27" s="4">
        <v>2426.4</v>
      </c>
      <c r="D27" s="9">
        <v>7.9000000000000001E-2</v>
      </c>
      <c r="E27" s="4">
        <v>826.3</v>
      </c>
      <c r="F27" s="4">
        <v>1029.9000000000001</v>
      </c>
      <c r="G27" s="4">
        <v>600.6</v>
      </c>
      <c r="H27" s="4"/>
      <c r="I27" s="4"/>
      <c r="J27" s="4"/>
      <c r="K27" s="46">
        <v>714.9</v>
      </c>
      <c r="L27" s="9">
        <f t="shared" ref="L27:L46" si="8">K27/K26-1</f>
        <v>9.798802027338338E-2</v>
      </c>
      <c r="M27" s="47">
        <f t="shared" ref="M27:M75" si="9">K27/C27</f>
        <v>0.29463402571711172</v>
      </c>
      <c r="N27" s="49"/>
      <c r="O27" s="49"/>
      <c r="P27" s="49"/>
      <c r="Q27" s="120"/>
      <c r="R27" s="120"/>
      <c r="S27" s="120"/>
      <c r="T27" s="120"/>
      <c r="U27" s="120"/>
      <c r="V27" s="49"/>
      <c r="W27" s="49"/>
      <c r="X27" s="49"/>
      <c r="Y27" s="49"/>
      <c r="Z27" s="49"/>
      <c r="AA27" s="118"/>
      <c r="AB27" s="118"/>
      <c r="AC27" s="118"/>
      <c r="AD27" s="46"/>
      <c r="AE27" s="46"/>
      <c r="AF27" s="46"/>
      <c r="AG27" s="46"/>
      <c r="AH27" s="46"/>
      <c r="AI27" s="120"/>
      <c r="AJ27" s="120"/>
      <c r="AK27" s="118"/>
      <c r="AL27" s="118"/>
      <c r="AM27" s="118"/>
      <c r="AN27" s="118"/>
      <c r="AO27" s="118"/>
      <c r="AP27" s="47"/>
      <c r="AQ27" s="47"/>
      <c r="AR27" s="79">
        <v>744.73</v>
      </c>
      <c r="AS27" s="80">
        <f t="shared" si="2"/>
        <v>0.12344244984160513</v>
      </c>
      <c r="AT27" s="79">
        <v>732.17</v>
      </c>
      <c r="AU27" s="80">
        <f t="shared" si="3"/>
        <v>0.12743875209805822</v>
      </c>
      <c r="AV27" s="79">
        <f t="shared" si="0"/>
        <v>12.560000000000059</v>
      </c>
      <c r="AW27" s="80">
        <f t="shared" si="4"/>
        <v>-5.1763930102209279E-3</v>
      </c>
      <c r="AX27" s="79"/>
      <c r="AY27" s="79"/>
      <c r="AZ27" s="79">
        <v>27.83</v>
      </c>
      <c r="BA27" s="80">
        <f t="shared" ref="BA27:BA46" si="10">AZ27/AZ26-1</f>
        <v>0.20632856523623744</v>
      </c>
      <c r="BB27" s="79">
        <v>21.29</v>
      </c>
      <c r="BC27" s="80">
        <f t="shared" ref="BC27:BC46" si="11">BB27/BB26-1</f>
        <v>-6.5818341377797296E-2</v>
      </c>
      <c r="BD27" s="79">
        <f t="shared" si="6"/>
        <v>49.12</v>
      </c>
      <c r="BE27" s="80">
        <f t="shared" ref="BE27:BE46" si="12">BD27/BD26-1</f>
        <v>7.1085913650239752E-2</v>
      </c>
      <c r="BF27" s="79">
        <f t="shared" ref="BF27:BF40" si="13">AZ27-BB27</f>
        <v>6.5399999999999991</v>
      </c>
      <c r="BG27" s="80"/>
      <c r="BH27" s="79">
        <v>929.2</v>
      </c>
      <c r="BI27" s="94">
        <f t="shared" ref="BI27:BI34" si="14">BH27/BH26-1</f>
        <v>8.2983682983682971E-2</v>
      </c>
      <c r="BJ27" s="94"/>
      <c r="BK27" s="94"/>
      <c r="BL27" s="94"/>
      <c r="BM27" s="94"/>
      <c r="BN27" s="97"/>
      <c r="BO27" s="100"/>
      <c r="BP27" s="116"/>
      <c r="BQ27" s="97"/>
      <c r="BR27" s="100"/>
      <c r="BS27" s="100"/>
      <c r="BT27" s="100"/>
      <c r="BU27" s="100"/>
      <c r="BV27" s="96"/>
      <c r="BW27" s="87"/>
      <c r="BX27" s="87"/>
      <c r="BY27" s="87"/>
      <c r="BZ27" s="87"/>
      <c r="CA27" s="88">
        <v>85229</v>
      </c>
      <c r="CB27" s="89">
        <f>CA27/CA26-1</f>
        <v>2.6954405243878821E-2</v>
      </c>
      <c r="CC27" s="85">
        <f t="shared" si="7"/>
        <v>284.69183024557367</v>
      </c>
      <c r="CD27" s="85">
        <f t="shared" ref="CD27:CD60" si="15">CC27/CE27</f>
        <v>125.56425274360413</v>
      </c>
      <c r="CE27" s="86">
        <v>2.2673000000000001</v>
      </c>
      <c r="CF27" s="8">
        <f>(CC27/CC26)-1</f>
        <v>4.8836701546617345E-2</v>
      </c>
      <c r="CG27" s="8">
        <f>(CD27/CD26)-1</f>
        <v>0.13881100510186672</v>
      </c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7"/>
      <c r="CY27" s="7"/>
      <c r="CZ27" s="7">
        <v>0.1726</v>
      </c>
      <c r="DA27" s="7">
        <f t="shared" ref="CY27:DA74" si="16">CZ27/CZ26-1</f>
        <v>-6.9044879171460405E-3</v>
      </c>
      <c r="DB27" s="24"/>
      <c r="DC27" s="7"/>
      <c r="DD27" s="7"/>
      <c r="DE27" s="24"/>
      <c r="DF27" s="7"/>
      <c r="DG27" s="113"/>
      <c r="DH27" s="7"/>
      <c r="DI27" s="7"/>
      <c r="DJ27" s="7"/>
      <c r="DK27" s="113">
        <v>494400</v>
      </c>
      <c r="DL27" s="7">
        <f t="shared" si="1"/>
        <v>0.16576279179438824</v>
      </c>
      <c r="DM27" s="7"/>
      <c r="DN27" s="8" t="s">
        <v>837</v>
      </c>
      <c r="DO27" s="8" t="s">
        <v>870</v>
      </c>
      <c r="DP27" s="8"/>
      <c r="DQ27" s="8"/>
      <c r="DR27" s="136"/>
      <c r="DT27" s="3" t="s">
        <v>43</v>
      </c>
    </row>
    <row r="28" spans="2:124" x14ac:dyDescent="0.2">
      <c r="B28" s="12" t="s">
        <v>42</v>
      </c>
      <c r="C28" s="4">
        <v>2518.1</v>
      </c>
      <c r="D28" s="9">
        <v>7.9000000000000001E-2</v>
      </c>
      <c r="E28" s="4">
        <v>827.4</v>
      </c>
      <c r="F28" s="4">
        <v>1091.5999999999999</v>
      </c>
      <c r="G28" s="4">
        <v>633.29999999999995</v>
      </c>
      <c r="H28" s="4"/>
      <c r="I28" s="4"/>
      <c r="J28" s="4"/>
      <c r="K28" s="46">
        <v>754.9</v>
      </c>
      <c r="L28" s="9">
        <f t="shared" si="8"/>
        <v>5.5951881382011459E-2</v>
      </c>
      <c r="M28" s="47">
        <f t="shared" si="9"/>
        <v>0.2997895238473452</v>
      </c>
      <c r="N28" s="49"/>
      <c r="O28" s="49"/>
      <c r="P28" s="49"/>
      <c r="Q28" s="120"/>
      <c r="R28" s="120"/>
      <c r="S28" s="120"/>
      <c r="T28" s="120"/>
      <c r="U28" s="120"/>
      <c r="V28" s="49"/>
      <c r="W28" s="49"/>
      <c r="X28" s="49"/>
      <c r="Y28" s="49"/>
      <c r="Z28" s="49"/>
      <c r="AA28" s="118"/>
      <c r="AB28" s="118"/>
      <c r="AC28" s="118"/>
      <c r="AD28" s="46"/>
      <c r="AE28" s="46"/>
      <c r="AF28" s="46"/>
      <c r="AG28" s="46"/>
      <c r="AH28" s="46"/>
      <c r="AI28" s="120"/>
      <c r="AJ28" s="120"/>
      <c r="AK28" s="118"/>
      <c r="AL28" s="118"/>
      <c r="AM28" s="118"/>
      <c r="AN28" s="118"/>
      <c r="AO28" s="118"/>
      <c r="AP28" s="47"/>
      <c r="AQ28" s="47"/>
      <c r="AR28" s="79">
        <v>766.56</v>
      </c>
      <c r="AS28" s="80">
        <f t="shared" si="2"/>
        <v>2.9312636794542879E-2</v>
      </c>
      <c r="AT28" s="79">
        <v>765.86</v>
      </c>
      <c r="AU28" s="80">
        <f t="shared" si="3"/>
        <v>4.6013903874783324E-2</v>
      </c>
      <c r="AV28" s="79">
        <f t="shared" si="0"/>
        <v>0.69999999999993179</v>
      </c>
      <c r="AW28" s="80">
        <f t="shared" si="4"/>
        <v>-2.7798737143081362E-4</v>
      </c>
      <c r="AX28" s="79"/>
      <c r="AY28" s="79"/>
      <c r="AZ28" s="79">
        <v>36.93</v>
      </c>
      <c r="BA28" s="80">
        <f t="shared" si="10"/>
        <v>0.3269852676967302</v>
      </c>
      <c r="BB28" s="79">
        <v>28.51</v>
      </c>
      <c r="BC28" s="80">
        <f t="shared" si="11"/>
        <v>0.33912635039924854</v>
      </c>
      <c r="BD28" s="79">
        <f t="shared" si="6"/>
        <v>65.44</v>
      </c>
      <c r="BE28" s="80">
        <f t="shared" si="12"/>
        <v>0.33224755700325725</v>
      </c>
      <c r="BF28" s="79">
        <f t="shared" si="13"/>
        <v>8.4199999999999982</v>
      </c>
      <c r="BG28" s="80">
        <f t="shared" ref="BG28:BG74" si="17">BF28/BF27-1</f>
        <v>0.28746177370030579</v>
      </c>
      <c r="BH28" s="79">
        <v>1023.3</v>
      </c>
      <c r="BI28" s="94">
        <f t="shared" si="14"/>
        <v>0.10126990959965543</v>
      </c>
      <c r="BJ28" s="94"/>
      <c r="BK28" s="94"/>
      <c r="BL28" s="94"/>
      <c r="BM28" s="94"/>
      <c r="BN28" s="97"/>
      <c r="BO28" s="100"/>
      <c r="BP28" s="116"/>
      <c r="BQ28" s="97"/>
      <c r="BR28" s="100"/>
      <c r="BS28" s="100"/>
      <c r="BT28" s="100"/>
      <c r="BU28" s="100"/>
      <c r="BV28" s="96"/>
      <c r="BW28" s="87"/>
      <c r="BX28" s="87"/>
      <c r="BY28" s="87"/>
      <c r="BZ28" s="87"/>
      <c r="CA28" s="84">
        <v>87177</v>
      </c>
      <c r="CB28" s="89">
        <f t="shared" ref="CB28:CB75" si="18">CA28/CA27-1</f>
        <v>2.2856070116978877E-2</v>
      </c>
      <c r="CC28" s="85">
        <f t="shared" si="7"/>
        <v>288.84912304851048</v>
      </c>
      <c r="CD28" s="85">
        <f t="shared" si="15"/>
        <v>128.94474489911633</v>
      </c>
      <c r="CE28" s="86">
        <v>2.2401</v>
      </c>
      <c r="CF28" s="8">
        <f t="shared" ref="CF28:CF75" si="19">(CC28/CC27)-1</f>
        <v>1.4602782241242229E-2</v>
      </c>
      <c r="CG28" s="8">
        <f t="shared" ref="CG28:CG75" si="20">(CD28/CD27)-1</f>
        <v>2.6922408899410222E-2</v>
      </c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  <c r="CW28" s="85"/>
      <c r="CX28" s="7"/>
      <c r="CY28" s="7"/>
      <c r="CZ28" s="7">
        <v>0.17129999999999998</v>
      </c>
      <c r="DA28" s="7">
        <f t="shared" si="16"/>
        <v>-7.5318655851681626E-3</v>
      </c>
      <c r="DB28" s="24"/>
      <c r="DC28" s="7"/>
      <c r="DD28" s="7"/>
      <c r="DE28" s="24"/>
      <c r="DF28" s="7"/>
      <c r="DG28" s="113"/>
      <c r="DH28" s="7"/>
      <c r="DI28" s="7"/>
      <c r="DJ28" s="7"/>
      <c r="DK28" s="113">
        <v>577400</v>
      </c>
      <c r="DL28" s="7">
        <f t="shared" si="1"/>
        <v>0.16788025889967639</v>
      </c>
      <c r="DM28" s="7"/>
      <c r="DN28" s="8" t="s">
        <v>872</v>
      </c>
      <c r="DO28" s="8"/>
      <c r="DP28" s="8"/>
      <c r="DQ28" s="8" t="s">
        <v>829</v>
      </c>
      <c r="DR28" s="136"/>
      <c r="DT28" s="3" t="s">
        <v>42</v>
      </c>
    </row>
    <row r="29" spans="2:124" x14ac:dyDescent="0.2">
      <c r="B29" s="12" t="s">
        <v>41</v>
      </c>
      <c r="C29" s="4">
        <v>2720.9</v>
      </c>
      <c r="D29" s="9">
        <v>7.9000000000000001E-2</v>
      </c>
      <c r="E29" s="4">
        <v>907.5</v>
      </c>
      <c r="F29" s="4">
        <v>1180.4000000000001</v>
      </c>
      <c r="G29" s="4">
        <v>668.3</v>
      </c>
      <c r="H29" s="4"/>
      <c r="I29" s="4"/>
      <c r="J29" s="4"/>
      <c r="K29" s="46">
        <v>870.3</v>
      </c>
      <c r="L29" s="9">
        <f t="shared" si="8"/>
        <v>0.15286792952708961</v>
      </c>
      <c r="M29" s="47">
        <f t="shared" si="9"/>
        <v>0.31985740012495861</v>
      </c>
      <c r="N29" s="49"/>
      <c r="O29" s="49"/>
      <c r="P29" s="49"/>
      <c r="Q29" s="120"/>
      <c r="R29" s="120"/>
      <c r="S29" s="120"/>
      <c r="T29" s="120"/>
      <c r="U29" s="120"/>
      <c r="V29" s="49"/>
      <c r="W29" s="49"/>
      <c r="X29" s="49"/>
      <c r="Y29" s="49"/>
      <c r="Z29" s="49"/>
      <c r="AA29" s="118"/>
      <c r="AB29" s="118"/>
      <c r="AC29" s="118"/>
      <c r="AD29" s="46"/>
      <c r="AE29" s="46"/>
      <c r="AF29" s="46"/>
      <c r="AG29" s="46"/>
      <c r="AH29" s="46"/>
      <c r="AI29" s="120"/>
      <c r="AJ29" s="120"/>
      <c r="AK29" s="118"/>
      <c r="AL29" s="118"/>
      <c r="AM29" s="118"/>
      <c r="AN29" s="118"/>
      <c r="AO29" s="118"/>
      <c r="AP29" s="47"/>
      <c r="AQ29" s="47"/>
      <c r="AR29" s="79">
        <v>809.67</v>
      </c>
      <c r="AS29" s="80">
        <f t="shared" si="2"/>
        <v>5.6238259236067734E-2</v>
      </c>
      <c r="AT29" s="79">
        <v>808.78</v>
      </c>
      <c r="AU29" s="80">
        <f t="shared" si="3"/>
        <v>5.6041574178048226E-2</v>
      </c>
      <c r="AV29" s="79">
        <f t="shared" si="0"/>
        <v>0.88999999999998636</v>
      </c>
      <c r="AW29" s="80">
        <f t="shared" si="4"/>
        <v>-3.2709765151236222E-4</v>
      </c>
      <c r="AX29" s="79"/>
      <c r="AY29" s="79"/>
      <c r="AZ29" s="79">
        <v>58.76</v>
      </c>
      <c r="BA29" s="80">
        <f t="shared" si="10"/>
        <v>0.59111833197942043</v>
      </c>
      <c r="BB29" s="79">
        <v>52.08</v>
      </c>
      <c r="BC29" s="80">
        <f t="shared" si="11"/>
        <v>0.82672746404770248</v>
      </c>
      <c r="BD29" s="79">
        <f t="shared" si="6"/>
        <v>110.84</v>
      </c>
      <c r="BE29" s="80">
        <f t="shared" si="12"/>
        <v>0.69376528117359415</v>
      </c>
      <c r="BF29" s="79">
        <f t="shared" si="13"/>
        <v>6.68</v>
      </c>
      <c r="BG29" s="80">
        <f t="shared" si="17"/>
        <v>-0.20665083135391915</v>
      </c>
      <c r="BH29" s="79">
        <v>1106.7</v>
      </c>
      <c r="BI29" s="80">
        <f t="shared" si="14"/>
        <v>8.1501026092055229E-2</v>
      </c>
      <c r="BJ29" s="80"/>
      <c r="BK29" s="80"/>
      <c r="BL29" s="80"/>
      <c r="BM29" s="80"/>
      <c r="BN29" s="97"/>
      <c r="BO29" s="97"/>
      <c r="BP29" s="116"/>
      <c r="BQ29" s="97"/>
      <c r="BR29" s="97"/>
      <c r="BS29" s="97"/>
      <c r="BT29" s="97"/>
      <c r="BU29" s="97"/>
      <c r="BV29" s="87"/>
      <c r="BW29" s="87"/>
      <c r="BX29" s="87"/>
      <c r="BY29" s="87"/>
      <c r="BZ29" s="87"/>
      <c r="CA29" s="84">
        <v>89211</v>
      </c>
      <c r="CB29" s="89">
        <f t="shared" si="18"/>
        <v>2.3331842114319157E-2</v>
      </c>
      <c r="CC29" s="85">
        <f t="shared" si="7"/>
        <v>304.99602067009675</v>
      </c>
      <c r="CD29" s="85">
        <f t="shared" si="15"/>
        <v>150.9731812048791</v>
      </c>
      <c r="CE29" s="86">
        <v>2.0202</v>
      </c>
      <c r="CF29" s="8">
        <f t="shared" si="19"/>
        <v>5.5900801952147638E-2</v>
      </c>
      <c r="CG29" s="8">
        <f t="shared" si="20"/>
        <v>0.17083624713048495</v>
      </c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7"/>
      <c r="CY29" s="7"/>
      <c r="CZ29" s="7">
        <v>0.17199999999999999</v>
      </c>
      <c r="DA29" s="7">
        <f t="shared" si="16"/>
        <v>4.086398131932345E-3</v>
      </c>
      <c r="DB29" s="24"/>
      <c r="DC29" s="7"/>
      <c r="DD29" s="7"/>
      <c r="DE29" s="24"/>
      <c r="DF29" s="7"/>
      <c r="DG29" s="113"/>
      <c r="DH29" s="7"/>
      <c r="DI29" s="7"/>
      <c r="DJ29" s="7"/>
      <c r="DK29" s="113">
        <v>672700</v>
      </c>
      <c r="DL29" s="7">
        <f t="shared" si="1"/>
        <v>0.16505022514721168</v>
      </c>
      <c r="DM29" s="7"/>
      <c r="DN29" s="8"/>
      <c r="DO29" s="8" t="s">
        <v>822</v>
      </c>
      <c r="DP29" s="8"/>
      <c r="DQ29" s="8"/>
      <c r="DR29" s="136"/>
      <c r="DT29" s="3" t="s">
        <v>41</v>
      </c>
    </row>
    <row r="30" spans="2:124" x14ac:dyDescent="0.2">
      <c r="B30" s="12" t="s">
        <v>40</v>
      </c>
      <c r="C30" s="4">
        <v>2789.9</v>
      </c>
      <c r="D30" s="9">
        <v>2.3E-2</v>
      </c>
      <c r="E30" s="4">
        <v>945.2</v>
      </c>
      <c r="F30" s="4">
        <v>1199.8</v>
      </c>
      <c r="G30" s="4">
        <v>682.7</v>
      </c>
      <c r="H30" s="4"/>
      <c r="I30" s="4"/>
      <c r="J30" s="4"/>
      <c r="K30" s="46">
        <v>936.8</v>
      </c>
      <c r="L30" s="9">
        <f t="shared" si="8"/>
        <v>7.6410433183959459E-2</v>
      </c>
      <c r="M30" s="47">
        <f t="shared" si="9"/>
        <v>0.33578264453923079</v>
      </c>
      <c r="N30" s="49"/>
      <c r="O30" s="49"/>
      <c r="P30" s="49"/>
      <c r="Q30" s="120"/>
      <c r="R30" s="120"/>
      <c r="S30" s="120"/>
      <c r="T30" s="120"/>
      <c r="U30" s="120"/>
      <c r="V30" s="49"/>
      <c r="W30" s="49"/>
      <c r="X30" s="49"/>
      <c r="Y30" s="49"/>
      <c r="Z30" s="49"/>
      <c r="AA30" s="118"/>
      <c r="AB30" s="118"/>
      <c r="AC30" s="118"/>
      <c r="AD30" s="46"/>
      <c r="AE30" s="46"/>
      <c r="AF30" s="46"/>
      <c r="AG30" s="46"/>
      <c r="AH30" s="46"/>
      <c r="AI30" s="120"/>
      <c r="AJ30" s="120"/>
      <c r="AK30" s="118"/>
      <c r="AL30" s="118"/>
      <c r="AM30" s="118"/>
      <c r="AN30" s="118"/>
      <c r="AO30" s="118"/>
      <c r="AP30" s="47"/>
      <c r="AQ30" s="47"/>
      <c r="AR30" s="79">
        <v>783.14</v>
      </c>
      <c r="AS30" s="80">
        <f t="shared" si="2"/>
        <v>-3.2766435708375008E-2</v>
      </c>
      <c r="AT30" s="79">
        <v>790.25</v>
      </c>
      <c r="AU30" s="80">
        <f t="shared" si="3"/>
        <v>-2.2911051212938016E-2</v>
      </c>
      <c r="AV30" s="79">
        <f t="shared" si="0"/>
        <v>-7.1100000000000136</v>
      </c>
      <c r="AW30" s="80">
        <f t="shared" si="4"/>
        <v>2.5484784400874633E-3</v>
      </c>
      <c r="AX30" s="79"/>
      <c r="AY30" s="79"/>
      <c r="AZ30" s="79">
        <v>71.08</v>
      </c>
      <c r="BA30" s="80">
        <f t="shared" si="10"/>
        <v>0.20966643975493526</v>
      </c>
      <c r="BB30" s="81">
        <v>77.91</v>
      </c>
      <c r="BC30" s="80">
        <f t="shared" si="11"/>
        <v>0.49596774193548376</v>
      </c>
      <c r="BD30" s="79">
        <f t="shared" si="6"/>
        <v>148.99</v>
      </c>
      <c r="BE30" s="80">
        <f t="shared" si="12"/>
        <v>0.34418982316853119</v>
      </c>
      <c r="BF30" s="79">
        <f t="shared" si="13"/>
        <v>-6.8299999999999983</v>
      </c>
      <c r="BG30" s="80">
        <f t="shared" si="17"/>
        <v>-2.022455089820359</v>
      </c>
      <c r="BH30" s="79">
        <v>1163.5999999999999</v>
      </c>
      <c r="BI30" s="80">
        <f t="shared" si="14"/>
        <v>5.141411403270979E-2</v>
      </c>
      <c r="BJ30" s="80"/>
      <c r="BK30" s="80"/>
      <c r="BL30" s="80"/>
      <c r="BM30" s="80"/>
      <c r="BN30" s="97"/>
      <c r="BO30" s="97"/>
      <c r="BP30" s="116"/>
      <c r="BQ30" s="97"/>
      <c r="BR30" s="97"/>
      <c r="BS30" s="97"/>
      <c r="BT30" s="97"/>
      <c r="BU30" s="97"/>
      <c r="BV30" s="87"/>
      <c r="BW30" s="87"/>
      <c r="BX30" s="87"/>
      <c r="BY30" s="87"/>
      <c r="BZ30" s="87"/>
      <c r="CA30" s="84">
        <v>90859</v>
      </c>
      <c r="CB30" s="89">
        <f t="shared" si="18"/>
        <v>1.8473058255148E-2</v>
      </c>
      <c r="CC30" s="85">
        <f t="shared" si="7"/>
        <v>307.05818906217326</v>
      </c>
      <c r="CD30" s="85">
        <f t="shared" si="15"/>
        <v>166.90666362024965</v>
      </c>
      <c r="CE30" s="86">
        <v>1.8396999999999999</v>
      </c>
      <c r="CF30" s="8">
        <f t="shared" si="19"/>
        <v>6.761296057390398E-3</v>
      </c>
      <c r="CG30" s="8">
        <f t="shared" si="20"/>
        <v>0.10553849556728823</v>
      </c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7"/>
      <c r="CY30" s="7"/>
      <c r="CZ30" s="7">
        <v>0.1716</v>
      </c>
      <c r="DA30" s="7">
        <f t="shared" si="16"/>
        <v>-2.3255813953487747E-3</v>
      </c>
      <c r="DB30" s="24"/>
      <c r="DC30" s="7"/>
      <c r="DD30" s="7"/>
      <c r="DE30" s="24"/>
      <c r="DF30" s="7"/>
      <c r="DG30" s="113"/>
      <c r="DH30" s="7"/>
      <c r="DI30" s="7"/>
      <c r="DJ30" s="7"/>
      <c r="DK30" s="113">
        <v>785699.99999999988</v>
      </c>
      <c r="DL30" s="7">
        <f t="shared" si="1"/>
        <v>0.16797978296417404</v>
      </c>
      <c r="DM30" s="7"/>
      <c r="DN30" s="8"/>
      <c r="DO30" s="8"/>
      <c r="DP30" s="8"/>
      <c r="DQ30" s="8" t="s">
        <v>857</v>
      </c>
      <c r="DR30" s="136"/>
      <c r="DT30" s="3" t="s">
        <v>40</v>
      </c>
    </row>
    <row r="31" spans="2:124" x14ac:dyDescent="0.2">
      <c r="B31" s="12" t="s">
        <v>39</v>
      </c>
      <c r="C31" s="4">
        <v>2997.3</v>
      </c>
      <c r="D31" s="9">
        <v>8.6999999999999994E-2</v>
      </c>
      <c r="E31" s="4">
        <v>971.2</v>
      </c>
      <c r="F31" s="4">
        <v>1378.7</v>
      </c>
      <c r="G31" s="4">
        <v>689.6</v>
      </c>
      <c r="H31" s="4"/>
      <c r="I31" s="4"/>
      <c r="J31" s="4"/>
      <c r="K31" s="46">
        <v>1017.5</v>
      </c>
      <c r="L31" s="9">
        <f t="shared" si="8"/>
        <v>8.6144321093082787E-2</v>
      </c>
      <c r="M31" s="47">
        <f t="shared" si="9"/>
        <v>0.33947219163914188</v>
      </c>
      <c r="N31" s="49"/>
      <c r="O31" s="49"/>
      <c r="P31" s="49"/>
      <c r="Q31" s="120"/>
      <c r="R31" s="120"/>
      <c r="S31" s="120"/>
      <c r="T31" s="120"/>
      <c r="U31" s="120"/>
      <c r="V31" s="49"/>
      <c r="W31" s="49"/>
      <c r="X31" s="49"/>
      <c r="Y31" s="49"/>
      <c r="Z31" s="49"/>
      <c r="AA31" s="118"/>
      <c r="AB31" s="118"/>
      <c r="AC31" s="118"/>
      <c r="AD31" s="46"/>
      <c r="AE31" s="46"/>
      <c r="AF31" s="46"/>
      <c r="AG31" s="46"/>
      <c r="AH31" s="46"/>
      <c r="AI31" s="120"/>
      <c r="AJ31" s="120"/>
      <c r="AK31" s="118"/>
      <c r="AL31" s="118"/>
      <c r="AM31" s="118"/>
      <c r="AN31" s="118"/>
      <c r="AO31" s="118"/>
      <c r="AP31" s="47"/>
      <c r="AQ31" s="47"/>
      <c r="AR31" s="79">
        <v>815.61</v>
      </c>
      <c r="AS31" s="80">
        <f t="shared" si="2"/>
        <v>4.1461296830707095E-2</v>
      </c>
      <c r="AT31" s="79">
        <v>820.88</v>
      </c>
      <c r="AU31" s="80">
        <f t="shared" si="3"/>
        <v>3.8759886111989772E-2</v>
      </c>
      <c r="AV31" s="79">
        <f t="shared" si="0"/>
        <v>-5.2699999999999818</v>
      </c>
      <c r="AW31" s="80">
        <f t="shared" si="4"/>
        <v>1.758249090848424E-3</v>
      </c>
      <c r="AX31" s="79"/>
      <c r="AY31" s="79"/>
      <c r="AZ31" s="79">
        <v>76.89</v>
      </c>
      <c r="BA31" s="80">
        <f t="shared" si="10"/>
        <v>8.1738885762521196E-2</v>
      </c>
      <c r="BB31" s="81">
        <v>79.260000000000005</v>
      </c>
      <c r="BC31" s="80">
        <f t="shared" si="11"/>
        <v>1.7327685791297842E-2</v>
      </c>
      <c r="BD31" s="79">
        <f t="shared" si="6"/>
        <v>156.15</v>
      </c>
      <c r="BE31" s="80">
        <f t="shared" si="12"/>
        <v>4.8056916571582065E-2</v>
      </c>
      <c r="BF31" s="79">
        <f t="shared" si="13"/>
        <v>-2.3700000000000045</v>
      </c>
      <c r="BG31" s="80">
        <f t="shared" si="17"/>
        <v>-0.65300146412884263</v>
      </c>
      <c r="BH31" s="79">
        <v>1271.0999999999999</v>
      </c>
      <c r="BI31" s="80">
        <f t="shared" si="14"/>
        <v>9.2385699553110934E-2</v>
      </c>
      <c r="BJ31" s="80"/>
      <c r="BK31" s="80"/>
      <c r="BL31" s="80"/>
      <c r="BM31" s="80"/>
      <c r="BN31" s="97"/>
      <c r="BO31" s="97"/>
      <c r="BP31" s="116"/>
      <c r="BQ31" s="97"/>
      <c r="BR31" s="97"/>
      <c r="BS31" s="97"/>
      <c r="BT31" s="97"/>
      <c r="BU31" s="97"/>
      <c r="BV31" s="87"/>
      <c r="BW31" s="87"/>
      <c r="BX31" s="87"/>
      <c r="BY31" s="87"/>
      <c r="BZ31" s="87"/>
      <c r="CA31" s="84">
        <v>92420</v>
      </c>
      <c r="CB31" s="89">
        <f t="shared" si="18"/>
        <v>1.7180466437006769E-2</v>
      </c>
      <c r="CC31" s="85">
        <f t="shared" si="7"/>
        <v>324.31291928154081</v>
      </c>
      <c r="CD31" s="85">
        <f t="shared" si="15"/>
        <v>164.93562492068395</v>
      </c>
      <c r="CE31" s="86">
        <v>1.9662999999999999</v>
      </c>
      <c r="CF31" s="8">
        <f t="shared" si="19"/>
        <v>5.6193681959981312E-2</v>
      </c>
      <c r="CG31" s="8">
        <f t="shared" si="20"/>
        <v>-1.1809227126187483E-2</v>
      </c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  <c r="CX31" s="5"/>
      <c r="CY31" s="7"/>
      <c r="CZ31" s="7">
        <v>0.1734</v>
      </c>
      <c r="DA31" s="7">
        <f t="shared" si="16"/>
        <v>1.0489510489510412E-2</v>
      </c>
      <c r="DB31" s="24"/>
      <c r="DC31" s="7"/>
      <c r="DD31" s="7"/>
      <c r="DE31" s="24"/>
      <c r="DF31" s="7"/>
      <c r="DG31" s="113"/>
      <c r="DH31" s="7"/>
      <c r="DI31" s="7"/>
      <c r="DJ31" s="7"/>
      <c r="DK31" s="113">
        <v>917099.99999999988</v>
      </c>
      <c r="DL31" s="7">
        <f t="shared" si="1"/>
        <v>0.16723940435280649</v>
      </c>
      <c r="DM31" s="7"/>
      <c r="DN31" s="8"/>
      <c r="DO31" s="8"/>
      <c r="DP31" s="8"/>
      <c r="DQ31" s="8" t="s">
        <v>861</v>
      </c>
      <c r="DR31" s="136"/>
      <c r="DT31" s="3" t="s">
        <v>39</v>
      </c>
    </row>
    <row r="32" spans="2:124" x14ac:dyDescent="0.2">
      <c r="B32" s="13" t="s">
        <v>38</v>
      </c>
      <c r="C32" s="4">
        <v>2943.7</v>
      </c>
      <c r="D32" s="9">
        <v>-1.6E-2</v>
      </c>
      <c r="E32" s="4">
        <v>967.1</v>
      </c>
      <c r="F32" s="4">
        <v>1346</v>
      </c>
      <c r="G32" s="4">
        <v>675.5</v>
      </c>
      <c r="H32" s="4"/>
      <c r="I32" s="4"/>
      <c r="J32" s="4"/>
      <c r="K32" s="46">
        <v>1084.5999999999999</v>
      </c>
      <c r="L32" s="9">
        <f t="shared" si="8"/>
        <v>6.5945945945945939E-2</v>
      </c>
      <c r="M32" s="47">
        <f t="shared" si="9"/>
        <v>0.36844787172605903</v>
      </c>
      <c r="N32" s="47"/>
      <c r="O32" s="47"/>
      <c r="P32" s="47"/>
      <c r="Q32" s="120"/>
      <c r="R32" s="120"/>
      <c r="S32" s="120"/>
      <c r="T32" s="120"/>
      <c r="U32" s="120"/>
      <c r="V32" s="47"/>
      <c r="W32" s="47"/>
      <c r="X32" s="47"/>
      <c r="Y32" s="47"/>
      <c r="Z32" s="285">
        <f t="shared" ref="Z32:Z75" si="21">L32-D32</f>
        <v>8.1945945945945939E-2</v>
      </c>
      <c r="AA32" s="286">
        <v>3.0000000000000001E-3</v>
      </c>
      <c r="AB32" s="286"/>
      <c r="AC32" s="286"/>
      <c r="AD32" s="46"/>
      <c r="AE32" s="46"/>
      <c r="AF32" s="46"/>
      <c r="AG32" s="46"/>
      <c r="AH32" s="46"/>
      <c r="AI32" s="120"/>
      <c r="AJ32" s="120"/>
      <c r="AK32" s="118"/>
      <c r="AL32" s="118"/>
      <c r="AM32" s="118"/>
      <c r="AN32" s="118"/>
      <c r="AO32" s="118"/>
      <c r="AP32" s="47"/>
      <c r="AQ32" s="47"/>
      <c r="AR32" s="79">
        <v>776.58</v>
      </c>
      <c r="AS32" s="80">
        <f t="shared" si="2"/>
        <v>-4.785375363225064E-2</v>
      </c>
      <c r="AT32" s="79">
        <v>806.2</v>
      </c>
      <c r="AU32" s="80">
        <f t="shared" si="3"/>
        <v>-1.788324724685697E-2</v>
      </c>
      <c r="AV32" s="79">
        <f t="shared" si="0"/>
        <v>-29.620000000000005</v>
      </c>
      <c r="AW32" s="80">
        <f t="shared" si="4"/>
        <v>1.0062166661004859E-2</v>
      </c>
      <c r="AX32" s="79"/>
      <c r="AY32" s="79"/>
      <c r="AZ32" s="79">
        <v>69.430000000000007</v>
      </c>
      <c r="BA32" s="80">
        <f t="shared" si="10"/>
        <v>-9.7021719339315804E-2</v>
      </c>
      <c r="BB32" s="79">
        <v>66.599999999999994</v>
      </c>
      <c r="BC32" s="80">
        <f t="shared" si="11"/>
        <v>-0.15972747918243768</v>
      </c>
      <c r="BD32" s="79">
        <f t="shared" si="6"/>
        <v>136.03</v>
      </c>
      <c r="BE32" s="80">
        <f t="shared" si="12"/>
        <v>-0.12885046429715019</v>
      </c>
      <c r="BF32" s="79">
        <f t="shared" si="13"/>
        <v>2.8300000000000125</v>
      </c>
      <c r="BG32" s="80">
        <f t="shared" si="17"/>
        <v>-2.1940928270042224</v>
      </c>
      <c r="BH32" s="79">
        <v>1339.4</v>
      </c>
      <c r="BI32" s="80">
        <f t="shared" si="14"/>
        <v>5.3732987176461577E-2</v>
      </c>
      <c r="BJ32" s="80"/>
      <c r="BK32" s="80"/>
      <c r="BL32" s="80"/>
      <c r="BM32" s="80"/>
      <c r="BN32" s="97"/>
      <c r="BO32" s="97"/>
      <c r="BP32" s="116"/>
      <c r="BQ32" s="97"/>
      <c r="BR32" s="97"/>
      <c r="BS32" s="97"/>
      <c r="BT32" s="97"/>
      <c r="BU32" s="97"/>
      <c r="BV32" s="87"/>
      <c r="BW32" s="87"/>
      <c r="BX32" s="87"/>
      <c r="BY32" s="87"/>
      <c r="BZ32" s="87"/>
      <c r="CA32" s="84">
        <v>93717</v>
      </c>
      <c r="CB32" s="89">
        <f t="shared" si="18"/>
        <v>1.4033758926639273E-2</v>
      </c>
      <c r="CC32" s="85">
        <f t="shared" si="7"/>
        <v>314.10523170822796</v>
      </c>
      <c r="CD32" s="85">
        <f t="shared" si="15"/>
        <v>167.05059389896715</v>
      </c>
      <c r="CE32" s="86">
        <v>1.8803000000000001</v>
      </c>
      <c r="CF32" s="8">
        <f t="shared" si="19"/>
        <v>-3.1474810180014523E-2</v>
      </c>
      <c r="CG32" s="8">
        <f t="shared" si="20"/>
        <v>1.2822996725542213E-2</v>
      </c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  <c r="CW32" s="85"/>
      <c r="CX32" s="5"/>
      <c r="CY32" s="7"/>
      <c r="CZ32" s="7">
        <v>0.1744</v>
      </c>
      <c r="DA32" s="7">
        <f t="shared" si="16"/>
        <v>5.7670126874278527E-3</v>
      </c>
      <c r="DB32" s="24"/>
      <c r="DC32" s="7"/>
      <c r="DD32" s="7"/>
      <c r="DE32" s="24"/>
      <c r="DF32" s="7"/>
      <c r="DG32" s="113"/>
      <c r="DH32" s="7"/>
      <c r="DI32" s="7"/>
      <c r="DJ32" s="7"/>
      <c r="DK32" s="113">
        <v>1067000</v>
      </c>
      <c r="DL32" s="7">
        <f t="shared" si="1"/>
        <v>0.16345000545196831</v>
      </c>
      <c r="DM32" s="7" t="s">
        <v>787</v>
      </c>
      <c r="DN32" s="8" t="s">
        <v>782</v>
      </c>
      <c r="DO32" s="8"/>
      <c r="DP32" s="8"/>
      <c r="DQ32" s="8" t="s">
        <v>862</v>
      </c>
      <c r="DR32" s="136"/>
      <c r="DT32" s="3" t="s">
        <v>38</v>
      </c>
    </row>
    <row r="33" spans="2:124" x14ac:dyDescent="0.2">
      <c r="B33" s="12" t="s">
        <v>37</v>
      </c>
      <c r="C33" s="4">
        <v>3201.9</v>
      </c>
      <c r="D33" s="9">
        <v>7.5999999999999998E-2</v>
      </c>
      <c r="E33" s="4">
        <v>942.2</v>
      </c>
      <c r="F33" s="4">
        <v>1517.8</v>
      </c>
      <c r="G33" s="4">
        <v>790</v>
      </c>
      <c r="H33" s="4"/>
      <c r="I33" s="4"/>
      <c r="J33" s="4"/>
      <c r="K33" s="46">
        <v>1107.3</v>
      </c>
      <c r="L33" s="9">
        <f t="shared" si="8"/>
        <v>2.0929374884750107E-2</v>
      </c>
      <c r="M33" s="47">
        <f t="shared" si="9"/>
        <v>0.34582591586245665</v>
      </c>
      <c r="N33" s="47"/>
      <c r="O33" s="47"/>
      <c r="P33" s="47"/>
      <c r="Q33" s="120"/>
      <c r="R33" s="120"/>
      <c r="S33" s="120"/>
      <c r="T33" s="120"/>
      <c r="U33" s="120"/>
      <c r="V33" s="47"/>
      <c r="W33" s="47"/>
      <c r="X33" s="47"/>
      <c r="Y33" s="47"/>
      <c r="Z33" s="285">
        <f t="shared" si="21"/>
        <v>-5.5070625115249891E-2</v>
      </c>
      <c r="AA33" s="286">
        <v>2.7000000000000003E-2</v>
      </c>
      <c r="AB33" s="286"/>
      <c r="AC33" s="286"/>
      <c r="AD33" s="46"/>
      <c r="AE33" s="46"/>
      <c r="AF33" s="46"/>
      <c r="AG33" s="46"/>
      <c r="AH33" s="46"/>
      <c r="AI33" s="120"/>
      <c r="AJ33" s="120"/>
      <c r="AK33" s="118"/>
      <c r="AL33" s="118"/>
      <c r="AM33" s="118"/>
      <c r="AN33" s="118"/>
      <c r="AO33" s="118"/>
      <c r="AP33" s="47"/>
      <c r="AQ33" s="47"/>
      <c r="AR33" s="79">
        <v>874.46</v>
      </c>
      <c r="AS33" s="80">
        <f t="shared" si="2"/>
        <v>0.12603981560174105</v>
      </c>
      <c r="AT33" s="79">
        <v>843.53</v>
      </c>
      <c r="AU33" s="80">
        <f t="shared" si="3"/>
        <v>4.63036467377822E-2</v>
      </c>
      <c r="AV33" s="79">
        <f t="shared" si="0"/>
        <v>30.930000000000064</v>
      </c>
      <c r="AW33" s="80">
        <f t="shared" si="4"/>
        <v>-9.6598894406446367E-3</v>
      </c>
      <c r="AX33" s="79"/>
      <c r="AY33" s="79"/>
      <c r="AZ33" s="79">
        <v>75.2</v>
      </c>
      <c r="BA33" s="80">
        <f t="shared" si="10"/>
        <v>8.3105285899466974E-2</v>
      </c>
      <c r="BB33" s="79">
        <v>71.48</v>
      </c>
      <c r="BC33" s="80">
        <f t="shared" si="11"/>
        <v>7.3273273273273487E-2</v>
      </c>
      <c r="BD33" s="79">
        <f t="shared" si="6"/>
        <v>146.68</v>
      </c>
      <c r="BE33" s="80">
        <f t="shared" si="12"/>
        <v>7.8291553333823538E-2</v>
      </c>
      <c r="BF33" s="79">
        <f t="shared" si="13"/>
        <v>3.7199999999999989</v>
      </c>
      <c r="BG33" s="80">
        <f t="shared" si="17"/>
        <v>0.31448763250882772</v>
      </c>
      <c r="BH33" s="79">
        <v>1432.8</v>
      </c>
      <c r="BI33" s="80">
        <f t="shared" si="14"/>
        <v>6.9732716141555739E-2</v>
      </c>
      <c r="BJ33" s="80"/>
      <c r="BK33" s="80"/>
      <c r="BL33" s="80"/>
      <c r="BM33" s="80"/>
      <c r="BN33" s="97"/>
      <c r="BO33" s="97"/>
      <c r="BP33" s="116"/>
      <c r="BQ33" s="97"/>
      <c r="BR33" s="97"/>
      <c r="BS33" s="97"/>
      <c r="BT33" s="97"/>
      <c r="BU33" s="97"/>
      <c r="BV33" s="87"/>
      <c r="BW33" s="87"/>
      <c r="BX33" s="87"/>
      <c r="BY33" s="87"/>
      <c r="BZ33" s="87"/>
      <c r="CA33" s="84">
        <v>94974</v>
      </c>
      <c r="CB33" s="89">
        <f t="shared" si="18"/>
        <v>1.3412721277889839E-2</v>
      </c>
      <c r="CC33" s="85">
        <f t="shared" si="7"/>
        <v>337.13437361804284</v>
      </c>
      <c r="CD33" s="85">
        <f t="shared" si="15"/>
        <v>194.87536047285712</v>
      </c>
      <c r="CE33" s="86">
        <v>1.73</v>
      </c>
      <c r="CF33" s="8">
        <f t="shared" si="19"/>
        <v>7.33166454585088E-2</v>
      </c>
      <c r="CG33" s="8">
        <f t="shared" si="20"/>
        <v>0.16656490662175383</v>
      </c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5"/>
      <c r="CY33" s="7"/>
      <c r="CZ33" s="7">
        <v>0.17550000000000002</v>
      </c>
      <c r="DA33" s="7">
        <f t="shared" si="16"/>
        <v>6.307339449541427E-3</v>
      </c>
      <c r="DB33" s="24"/>
      <c r="DC33" s="7"/>
      <c r="DD33" s="7"/>
      <c r="DE33" s="24"/>
      <c r="DF33" s="7"/>
      <c r="DG33" s="113"/>
      <c r="DH33" s="7"/>
      <c r="DI33" s="7"/>
      <c r="DJ33" s="7"/>
      <c r="DK33" s="113">
        <v>1199300</v>
      </c>
      <c r="DL33" s="7">
        <f t="shared" si="1"/>
        <v>0.12399250234301773</v>
      </c>
      <c r="DM33" s="7" t="s">
        <v>2761</v>
      </c>
      <c r="DN33" s="8" t="s">
        <v>759</v>
      </c>
      <c r="DO33" s="8"/>
      <c r="DP33" s="8"/>
      <c r="DQ33" s="8" t="s">
        <v>832</v>
      </c>
      <c r="DR33" s="136"/>
      <c r="DT33" s="3" t="s">
        <v>37</v>
      </c>
    </row>
    <row r="34" spans="2:124" x14ac:dyDescent="0.2">
      <c r="B34" s="12" t="s">
        <v>36</v>
      </c>
      <c r="C34" s="4">
        <v>3645.2</v>
      </c>
      <c r="D34" s="9">
        <v>0.11699999999999999</v>
      </c>
      <c r="E34" s="4">
        <v>1018.5</v>
      </c>
      <c r="F34" s="4">
        <v>1755.2</v>
      </c>
      <c r="G34" s="4">
        <v>905.1</v>
      </c>
      <c r="H34" s="4"/>
      <c r="I34" s="4"/>
      <c r="J34" s="4"/>
      <c r="K34" s="46">
        <v>1159.0999999999999</v>
      </c>
      <c r="L34" s="9">
        <f t="shared" si="8"/>
        <v>4.6780456967398187E-2</v>
      </c>
      <c r="M34" s="47">
        <f t="shared" si="9"/>
        <v>0.31797980906397455</v>
      </c>
      <c r="N34" s="47"/>
      <c r="O34" s="47"/>
      <c r="P34" s="47"/>
      <c r="Q34" s="120"/>
      <c r="R34" s="120"/>
      <c r="S34" s="120"/>
      <c r="T34" s="120"/>
      <c r="U34" s="120"/>
      <c r="V34" s="47"/>
      <c r="W34" s="47"/>
      <c r="X34" s="47"/>
      <c r="Y34" s="47"/>
      <c r="Z34" s="285">
        <f t="shared" si="21"/>
        <v>-7.0219543032601806E-2</v>
      </c>
      <c r="AA34" s="286">
        <v>6.9999999999999993E-3</v>
      </c>
      <c r="AB34" s="286"/>
      <c r="AC34" s="286"/>
      <c r="AD34" s="46"/>
      <c r="AE34" s="46"/>
      <c r="AF34" s="46"/>
      <c r="AG34" s="46"/>
      <c r="AH34" s="46"/>
      <c r="AI34" s="120"/>
      <c r="AJ34" s="120"/>
      <c r="AK34" s="118"/>
      <c r="AL34" s="118"/>
      <c r="AM34" s="118"/>
      <c r="AN34" s="118"/>
      <c r="AO34" s="118"/>
      <c r="AP34" s="79">
        <v>519.28</v>
      </c>
      <c r="AQ34" s="47"/>
      <c r="AR34" s="79">
        <v>1132.26</v>
      </c>
      <c r="AS34" s="80">
        <f t="shared" si="2"/>
        <v>0.29481051163003458</v>
      </c>
      <c r="AT34" s="79">
        <v>1122.0899999999999</v>
      </c>
      <c r="AU34" s="80">
        <f t="shared" si="3"/>
        <v>0.33023128993633888</v>
      </c>
      <c r="AV34" s="79">
        <f t="shared" si="0"/>
        <v>10.170000000000073</v>
      </c>
      <c r="AW34" s="80">
        <f t="shared" si="4"/>
        <v>-2.7899703719960695E-3</v>
      </c>
      <c r="AX34" s="79"/>
      <c r="AY34" s="79"/>
      <c r="AZ34" s="79">
        <v>97.5</v>
      </c>
      <c r="BA34" s="80">
        <f t="shared" si="10"/>
        <v>0.29654255319148937</v>
      </c>
      <c r="BB34" s="79">
        <v>108.9</v>
      </c>
      <c r="BC34" s="80">
        <f t="shared" si="11"/>
        <v>0.52350307778399552</v>
      </c>
      <c r="BD34" s="79">
        <f t="shared" ref="BD34" si="22">AZ34+BB34</f>
        <v>206.4</v>
      </c>
      <c r="BE34" s="80">
        <f t="shared" si="12"/>
        <v>0.40714480501772554</v>
      </c>
      <c r="BF34" s="79">
        <f t="shared" si="13"/>
        <v>-11.400000000000006</v>
      </c>
      <c r="BG34" s="80">
        <f t="shared" si="17"/>
        <v>-4.0645161290322607</v>
      </c>
      <c r="BH34" s="79">
        <v>1558.6</v>
      </c>
      <c r="BI34" s="80">
        <f t="shared" si="14"/>
        <v>8.7800111669458447E-2</v>
      </c>
      <c r="BJ34" s="80"/>
      <c r="BK34" s="80"/>
      <c r="BL34" s="80"/>
      <c r="BM34" s="80"/>
      <c r="BN34" s="97">
        <v>2565.5</v>
      </c>
      <c r="BO34" s="97"/>
      <c r="BP34" s="116"/>
      <c r="BQ34" s="97"/>
      <c r="BR34" s="97"/>
      <c r="BS34" s="97"/>
      <c r="BT34" s="97"/>
      <c r="BU34" s="97"/>
      <c r="BV34" s="87"/>
      <c r="BW34" s="87"/>
      <c r="BX34" s="87"/>
      <c r="BY34" s="87"/>
      <c r="BZ34" s="87"/>
      <c r="CA34" s="84">
        <v>96259</v>
      </c>
      <c r="CB34" s="89">
        <f t="shared" si="18"/>
        <v>1.3530018741971572E-2</v>
      </c>
      <c r="CC34" s="85">
        <f t="shared" si="7"/>
        <v>378.68666825959133</v>
      </c>
      <c r="CD34" s="85">
        <f t="shared" si="15"/>
        <v>240.11582541347494</v>
      </c>
      <c r="CE34" s="86">
        <v>1.5770999999999999</v>
      </c>
      <c r="CF34" s="8">
        <f t="shared" si="19"/>
        <v>0.123251432939393</v>
      </c>
      <c r="CG34" s="8">
        <f t="shared" si="20"/>
        <v>0.23215076975787841</v>
      </c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5"/>
      <c r="CY34" s="7"/>
      <c r="CZ34" s="7">
        <v>0.17920000000000003</v>
      </c>
      <c r="DA34" s="7">
        <f t="shared" si="16"/>
        <v>2.1082621082621156E-2</v>
      </c>
      <c r="DB34" s="24"/>
      <c r="DC34" s="7"/>
      <c r="DD34" s="7"/>
      <c r="DE34" s="24"/>
      <c r="DF34" s="7"/>
      <c r="DG34" s="113"/>
      <c r="DH34" s="7"/>
      <c r="DI34" s="7"/>
      <c r="DJ34" s="7"/>
      <c r="DK34" s="113">
        <v>1358400</v>
      </c>
      <c r="DL34" s="7">
        <f t="shared" si="1"/>
        <v>0.13266071875260566</v>
      </c>
      <c r="DM34" s="7"/>
      <c r="DN34" s="8"/>
      <c r="DO34" s="8"/>
      <c r="DP34" s="8" t="s">
        <v>855</v>
      </c>
      <c r="DQ34" s="8"/>
      <c r="DR34" s="136"/>
      <c r="DT34" s="3" t="s">
        <v>36</v>
      </c>
    </row>
    <row r="35" spans="2:124" x14ac:dyDescent="0.2">
      <c r="B35" s="12" t="s">
        <v>35</v>
      </c>
      <c r="C35" s="4">
        <v>4062.6</v>
      </c>
      <c r="D35" s="9">
        <v>7.5999999999999998E-2</v>
      </c>
      <c r="E35" s="4">
        <v>1259</v>
      </c>
      <c r="F35" s="4">
        <v>1925.4</v>
      </c>
      <c r="G35" s="4">
        <v>916.1</v>
      </c>
      <c r="H35" s="4"/>
      <c r="I35" s="4"/>
      <c r="J35" s="4"/>
      <c r="K35" s="46">
        <v>1458.1</v>
      </c>
      <c r="L35" s="9">
        <f t="shared" si="8"/>
        <v>0.25795876110775606</v>
      </c>
      <c r="M35" s="47">
        <f t="shared" si="9"/>
        <v>0.35890808841628513</v>
      </c>
      <c r="N35" s="47"/>
      <c r="O35" s="47"/>
      <c r="P35" s="47"/>
      <c r="Q35" s="120"/>
      <c r="R35" s="120"/>
      <c r="S35" s="120"/>
      <c r="T35" s="120"/>
      <c r="U35" s="120"/>
      <c r="V35" s="47"/>
      <c r="W35" s="47"/>
      <c r="X35" s="47"/>
      <c r="Y35" s="47"/>
      <c r="Z35" s="285">
        <f t="shared" si="21"/>
        <v>0.18195876110775605</v>
      </c>
      <c r="AA35" s="286">
        <v>0.02</v>
      </c>
      <c r="AB35" s="286"/>
      <c r="AC35" s="286"/>
      <c r="AD35" s="46"/>
      <c r="AE35" s="46"/>
      <c r="AF35" s="46"/>
      <c r="AG35" s="46"/>
      <c r="AH35" s="46"/>
      <c r="AI35" s="120"/>
      <c r="AJ35" s="120"/>
      <c r="AK35" s="118"/>
      <c r="AL35" s="118"/>
      <c r="AM35" s="118"/>
      <c r="AN35" s="118"/>
      <c r="AO35" s="118"/>
      <c r="AP35" s="79">
        <v>537.82000000000005</v>
      </c>
      <c r="AQ35" s="80">
        <f t="shared" ref="AQ35:AQ50" si="23">AP35/AP34-1</f>
        <v>3.5703281466646253E-2</v>
      </c>
      <c r="AR35" s="79">
        <v>1146.3800000000001</v>
      </c>
      <c r="AS35" s="80">
        <f t="shared" si="2"/>
        <v>1.2470633953332477E-2</v>
      </c>
      <c r="AT35" s="79">
        <v>1281.79</v>
      </c>
      <c r="AU35" s="80">
        <f t="shared" si="3"/>
        <v>0.14232369952499369</v>
      </c>
      <c r="AV35" s="79">
        <f t="shared" si="0"/>
        <v>-135.40999999999985</v>
      </c>
      <c r="AW35" s="80">
        <f t="shared" si="4"/>
        <v>3.3330871855461984E-2</v>
      </c>
      <c r="AX35" s="79"/>
      <c r="AY35" s="79"/>
      <c r="AZ35" s="79">
        <v>136.13999999999999</v>
      </c>
      <c r="BA35" s="80">
        <f t="shared" si="10"/>
        <v>0.39630769230769225</v>
      </c>
      <c r="BB35" s="79">
        <v>156.21</v>
      </c>
      <c r="BC35" s="80">
        <f t="shared" si="11"/>
        <v>0.43443526170798896</v>
      </c>
      <c r="BD35" s="79">
        <f t="shared" si="6"/>
        <v>292.35000000000002</v>
      </c>
      <c r="BE35" s="80">
        <f t="shared" si="12"/>
        <v>0.41642441860465129</v>
      </c>
      <c r="BF35" s="79">
        <f t="shared" si="13"/>
        <v>-20.070000000000022</v>
      </c>
      <c r="BG35" s="80">
        <f t="shared" si="17"/>
        <v>0.76052631578947461</v>
      </c>
      <c r="BH35" s="79">
        <v>1800</v>
      </c>
      <c r="BI35" s="80">
        <f t="shared" ref="BI35:BI36" si="24">BH35/BH34-1</f>
        <v>0.15488258693699475</v>
      </c>
      <c r="BJ35" s="80"/>
      <c r="BK35" s="80"/>
      <c r="BL35" s="80"/>
      <c r="BM35" s="80"/>
      <c r="BN35" s="97">
        <v>2819.5</v>
      </c>
      <c r="BO35" s="80">
        <f t="shared" ref="BO35:BO44" si="25">BN35/BN34-1</f>
        <v>9.9006041707269565E-2</v>
      </c>
      <c r="BP35" s="116"/>
      <c r="BQ35" s="97"/>
      <c r="BR35" s="97"/>
      <c r="BS35" s="97"/>
      <c r="BT35" s="97"/>
      <c r="BU35" s="97"/>
      <c r="BV35" s="87"/>
      <c r="BW35" s="87"/>
      <c r="BX35" s="87"/>
      <c r="BY35" s="87"/>
      <c r="BZ35" s="87"/>
      <c r="CA35" s="84">
        <v>97542</v>
      </c>
      <c r="CB35" s="89">
        <f t="shared" si="18"/>
        <v>1.3328623816993845E-2</v>
      </c>
      <c r="CC35" s="85">
        <f t="shared" si="7"/>
        <v>416.49750876545488</v>
      </c>
      <c r="CD35" s="85">
        <f t="shared" si="15"/>
        <v>278.37021037659065</v>
      </c>
      <c r="CE35" s="86">
        <v>1.4962</v>
      </c>
      <c r="CF35" s="8">
        <f t="shared" si="19"/>
        <v>9.9847297713538952E-2</v>
      </c>
      <c r="CG35" s="8">
        <f t="shared" si="20"/>
        <v>0.15931638365460654</v>
      </c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5"/>
      <c r="CY35" s="7"/>
      <c r="CZ35" s="7">
        <v>0.19989999999999999</v>
      </c>
      <c r="DA35" s="7">
        <f t="shared" si="16"/>
        <v>0.11551339285714257</v>
      </c>
      <c r="DB35" s="24"/>
      <c r="DC35" s="7"/>
      <c r="DD35" s="7"/>
      <c r="DE35" s="24"/>
      <c r="DF35" s="7"/>
      <c r="DG35" s="113"/>
      <c r="DH35" s="7"/>
      <c r="DI35" s="7"/>
      <c r="DJ35" s="7"/>
      <c r="DK35" s="113">
        <v>1554900</v>
      </c>
      <c r="DL35" s="7">
        <f t="shared" si="1"/>
        <v>0.14465547703180204</v>
      </c>
      <c r="DM35" s="7"/>
      <c r="DN35" s="8" t="s">
        <v>847</v>
      </c>
      <c r="DO35" s="8"/>
      <c r="DP35" s="8"/>
      <c r="DQ35" s="8"/>
      <c r="DR35" s="136"/>
      <c r="DT35" s="3" t="s">
        <v>35</v>
      </c>
    </row>
    <row r="36" spans="2:124" x14ac:dyDescent="0.2">
      <c r="B36" s="12" t="s">
        <v>34</v>
      </c>
      <c r="C36" s="4">
        <v>4545.6000000000004</v>
      </c>
      <c r="D36" s="9">
        <v>7.8E-2</v>
      </c>
      <c r="E36" s="4">
        <v>1359.5</v>
      </c>
      <c r="F36" s="4">
        <v>2204.6999999999998</v>
      </c>
      <c r="G36" s="4">
        <v>1023.4</v>
      </c>
      <c r="H36" s="4"/>
      <c r="I36" s="4"/>
      <c r="J36" s="4"/>
      <c r="K36" s="46">
        <v>1661.2</v>
      </c>
      <c r="L36" s="9">
        <f t="shared" si="8"/>
        <v>0.13929085796584606</v>
      </c>
      <c r="M36" s="47">
        <f t="shared" si="9"/>
        <v>0.36545230552622315</v>
      </c>
      <c r="N36" s="47"/>
      <c r="O36" s="47"/>
      <c r="P36" s="47"/>
      <c r="Q36" s="120"/>
      <c r="R36" s="120"/>
      <c r="S36" s="120"/>
      <c r="T36" s="120"/>
      <c r="U36" s="120"/>
      <c r="V36" s="47"/>
      <c r="W36" s="47"/>
      <c r="X36" s="47"/>
      <c r="Y36" s="47"/>
      <c r="Z36" s="285">
        <f t="shared" si="21"/>
        <v>6.129085796584606E-2</v>
      </c>
      <c r="AA36" s="285">
        <v>0.06</v>
      </c>
      <c r="AB36" s="285"/>
      <c r="AC36" s="285"/>
      <c r="AD36" s="46"/>
      <c r="AE36" s="46"/>
      <c r="AF36" s="46"/>
      <c r="AG36" s="46"/>
      <c r="AH36" s="46"/>
      <c r="AI36" s="46"/>
      <c r="AJ36" s="46"/>
      <c r="AK36" s="117"/>
      <c r="AL36" s="117"/>
      <c r="AM36" s="117"/>
      <c r="AN36" s="117"/>
      <c r="AO36" s="117"/>
      <c r="AP36" s="79">
        <v>571.70000000000005</v>
      </c>
      <c r="AQ36" s="80">
        <f t="shared" si="23"/>
        <v>6.299505410732209E-2</v>
      </c>
      <c r="AR36" s="79">
        <v>1159.93</v>
      </c>
      <c r="AS36" s="80">
        <f t="shared" si="2"/>
        <v>1.1819815418971036E-2</v>
      </c>
      <c r="AT36" s="79">
        <v>1228.83</v>
      </c>
      <c r="AU36" s="80">
        <f t="shared" si="3"/>
        <v>-4.1317220449527681E-2</v>
      </c>
      <c r="AV36" s="79">
        <f t="shared" si="0"/>
        <v>-68.899999999999864</v>
      </c>
      <c r="AW36" s="80">
        <f t="shared" si="4"/>
        <v>1.5157514959521265E-2</v>
      </c>
      <c r="AX36" s="79"/>
      <c r="AY36" s="79"/>
      <c r="AZ36" s="79">
        <v>181.2</v>
      </c>
      <c r="BA36" s="80">
        <f t="shared" si="10"/>
        <v>0.33098281181137068</v>
      </c>
      <c r="BB36" s="79">
        <v>199.41</v>
      </c>
      <c r="BC36" s="80">
        <f t="shared" si="11"/>
        <v>0.27655079700403284</v>
      </c>
      <c r="BD36" s="79">
        <f t="shared" si="6"/>
        <v>380.61</v>
      </c>
      <c r="BE36" s="80">
        <f t="shared" si="12"/>
        <v>0.30189840944073887</v>
      </c>
      <c r="BF36" s="79">
        <f t="shared" si="13"/>
        <v>-18.210000000000008</v>
      </c>
      <c r="BG36" s="80">
        <f t="shared" si="17"/>
        <v>-9.2675635276532664E-2</v>
      </c>
      <c r="BH36" s="79">
        <v>2140</v>
      </c>
      <c r="BI36" s="80">
        <f t="shared" si="24"/>
        <v>0.18888888888888888</v>
      </c>
      <c r="BJ36" s="80"/>
      <c r="BK36" s="80"/>
      <c r="BL36" s="80"/>
      <c r="BM36" s="80"/>
      <c r="BN36" s="97">
        <v>3066</v>
      </c>
      <c r="BO36" s="80">
        <f t="shared" si="25"/>
        <v>8.7426848732044649E-2</v>
      </c>
      <c r="BP36" s="116"/>
      <c r="BQ36" s="97"/>
      <c r="BR36" s="97"/>
      <c r="BS36" s="97"/>
      <c r="BT36" s="97"/>
      <c r="BU36" s="97"/>
      <c r="BV36" s="87"/>
      <c r="BW36" s="87"/>
      <c r="BX36" s="87"/>
      <c r="BY36" s="87"/>
      <c r="BZ36" s="87"/>
      <c r="CA36" s="84">
        <v>98705</v>
      </c>
      <c r="CB36" s="89">
        <f t="shared" si="18"/>
        <v>1.1923069036927636E-2</v>
      </c>
      <c r="CC36" s="85">
        <f t="shared" si="7"/>
        <v>460.52378298971684</v>
      </c>
      <c r="CD36" s="85">
        <f t="shared" si="15"/>
        <v>300.93692935353647</v>
      </c>
      <c r="CE36" s="86">
        <v>1.5303</v>
      </c>
      <c r="CF36" s="8">
        <f t="shared" si="19"/>
        <v>0.10570597253933345</v>
      </c>
      <c r="CG36" s="8">
        <f t="shared" si="20"/>
        <v>8.1067291454845813E-2</v>
      </c>
      <c r="CH36" s="85"/>
      <c r="CI36" s="85">
        <v>477.6</v>
      </c>
      <c r="CJ36" s="85">
        <v>191</v>
      </c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5">
        <v>762</v>
      </c>
      <c r="CY36" s="7"/>
      <c r="CZ36" s="7">
        <v>0.19390000000000002</v>
      </c>
      <c r="DA36" s="7">
        <f t="shared" si="16"/>
        <v>-3.0015007503751745E-2</v>
      </c>
      <c r="DB36" s="24"/>
      <c r="DC36" s="7"/>
      <c r="DD36" s="7"/>
      <c r="DE36" s="24"/>
      <c r="DF36" s="7"/>
      <c r="DG36" s="113"/>
      <c r="DH36" s="7"/>
      <c r="DI36" s="7"/>
      <c r="DJ36" s="7"/>
      <c r="DK36" s="113">
        <v>1782900</v>
      </c>
      <c r="DL36" s="7">
        <f t="shared" si="1"/>
        <v>0.14663322400154355</v>
      </c>
      <c r="DM36" s="7"/>
      <c r="DN36" s="8" t="s">
        <v>882</v>
      </c>
      <c r="DO36" s="8"/>
      <c r="DP36" s="8"/>
      <c r="DQ36" s="8"/>
      <c r="DR36" s="136"/>
      <c r="DT36" s="3" t="s">
        <v>34</v>
      </c>
    </row>
    <row r="37" spans="2:124" x14ac:dyDescent="0.2">
      <c r="B37" s="12" t="s">
        <v>33</v>
      </c>
      <c r="C37" s="4">
        <v>4891.6000000000004</v>
      </c>
      <c r="D37" s="9">
        <v>5.2000000000000005E-2</v>
      </c>
      <c r="E37" s="4">
        <v>1545.7</v>
      </c>
      <c r="F37" s="4">
        <v>2269.1</v>
      </c>
      <c r="G37" s="4">
        <v>1121.0999999999999</v>
      </c>
      <c r="H37" s="4"/>
      <c r="I37" s="4"/>
      <c r="J37" s="4"/>
      <c r="K37" s="46">
        <v>2027.4</v>
      </c>
      <c r="L37" s="9">
        <f t="shared" si="8"/>
        <v>0.22044305321454383</v>
      </c>
      <c r="M37" s="47">
        <f t="shared" si="9"/>
        <v>0.41446561452285552</v>
      </c>
      <c r="N37" s="47"/>
      <c r="O37" s="47"/>
      <c r="P37" s="47"/>
      <c r="Q37" s="120"/>
      <c r="R37" s="120"/>
      <c r="S37" s="120"/>
      <c r="T37" s="120"/>
      <c r="U37" s="120"/>
      <c r="V37" s="47"/>
      <c r="W37" s="47"/>
      <c r="X37" s="47"/>
      <c r="Y37" s="47"/>
      <c r="Z37" s="285">
        <f t="shared" si="21"/>
        <v>0.16844305321454384</v>
      </c>
      <c r="AA37" s="285">
        <v>2.4E-2</v>
      </c>
      <c r="AB37" s="285"/>
      <c r="AC37" s="285"/>
      <c r="AD37" s="46"/>
      <c r="AE37" s="46"/>
      <c r="AF37" s="46"/>
      <c r="AG37" s="46"/>
      <c r="AH37" s="46"/>
      <c r="AI37" s="46"/>
      <c r="AJ37" s="46"/>
      <c r="AK37" s="117"/>
      <c r="AL37" s="117"/>
      <c r="AM37" s="117"/>
      <c r="AN37" s="117"/>
      <c r="AO37" s="117"/>
      <c r="AP37" s="79">
        <v>629.89</v>
      </c>
      <c r="AQ37" s="80">
        <f t="shared" si="23"/>
        <v>0.10178415252754935</v>
      </c>
      <c r="AR37" s="79">
        <v>1175.79</v>
      </c>
      <c r="AS37" s="80">
        <f t="shared" si="2"/>
        <v>1.3673238902347506E-2</v>
      </c>
      <c r="AT37" s="79">
        <v>1138.4100000000001</v>
      </c>
      <c r="AU37" s="80">
        <f t="shared" si="3"/>
        <v>-7.3582187934864707E-2</v>
      </c>
      <c r="AV37" s="79">
        <f t="shared" si="0"/>
        <v>37.379999999999882</v>
      </c>
      <c r="AW37" s="80">
        <f t="shared" si="4"/>
        <v>-7.6416714367486876E-3</v>
      </c>
      <c r="AX37" s="79">
        <v>961</v>
      </c>
      <c r="AY37" s="80"/>
      <c r="AZ37" s="79">
        <v>220.07</v>
      </c>
      <c r="BA37" s="80">
        <f t="shared" si="10"/>
        <v>0.21451434878587206</v>
      </c>
      <c r="BB37" s="79">
        <v>220.14</v>
      </c>
      <c r="BC37" s="80">
        <f t="shared" si="11"/>
        <v>0.10395667218293969</v>
      </c>
      <c r="BD37" s="79">
        <f t="shared" si="6"/>
        <v>440.21</v>
      </c>
      <c r="BE37" s="80">
        <f t="shared" si="12"/>
        <v>0.15659073592391159</v>
      </c>
      <c r="BF37" s="79">
        <f t="shared" si="13"/>
        <v>-6.9999999999993179E-2</v>
      </c>
      <c r="BG37" s="80">
        <f t="shared" si="17"/>
        <v>-0.99615595826469006</v>
      </c>
      <c r="BH37" s="79">
        <v>2350</v>
      </c>
      <c r="BI37" s="80">
        <f>BH37/BH36-1</f>
        <v>9.8130841121495394E-2</v>
      </c>
      <c r="BJ37" s="80"/>
      <c r="BK37" s="80"/>
      <c r="BL37" s="80"/>
      <c r="BM37" s="80"/>
      <c r="BN37" s="97">
        <v>3093</v>
      </c>
      <c r="BO37" s="80">
        <f t="shared" si="25"/>
        <v>8.8062622309197369E-3</v>
      </c>
      <c r="BP37" s="116"/>
      <c r="BQ37" s="97"/>
      <c r="BR37" s="97"/>
      <c r="BS37" s="97"/>
      <c r="BT37" s="97"/>
      <c r="BU37" s="97"/>
      <c r="BV37" s="87"/>
      <c r="BW37" s="87"/>
      <c r="BX37" s="87"/>
      <c r="BY37" s="87"/>
      <c r="BZ37" s="87"/>
      <c r="CA37" s="84">
        <v>100072</v>
      </c>
      <c r="CB37" s="89">
        <f t="shared" si="18"/>
        <v>1.3849349070462535E-2</v>
      </c>
      <c r="CC37" s="85">
        <f t="shared" si="7"/>
        <v>488.80805819809734</v>
      </c>
      <c r="CD37" s="85">
        <f t="shared" si="15"/>
        <v>286.67412949275547</v>
      </c>
      <c r="CE37" s="86">
        <v>1.7051000000000001</v>
      </c>
      <c r="CF37" s="8">
        <f t="shared" si="19"/>
        <v>6.1417621093875274E-2</v>
      </c>
      <c r="CG37" s="8">
        <f t="shared" si="20"/>
        <v>-4.7394648079316481E-2</v>
      </c>
      <c r="CH37" s="85"/>
      <c r="CI37" s="85">
        <v>500.4</v>
      </c>
      <c r="CJ37" s="85">
        <v>223</v>
      </c>
      <c r="CK37" s="85"/>
      <c r="CL37" s="343">
        <f t="shared" ref="CL37:CL72" si="26">CI37/CI36-1</f>
        <v>4.7738693467336502E-2</v>
      </c>
      <c r="CM37" s="343">
        <f t="shared" ref="CM37:CM72" si="27">CJ37/CJ36-1</f>
        <v>0.16753926701570676</v>
      </c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5">
        <v>772</v>
      </c>
      <c r="CY37" s="7">
        <f t="shared" si="16"/>
        <v>1.3123359580052396E-2</v>
      </c>
      <c r="CZ37" s="7">
        <v>0.2016</v>
      </c>
      <c r="DA37" s="7">
        <f t="shared" si="16"/>
        <v>3.971119133573997E-2</v>
      </c>
      <c r="DB37" s="24"/>
      <c r="DC37" s="7"/>
      <c r="DD37" s="7"/>
      <c r="DE37" s="24"/>
      <c r="DF37" s="7"/>
      <c r="DG37" s="113"/>
      <c r="DH37" s="7"/>
      <c r="DI37" s="7"/>
      <c r="DJ37" s="7"/>
      <c r="DK37" s="113">
        <v>1991399.9999999998</v>
      </c>
      <c r="DL37" s="7">
        <f t="shared" si="1"/>
        <v>0.11694430422345614</v>
      </c>
      <c r="DM37" s="7" t="s">
        <v>786</v>
      </c>
      <c r="DN37" s="8"/>
      <c r="DO37" s="8" t="s">
        <v>869</v>
      </c>
      <c r="DP37" s="8"/>
      <c r="DQ37" s="8" t="s">
        <v>854</v>
      </c>
      <c r="DR37" s="136"/>
      <c r="DT37" s="3" t="s">
        <v>33</v>
      </c>
    </row>
    <row r="38" spans="2:124" x14ac:dyDescent="0.2">
      <c r="B38" s="12" t="s">
        <v>32</v>
      </c>
      <c r="C38" s="4">
        <v>5323.4</v>
      </c>
      <c r="D38" s="9">
        <v>9.0999999999999998E-2</v>
      </c>
      <c r="E38" s="4">
        <v>1761.7</v>
      </c>
      <c r="F38" s="4">
        <v>2397.6999999999998</v>
      </c>
      <c r="G38" s="4">
        <v>1214</v>
      </c>
      <c r="H38" s="4"/>
      <c r="I38" s="4"/>
      <c r="J38" s="4"/>
      <c r="K38" s="46">
        <v>2369.9</v>
      </c>
      <c r="L38" s="9">
        <f t="shared" si="8"/>
        <v>0.16893558251948315</v>
      </c>
      <c r="M38" s="47">
        <f t="shared" si="9"/>
        <v>0.44518540782206867</v>
      </c>
      <c r="N38" s="47"/>
      <c r="O38" s="47"/>
      <c r="P38" s="47"/>
      <c r="Q38" s="120"/>
      <c r="R38" s="120"/>
      <c r="S38" s="120"/>
      <c r="T38" s="120"/>
      <c r="U38" s="120"/>
      <c r="V38" s="47"/>
      <c r="W38" s="47"/>
      <c r="X38" s="47"/>
      <c r="Y38" s="47"/>
      <c r="Z38" s="285">
        <f t="shared" si="21"/>
        <v>7.7935582519483154E-2</v>
      </c>
      <c r="AA38" s="285">
        <v>1.9E-2</v>
      </c>
      <c r="AB38" s="285"/>
      <c r="AC38" s="285"/>
      <c r="AD38" s="46"/>
      <c r="AE38" s="46"/>
      <c r="AF38" s="46"/>
      <c r="AG38" s="46"/>
      <c r="AH38" s="46"/>
      <c r="AI38" s="46"/>
      <c r="AJ38" s="46"/>
      <c r="AK38" s="117"/>
      <c r="AL38" s="117"/>
      <c r="AM38" s="117"/>
      <c r="AN38" s="117"/>
      <c r="AO38" s="117"/>
      <c r="AP38" s="79">
        <v>700.02</v>
      </c>
      <c r="AQ38" s="80">
        <f t="shared" si="23"/>
        <v>0.11133690009366703</v>
      </c>
      <c r="AR38" s="79">
        <v>1212.33</v>
      </c>
      <c r="AS38" s="80">
        <f t="shared" si="2"/>
        <v>3.1076978031791436E-2</v>
      </c>
      <c r="AT38" s="79">
        <v>1229.98</v>
      </c>
      <c r="AU38" s="80">
        <f t="shared" si="3"/>
        <v>8.0436749501497706E-2</v>
      </c>
      <c r="AV38" s="79">
        <f t="shared" si="0"/>
        <v>-17.650000000000091</v>
      </c>
      <c r="AW38" s="80">
        <f t="shared" si="4"/>
        <v>3.315550212270371E-3</v>
      </c>
      <c r="AX38" s="79">
        <v>1200.4000000000001</v>
      </c>
      <c r="AY38" s="80">
        <f>AX38/AX37-1</f>
        <v>0.24911550468262234</v>
      </c>
      <c r="AZ38" s="79">
        <v>223.21</v>
      </c>
      <c r="BA38" s="80">
        <f t="shared" si="10"/>
        <v>1.4268187394919973E-2</v>
      </c>
      <c r="BB38" s="79">
        <v>192.85</v>
      </c>
      <c r="BC38" s="80">
        <f t="shared" si="11"/>
        <v>-0.12396656673026252</v>
      </c>
      <c r="BD38" s="79">
        <f t="shared" si="6"/>
        <v>416.06</v>
      </c>
      <c r="BE38" s="80">
        <f t="shared" si="12"/>
        <v>-5.4860180368460409E-2</v>
      </c>
      <c r="BF38" s="79">
        <f t="shared" si="13"/>
        <v>30.360000000000014</v>
      </c>
      <c r="BG38" s="80">
        <f t="shared" si="17"/>
        <v>-434.71428571432818</v>
      </c>
      <c r="BH38" s="79">
        <v>2570</v>
      </c>
      <c r="BI38" s="80">
        <f t="shared" ref="BI38:BO75" si="28">BH38/BH37-1</f>
        <v>9.3617021276595658E-2</v>
      </c>
      <c r="BJ38" s="80"/>
      <c r="BK38" s="80"/>
      <c r="BL38" s="80"/>
      <c r="BM38" s="80"/>
      <c r="BN38" s="97">
        <v>3277</v>
      </c>
      <c r="BO38" s="80">
        <f t="shared" si="25"/>
        <v>5.948916909149693E-2</v>
      </c>
      <c r="BP38" s="116"/>
      <c r="BQ38" s="97"/>
      <c r="BR38" s="97"/>
      <c r="BS38" s="97"/>
      <c r="BT38" s="97"/>
      <c r="BU38" s="97"/>
      <c r="BV38" s="87"/>
      <c r="BW38" s="87"/>
      <c r="BX38" s="87"/>
      <c r="BY38" s="87"/>
      <c r="BZ38" s="87"/>
      <c r="CA38" s="84">
        <v>101654</v>
      </c>
      <c r="CB38" s="89">
        <f t="shared" si="18"/>
        <v>1.5808617795187496E-2</v>
      </c>
      <c r="CC38" s="85">
        <f t="shared" si="7"/>
        <v>523.67835992681057</v>
      </c>
      <c r="CD38" s="85">
        <f t="shared" si="15"/>
        <v>276.69785476424522</v>
      </c>
      <c r="CE38" s="86">
        <v>1.8926000000000001</v>
      </c>
      <c r="CF38" s="8">
        <f t="shared" si="19"/>
        <v>7.1337411779290871E-2</v>
      </c>
      <c r="CG38" s="8">
        <f t="shared" si="20"/>
        <v>-3.4800052401527726E-2</v>
      </c>
      <c r="CH38" s="85"/>
      <c r="CI38" s="85">
        <v>535.29999999999995</v>
      </c>
      <c r="CJ38" s="85">
        <v>270</v>
      </c>
      <c r="CK38" s="85"/>
      <c r="CL38" s="343">
        <f t="shared" si="26"/>
        <v>6.974420463629083E-2</v>
      </c>
      <c r="CM38" s="343">
        <f t="shared" si="27"/>
        <v>0.21076233183856496</v>
      </c>
      <c r="CN38" s="85"/>
      <c r="CO38" s="85"/>
      <c r="CP38" s="85"/>
      <c r="CQ38" s="85"/>
      <c r="CR38" s="85"/>
      <c r="CS38" s="85"/>
      <c r="CT38" s="85"/>
      <c r="CU38" s="85"/>
      <c r="CV38" s="85"/>
      <c r="CW38" s="85"/>
      <c r="CX38" s="5">
        <v>798</v>
      </c>
      <c r="CY38" s="7">
        <f t="shared" si="16"/>
        <v>3.3678756476683835E-2</v>
      </c>
      <c r="CZ38" s="7">
        <v>0.21129999999999999</v>
      </c>
      <c r="DA38" s="7">
        <f t="shared" si="16"/>
        <v>4.8115079365079305E-2</v>
      </c>
      <c r="DB38" s="24"/>
      <c r="DC38" s="7"/>
      <c r="DD38" s="7"/>
      <c r="DE38" s="24"/>
      <c r="DF38" s="7"/>
      <c r="DG38" s="112"/>
      <c r="DH38" s="7"/>
      <c r="DI38" s="7"/>
      <c r="DJ38" s="7"/>
      <c r="DK38" s="113">
        <v>2157500</v>
      </c>
      <c r="DL38" s="7">
        <f t="shared" si="1"/>
        <v>8.3408657226072158E-2</v>
      </c>
      <c r="DM38" s="7"/>
      <c r="DN38" s="8" t="s">
        <v>835</v>
      </c>
      <c r="DO38" s="8"/>
      <c r="DP38" s="8"/>
      <c r="DQ38" s="8" t="s">
        <v>916</v>
      </c>
      <c r="DR38" s="136"/>
      <c r="DT38" s="3" t="s">
        <v>32</v>
      </c>
    </row>
    <row r="39" spans="2:124" x14ac:dyDescent="0.2">
      <c r="B39" s="12" t="s">
        <v>31</v>
      </c>
      <c r="C39" s="4">
        <v>5962.7</v>
      </c>
      <c r="D39" s="9">
        <v>0.109</v>
      </c>
      <c r="E39" s="4">
        <v>1960.9</v>
      </c>
      <c r="F39" s="4">
        <v>2663</v>
      </c>
      <c r="G39" s="4">
        <v>1397</v>
      </c>
      <c r="H39" s="4"/>
      <c r="I39" s="4"/>
      <c r="J39" s="4"/>
      <c r="K39" s="46">
        <v>2788.6</v>
      </c>
      <c r="L39" s="9">
        <f t="shared" si="8"/>
        <v>0.17667412127093951</v>
      </c>
      <c r="M39" s="47">
        <f t="shared" si="9"/>
        <v>0.46767404028376408</v>
      </c>
      <c r="N39" s="47"/>
      <c r="O39" s="47"/>
      <c r="P39" s="47"/>
      <c r="Q39" s="120"/>
      <c r="R39" s="120"/>
      <c r="S39" s="120"/>
      <c r="T39" s="120"/>
      <c r="U39" s="120"/>
      <c r="V39" s="47"/>
      <c r="W39" s="47"/>
      <c r="X39" s="47"/>
      <c r="Y39" s="47"/>
      <c r="Z39" s="285">
        <f t="shared" si="21"/>
        <v>6.7674121270939511E-2</v>
      </c>
      <c r="AA39" s="285">
        <v>1.4999999999999999E-2</v>
      </c>
      <c r="AB39" s="285"/>
      <c r="AC39" s="285"/>
      <c r="AD39" s="46"/>
      <c r="AE39" s="46"/>
      <c r="AF39" s="46"/>
      <c r="AG39" s="46"/>
      <c r="AH39" s="46"/>
      <c r="AI39" s="46"/>
      <c r="AJ39" s="46"/>
      <c r="AK39" s="117"/>
      <c r="AL39" s="117"/>
      <c r="AM39" s="117"/>
      <c r="AN39" s="117"/>
      <c r="AO39" s="117"/>
      <c r="AP39" s="79">
        <v>775.59</v>
      </c>
      <c r="AQ39" s="80">
        <f t="shared" si="23"/>
        <v>0.10795405845547279</v>
      </c>
      <c r="AR39" s="79">
        <v>1366.95</v>
      </c>
      <c r="AS39" s="80">
        <f t="shared" si="2"/>
        <v>0.12753953131573104</v>
      </c>
      <c r="AT39" s="79">
        <v>1409.52</v>
      </c>
      <c r="AU39" s="80">
        <f t="shared" si="3"/>
        <v>0.14596985316834421</v>
      </c>
      <c r="AV39" s="79">
        <f t="shared" si="0"/>
        <v>-42.569999999999936</v>
      </c>
      <c r="AW39" s="80">
        <f t="shared" si="4"/>
        <v>7.139383165344548E-3</v>
      </c>
      <c r="AX39" s="79">
        <v>1369.06</v>
      </c>
      <c r="AY39" s="80">
        <f t="shared" ref="AY39:AY73" si="29">AX39/AX38-1</f>
        <v>0.14050316561146281</v>
      </c>
      <c r="AZ39" s="79">
        <v>222.26</v>
      </c>
      <c r="BA39" s="80">
        <f t="shared" si="10"/>
        <v>-4.2560817167690557E-3</v>
      </c>
      <c r="BB39" s="79">
        <v>213.9</v>
      </c>
      <c r="BC39" s="80">
        <f t="shared" si="11"/>
        <v>0.10915219082188243</v>
      </c>
      <c r="BD39" s="79">
        <f t="shared" si="6"/>
        <v>436.15999999999997</v>
      </c>
      <c r="BE39" s="80">
        <f t="shared" si="12"/>
        <v>4.8310339854828577E-2</v>
      </c>
      <c r="BF39" s="79">
        <f t="shared" si="13"/>
        <v>8.3599999999999852</v>
      </c>
      <c r="BG39" s="80">
        <f t="shared" si="17"/>
        <v>-0.72463768115942084</v>
      </c>
      <c r="BH39" s="79">
        <v>2849.4</v>
      </c>
      <c r="BI39" s="80">
        <f t="shared" si="28"/>
        <v>0.10871595330739292</v>
      </c>
      <c r="BJ39" s="80"/>
      <c r="BK39" s="80"/>
      <c r="BL39" s="80"/>
      <c r="BM39" s="80"/>
      <c r="BN39" s="97">
        <v>3514</v>
      </c>
      <c r="BO39" s="80">
        <f t="shared" si="25"/>
        <v>7.2322245956667697E-2</v>
      </c>
      <c r="BP39" s="116"/>
      <c r="BQ39" s="97"/>
      <c r="BR39" s="97"/>
      <c r="BS39" s="97"/>
      <c r="BT39" s="97"/>
      <c r="BU39" s="97"/>
      <c r="BV39" s="87"/>
      <c r="BW39" s="87"/>
      <c r="BX39" s="87"/>
      <c r="BY39" s="87"/>
      <c r="BZ39" s="87"/>
      <c r="CA39" s="84">
        <v>103008</v>
      </c>
      <c r="CB39" s="89">
        <f t="shared" si="18"/>
        <v>1.3319692289531115E-2</v>
      </c>
      <c r="CC39" s="85">
        <f t="shared" si="7"/>
        <v>578.85795278036653</v>
      </c>
      <c r="CD39" s="85">
        <f t="shared" si="15"/>
        <v>292.98879019100394</v>
      </c>
      <c r="CE39" s="86">
        <v>1.9757</v>
      </c>
      <c r="CF39" s="8">
        <f t="shared" si="19"/>
        <v>0.10536924394062774</v>
      </c>
      <c r="CG39" s="8">
        <f t="shared" si="20"/>
        <v>5.887626212584518E-2</v>
      </c>
      <c r="CH39" s="85"/>
      <c r="CI39" s="85">
        <v>564.6</v>
      </c>
      <c r="CJ39" s="85">
        <v>310</v>
      </c>
      <c r="CK39" s="85"/>
      <c r="CL39" s="343">
        <f t="shared" si="26"/>
        <v>5.4735662245469996E-2</v>
      </c>
      <c r="CM39" s="343">
        <f t="shared" si="27"/>
        <v>0.14814814814814814</v>
      </c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5">
        <v>826</v>
      </c>
      <c r="CY39" s="7">
        <f t="shared" si="16"/>
        <v>3.5087719298245723E-2</v>
      </c>
      <c r="CZ39" s="7">
        <v>0.2162</v>
      </c>
      <c r="DA39" s="7">
        <f t="shared" si="16"/>
        <v>2.3189777567439673E-2</v>
      </c>
      <c r="DB39" s="24"/>
      <c r="DC39" s="7"/>
      <c r="DD39" s="7"/>
      <c r="DE39" s="24"/>
      <c r="DF39" s="7"/>
      <c r="DG39" s="112"/>
      <c r="DH39" s="7"/>
      <c r="DI39" s="7"/>
      <c r="DJ39" s="7"/>
      <c r="DK39" s="113">
        <v>2326300</v>
      </c>
      <c r="DL39" s="7">
        <f t="shared" si="1"/>
        <v>7.8238702201622212E-2</v>
      </c>
      <c r="DM39" s="7" t="s">
        <v>788</v>
      </c>
      <c r="DN39" s="8"/>
      <c r="DO39" s="8"/>
      <c r="DP39" s="8"/>
      <c r="DQ39" s="8"/>
      <c r="DR39" s="136"/>
      <c r="DT39" s="3" t="s">
        <v>31</v>
      </c>
    </row>
    <row r="40" spans="2:124" x14ac:dyDescent="0.2">
      <c r="B40" s="12" t="s">
        <v>30</v>
      </c>
      <c r="C40" s="4">
        <v>7208.1</v>
      </c>
      <c r="D40" s="9">
        <v>0.152</v>
      </c>
      <c r="E40" s="4">
        <v>2295.6</v>
      </c>
      <c r="F40" s="4">
        <v>3124.8</v>
      </c>
      <c r="G40" s="4">
        <v>1858.1</v>
      </c>
      <c r="H40" s="4"/>
      <c r="I40" s="4"/>
      <c r="J40" s="4"/>
      <c r="K40" s="46">
        <v>3583.9</v>
      </c>
      <c r="L40" s="9">
        <f t="shared" si="8"/>
        <v>0.2851968729828589</v>
      </c>
      <c r="M40" s="47">
        <f t="shared" si="9"/>
        <v>0.49720453378837698</v>
      </c>
      <c r="N40" s="47"/>
      <c r="O40" s="47"/>
      <c r="P40" s="47"/>
      <c r="Q40" s="120"/>
      <c r="R40" s="120"/>
      <c r="S40" s="120"/>
      <c r="T40" s="120"/>
      <c r="U40" s="120"/>
      <c r="V40" s="47"/>
      <c r="W40" s="47"/>
      <c r="X40" s="47"/>
      <c r="Y40" s="47"/>
      <c r="Z40" s="285">
        <f t="shared" si="21"/>
        <v>0.1331968729828589</v>
      </c>
      <c r="AA40" s="285">
        <v>2.7999999999999997E-2</v>
      </c>
      <c r="AB40" s="285"/>
      <c r="AC40" s="285"/>
      <c r="AD40" s="46"/>
      <c r="AE40" s="46"/>
      <c r="AF40" s="46"/>
      <c r="AG40" s="46"/>
      <c r="AH40" s="46"/>
      <c r="AI40" s="46"/>
      <c r="AJ40" s="46"/>
      <c r="AK40" s="117"/>
      <c r="AL40" s="117"/>
      <c r="AM40" s="117"/>
      <c r="AN40" s="117"/>
      <c r="AO40" s="117"/>
      <c r="AP40" s="79">
        <v>947.35</v>
      </c>
      <c r="AQ40" s="80">
        <f t="shared" si="23"/>
        <v>0.22145721321832412</v>
      </c>
      <c r="AR40" s="79">
        <v>1642.86</v>
      </c>
      <c r="AS40" s="80">
        <f t="shared" si="2"/>
        <v>0.20184352024580265</v>
      </c>
      <c r="AT40" s="79">
        <v>1701.02</v>
      </c>
      <c r="AU40" s="80">
        <f t="shared" si="3"/>
        <v>0.2068079913729497</v>
      </c>
      <c r="AV40" s="79">
        <f t="shared" si="0"/>
        <v>-58.160000000000082</v>
      </c>
      <c r="AW40" s="80">
        <f t="shared" ref="AW40:AW71" si="30">-AV40/C40</f>
        <v>8.0687004897268457E-3</v>
      </c>
      <c r="AX40" s="79">
        <v>1832.87</v>
      </c>
      <c r="AY40" s="80">
        <f t="shared" si="29"/>
        <v>0.33877989277314358</v>
      </c>
      <c r="AZ40" s="79">
        <v>261.39</v>
      </c>
      <c r="BA40" s="80">
        <f t="shared" si="10"/>
        <v>0.17605507063799153</v>
      </c>
      <c r="BB40" s="79">
        <v>274.10000000000002</v>
      </c>
      <c r="BC40" s="80">
        <f t="shared" si="11"/>
        <v>0.28143992519869099</v>
      </c>
      <c r="BD40" s="79">
        <f t="shared" si="6"/>
        <v>535.49</v>
      </c>
      <c r="BE40" s="80">
        <f t="shared" si="12"/>
        <v>0.22773752751283949</v>
      </c>
      <c r="BF40" s="79">
        <f t="shared" si="13"/>
        <v>-12.710000000000036</v>
      </c>
      <c r="BG40" s="80">
        <f t="shared" si="17"/>
        <v>-2.5203349282296719</v>
      </c>
      <c r="BH40" s="79">
        <v>3376.4</v>
      </c>
      <c r="BI40" s="80">
        <f t="shared" si="28"/>
        <v>0.1849512178002386</v>
      </c>
      <c r="BJ40" s="80"/>
      <c r="BK40" s="80"/>
      <c r="BL40" s="80"/>
      <c r="BM40" s="80"/>
      <c r="BN40" s="97">
        <v>3746</v>
      </c>
      <c r="BO40" s="80">
        <f t="shared" si="25"/>
        <v>6.6021627774615732E-2</v>
      </c>
      <c r="BP40" s="116"/>
      <c r="BQ40" s="97"/>
      <c r="BR40" s="97"/>
      <c r="BS40" s="97"/>
      <c r="BT40" s="97"/>
      <c r="BU40" s="97"/>
      <c r="BV40" s="87"/>
      <c r="BW40" s="87"/>
      <c r="BX40" s="87"/>
      <c r="BY40" s="87"/>
      <c r="BZ40" s="87"/>
      <c r="CA40" s="84">
        <v>104357</v>
      </c>
      <c r="CB40" s="89">
        <f t="shared" si="18"/>
        <v>1.3096070208139077E-2</v>
      </c>
      <c r="CC40" s="85">
        <f t="shared" si="7"/>
        <v>690.71552459346287</v>
      </c>
      <c r="CD40" s="85">
        <f t="shared" si="15"/>
        <v>296.82661134227027</v>
      </c>
      <c r="CE40" s="86">
        <v>2.327</v>
      </c>
      <c r="CF40" s="8">
        <f t="shared" si="19"/>
        <v>0.19323837787115616</v>
      </c>
      <c r="CG40" s="8">
        <f t="shared" si="20"/>
        <v>1.3098866850040247E-2</v>
      </c>
      <c r="CH40" s="85"/>
      <c r="CI40" s="85">
        <v>652.1</v>
      </c>
      <c r="CJ40" s="85">
        <v>355</v>
      </c>
      <c r="CK40" s="85"/>
      <c r="CL40" s="343">
        <f t="shared" si="26"/>
        <v>0.15497697484945094</v>
      </c>
      <c r="CM40" s="343">
        <f t="shared" si="27"/>
        <v>0.14516129032258074</v>
      </c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5">
        <v>974</v>
      </c>
      <c r="CY40" s="7">
        <f t="shared" si="16"/>
        <v>0.17917675544794198</v>
      </c>
      <c r="CZ40" s="7">
        <v>0.23010000000000003</v>
      </c>
      <c r="DA40" s="7">
        <f t="shared" si="16"/>
        <v>6.4292321924144469E-2</v>
      </c>
      <c r="DB40" s="24"/>
      <c r="DC40" s="7"/>
      <c r="DD40" s="7"/>
      <c r="DE40" s="24"/>
      <c r="DF40" s="7"/>
      <c r="DG40" s="112"/>
      <c r="DH40" s="7"/>
      <c r="DI40" s="7"/>
      <c r="DJ40" s="7"/>
      <c r="DK40" s="113">
        <v>2604100.0000000005</v>
      </c>
      <c r="DL40" s="7">
        <f t="shared" si="1"/>
        <v>0.11941710011606443</v>
      </c>
      <c r="DM40" s="7"/>
      <c r="DN40" s="8"/>
      <c r="DO40" s="8"/>
      <c r="DP40" s="8" t="s">
        <v>868</v>
      </c>
      <c r="DQ40" s="8" t="s">
        <v>863</v>
      </c>
      <c r="DR40" s="136" t="s">
        <v>936</v>
      </c>
      <c r="DT40" s="3" t="s">
        <v>30</v>
      </c>
    </row>
    <row r="41" spans="2:124" x14ac:dyDescent="0.2">
      <c r="B41" s="12" t="s">
        <v>29</v>
      </c>
      <c r="C41" s="4">
        <v>9016</v>
      </c>
      <c r="D41" s="9">
        <v>0.13500000000000001</v>
      </c>
      <c r="E41" s="4">
        <v>2541.6999999999998</v>
      </c>
      <c r="F41" s="4">
        <v>3886.5</v>
      </c>
      <c r="G41" s="4">
        <v>2670.7</v>
      </c>
      <c r="H41" s="4"/>
      <c r="I41" s="4"/>
      <c r="J41" s="4"/>
      <c r="K41" s="46">
        <v>4264.8999999999996</v>
      </c>
      <c r="L41" s="9">
        <f t="shared" si="8"/>
        <v>0.19001646251290483</v>
      </c>
      <c r="M41" s="47">
        <f t="shared" si="9"/>
        <v>0.47303682342502212</v>
      </c>
      <c r="N41" s="47"/>
      <c r="O41" s="47"/>
      <c r="P41" s="47"/>
      <c r="Q41" s="120"/>
      <c r="R41" s="120"/>
      <c r="S41" s="120"/>
      <c r="T41" s="120"/>
      <c r="U41" s="120"/>
      <c r="V41" s="47"/>
      <c r="W41" s="47"/>
      <c r="X41" s="47"/>
      <c r="Y41" s="47"/>
      <c r="Z41" s="285">
        <f t="shared" si="21"/>
        <v>5.5016462512904818E-2</v>
      </c>
      <c r="AA41" s="285">
        <v>9.3000000000000013E-2</v>
      </c>
      <c r="AB41" s="285"/>
      <c r="AC41" s="285"/>
      <c r="AD41" s="46"/>
      <c r="AE41" s="46"/>
      <c r="AF41" s="46"/>
      <c r="AG41" s="46"/>
      <c r="AH41" s="46"/>
      <c r="AI41" s="46"/>
      <c r="AJ41" s="46"/>
      <c r="AK41" s="117"/>
      <c r="AL41" s="117"/>
      <c r="AM41" s="117"/>
      <c r="AN41" s="117"/>
      <c r="AO41" s="117"/>
      <c r="AP41" s="79">
        <v>2040.79</v>
      </c>
      <c r="AQ41" s="80">
        <f t="shared" si="23"/>
        <v>1.1542091096215761</v>
      </c>
      <c r="AR41" s="79">
        <v>2004.82</v>
      </c>
      <c r="AS41" s="80">
        <f t="shared" si="2"/>
        <v>0.22032309509026948</v>
      </c>
      <c r="AT41" s="79">
        <v>2004.25</v>
      </c>
      <c r="AU41" s="80">
        <f t="shared" si="3"/>
        <v>0.17826363005725976</v>
      </c>
      <c r="AV41" s="79">
        <f t="shared" si="0"/>
        <v>0.56999999999993634</v>
      </c>
      <c r="AW41" s="80">
        <f t="shared" si="30"/>
        <v>-6.3220940550126031E-5</v>
      </c>
      <c r="AX41" s="79">
        <v>2543.19</v>
      </c>
      <c r="AY41" s="80">
        <f t="shared" si="29"/>
        <v>0.38754521597276415</v>
      </c>
      <c r="AZ41" s="79">
        <v>273.5</v>
      </c>
      <c r="BA41" s="80">
        <f t="shared" si="10"/>
        <v>4.6329239833199587E-2</v>
      </c>
      <c r="BB41" s="79">
        <v>422.5</v>
      </c>
      <c r="BC41" s="80">
        <f t="shared" si="11"/>
        <v>0.54140824516599761</v>
      </c>
      <c r="BD41" s="79">
        <f t="shared" si="6"/>
        <v>696</v>
      </c>
      <c r="BE41" s="80">
        <f t="shared" si="12"/>
        <v>0.29974415955480027</v>
      </c>
      <c r="BF41" s="79">
        <f t="shared" ref="BF41:BF52" si="31">AZ41-BB41</f>
        <v>-149</v>
      </c>
      <c r="BG41" s="80">
        <f t="shared" si="17"/>
        <v>10.723052714398078</v>
      </c>
      <c r="BH41" s="79">
        <v>4305</v>
      </c>
      <c r="BI41" s="80">
        <f t="shared" si="28"/>
        <v>0.27502665560952488</v>
      </c>
      <c r="BJ41" s="80"/>
      <c r="BK41" s="80"/>
      <c r="BL41" s="80"/>
      <c r="BM41" s="80"/>
      <c r="BN41" s="97">
        <v>4073</v>
      </c>
      <c r="BO41" s="80">
        <f t="shared" si="25"/>
        <v>8.729311265349704E-2</v>
      </c>
      <c r="BP41" s="116"/>
      <c r="BQ41" s="97"/>
      <c r="BR41" s="97"/>
      <c r="BS41" s="97"/>
      <c r="BT41" s="97"/>
      <c r="BU41" s="97"/>
      <c r="BV41" s="87"/>
      <c r="BW41" s="87"/>
      <c r="BX41" s="87"/>
      <c r="BY41" s="87"/>
      <c r="BZ41" s="87"/>
      <c r="CA41" s="84">
        <v>105851</v>
      </c>
      <c r="CB41" s="89">
        <f t="shared" si="18"/>
        <v>1.4316241363780069E-2</v>
      </c>
      <c r="CC41" s="85">
        <f t="shared" si="7"/>
        <v>851.763327696479</v>
      </c>
      <c r="CD41" s="85">
        <f t="shared" si="15"/>
        <v>290.04097377889434</v>
      </c>
      <c r="CE41" s="86">
        <v>2.9367000000000001</v>
      </c>
      <c r="CF41" s="8">
        <f t="shared" si="19"/>
        <v>0.23316082724187304</v>
      </c>
      <c r="CG41" s="8">
        <f t="shared" si="20"/>
        <v>-2.2860610552035143E-2</v>
      </c>
      <c r="CH41" s="85"/>
      <c r="CI41" s="85">
        <v>739.1</v>
      </c>
      <c r="CJ41" s="85">
        <v>398</v>
      </c>
      <c r="CK41" s="85"/>
      <c r="CL41" s="343">
        <f t="shared" si="26"/>
        <v>0.13341512038030978</v>
      </c>
      <c r="CM41" s="343">
        <f t="shared" si="27"/>
        <v>0.12112676056338034</v>
      </c>
      <c r="CN41" s="85"/>
      <c r="CO41" s="85"/>
      <c r="CP41" s="85"/>
      <c r="CQ41" s="85"/>
      <c r="CR41" s="85"/>
      <c r="CS41" s="85"/>
      <c r="CT41" s="85"/>
      <c r="CU41" s="85"/>
      <c r="CV41" s="85"/>
      <c r="CW41" s="85"/>
      <c r="CX41" s="5">
        <v>1148</v>
      </c>
      <c r="CY41" s="7">
        <f t="shared" si="16"/>
        <v>0.17864476386036965</v>
      </c>
      <c r="CZ41" s="7">
        <v>0.23710000000000001</v>
      </c>
      <c r="DA41" s="7">
        <f t="shared" si="16"/>
        <v>3.0421555845284498E-2</v>
      </c>
      <c r="DB41" s="24"/>
      <c r="DC41" s="7"/>
      <c r="DD41" s="7"/>
      <c r="DE41" s="24"/>
      <c r="DF41" s="7"/>
      <c r="DG41" s="112"/>
      <c r="DH41" s="7"/>
      <c r="DI41" s="7"/>
      <c r="DJ41" s="7"/>
      <c r="DK41" s="113">
        <v>3211200</v>
      </c>
      <c r="DL41" s="7">
        <f t="shared" si="1"/>
        <v>0.23313236818862548</v>
      </c>
      <c r="DM41" s="7"/>
      <c r="DN41" s="8"/>
      <c r="DO41" s="8"/>
      <c r="DP41" s="8" t="s">
        <v>779</v>
      </c>
      <c r="DQ41" s="8"/>
      <c r="DR41" s="136"/>
      <c r="DT41" s="3" t="s">
        <v>29</v>
      </c>
    </row>
    <row r="42" spans="2:124" x14ac:dyDescent="0.2">
      <c r="B42" s="12" t="s">
        <v>28</v>
      </c>
      <c r="C42" s="4">
        <v>10275.200000000001</v>
      </c>
      <c r="D42" s="9">
        <v>8.8000000000000009E-2</v>
      </c>
      <c r="E42" s="4">
        <v>2764.1</v>
      </c>
      <c r="F42" s="4">
        <v>4515.2</v>
      </c>
      <c r="G42" s="4">
        <v>3096.9</v>
      </c>
      <c r="H42" s="4"/>
      <c r="I42" s="4"/>
      <c r="J42" s="4"/>
      <c r="K42" s="46">
        <v>5354.7</v>
      </c>
      <c r="L42" s="9">
        <f t="shared" si="8"/>
        <v>0.25552767942976384</v>
      </c>
      <c r="M42" s="49">
        <f t="shared" si="9"/>
        <v>0.52112854251012142</v>
      </c>
      <c r="N42" s="49"/>
      <c r="O42" s="49"/>
      <c r="P42" s="49"/>
      <c r="Q42" s="120"/>
      <c r="R42" s="120"/>
      <c r="S42" s="120"/>
      <c r="T42" s="120"/>
      <c r="U42" s="120"/>
      <c r="V42" s="49"/>
      <c r="W42" s="49"/>
      <c r="X42" s="49"/>
      <c r="Y42" s="49"/>
      <c r="Z42" s="285">
        <f t="shared" si="21"/>
        <v>0.16752767942976382</v>
      </c>
      <c r="AA42" s="286">
        <v>6.5000000000000002E-2</v>
      </c>
      <c r="AB42" s="286"/>
      <c r="AC42" s="286"/>
      <c r="AD42" s="46"/>
      <c r="AE42" s="46"/>
      <c r="AF42" s="46"/>
      <c r="AG42" s="46"/>
      <c r="AH42" s="46"/>
      <c r="AI42" s="120"/>
      <c r="AJ42" s="120"/>
      <c r="AK42" s="118"/>
      <c r="AL42" s="118"/>
      <c r="AM42" s="45"/>
      <c r="AN42" s="45"/>
      <c r="AO42" s="45"/>
      <c r="AP42" s="79">
        <v>2090.73</v>
      </c>
      <c r="AQ42" s="80">
        <f t="shared" si="23"/>
        <v>2.4470915674812188E-2</v>
      </c>
      <c r="AR42" s="79">
        <v>2122.0100000000002</v>
      </c>
      <c r="AS42" s="80">
        <f t="shared" si="2"/>
        <v>5.84541255574067E-2</v>
      </c>
      <c r="AT42" s="79">
        <v>2204.91</v>
      </c>
      <c r="AU42" s="80">
        <f t="shared" si="3"/>
        <v>0.10011725084196077</v>
      </c>
      <c r="AV42" s="79">
        <f t="shared" si="0"/>
        <v>-82.899999999999636</v>
      </c>
      <c r="AW42" s="80">
        <f t="shared" si="30"/>
        <v>8.0679694799127635E-3</v>
      </c>
      <c r="AX42" s="79">
        <v>3120.6</v>
      </c>
      <c r="AY42" s="80">
        <f t="shared" si="29"/>
        <v>0.22704162882049705</v>
      </c>
      <c r="AZ42" s="79">
        <v>309.42</v>
      </c>
      <c r="BA42" s="80">
        <f t="shared" si="10"/>
        <v>0.13133455210237677</v>
      </c>
      <c r="BB42" s="79">
        <v>429.04</v>
      </c>
      <c r="BC42" s="80">
        <f t="shared" si="11"/>
        <v>1.5479289940828478E-2</v>
      </c>
      <c r="BD42" s="79">
        <f t="shared" si="6"/>
        <v>738.46</v>
      </c>
      <c r="BE42" s="80">
        <f t="shared" si="12"/>
        <v>6.1005747126436916E-2</v>
      </c>
      <c r="BF42" s="79">
        <f t="shared" si="31"/>
        <v>-119.62</v>
      </c>
      <c r="BG42" s="80">
        <f t="shared" si="17"/>
        <v>-0.19718120805369121</v>
      </c>
      <c r="BH42" s="79">
        <v>4950</v>
      </c>
      <c r="BI42" s="80">
        <f t="shared" si="28"/>
        <v>0.14982578397212554</v>
      </c>
      <c r="BJ42" s="80"/>
      <c r="BK42" s="80"/>
      <c r="BL42" s="80"/>
      <c r="BM42" s="80"/>
      <c r="BN42" s="97">
        <v>4455</v>
      </c>
      <c r="BO42" s="80">
        <f t="shared" si="25"/>
        <v>9.3788362386447277E-2</v>
      </c>
      <c r="BP42" s="116"/>
      <c r="BQ42" s="97"/>
      <c r="BR42" s="97"/>
      <c r="BS42" s="97"/>
      <c r="BT42" s="97"/>
      <c r="BU42" s="97"/>
      <c r="BV42" s="87"/>
      <c r="BW42" s="87"/>
      <c r="BX42" s="87"/>
      <c r="BY42" s="87"/>
      <c r="BZ42" s="87"/>
      <c r="CA42" s="84">
        <v>107507</v>
      </c>
      <c r="CB42" s="89">
        <f t="shared" si="18"/>
        <v>1.5644632549527193E-2</v>
      </c>
      <c r="CC42" s="85">
        <f t="shared" si="7"/>
        <v>955.77032193252535</v>
      </c>
      <c r="CD42" s="85">
        <f t="shared" si="15"/>
        <v>276.810218353952</v>
      </c>
      <c r="CE42" s="86">
        <v>3.4527999999999999</v>
      </c>
      <c r="CF42" s="8">
        <f t="shared" si="19"/>
        <v>0.12210785655367951</v>
      </c>
      <c r="CG42" s="8">
        <f t="shared" si="20"/>
        <v>-4.5616849414622629E-2</v>
      </c>
      <c r="CH42" s="85"/>
      <c r="CI42" s="85">
        <v>900.9</v>
      </c>
      <c r="CJ42" s="85">
        <v>424</v>
      </c>
      <c r="CK42" s="85"/>
      <c r="CL42" s="343">
        <f t="shared" si="26"/>
        <v>0.21891489649573792</v>
      </c>
      <c r="CM42" s="343">
        <f t="shared" si="27"/>
        <v>6.5326633165829096E-2</v>
      </c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5">
        <v>1329</v>
      </c>
      <c r="CY42" s="7">
        <f t="shared" si="16"/>
        <v>0.15766550522648082</v>
      </c>
      <c r="CZ42" s="7">
        <v>0.2452</v>
      </c>
      <c r="DA42" s="7">
        <f t="shared" si="16"/>
        <v>3.4162800506115643E-2</v>
      </c>
      <c r="DB42" s="24"/>
      <c r="DC42" s="7"/>
      <c r="DD42" s="7"/>
      <c r="DE42" s="24"/>
      <c r="DF42" s="7"/>
      <c r="DG42" s="112"/>
      <c r="DH42" s="7"/>
      <c r="DI42" s="7"/>
      <c r="DJ42" s="7"/>
      <c r="DK42" s="113">
        <v>3619500</v>
      </c>
      <c r="DL42" s="7">
        <f t="shared" si="1"/>
        <v>0.12714872944693578</v>
      </c>
      <c r="DM42" s="7"/>
      <c r="DN42" s="8" t="s">
        <v>765</v>
      </c>
      <c r="DO42" s="8"/>
      <c r="DP42" s="8"/>
      <c r="DQ42" s="8"/>
      <c r="DR42" s="136"/>
      <c r="DT42" s="3" t="s">
        <v>28</v>
      </c>
    </row>
    <row r="43" spans="2:124" x14ac:dyDescent="0.2">
      <c r="B43" s="12" t="s">
        <v>709</v>
      </c>
      <c r="C43" s="4">
        <v>12058.6</v>
      </c>
      <c r="D43" s="9">
        <v>0.11599999999999999</v>
      </c>
      <c r="E43" s="4">
        <v>3204.5</v>
      </c>
      <c r="F43" s="4">
        <v>5274</v>
      </c>
      <c r="G43" s="4">
        <v>3696.2</v>
      </c>
      <c r="H43" s="4"/>
      <c r="I43" s="4"/>
      <c r="J43" s="4"/>
      <c r="K43" s="46">
        <v>6517</v>
      </c>
      <c r="L43" s="9">
        <f t="shared" si="8"/>
        <v>0.21706164677759721</v>
      </c>
      <c r="M43" s="49">
        <f t="shared" si="9"/>
        <v>0.54044416433085096</v>
      </c>
      <c r="N43" s="49"/>
      <c r="O43" s="49"/>
      <c r="P43" s="49"/>
      <c r="Q43" s="120"/>
      <c r="R43" s="120"/>
      <c r="S43" s="120"/>
      <c r="T43" s="120"/>
      <c r="U43" s="120"/>
      <c r="V43" s="49"/>
      <c r="W43" s="49"/>
      <c r="X43" s="49"/>
      <c r="Y43" s="49"/>
      <c r="Z43" s="285">
        <f t="shared" si="21"/>
        <v>0.10106164677759721</v>
      </c>
      <c r="AA43" s="286">
        <v>8.900000000000001E-2</v>
      </c>
      <c r="AB43" s="286"/>
      <c r="AC43" s="286"/>
      <c r="AD43" s="46"/>
      <c r="AE43" s="46"/>
      <c r="AF43" s="46"/>
      <c r="AG43" s="46"/>
      <c r="AH43" s="46"/>
      <c r="AI43" s="120"/>
      <c r="AJ43" s="120"/>
      <c r="AK43" s="118"/>
      <c r="AL43" s="118"/>
      <c r="AM43" s="45"/>
      <c r="AN43" s="46"/>
      <c r="AO43" s="45"/>
      <c r="AP43" s="79">
        <v>2140.36</v>
      </c>
      <c r="AQ43" s="80">
        <f t="shared" si="23"/>
        <v>2.3738120178119715E-2</v>
      </c>
      <c r="AR43" s="79">
        <v>2199.35</v>
      </c>
      <c r="AS43" s="80">
        <f t="shared" si="2"/>
        <v>3.6446576594832081E-2</v>
      </c>
      <c r="AT43" s="79">
        <v>2262.1799999999998</v>
      </c>
      <c r="AU43" s="80">
        <f t="shared" si="3"/>
        <v>2.5973849272759475E-2</v>
      </c>
      <c r="AV43" s="79">
        <f t="shared" si="0"/>
        <v>-62.829999999999927</v>
      </c>
      <c r="AW43" s="80">
        <f t="shared" si="30"/>
        <v>5.2103892657522372E-3</v>
      </c>
      <c r="AX43" s="79">
        <v>3791.69</v>
      </c>
      <c r="AY43" s="80">
        <f t="shared" si="29"/>
        <v>0.21505159264244056</v>
      </c>
      <c r="AZ43" s="79">
        <v>394.37</v>
      </c>
      <c r="BA43" s="80">
        <f t="shared" si="10"/>
        <v>0.27454592463318472</v>
      </c>
      <c r="BB43" s="79">
        <v>432.16</v>
      </c>
      <c r="BC43" s="80">
        <f t="shared" si="11"/>
        <v>7.2720492261793002E-3</v>
      </c>
      <c r="BD43" s="79">
        <f t="shared" si="6"/>
        <v>826.53</v>
      </c>
      <c r="BE43" s="80">
        <f t="shared" si="12"/>
        <v>0.11926170679522241</v>
      </c>
      <c r="BF43" s="79">
        <f t="shared" si="31"/>
        <v>-37.79000000000002</v>
      </c>
      <c r="BG43" s="80">
        <f t="shared" si="17"/>
        <v>-0.68408292927604064</v>
      </c>
      <c r="BH43" s="79">
        <v>5820</v>
      </c>
      <c r="BI43" s="80">
        <f t="shared" si="28"/>
        <v>0.17575757575757578</v>
      </c>
      <c r="BJ43" s="80"/>
      <c r="BK43" s="80"/>
      <c r="BL43" s="80"/>
      <c r="BM43" s="80"/>
      <c r="BN43" s="97">
        <v>4960</v>
      </c>
      <c r="BO43" s="80">
        <f t="shared" si="25"/>
        <v>0.11335578002244673</v>
      </c>
      <c r="BP43" s="116"/>
      <c r="BQ43" s="97"/>
      <c r="BR43" s="97"/>
      <c r="BS43" s="97"/>
      <c r="BT43" s="97"/>
      <c r="BU43" s="97"/>
      <c r="BV43" s="87"/>
      <c r="BW43" s="87"/>
      <c r="BX43" s="87"/>
      <c r="BY43" s="87"/>
      <c r="BZ43" s="87"/>
      <c r="CA43" s="84">
        <v>109300</v>
      </c>
      <c r="CB43" s="89">
        <f t="shared" si="18"/>
        <v>1.6677983759197046E-2</v>
      </c>
      <c r="CC43" s="85">
        <f t="shared" si="7"/>
        <v>1103.2570905763953</v>
      </c>
      <c r="CD43" s="85">
        <f t="shared" si="15"/>
        <v>296.40716009145245</v>
      </c>
      <c r="CE43" s="86">
        <v>3.7221000000000002</v>
      </c>
      <c r="CF43" s="8">
        <f t="shared" si="19"/>
        <v>0.15431193589026515</v>
      </c>
      <c r="CG43" s="8">
        <f t="shared" si="20"/>
        <v>7.0795586427529367E-2</v>
      </c>
      <c r="CH43" s="85"/>
      <c r="CI43" s="85">
        <v>1002.1</v>
      </c>
      <c r="CJ43" s="85">
        <v>463</v>
      </c>
      <c r="CK43" s="85"/>
      <c r="CL43" s="343">
        <f t="shared" si="26"/>
        <v>0.11233211233211238</v>
      </c>
      <c r="CM43" s="343">
        <f t="shared" si="27"/>
        <v>9.1981132075471761E-2</v>
      </c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5">
        <v>1459</v>
      </c>
      <c r="CY43" s="7">
        <f t="shared" si="16"/>
        <v>9.7817908201655479E-2</v>
      </c>
      <c r="CZ43" s="7">
        <v>0.25319999999999998</v>
      </c>
      <c r="DA43" s="7">
        <f t="shared" si="16"/>
        <v>3.2626427406198921E-2</v>
      </c>
      <c r="DB43" s="24"/>
      <c r="DC43" s="7"/>
      <c r="DD43" s="7"/>
      <c r="DE43" s="24"/>
      <c r="DF43" s="7"/>
      <c r="DG43" s="112"/>
      <c r="DH43" s="7"/>
      <c r="DI43" s="7"/>
      <c r="DJ43" s="7"/>
      <c r="DK43" s="113">
        <v>4080700</v>
      </c>
      <c r="DL43" s="7">
        <f t="shared" si="1"/>
        <v>0.12742091449095172</v>
      </c>
      <c r="DM43" s="7"/>
      <c r="DN43" s="8"/>
      <c r="DO43" s="8" t="s">
        <v>820</v>
      </c>
      <c r="DP43" s="8" t="s">
        <v>864</v>
      </c>
      <c r="DQ43" s="8" t="s">
        <v>915</v>
      </c>
      <c r="DR43" s="136"/>
      <c r="DT43" s="3" t="s">
        <v>849</v>
      </c>
    </row>
    <row r="44" spans="2:124" x14ac:dyDescent="0.2">
      <c r="B44" s="12" t="s">
        <v>27</v>
      </c>
      <c r="C44" s="4">
        <v>15042.8</v>
      </c>
      <c r="D44" s="9">
        <v>0.113</v>
      </c>
      <c r="E44" s="4">
        <v>3831.2</v>
      </c>
      <c r="F44" s="4">
        <v>6607.4</v>
      </c>
      <c r="G44" s="4">
        <v>4741.8</v>
      </c>
      <c r="H44" s="4"/>
      <c r="I44" s="4"/>
      <c r="J44" s="4"/>
      <c r="K44" s="46">
        <v>7425.8</v>
      </c>
      <c r="L44" s="9">
        <f t="shared" si="8"/>
        <v>0.13945066748503909</v>
      </c>
      <c r="M44" s="49">
        <f t="shared" si="9"/>
        <v>0.49364480017018114</v>
      </c>
      <c r="N44" s="49"/>
      <c r="O44" s="49"/>
      <c r="P44" s="49"/>
      <c r="Q44" s="120"/>
      <c r="R44" s="120"/>
      <c r="S44" s="120"/>
      <c r="T44" s="120"/>
      <c r="U44" s="120"/>
      <c r="V44" s="49"/>
      <c r="W44" s="49"/>
      <c r="X44" s="49"/>
      <c r="Y44" s="49"/>
      <c r="Z44" s="285">
        <f t="shared" si="21"/>
        <v>2.6450667485039089E-2</v>
      </c>
      <c r="AA44" s="286">
        <v>0.27899999999999997</v>
      </c>
      <c r="AB44" s="286"/>
      <c r="AC44" s="286"/>
      <c r="AD44" s="46"/>
      <c r="AE44" s="46"/>
      <c r="AF44" s="46"/>
      <c r="AG44" s="46"/>
      <c r="AH44" s="46"/>
      <c r="AI44" s="120"/>
      <c r="AJ44" s="120"/>
      <c r="AK44" s="118"/>
      <c r="AL44" s="45"/>
      <c r="AM44" s="45"/>
      <c r="AN44" s="46"/>
      <c r="AO44" s="45"/>
      <c r="AP44" s="79">
        <v>2390.4699999999998</v>
      </c>
      <c r="AQ44" s="80">
        <f t="shared" si="23"/>
        <v>0.11685417406417598</v>
      </c>
      <c r="AR44" s="79">
        <v>2357.2399999999998</v>
      </c>
      <c r="AS44" s="80">
        <f t="shared" si="2"/>
        <v>7.1789392320458223E-2</v>
      </c>
      <c r="AT44" s="79">
        <v>2491.21</v>
      </c>
      <c r="AU44" s="80">
        <f t="shared" si="3"/>
        <v>0.10124304874059553</v>
      </c>
      <c r="AV44" s="79">
        <f t="shared" si="0"/>
        <v>-133.97000000000025</v>
      </c>
      <c r="AW44" s="80">
        <f t="shared" si="30"/>
        <v>8.9059217698832845E-3</v>
      </c>
      <c r="AX44" s="79">
        <v>4753.8</v>
      </c>
      <c r="AY44" s="80">
        <f t="shared" si="29"/>
        <v>0.25374173521569543</v>
      </c>
      <c r="AZ44" s="79">
        <v>475.16</v>
      </c>
      <c r="BA44" s="80">
        <f t="shared" si="10"/>
        <v>0.20485838172274762</v>
      </c>
      <c r="BB44" s="79">
        <v>552.67999999999995</v>
      </c>
      <c r="BC44" s="80">
        <f t="shared" si="11"/>
        <v>0.27887819326175478</v>
      </c>
      <c r="BD44" s="79">
        <f t="shared" si="6"/>
        <v>1027.8399999999999</v>
      </c>
      <c r="BE44" s="80">
        <f t="shared" si="12"/>
        <v>0.24356042732871153</v>
      </c>
      <c r="BF44" s="79">
        <f t="shared" si="31"/>
        <v>-77.519999999999925</v>
      </c>
      <c r="BG44" s="80">
        <f t="shared" si="17"/>
        <v>1.0513363323630558</v>
      </c>
      <c r="BH44" s="79">
        <v>7440</v>
      </c>
      <c r="BI44" s="80">
        <f t="shared" si="28"/>
        <v>0.27835051546391743</v>
      </c>
      <c r="BJ44" s="80"/>
      <c r="BK44" s="80"/>
      <c r="BL44" s="80"/>
      <c r="BM44" s="80"/>
      <c r="BN44" s="97">
        <v>5358</v>
      </c>
      <c r="BO44" s="80">
        <f t="shared" si="25"/>
        <v>8.0241935483871041E-2</v>
      </c>
      <c r="BP44" s="116"/>
      <c r="BQ44" s="97"/>
      <c r="BR44" s="116"/>
      <c r="BS44" s="97"/>
      <c r="BT44" s="97"/>
      <c r="BU44" s="97"/>
      <c r="BV44" s="87"/>
      <c r="BW44" s="87"/>
      <c r="BX44" s="87"/>
      <c r="BY44" s="87"/>
      <c r="BZ44" s="87"/>
      <c r="CA44" s="84">
        <v>111026</v>
      </c>
      <c r="CB44" s="89">
        <f t="shared" si="18"/>
        <v>1.5791399817017382E-2</v>
      </c>
      <c r="CC44" s="85">
        <f t="shared" si="7"/>
        <v>1354.8898456217462</v>
      </c>
      <c r="CD44" s="85">
        <f t="shared" si="15"/>
        <v>364.01220967242853</v>
      </c>
      <c r="CE44" s="86">
        <v>3.7221000000000002</v>
      </c>
      <c r="CF44" s="8">
        <f t="shared" si="19"/>
        <v>0.22808170207533918</v>
      </c>
      <c r="CG44" s="8">
        <f t="shared" si="20"/>
        <v>0.2280817020753394</v>
      </c>
      <c r="CH44" s="85"/>
      <c r="CI44" s="85">
        <v>1180.2</v>
      </c>
      <c r="CJ44" s="85">
        <v>545</v>
      </c>
      <c r="CK44" s="85"/>
      <c r="CL44" s="343">
        <f t="shared" si="26"/>
        <v>0.17772677377507229</v>
      </c>
      <c r="CM44" s="343">
        <f t="shared" si="27"/>
        <v>0.17710583153347725</v>
      </c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5">
        <v>1747</v>
      </c>
      <c r="CY44" s="7">
        <f t="shared" si="16"/>
        <v>0.19739547635366694</v>
      </c>
      <c r="CZ44" s="7">
        <v>0.2581</v>
      </c>
      <c r="DA44" s="7">
        <f t="shared" si="16"/>
        <v>1.9352290679304884E-2</v>
      </c>
      <c r="DB44" s="24"/>
      <c r="DC44" s="7"/>
      <c r="DD44" s="7"/>
      <c r="DE44" s="24"/>
      <c r="DF44" s="7"/>
      <c r="DG44" s="112"/>
      <c r="DH44" s="7"/>
      <c r="DI44" s="7"/>
      <c r="DJ44" s="7"/>
      <c r="DK44" s="113">
        <v>4643900</v>
      </c>
      <c r="DL44" s="7">
        <f t="shared" si="1"/>
        <v>0.13801553655010168</v>
      </c>
      <c r="DM44" s="7" t="s">
        <v>789</v>
      </c>
      <c r="DN44" s="8" t="s">
        <v>767</v>
      </c>
      <c r="DO44" s="8"/>
      <c r="DP44" s="8" t="s">
        <v>913</v>
      </c>
      <c r="DQ44" s="8"/>
      <c r="DR44" s="136"/>
      <c r="DT44" s="3" t="s">
        <v>27</v>
      </c>
    </row>
    <row r="45" spans="2:124" x14ac:dyDescent="0.2">
      <c r="B45" s="12" t="s">
        <v>708</v>
      </c>
      <c r="C45" s="4">
        <v>16992.3</v>
      </c>
      <c r="D45" s="9">
        <v>4.0999999999999995E-2</v>
      </c>
      <c r="E45" s="4">
        <v>4228.2</v>
      </c>
      <c r="F45" s="4">
        <v>7300.9</v>
      </c>
      <c r="G45" s="4">
        <v>5650.6</v>
      </c>
      <c r="H45" s="4"/>
      <c r="I45" s="4"/>
      <c r="J45" s="4"/>
      <c r="K45" s="46">
        <v>10786.2</v>
      </c>
      <c r="L45" s="9">
        <f t="shared" si="8"/>
        <v>0.45253036709849459</v>
      </c>
      <c r="M45" s="49">
        <f t="shared" si="9"/>
        <v>0.63476986635122978</v>
      </c>
      <c r="N45" s="49"/>
      <c r="O45" s="49"/>
      <c r="P45" s="49"/>
      <c r="Q45" s="120"/>
      <c r="R45" s="120"/>
      <c r="S45" s="120"/>
      <c r="T45" s="120"/>
      <c r="U45" s="120"/>
      <c r="V45" s="49"/>
      <c r="W45" s="49"/>
      <c r="X45" s="49"/>
      <c r="Y45" s="49"/>
      <c r="Z45" s="285">
        <f t="shared" si="21"/>
        <v>0.41153036709849461</v>
      </c>
      <c r="AA45" s="286">
        <v>6.6000000000000003E-2</v>
      </c>
      <c r="AB45" s="286"/>
      <c r="AC45" s="286"/>
      <c r="AD45" s="46"/>
      <c r="AE45" s="46"/>
      <c r="AF45" s="46"/>
      <c r="AG45" s="46"/>
      <c r="AH45" s="46"/>
      <c r="AI45" s="120"/>
      <c r="AJ45" s="120"/>
      <c r="AK45" s="118"/>
      <c r="AL45" s="45"/>
      <c r="AM45" s="45"/>
      <c r="AN45" s="46"/>
      <c r="AO45" s="45"/>
      <c r="AP45" s="79">
        <v>2727.4</v>
      </c>
      <c r="AQ45" s="80">
        <f t="shared" si="23"/>
        <v>0.14094717775165577</v>
      </c>
      <c r="AR45" s="79">
        <v>2664.9</v>
      </c>
      <c r="AS45" s="80">
        <f t="shared" si="2"/>
        <v>0.1305170453581308</v>
      </c>
      <c r="AT45" s="79">
        <v>2823.78</v>
      </c>
      <c r="AU45" s="80">
        <f t="shared" si="3"/>
        <v>0.13349737677674711</v>
      </c>
      <c r="AV45" s="79">
        <f t="shared" si="0"/>
        <v>-158.88000000000011</v>
      </c>
      <c r="AW45" s="80">
        <f t="shared" si="30"/>
        <v>9.3501174061192491E-3</v>
      </c>
      <c r="AX45" s="79">
        <v>4410.3999999999996</v>
      </c>
      <c r="AY45" s="80">
        <f t="shared" si="29"/>
        <v>-7.2236947284277986E-2</v>
      </c>
      <c r="AZ45" s="79">
        <v>525.38</v>
      </c>
      <c r="BA45" s="80">
        <f t="shared" si="10"/>
        <v>0.10569071470662506</v>
      </c>
      <c r="BB45" s="79">
        <v>591.41999999999996</v>
      </c>
      <c r="BC45" s="80">
        <f t="shared" si="11"/>
        <v>7.0094810740392255E-2</v>
      </c>
      <c r="BD45" s="79">
        <f t="shared" si="6"/>
        <v>1116.8</v>
      </c>
      <c r="BE45" s="80">
        <f t="shared" si="12"/>
        <v>8.6550435865504483E-2</v>
      </c>
      <c r="BF45" s="79">
        <f t="shared" si="31"/>
        <v>-66.039999999999964</v>
      </c>
      <c r="BG45" s="80">
        <f t="shared" si="17"/>
        <v>-0.14809081527347745</v>
      </c>
      <c r="BH45" s="79">
        <v>8101.4</v>
      </c>
      <c r="BI45" s="80">
        <f t="shared" si="28"/>
        <v>8.8897849462365564E-2</v>
      </c>
      <c r="BJ45" s="80"/>
      <c r="BK45" s="80"/>
      <c r="BL45" s="80"/>
      <c r="BM45" s="80"/>
      <c r="BN45" s="97">
        <v>5820</v>
      </c>
      <c r="BO45" s="80">
        <f t="shared" si="28"/>
        <v>8.6226203807390878E-2</v>
      </c>
      <c r="BP45" s="116"/>
      <c r="BQ45" s="97"/>
      <c r="BR45" s="116"/>
      <c r="BS45" s="97"/>
      <c r="BT45" s="116"/>
      <c r="BU45" s="97"/>
      <c r="BV45" s="90">
        <v>14.4</v>
      </c>
      <c r="BW45" s="87">
        <v>0</v>
      </c>
      <c r="BX45" s="87"/>
      <c r="BY45" s="87"/>
      <c r="BZ45" s="87"/>
      <c r="CA45" s="84">
        <v>112704</v>
      </c>
      <c r="CB45" s="89">
        <f t="shared" si="18"/>
        <v>1.5113576999981948E-2</v>
      </c>
      <c r="CC45" s="85">
        <f t="shared" si="7"/>
        <v>1507.6927172061328</v>
      </c>
      <c r="CD45" s="85">
        <f t="shared" si="15"/>
        <v>400.35389075815419</v>
      </c>
      <c r="CE45" s="86">
        <v>3.7658999999999998</v>
      </c>
      <c r="CF45" s="8">
        <f t="shared" si="19"/>
        <v>0.11277881525067213</v>
      </c>
      <c r="CG45" s="8">
        <f t="shared" si="20"/>
        <v>9.9836434383421491E-2</v>
      </c>
      <c r="CH45" s="85"/>
      <c r="CI45" s="85">
        <v>1373.9</v>
      </c>
      <c r="CJ45" s="85">
        <v>602</v>
      </c>
      <c r="CK45" s="85"/>
      <c r="CL45" s="343">
        <f t="shared" si="26"/>
        <v>0.16412472462294536</v>
      </c>
      <c r="CM45" s="343">
        <f t="shared" si="27"/>
        <v>0.1045871559633027</v>
      </c>
      <c r="CN45" s="85"/>
      <c r="CO45" s="85"/>
      <c r="CP45" s="85"/>
      <c r="CQ45" s="85"/>
      <c r="CR45" s="85"/>
      <c r="CS45" s="85"/>
      <c r="CT45" s="85"/>
      <c r="CU45" s="85"/>
      <c r="CV45" s="85"/>
      <c r="CW45" s="85"/>
      <c r="CX45" s="5">
        <v>1935</v>
      </c>
      <c r="CY45" s="7">
        <f t="shared" si="16"/>
        <v>0.10761305094447615</v>
      </c>
      <c r="CZ45" s="7">
        <v>0.2621</v>
      </c>
      <c r="DA45" s="7">
        <f t="shared" si="16"/>
        <v>1.549786904300654E-2</v>
      </c>
      <c r="DB45" s="24"/>
      <c r="DC45" s="7"/>
      <c r="DD45" s="7"/>
      <c r="DE45" s="24"/>
      <c r="DF45" s="7"/>
      <c r="DG45" s="112"/>
      <c r="DH45" s="7"/>
      <c r="DI45" s="7"/>
      <c r="DJ45" s="7"/>
      <c r="DK45" s="113">
        <v>5113200</v>
      </c>
      <c r="DL45" s="7">
        <f t="shared" si="1"/>
        <v>0.10105730097547316</v>
      </c>
      <c r="DM45" s="7"/>
      <c r="DN45" s="8"/>
      <c r="DO45" s="8" t="s">
        <v>823</v>
      </c>
      <c r="DP45" s="8"/>
      <c r="DQ45" s="8"/>
      <c r="DR45" s="136"/>
      <c r="DT45" s="3" t="s">
        <v>850</v>
      </c>
    </row>
    <row r="46" spans="2:124" x14ac:dyDescent="0.2">
      <c r="B46" s="12" t="s">
        <v>26</v>
      </c>
      <c r="C46" s="4">
        <v>18667.8</v>
      </c>
      <c r="D46" s="9">
        <v>3.7999999999999999E-2</v>
      </c>
      <c r="E46" s="4">
        <v>5017.2</v>
      </c>
      <c r="F46" s="4">
        <v>7744.3</v>
      </c>
      <c r="G46" s="4">
        <v>6111.4</v>
      </c>
      <c r="H46" s="4"/>
      <c r="I46" s="4"/>
      <c r="J46" s="4"/>
      <c r="K46" s="46">
        <v>15293.4</v>
      </c>
      <c r="L46" s="9">
        <f t="shared" si="8"/>
        <v>0.41786727485119868</v>
      </c>
      <c r="M46" s="49">
        <f t="shared" si="9"/>
        <v>0.81923954617041106</v>
      </c>
      <c r="N46" s="49"/>
      <c r="O46" s="49"/>
      <c r="P46" s="49"/>
      <c r="Q46" s="120"/>
      <c r="R46" s="120"/>
      <c r="S46" s="120"/>
      <c r="T46" s="120"/>
      <c r="U46" s="120"/>
      <c r="V46" s="49"/>
      <c r="W46" s="49"/>
      <c r="X46" s="49"/>
      <c r="Y46" s="49"/>
      <c r="Z46" s="285">
        <f t="shared" si="21"/>
        <v>0.3798672748511987</v>
      </c>
      <c r="AA46" s="286">
        <v>4.2999999999999997E-2</v>
      </c>
      <c r="AB46" s="286"/>
      <c r="AC46" s="286"/>
      <c r="AD46" s="46"/>
      <c r="AE46" s="46"/>
      <c r="AF46" s="46"/>
      <c r="AG46" s="46"/>
      <c r="AH46" s="46"/>
      <c r="AI46" s="120"/>
      <c r="AJ46" s="120"/>
      <c r="AK46" s="118"/>
      <c r="AL46" s="45"/>
      <c r="AM46" s="45"/>
      <c r="AN46" s="46"/>
      <c r="AO46" s="45"/>
      <c r="AP46" s="79">
        <v>2821.86</v>
      </c>
      <c r="AQ46" s="80">
        <f t="shared" si="23"/>
        <v>3.4633717093202288E-2</v>
      </c>
      <c r="AR46" s="79">
        <v>2937.1</v>
      </c>
      <c r="AS46" s="80">
        <f t="shared" si="2"/>
        <v>0.10214266951855588</v>
      </c>
      <c r="AT46" s="79">
        <v>3083.59</v>
      </c>
      <c r="AU46" s="80">
        <f t="shared" si="3"/>
        <v>9.2007875967674568E-2</v>
      </c>
      <c r="AV46" s="79">
        <f t="shared" si="0"/>
        <v>-146.49000000000024</v>
      </c>
      <c r="AW46" s="80">
        <f t="shared" si="30"/>
        <v>7.8472021341561542E-3</v>
      </c>
      <c r="AX46" s="79">
        <v>4517</v>
      </c>
      <c r="AY46" s="80">
        <f t="shared" si="29"/>
        <v>2.4170143297660207E-2</v>
      </c>
      <c r="AZ46" s="79">
        <v>620.9</v>
      </c>
      <c r="BA46" s="80">
        <f t="shared" si="10"/>
        <v>0.18181126042102846</v>
      </c>
      <c r="BB46" s="79">
        <v>533.5</v>
      </c>
      <c r="BC46" s="80">
        <f t="shared" si="11"/>
        <v>-9.7933786479997287E-2</v>
      </c>
      <c r="BD46" s="79">
        <f t="shared" ref="BD46:BD50" si="32">AZ46+BB46</f>
        <v>1154.4000000000001</v>
      </c>
      <c r="BE46" s="80">
        <f t="shared" si="12"/>
        <v>3.3667621776504397E-2</v>
      </c>
      <c r="BF46" s="79">
        <f t="shared" si="31"/>
        <v>87.399999999999977</v>
      </c>
      <c r="BG46" s="80">
        <f t="shared" si="17"/>
        <v>-2.3234403391883713</v>
      </c>
      <c r="BH46" s="79">
        <v>8300.1</v>
      </c>
      <c r="BI46" s="80">
        <f t="shared" si="28"/>
        <v>2.4526625027773141E-2</v>
      </c>
      <c r="BJ46" s="80"/>
      <c r="BK46" s="80"/>
      <c r="BL46" s="80"/>
      <c r="BM46" s="80"/>
      <c r="BN46" s="97">
        <v>6212</v>
      </c>
      <c r="BO46" s="80">
        <f t="shared" si="28"/>
        <v>6.7353951890034347E-2</v>
      </c>
      <c r="BP46" s="116"/>
      <c r="BQ46" s="97"/>
      <c r="BR46" s="116"/>
      <c r="BS46" s="97"/>
      <c r="BT46" s="116"/>
      <c r="BU46" s="97"/>
      <c r="BV46" s="90">
        <v>10.8</v>
      </c>
      <c r="BW46" s="87">
        <v>0</v>
      </c>
      <c r="BX46" s="90">
        <v>2.16</v>
      </c>
      <c r="BY46" s="90">
        <v>8.64</v>
      </c>
      <c r="BZ46" s="90"/>
      <c r="CA46" s="84">
        <v>114333</v>
      </c>
      <c r="CB46" s="89">
        <f t="shared" si="18"/>
        <v>1.4453790459965976E-2</v>
      </c>
      <c r="CC46" s="85">
        <f t="shared" si="7"/>
        <v>1632.756946813256</v>
      </c>
      <c r="CD46" s="85">
        <f t="shared" si="15"/>
        <v>341.30961721084827</v>
      </c>
      <c r="CE46" s="86">
        <v>4.7838000000000003</v>
      </c>
      <c r="CF46" s="8">
        <f t="shared" si="19"/>
        <v>8.2950742004562095E-2</v>
      </c>
      <c r="CG46" s="8">
        <f t="shared" si="20"/>
        <v>-0.14748020416510299</v>
      </c>
      <c r="CH46" s="85"/>
      <c r="CI46" s="85">
        <v>1510.2</v>
      </c>
      <c r="CJ46" s="85">
        <v>686</v>
      </c>
      <c r="CK46" s="85"/>
      <c r="CL46" s="343">
        <f t="shared" si="26"/>
        <v>9.9206638037702799E-2</v>
      </c>
      <c r="CM46" s="343">
        <f t="shared" si="27"/>
        <v>0.13953488372093026</v>
      </c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5">
        <v>2140</v>
      </c>
      <c r="CY46" s="7">
        <f t="shared" si="16"/>
        <v>0.10594315245478025</v>
      </c>
      <c r="CZ46" s="7">
        <v>0.2641</v>
      </c>
      <c r="DA46" s="7">
        <f t="shared" si="16"/>
        <v>7.6306753147654671E-3</v>
      </c>
      <c r="DB46" s="24"/>
      <c r="DC46" s="7"/>
      <c r="DD46" s="7"/>
      <c r="DE46" s="24"/>
      <c r="DF46" s="7"/>
      <c r="DG46" s="112">
        <v>3.4329999999999999E-2</v>
      </c>
      <c r="DH46" s="7"/>
      <c r="DI46" s="7"/>
      <c r="DJ46" s="7"/>
      <c r="DK46" s="113">
        <v>5513600</v>
      </c>
      <c r="DL46" s="7">
        <f t="shared" si="1"/>
        <v>7.8307126652585435E-2</v>
      </c>
      <c r="DM46" s="7"/>
      <c r="DN46" s="8"/>
      <c r="DO46" s="8" t="s">
        <v>821</v>
      </c>
      <c r="DP46" s="8"/>
      <c r="DQ46" s="8" t="s">
        <v>853</v>
      </c>
      <c r="DR46" s="136" t="s">
        <v>946</v>
      </c>
      <c r="DT46" s="3" t="s">
        <v>26</v>
      </c>
    </row>
    <row r="47" spans="2:124" x14ac:dyDescent="0.2">
      <c r="B47" s="12" t="s">
        <v>25</v>
      </c>
      <c r="C47" s="4">
        <v>21781.5</v>
      </c>
      <c r="D47" s="9">
        <v>9.1999999999999998E-2</v>
      </c>
      <c r="E47" s="4">
        <v>5288.8</v>
      </c>
      <c r="F47" s="4">
        <v>9129.7999999999993</v>
      </c>
      <c r="G47" s="4">
        <v>7587</v>
      </c>
      <c r="H47" s="4"/>
      <c r="I47" s="4"/>
      <c r="J47" s="4"/>
      <c r="K47" s="46">
        <v>19349.900000000001</v>
      </c>
      <c r="L47" s="9">
        <f>K47/K46-1</f>
        <v>0.26524513842572617</v>
      </c>
      <c r="M47" s="49">
        <f t="shared" si="9"/>
        <v>0.8883639786056976</v>
      </c>
      <c r="N47" s="49"/>
      <c r="O47" s="49"/>
      <c r="P47" s="49"/>
      <c r="Q47" s="120"/>
      <c r="R47" s="120"/>
      <c r="S47" s="120"/>
      <c r="T47" s="120"/>
      <c r="U47" s="120"/>
      <c r="V47" s="49"/>
      <c r="W47" s="49"/>
      <c r="X47" s="49"/>
      <c r="Y47" s="49"/>
      <c r="Z47" s="285">
        <f t="shared" si="21"/>
        <v>0.17324513842572617</v>
      </c>
      <c r="AA47" s="286">
        <v>4.4999999999999998E-2</v>
      </c>
      <c r="AB47" s="286"/>
      <c r="AC47" s="286"/>
      <c r="AD47" s="46"/>
      <c r="AE47" s="46"/>
      <c r="AF47" s="46"/>
      <c r="AG47" s="46"/>
      <c r="AH47" s="46"/>
      <c r="AI47" s="120"/>
      <c r="AJ47" s="120"/>
      <c r="AK47" s="118"/>
      <c r="AL47" s="45"/>
      <c r="AM47" s="45"/>
      <c r="AN47" s="46"/>
      <c r="AO47" s="45"/>
      <c r="AP47" s="79">
        <v>2990.17</v>
      </c>
      <c r="AQ47" s="80">
        <f t="shared" si="23"/>
        <v>5.9645056806503449E-2</v>
      </c>
      <c r="AR47" s="79">
        <v>3149.48</v>
      </c>
      <c r="AS47" s="80">
        <f t="shared" si="2"/>
        <v>7.2309420857308293E-2</v>
      </c>
      <c r="AT47" s="79">
        <v>3386.62</v>
      </c>
      <c r="AU47" s="80">
        <f t="shared" si="3"/>
        <v>9.8271819535022509E-2</v>
      </c>
      <c r="AV47" s="79">
        <f t="shared" si="0"/>
        <v>-237.13999999999987</v>
      </c>
      <c r="AW47" s="80">
        <f t="shared" si="30"/>
        <v>1.0887220806647838E-2</v>
      </c>
      <c r="AX47" s="79">
        <v>5594.5</v>
      </c>
      <c r="AY47" s="80">
        <f t="shared" si="29"/>
        <v>0.23854328093867605</v>
      </c>
      <c r="AZ47" s="79">
        <v>718.4</v>
      </c>
      <c r="BA47" s="80">
        <f t="shared" ref="BA47:BA51" si="33">AZ47/AZ46-1</f>
        <v>0.15703011757126761</v>
      </c>
      <c r="BB47" s="79">
        <v>637.9</v>
      </c>
      <c r="BC47" s="80">
        <f t="shared" ref="BC47:BC51" si="34">BB47/BB46-1</f>
        <v>0.19568884723523894</v>
      </c>
      <c r="BD47" s="79">
        <f t="shared" si="32"/>
        <v>1356.3</v>
      </c>
      <c r="BE47" s="80">
        <f t="shared" ref="BE47:BE51" si="35">BD47/BD46-1</f>
        <v>0.17489604989604968</v>
      </c>
      <c r="BF47" s="79">
        <f t="shared" si="31"/>
        <v>80.5</v>
      </c>
      <c r="BG47" s="80">
        <f t="shared" si="17"/>
        <v>-7.8947368421052433E-2</v>
      </c>
      <c r="BH47" s="79">
        <v>9415.6</v>
      </c>
      <c r="BI47" s="80">
        <f t="shared" si="28"/>
        <v>0.13439597113287793</v>
      </c>
      <c r="BJ47" s="80"/>
      <c r="BK47" s="80"/>
      <c r="BL47" s="80"/>
      <c r="BM47" s="80"/>
      <c r="BN47" s="97">
        <v>6775</v>
      </c>
      <c r="BO47" s="80">
        <f t="shared" si="28"/>
        <v>9.0631036703155088E-2</v>
      </c>
      <c r="BP47" s="116"/>
      <c r="BQ47" s="97"/>
      <c r="BR47" s="116"/>
      <c r="BS47" s="97"/>
      <c r="BT47" s="116"/>
      <c r="BU47" s="97"/>
      <c r="BV47" s="90">
        <v>9.5399999999999991</v>
      </c>
      <c r="BW47" s="87">
        <v>0</v>
      </c>
      <c r="BX47" s="90">
        <v>1.8</v>
      </c>
      <c r="BY47" s="90">
        <v>7.56</v>
      </c>
      <c r="BZ47" s="90"/>
      <c r="CA47" s="84">
        <v>115823</v>
      </c>
      <c r="CB47" s="89">
        <f t="shared" si="18"/>
        <v>1.3032107965329276E-2</v>
      </c>
      <c r="CC47" s="85">
        <f t="shared" si="7"/>
        <v>1880.585030607047</v>
      </c>
      <c r="CD47" s="85">
        <f t="shared" si="15"/>
        <v>353.31411325211769</v>
      </c>
      <c r="CE47" s="86">
        <v>5.3227000000000002</v>
      </c>
      <c r="CF47" s="8">
        <f t="shared" si="19"/>
        <v>0.15178504325306408</v>
      </c>
      <c r="CG47" s="8">
        <f t="shared" si="20"/>
        <v>3.5171865766247867E-2</v>
      </c>
      <c r="CH47" s="85"/>
      <c r="CI47" s="85">
        <v>1700.6</v>
      </c>
      <c r="CJ47" s="85">
        <v>709</v>
      </c>
      <c r="CK47" s="85"/>
      <c r="CL47" s="343">
        <f t="shared" si="26"/>
        <v>0.12607601642166588</v>
      </c>
      <c r="CM47" s="343">
        <f t="shared" si="27"/>
        <v>3.3527696793002937E-2</v>
      </c>
      <c r="CN47" s="85"/>
      <c r="CO47" s="85"/>
      <c r="CP47" s="85"/>
      <c r="CQ47" s="85"/>
      <c r="CR47" s="85"/>
      <c r="CS47" s="85"/>
      <c r="CT47" s="85"/>
      <c r="CU47" s="85"/>
      <c r="CV47" s="85"/>
      <c r="CW47" s="85"/>
      <c r="CX47" s="5">
        <v>2340</v>
      </c>
      <c r="CY47" s="7">
        <f t="shared" si="16"/>
        <v>9.3457943925233655E-2</v>
      </c>
      <c r="CZ47" s="36">
        <v>0.26369999999999999</v>
      </c>
      <c r="DA47" s="7">
        <f t="shared" si="16"/>
        <v>-1.5145778114351582E-3</v>
      </c>
      <c r="DB47" s="24"/>
      <c r="DC47" s="7"/>
      <c r="DD47" s="7"/>
      <c r="DE47" s="24"/>
      <c r="DF47" s="7"/>
      <c r="DG47" s="112">
        <v>5.6669999999999998E-2</v>
      </c>
      <c r="DH47" s="7">
        <f t="shared" ref="DH47:DJ74" si="36">DG47/DG46-1</f>
        <v>0.65074279056219053</v>
      </c>
      <c r="DI47" s="7"/>
      <c r="DJ47" s="7"/>
      <c r="DK47" s="113">
        <v>6061100</v>
      </c>
      <c r="DL47" s="7">
        <f t="shared" si="1"/>
        <v>9.9299912942542035E-2</v>
      </c>
      <c r="DM47" s="7"/>
      <c r="DN47" s="8" t="s">
        <v>761</v>
      </c>
      <c r="DO47" s="8" t="s">
        <v>871</v>
      </c>
      <c r="DP47" s="8"/>
      <c r="DQ47" s="8"/>
      <c r="DR47" s="136"/>
      <c r="DT47" s="3" t="s">
        <v>25</v>
      </c>
    </row>
    <row r="48" spans="2:124" x14ac:dyDescent="0.2">
      <c r="B48" s="12" t="s">
        <v>24</v>
      </c>
      <c r="C48" s="4">
        <v>26923.5</v>
      </c>
      <c r="D48" s="9">
        <v>0.14199999999999999</v>
      </c>
      <c r="E48" s="4">
        <v>5800.3</v>
      </c>
      <c r="F48" s="4">
        <v>11725.3</v>
      </c>
      <c r="G48" s="4">
        <v>9668.9</v>
      </c>
      <c r="H48" s="4"/>
      <c r="I48" s="4"/>
      <c r="J48" s="4"/>
      <c r="K48" s="46">
        <v>25402.2</v>
      </c>
      <c r="L48" s="9">
        <f t="shared" ref="L48:L75" si="37">K48/K47-1</f>
        <v>0.3127819782014376</v>
      </c>
      <c r="M48" s="49">
        <f t="shared" si="9"/>
        <v>0.94349545935706725</v>
      </c>
      <c r="N48" s="49"/>
      <c r="O48" s="49"/>
      <c r="P48" s="49"/>
      <c r="Q48" s="120"/>
      <c r="R48" s="120"/>
      <c r="S48" s="120"/>
      <c r="T48" s="120"/>
      <c r="U48" s="120"/>
      <c r="V48" s="49"/>
      <c r="W48" s="49"/>
      <c r="X48" s="49"/>
      <c r="Y48" s="49"/>
      <c r="Z48" s="285">
        <f t="shared" si="21"/>
        <v>0.17078197820143762</v>
      </c>
      <c r="AA48" s="286">
        <v>8.8000000000000009E-2</v>
      </c>
      <c r="AB48" s="286"/>
      <c r="AC48" s="286"/>
      <c r="AD48" s="46"/>
      <c r="AE48" s="46"/>
      <c r="AF48" s="46"/>
      <c r="AG48" s="46"/>
      <c r="AH48" s="46"/>
      <c r="AI48" s="120"/>
      <c r="AJ48" s="120"/>
      <c r="AK48" s="118"/>
      <c r="AL48" s="45"/>
      <c r="AM48" s="9"/>
      <c r="AN48" s="46"/>
      <c r="AO48" s="9"/>
      <c r="AP48" s="79">
        <v>3296.91</v>
      </c>
      <c r="AQ48" s="80">
        <f t="shared" si="23"/>
        <v>0.10258279629586275</v>
      </c>
      <c r="AR48" s="79">
        <v>3483.37</v>
      </c>
      <c r="AS48" s="80">
        <f t="shared" si="2"/>
        <v>0.10601432617447948</v>
      </c>
      <c r="AT48" s="79">
        <v>3742.2</v>
      </c>
      <c r="AU48" s="80">
        <f t="shared" si="3"/>
        <v>0.1049955412771435</v>
      </c>
      <c r="AV48" s="79">
        <f t="shared" si="0"/>
        <v>-258.82999999999993</v>
      </c>
      <c r="AW48" s="80">
        <f t="shared" si="30"/>
        <v>9.6135346444555844E-3</v>
      </c>
      <c r="AX48" s="79">
        <v>8080.1</v>
      </c>
      <c r="AY48" s="80">
        <f t="shared" si="29"/>
        <v>0.44429350254714461</v>
      </c>
      <c r="AZ48" s="79">
        <v>849.4</v>
      </c>
      <c r="BA48" s="80">
        <f t="shared" si="33"/>
        <v>0.18234966592427626</v>
      </c>
      <c r="BB48" s="79">
        <v>805.9</v>
      </c>
      <c r="BC48" s="80">
        <f t="shared" si="34"/>
        <v>0.26336416366201609</v>
      </c>
      <c r="BD48" s="79">
        <f t="shared" si="32"/>
        <v>1655.3</v>
      </c>
      <c r="BE48" s="80">
        <f t="shared" si="35"/>
        <v>0.22045270220452706</v>
      </c>
      <c r="BF48" s="79">
        <f t="shared" si="31"/>
        <v>43.5</v>
      </c>
      <c r="BG48" s="80">
        <f t="shared" si="17"/>
        <v>-0.45962732919254656</v>
      </c>
      <c r="BH48" s="79">
        <v>10993.7</v>
      </c>
      <c r="BI48" s="80">
        <f t="shared" si="28"/>
        <v>0.16760482603339133</v>
      </c>
      <c r="BJ48" s="80"/>
      <c r="BK48" s="80"/>
      <c r="BL48" s="80"/>
      <c r="BM48" s="80"/>
      <c r="BN48" s="97">
        <v>7539</v>
      </c>
      <c r="BO48" s="80">
        <f t="shared" si="28"/>
        <v>0.11276752767527665</v>
      </c>
      <c r="BP48" s="116"/>
      <c r="BQ48" s="97"/>
      <c r="BR48" s="116"/>
      <c r="BS48" s="97"/>
      <c r="BT48" s="116"/>
      <c r="BU48" s="97"/>
      <c r="BV48" s="90">
        <v>9.5399999999999991</v>
      </c>
      <c r="BW48" s="87">
        <v>0</v>
      </c>
      <c r="BX48" s="90">
        <v>1.8</v>
      </c>
      <c r="BY48" s="90">
        <v>7.56</v>
      </c>
      <c r="BZ48" s="90"/>
      <c r="CA48" s="84">
        <v>117171</v>
      </c>
      <c r="CB48" s="89">
        <f t="shared" si="18"/>
        <v>1.1638448322008665E-2</v>
      </c>
      <c r="CC48" s="85">
        <f t="shared" si="7"/>
        <v>2297.7955296105692</v>
      </c>
      <c r="CD48" s="85">
        <f t="shared" si="15"/>
        <v>416.65225654328623</v>
      </c>
      <c r="CE48" s="86">
        <v>5.5148999999999999</v>
      </c>
      <c r="CF48" s="8">
        <f t="shared" si="19"/>
        <v>0.22185144102144005</v>
      </c>
      <c r="CG48" s="8">
        <f t="shared" si="20"/>
        <v>0.17926864768623529</v>
      </c>
      <c r="CH48" s="85"/>
      <c r="CI48" s="85">
        <v>2026.6</v>
      </c>
      <c r="CJ48" s="85">
        <v>784</v>
      </c>
      <c r="CK48" s="85"/>
      <c r="CL48" s="343">
        <f t="shared" si="26"/>
        <v>0.19169704810067034</v>
      </c>
      <c r="CM48" s="343">
        <f t="shared" si="27"/>
        <v>0.10578279266572643</v>
      </c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5">
        <v>2711</v>
      </c>
      <c r="CY48" s="7">
        <f t="shared" si="16"/>
        <v>0.15854700854700865</v>
      </c>
      <c r="CZ48" s="7">
        <v>0.27629999999999999</v>
      </c>
      <c r="DA48" s="7">
        <f t="shared" si="16"/>
        <v>4.7781569965870352E-2</v>
      </c>
      <c r="DB48" s="24"/>
      <c r="DC48" s="7"/>
      <c r="DD48" s="7"/>
      <c r="DE48" s="24"/>
      <c r="DF48" s="7"/>
      <c r="DG48" s="112">
        <v>9.5920000000000005E-2</v>
      </c>
      <c r="DH48" s="7">
        <f t="shared" si="36"/>
        <v>0.69260631727545463</v>
      </c>
      <c r="DI48" s="7"/>
      <c r="DJ48" s="7"/>
      <c r="DK48" s="113">
        <v>6917400</v>
      </c>
      <c r="DL48" s="7">
        <f t="shared" si="1"/>
        <v>0.14127798584415374</v>
      </c>
      <c r="DM48" s="7"/>
      <c r="DN48" s="8" t="s">
        <v>762</v>
      </c>
      <c r="DO48" s="8"/>
      <c r="DP48" s="8" t="s">
        <v>780</v>
      </c>
      <c r="DQ48" s="8"/>
      <c r="DR48" s="136"/>
      <c r="DT48" s="3" t="s">
        <v>24</v>
      </c>
    </row>
    <row r="49" spans="2:124" x14ac:dyDescent="0.2">
      <c r="B49" s="12" t="s">
        <v>23</v>
      </c>
      <c r="C49" s="4">
        <v>35333.9</v>
      </c>
      <c r="D49" s="9">
        <v>0.14000000000000001</v>
      </c>
      <c r="E49" s="4">
        <v>6887.6</v>
      </c>
      <c r="F49" s="4">
        <v>16473.099999999999</v>
      </c>
      <c r="G49" s="4">
        <v>12312.6</v>
      </c>
      <c r="H49" s="4"/>
      <c r="I49" s="4"/>
      <c r="J49" s="4"/>
      <c r="K49" s="46">
        <v>34879.800000000003</v>
      </c>
      <c r="L49" s="9">
        <f t="shared" si="37"/>
        <v>0.37310154238609261</v>
      </c>
      <c r="M49" s="49">
        <f t="shared" si="9"/>
        <v>0.98714831931940716</v>
      </c>
      <c r="N49" s="49"/>
      <c r="O49" s="49"/>
      <c r="P49" s="49"/>
      <c r="Q49" s="120"/>
      <c r="R49" s="120"/>
      <c r="S49" s="120"/>
      <c r="T49" s="120"/>
      <c r="U49" s="120"/>
      <c r="V49" s="49"/>
      <c r="W49" s="49"/>
      <c r="X49" s="49"/>
      <c r="Y49" s="49"/>
      <c r="Z49" s="285">
        <f t="shared" si="21"/>
        <v>0.2331015423860926</v>
      </c>
      <c r="AA49" s="286">
        <v>0.188</v>
      </c>
      <c r="AB49" s="286"/>
      <c r="AC49" s="286"/>
      <c r="AD49" s="46"/>
      <c r="AE49" s="46"/>
      <c r="AF49" s="46"/>
      <c r="AG49" s="46"/>
      <c r="AH49" s="46"/>
      <c r="AI49" s="120"/>
      <c r="AJ49" s="120"/>
      <c r="AK49" s="118"/>
      <c r="AL49" s="45"/>
      <c r="AM49" s="9"/>
      <c r="AN49" s="46"/>
      <c r="AO49" s="9"/>
      <c r="AP49" s="79">
        <v>4255</v>
      </c>
      <c r="AQ49" s="80">
        <f t="shared" si="23"/>
        <v>0.29060241256206565</v>
      </c>
      <c r="AR49" s="79">
        <v>4348.95</v>
      </c>
      <c r="AS49" s="80">
        <f t="shared" si="2"/>
        <v>0.24848925035238856</v>
      </c>
      <c r="AT49" s="79">
        <v>4642.3</v>
      </c>
      <c r="AU49" s="80">
        <f t="shared" si="3"/>
        <v>0.24052696274918506</v>
      </c>
      <c r="AV49" s="79">
        <f t="shared" si="0"/>
        <v>-293.35000000000036</v>
      </c>
      <c r="AW49" s="80">
        <f t="shared" si="30"/>
        <v>8.3022253416690592E-3</v>
      </c>
      <c r="AX49" s="79">
        <v>13072.3</v>
      </c>
      <c r="AY49" s="80">
        <f t="shared" si="29"/>
        <v>0.61783888813257248</v>
      </c>
      <c r="AZ49" s="79">
        <v>917.4</v>
      </c>
      <c r="BA49" s="80">
        <f t="shared" si="33"/>
        <v>8.0056510477984455E-2</v>
      </c>
      <c r="BB49" s="79">
        <v>1039.5999999999999</v>
      </c>
      <c r="BC49" s="80">
        <f t="shared" si="34"/>
        <v>0.28998635066385403</v>
      </c>
      <c r="BD49" s="79">
        <f t="shared" si="32"/>
        <v>1957</v>
      </c>
      <c r="BE49" s="80">
        <f t="shared" si="35"/>
        <v>0.18226303389113752</v>
      </c>
      <c r="BF49" s="79">
        <f t="shared" si="31"/>
        <v>-122.19999999999993</v>
      </c>
      <c r="BG49" s="80">
        <f t="shared" si="17"/>
        <v>-3.8091954022988488</v>
      </c>
      <c r="BH49" s="79">
        <v>14270.4</v>
      </c>
      <c r="BI49" s="80">
        <f t="shared" si="28"/>
        <v>0.29805252098929369</v>
      </c>
      <c r="BJ49" s="80"/>
      <c r="BK49" s="80"/>
      <c r="BL49" s="80"/>
      <c r="BM49" s="80"/>
      <c r="BN49" s="97">
        <v>8395</v>
      </c>
      <c r="BO49" s="80">
        <f t="shared" si="28"/>
        <v>0.11354291020029184</v>
      </c>
      <c r="BP49" s="116"/>
      <c r="BQ49" s="97"/>
      <c r="BR49" s="116"/>
      <c r="BS49" s="97"/>
      <c r="BT49" s="116"/>
      <c r="BU49" s="97"/>
      <c r="BV49" s="90">
        <v>13.86</v>
      </c>
      <c r="BW49" s="87">
        <v>0</v>
      </c>
      <c r="BX49" s="90">
        <v>3.15</v>
      </c>
      <c r="BY49" s="90">
        <v>10.98</v>
      </c>
      <c r="BZ49" s="90"/>
      <c r="CA49" s="84">
        <v>118517</v>
      </c>
      <c r="CB49" s="89">
        <f t="shared" si="18"/>
        <v>1.1487484104428569E-2</v>
      </c>
      <c r="CC49" s="85">
        <f t="shared" si="7"/>
        <v>2981.3360108676393</v>
      </c>
      <c r="CD49" s="85">
        <f t="shared" si="15"/>
        <v>517.42237992114394</v>
      </c>
      <c r="CE49" s="91">
        <v>5.7618999999999998</v>
      </c>
      <c r="CF49" s="8">
        <f t="shared" si="19"/>
        <v>0.29747663464769492</v>
      </c>
      <c r="CG49" s="8">
        <f t="shared" si="20"/>
        <v>0.24185666054922383</v>
      </c>
      <c r="CH49" s="85"/>
      <c r="CI49" s="85">
        <v>2577.4</v>
      </c>
      <c r="CJ49" s="85">
        <v>922</v>
      </c>
      <c r="CK49" s="85"/>
      <c r="CL49" s="343">
        <f t="shared" si="26"/>
        <v>0.27178525609395066</v>
      </c>
      <c r="CM49" s="343">
        <f t="shared" si="27"/>
        <v>0.17602040816326525</v>
      </c>
      <c r="CN49" s="85"/>
      <c r="CO49" s="85"/>
      <c r="CP49" s="85"/>
      <c r="CQ49" s="85"/>
      <c r="CR49" s="85"/>
      <c r="CS49" s="85"/>
      <c r="CT49" s="85"/>
      <c r="CU49" s="85"/>
      <c r="CV49" s="85"/>
      <c r="CW49" s="85"/>
      <c r="CX49" s="5">
        <v>3371</v>
      </c>
      <c r="CY49" s="7">
        <f t="shared" si="16"/>
        <v>0.2434526005164146</v>
      </c>
      <c r="CZ49" s="7">
        <v>0.28139999999999998</v>
      </c>
      <c r="DA49" s="7">
        <f t="shared" si="16"/>
        <v>1.8458197611292082E-2</v>
      </c>
      <c r="DB49" s="24"/>
      <c r="DC49" s="7"/>
      <c r="DD49" s="7"/>
      <c r="DE49" s="24"/>
      <c r="DF49" s="7"/>
      <c r="DG49" s="112">
        <v>0.21562000000000001</v>
      </c>
      <c r="DH49" s="7">
        <f t="shared" si="36"/>
        <v>1.2479149291075897</v>
      </c>
      <c r="DI49" s="7"/>
      <c r="DJ49" s="7"/>
      <c r="DK49" s="113">
        <v>8175800</v>
      </c>
      <c r="DL49" s="7">
        <f t="shared" si="1"/>
        <v>0.18191806169948244</v>
      </c>
      <c r="DM49" s="7" t="s">
        <v>783</v>
      </c>
      <c r="DN49" s="8"/>
      <c r="DO49" s="8"/>
      <c r="DP49" s="8" t="s">
        <v>865</v>
      </c>
      <c r="DQ49" s="8" t="s">
        <v>949</v>
      </c>
      <c r="DR49" s="136"/>
      <c r="DT49" s="3" t="s">
        <v>23</v>
      </c>
    </row>
    <row r="50" spans="2:124" x14ac:dyDescent="0.2">
      <c r="B50" s="12" t="s">
        <v>22</v>
      </c>
      <c r="C50" s="4">
        <v>48197.9</v>
      </c>
      <c r="D50" s="9">
        <v>0.13100000000000001</v>
      </c>
      <c r="E50" s="4">
        <v>9471.7999999999993</v>
      </c>
      <c r="F50" s="4">
        <v>22453.1</v>
      </c>
      <c r="G50" s="4">
        <v>16712.5</v>
      </c>
      <c r="H50" s="4"/>
      <c r="I50" s="4"/>
      <c r="J50" s="4"/>
      <c r="K50" s="46">
        <v>46923.5</v>
      </c>
      <c r="L50" s="9">
        <f t="shared" si="37"/>
        <v>0.34529154410289031</v>
      </c>
      <c r="M50" s="49">
        <f t="shared" si="9"/>
        <v>0.97355901398193689</v>
      </c>
      <c r="N50" s="49"/>
      <c r="O50" s="49"/>
      <c r="P50" s="49"/>
      <c r="Q50" s="120"/>
      <c r="R50" s="120"/>
      <c r="S50" s="120"/>
      <c r="T50" s="120"/>
      <c r="U50" s="120"/>
      <c r="V50" s="49"/>
      <c r="W50" s="49"/>
      <c r="X50" s="49"/>
      <c r="Y50" s="49"/>
      <c r="Z50" s="285">
        <f t="shared" si="21"/>
        <v>0.21429154410289031</v>
      </c>
      <c r="AA50" s="286">
        <v>0.255</v>
      </c>
      <c r="AB50" s="49"/>
      <c r="AC50" s="49"/>
      <c r="AD50" s="46"/>
      <c r="AE50" s="46"/>
      <c r="AF50" s="46"/>
      <c r="AG50" s="46"/>
      <c r="AH50" s="46"/>
      <c r="AI50" s="120"/>
      <c r="AJ50" s="120"/>
      <c r="AK50" s="118"/>
      <c r="AL50" s="45"/>
      <c r="AM50" s="9"/>
      <c r="AN50" s="46"/>
      <c r="AO50" s="9"/>
      <c r="AP50" s="79">
        <v>5070.8</v>
      </c>
      <c r="AQ50" s="80">
        <f t="shared" si="23"/>
        <v>0.19172737955346664</v>
      </c>
      <c r="AR50" s="79">
        <v>5218.1000000000004</v>
      </c>
      <c r="AS50" s="80">
        <f t="shared" si="2"/>
        <v>0.19985283804136644</v>
      </c>
      <c r="AT50" s="79">
        <v>5792.62</v>
      </c>
      <c r="AU50" s="80">
        <f t="shared" si="3"/>
        <v>0.24779096568511294</v>
      </c>
      <c r="AV50" s="79">
        <f t="shared" si="0"/>
        <v>-574.51999999999953</v>
      </c>
      <c r="AW50" s="80">
        <f t="shared" si="30"/>
        <v>1.1920021411721247E-2</v>
      </c>
      <c r="AX50" s="79">
        <v>17042.099999999999</v>
      </c>
      <c r="AY50" s="80">
        <f t="shared" si="29"/>
        <v>0.30368030109468114</v>
      </c>
      <c r="AZ50" s="79">
        <v>1210.0999999999999</v>
      </c>
      <c r="BA50" s="80">
        <f t="shared" si="33"/>
        <v>0.31905384783082624</v>
      </c>
      <c r="BB50" s="79">
        <v>1156.2</v>
      </c>
      <c r="BC50" s="80">
        <f t="shared" si="34"/>
        <v>0.11215852250865721</v>
      </c>
      <c r="BD50" s="79">
        <f t="shared" si="32"/>
        <v>2366.3000000000002</v>
      </c>
      <c r="BE50" s="80">
        <f t="shared" si="35"/>
        <v>0.20914665304036806</v>
      </c>
      <c r="BF50" s="79">
        <f t="shared" si="31"/>
        <v>53.899999999999864</v>
      </c>
      <c r="BG50" s="80">
        <f t="shared" si="17"/>
        <v>-1.4410801963993445</v>
      </c>
      <c r="BH50" s="79">
        <v>18622.900000000001</v>
      </c>
      <c r="BI50" s="80">
        <f t="shared" si="28"/>
        <v>0.30500196210337505</v>
      </c>
      <c r="BJ50" s="79"/>
      <c r="BK50" s="80"/>
      <c r="BL50" s="79"/>
      <c r="BM50" s="80"/>
      <c r="BN50" s="97">
        <v>9281</v>
      </c>
      <c r="BO50" s="80">
        <f t="shared" si="28"/>
        <v>0.10553901131625976</v>
      </c>
      <c r="BP50" s="116"/>
      <c r="BQ50" s="97"/>
      <c r="BR50" s="116">
        <v>128532.27</v>
      </c>
      <c r="BS50" s="97"/>
      <c r="BT50" s="116"/>
      <c r="BU50" s="97"/>
      <c r="BV50" s="90">
        <v>13.86</v>
      </c>
      <c r="BW50" s="87">
        <v>0</v>
      </c>
      <c r="BX50" s="90">
        <v>3.15</v>
      </c>
      <c r="BY50" s="90">
        <v>10.98</v>
      </c>
      <c r="BZ50" s="90"/>
      <c r="CA50" s="84">
        <v>119850</v>
      </c>
      <c r="CB50" s="89">
        <f t="shared" si="18"/>
        <v>1.1247331606436317E-2</v>
      </c>
      <c r="CC50" s="85">
        <f t="shared" si="7"/>
        <v>4021.5185648727575</v>
      </c>
      <c r="CD50" s="85">
        <f t="shared" si="15"/>
        <v>466.60384569282576</v>
      </c>
      <c r="CE50" s="86">
        <v>8.6187000000000005</v>
      </c>
      <c r="CF50" s="8">
        <f t="shared" si="19"/>
        <v>0.34889812829329503</v>
      </c>
      <c r="CG50" s="8">
        <f t="shared" si="20"/>
        <v>-9.821479742732242E-2</v>
      </c>
      <c r="CH50" s="85"/>
      <c r="CI50" s="85">
        <v>3496.2</v>
      </c>
      <c r="CJ50" s="85">
        <v>1221</v>
      </c>
      <c r="CK50" s="85"/>
      <c r="CL50" s="343">
        <f t="shared" si="26"/>
        <v>0.35648327772173505</v>
      </c>
      <c r="CM50" s="343">
        <f t="shared" si="27"/>
        <v>0.324295010845987</v>
      </c>
      <c r="CN50" s="85"/>
      <c r="CO50" s="85"/>
      <c r="CP50" s="85"/>
      <c r="CQ50" s="85"/>
      <c r="CR50" s="85"/>
      <c r="CS50" s="85"/>
      <c r="CT50" s="85"/>
      <c r="CU50" s="85"/>
      <c r="CV50" s="85"/>
      <c r="CW50" s="85"/>
      <c r="CX50" s="5">
        <v>4558</v>
      </c>
      <c r="CY50" s="7">
        <f t="shared" si="16"/>
        <v>0.35212103233461889</v>
      </c>
      <c r="CZ50" s="7">
        <v>0.28620000000000001</v>
      </c>
      <c r="DA50" s="7">
        <f t="shared" si="16"/>
        <v>1.7057569296375252E-2</v>
      </c>
      <c r="DB50" s="24"/>
      <c r="DC50" s="7"/>
      <c r="DD50" s="7"/>
      <c r="DE50" s="24"/>
      <c r="DF50" s="7"/>
      <c r="DG50" s="112">
        <v>0.40194999999999997</v>
      </c>
      <c r="DH50" s="7">
        <f t="shared" si="36"/>
        <v>0.86415916890826439</v>
      </c>
      <c r="DI50" s="112"/>
      <c r="DJ50" s="7"/>
      <c r="DK50" s="113">
        <v>9419500</v>
      </c>
      <c r="DL50" s="7">
        <f t="shared" si="1"/>
        <v>0.15211967024633677</v>
      </c>
      <c r="DM50" s="7"/>
      <c r="DN50" s="8" t="s">
        <v>768</v>
      </c>
      <c r="DO50" s="8"/>
      <c r="DP50" s="8"/>
      <c r="DQ50" s="8" t="s">
        <v>950</v>
      </c>
      <c r="DR50" s="136"/>
      <c r="DT50" s="3" t="s">
        <v>22</v>
      </c>
    </row>
    <row r="51" spans="2:124" x14ac:dyDescent="0.2">
      <c r="B51" s="12" t="s">
        <v>21</v>
      </c>
      <c r="C51" s="4">
        <v>60793.7</v>
      </c>
      <c r="D51" s="9">
        <v>0.109</v>
      </c>
      <c r="E51" s="4">
        <v>12020.5</v>
      </c>
      <c r="F51" s="4">
        <v>28677.5</v>
      </c>
      <c r="G51" s="4">
        <v>20641.900000000001</v>
      </c>
      <c r="H51" s="4"/>
      <c r="I51" s="4"/>
      <c r="J51" s="4"/>
      <c r="K51" s="46">
        <v>60750.5</v>
      </c>
      <c r="L51" s="9">
        <f t="shared" si="37"/>
        <v>0.29467111362110665</v>
      </c>
      <c r="M51" s="49">
        <f t="shared" si="9"/>
        <v>0.99928940005296607</v>
      </c>
      <c r="N51" s="49"/>
      <c r="O51" s="49"/>
      <c r="P51" s="49"/>
      <c r="Q51" s="120"/>
      <c r="R51" s="120"/>
      <c r="S51" s="120"/>
      <c r="T51" s="120"/>
      <c r="U51" s="120"/>
      <c r="V51" s="49"/>
      <c r="W51" s="49"/>
      <c r="X51" s="49"/>
      <c r="Y51" s="49"/>
      <c r="Z51" s="285">
        <f t="shared" si="21"/>
        <v>0.18567111362110666</v>
      </c>
      <c r="AA51" s="286">
        <v>0.10099999999999999</v>
      </c>
      <c r="AB51" s="49"/>
      <c r="AC51" s="49"/>
      <c r="AD51" s="46"/>
      <c r="AE51" s="46"/>
      <c r="AF51" s="46"/>
      <c r="AG51" s="46"/>
      <c r="AH51" s="46"/>
      <c r="AI51" s="120"/>
      <c r="AJ51" s="120"/>
      <c r="AK51" s="118"/>
      <c r="AL51" s="45"/>
      <c r="AM51" s="9"/>
      <c r="AN51" s="46"/>
      <c r="AO51" s="9"/>
      <c r="AP51" s="79">
        <v>5973.7</v>
      </c>
      <c r="AQ51" s="80">
        <f>AP51/AP50-1</f>
        <v>0.17805868896426591</v>
      </c>
      <c r="AR51" s="79">
        <v>6242.2</v>
      </c>
      <c r="AS51" s="80">
        <f t="shared" si="2"/>
        <v>0.19625917479542343</v>
      </c>
      <c r="AT51" s="79">
        <v>6823.72</v>
      </c>
      <c r="AU51" s="80">
        <f t="shared" si="3"/>
        <v>0.17800235472031667</v>
      </c>
      <c r="AV51" s="79">
        <f t="shared" si="0"/>
        <v>-581.52000000000044</v>
      </c>
      <c r="AW51" s="80">
        <f t="shared" si="30"/>
        <v>9.5654648425741555E-3</v>
      </c>
      <c r="AX51" s="79">
        <v>20019.3</v>
      </c>
      <c r="AY51" s="80">
        <f t="shared" si="29"/>
        <v>0.17469678032636837</v>
      </c>
      <c r="AZ51" s="79">
        <v>1488.3500000000001</v>
      </c>
      <c r="BA51" s="80">
        <f t="shared" si="33"/>
        <v>0.22993967440707408</v>
      </c>
      <c r="BB51" s="79">
        <v>1321.1699999999998</v>
      </c>
      <c r="BC51" s="80">
        <f t="shared" si="34"/>
        <v>0.1426829268292682</v>
      </c>
      <c r="BD51" s="79">
        <f>AZ51+BB51</f>
        <v>2809.52</v>
      </c>
      <c r="BE51" s="80">
        <f t="shared" si="35"/>
        <v>0.18730507543422203</v>
      </c>
      <c r="BF51" s="79">
        <f t="shared" si="31"/>
        <v>167.18000000000029</v>
      </c>
      <c r="BG51" s="80">
        <f t="shared" si="17"/>
        <v>2.1016697588126294</v>
      </c>
      <c r="BH51" s="79">
        <v>23613.8</v>
      </c>
      <c r="BI51" s="80">
        <f t="shared" si="28"/>
        <v>0.26799800245933758</v>
      </c>
      <c r="BJ51" s="79"/>
      <c r="BK51" s="80"/>
      <c r="BL51" s="79"/>
      <c r="BM51" s="80"/>
      <c r="BN51" s="97">
        <v>10080</v>
      </c>
      <c r="BO51" s="80">
        <f t="shared" si="28"/>
        <v>8.6089861006357182E-2</v>
      </c>
      <c r="BP51" s="116"/>
      <c r="BQ51" s="97"/>
      <c r="BR51" s="116">
        <v>137676.5</v>
      </c>
      <c r="BS51" s="80">
        <f t="shared" ref="BS51:BU74" si="38">BR51/BR50-1</f>
        <v>7.1143456814386052E-2</v>
      </c>
      <c r="BT51" s="116"/>
      <c r="BU51" s="80"/>
      <c r="BV51" s="90">
        <v>15.12</v>
      </c>
      <c r="BW51" s="87">
        <v>0</v>
      </c>
      <c r="BX51" s="90">
        <v>3.15</v>
      </c>
      <c r="BY51" s="90">
        <v>10.98</v>
      </c>
      <c r="BZ51" s="90"/>
      <c r="CA51" s="84">
        <v>121121</v>
      </c>
      <c r="CB51" s="89">
        <f t="shared" si="18"/>
        <v>1.0604922820191875E-2</v>
      </c>
      <c r="CC51" s="85">
        <f t="shared" si="7"/>
        <v>5019.2534737989281</v>
      </c>
      <c r="CD51" s="85">
        <f t="shared" si="15"/>
        <v>601.05781237488213</v>
      </c>
      <c r="CE51" s="86">
        <v>8.3506999999999998</v>
      </c>
      <c r="CF51" s="8">
        <f t="shared" si="19"/>
        <v>0.24809904339152022</v>
      </c>
      <c r="CG51" s="8">
        <f t="shared" si="20"/>
        <v>0.28815443319464196</v>
      </c>
      <c r="CH51" s="85"/>
      <c r="CI51" s="85">
        <v>4283</v>
      </c>
      <c r="CJ51" s="85">
        <v>1578</v>
      </c>
      <c r="CK51" s="85"/>
      <c r="CL51" s="343">
        <f t="shared" si="26"/>
        <v>0.22504433384817801</v>
      </c>
      <c r="CM51" s="343">
        <f t="shared" si="27"/>
        <v>0.2923832923832923</v>
      </c>
      <c r="CN51" s="85"/>
      <c r="CO51" s="85"/>
      <c r="CP51" s="85"/>
      <c r="CQ51" s="85"/>
      <c r="CR51" s="85"/>
      <c r="CS51" s="85"/>
      <c r="CT51" s="85"/>
      <c r="CU51" s="85"/>
      <c r="CV51" s="85"/>
      <c r="CW51" s="85"/>
      <c r="CX51" s="5">
        <v>5500</v>
      </c>
      <c r="CY51" s="7">
        <f t="shared" si="16"/>
        <v>0.20666959192628354</v>
      </c>
      <c r="CZ51" s="7">
        <v>0.29039999999999999</v>
      </c>
      <c r="DA51" s="7">
        <f t="shared" si="16"/>
        <v>1.467505241090139E-2</v>
      </c>
      <c r="DB51" s="24"/>
      <c r="DC51" s="7"/>
      <c r="DD51" s="7"/>
      <c r="DE51" s="24"/>
      <c r="DF51" s="7"/>
      <c r="DG51" s="112">
        <v>0.55627000000000004</v>
      </c>
      <c r="DH51" s="7">
        <f t="shared" si="36"/>
        <v>0.38392834929717656</v>
      </c>
      <c r="DI51" s="112"/>
      <c r="DJ51" s="7"/>
      <c r="DK51" s="113">
        <v>10400000</v>
      </c>
      <c r="DL51" s="7">
        <f t="shared" si="1"/>
        <v>0.10409257391581295</v>
      </c>
      <c r="DM51" s="7"/>
      <c r="DN51" s="8"/>
      <c r="DO51" s="8"/>
      <c r="DP51" s="8"/>
      <c r="DQ51" s="8" t="s">
        <v>944</v>
      </c>
      <c r="DR51" s="136"/>
      <c r="DT51" s="3" t="s">
        <v>21</v>
      </c>
    </row>
    <row r="52" spans="2:124" x14ac:dyDescent="0.2">
      <c r="B52" s="12" t="s">
        <v>20</v>
      </c>
      <c r="C52" s="4">
        <v>71176.600000000006</v>
      </c>
      <c r="D52" s="9">
        <v>0.1</v>
      </c>
      <c r="E52" s="4">
        <v>13878.3</v>
      </c>
      <c r="F52" s="4">
        <v>33828.1</v>
      </c>
      <c r="G52" s="4">
        <v>24107.200000000001</v>
      </c>
      <c r="H52" s="4"/>
      <c r="I52" s="4"/>
      <c r="J52" s="4"/>
      <c r="K52" s="46">
        <v>76094.899999999994</v>
      </c>
      <c r="L52" s="9">
        <f t="shared" si="37"/>
        <v>0.25258063719640167</v>
      </c>
      <c r="M52" s="49">
        <f t="shared" si="9"/>
        <v>1.0690999570083424</v>
      </c>
      <c r="N52" s="49"/>
      <c r="O52" s="49"/>
      <c r="P52" s="49"/>
      <c r="Q52" s="120"/>
      <c r="R52" s="120"/>
      <c r="S52" s="120"/>
      <c r="T52" s="120"/>
      <c r="U52" s="120"/>
      <c r="V52" s="49"/>
      <c r="W52" s="49"/>
      <c r="X52" s="49"/>
      <c r="Y52" s="49"/>
      <c r="Z52" s="285">
        <f t="shared" si="21"/>
        <v>0.15258063719640166</v>
      </c>
      <c r="AA52" s="286">
        <v>7.0000000000000007E-2</v>
      </c>
      <c r="AB52" s="49"/>
      <c r="AC52" s="49"/>
      <c r="AD52" s="46"/>
      <c r="AE52" s="46"/>
      <c r="AF52" s="46"/>
      <c r="AG52" s="46"/>
      <c r="AH52" s="46"/>
      <c r="AI52" s="46"/>
      <c r="AJ52" s="46"/>
      <c r="AK52" s="45"/>
      <c r="AL52" s="45"/>
      <c r="AM52" s="9">
        <v>0.03</v>
      </c>
      <c r="AN52" s="46"/>
      <c r="AO52" s="9"/>
      <c r="AP52" s="79">
        <v>7050.6</v>
      </c>
      <c r="AQ52" s="80">
        <f t="shared" ref="AO52:AQ75" si="39">AP52/AP51-1</f>
        <v>0.18027353231665466</v>
      </c>
      <c r="AR52" s="79">
        <v>7407.99</v>
      </c>
      <c r="AS52" s="80">
        <f t="shared" si="2"/>
        <v>0.18675947582583063</v>
      </c>
      <c r="AT52" s="79">
        <v>7937.55</v>
      </c>
      <c r="AU52" s="80">
        <f t="shared" si="3"/>
        <v>0.16322914773759756</v>
      </c>
      <c r="AV52" s="79">
        <f t="shared" si="0"/>
        <v>-529.5600000000004</v>
      </c>
      <c r="AW52" s="80">
        <f t="shared" si="30"/>
        <v>7.4400856461252765E-3</v>
      </c>
      <c r="AX52" s="79">
        <v>22913.5</v>
      </c>
      <c r="AY52" s="80">
        <f t="shared" si="29"/>
        <v>0.14457048947765405</v>
      </c>
      <c r="AZ52" s="79">
        <v>1511.8500000000001</v>
      </c>
      <c r="BA52" s="80">
        <f>AZ52/AZ51-1</f>
        <v>1.5789296872375402E-2</v>
      </c>
      <c r="BB52" s="79">
        <v>1389.33</v>
      </c>
      <c r="BC52" s="80">
        <f>BB52/BB51-1</f>
        <v>5.1590635573014909E-2</v>
      </c>
      <c r="BD52" s="79">
        <f>AZ52+BB52</f>
        <v>2901.1800000000003</v>
      </c>
      <c r="BE52" s="80">
        <f>BD52/BD51-1</f>
        <v>3.2624789999715409E-2</v>
      </c>
      <c r="BF52" s="79">
        <f t="shared" si="31"/>
        <v>122.52000000000021</v>
      </c>
      <c r="BG52" s="80">
        <f t="shared" si="17"/>
        <v>-0.26713721737049889</v>
      </c>
      <c r="BH52" s="79">
        <v>28360.2</v>
      </c>
      <c r="BI52" s="80">
        <f t="shared" si="28"/>
        <v>0.20100110952070405</v>
      </c>
      <c r="BJ52" s="79"/>
      <c r="BK52" s="80"/>
      <c r="BL52" s="79"/>
      <c r="BM52" s="80"/>
      <c r="BN52" s="97">
        <v>10813</v>
      </c>
      <c r="BO52" s="80">
        <f t="shared" si="28"/>
        <v>7.2718253968254043E-2</v>
      </c>
      <c r="BP52" s="116"/>
      <c r="BQ52" s="97"/>
      <c r="BR52" s="116">
        <v>144734.46</v>
      </c>
      <c r="BS52" s="80">
        <f t="shared" si="38"/>
        <v>5.1264812803927917E-2</v>
      </c>
      <c r="BT52" s="116"/>
      <c r="BU52" s="80"/>
      <c r="BV52" s="90">
        <v>11.7</v>
      </c>
      <c r="BW52" s="87">
        <v>0</v>
      </c>
      <c r="BX52" s="90">
        <v>1.98</v>
      </c>
      <c r="BY52" s="90">
        <v>7.47</v>
      </c>
      <c r="BZ52" s="90"/>
      <c r="CA52" s="84">
        <v>122389</v>
      </c>
      <c r="CB52" s="89">
        <f t="shared" si="18"/>
        <v>1.0468869973002226E-2</v>
      </c>
      <c r="CC52" s="85">
        <f t="shared" si="7"/>
        <v>5815.6043435276042</v>
      </c>
      <c r="CD52" s="85">
        <f t="shared" si="15"/>
        <v>699.47852391421964</v>
      </c>
      <c r="CE52" s="86">
        <v>8.3141999999999996</v>
      </c>
      <c r="CF52" s="8">
        <f t="shared" si="19"/>
        <v>0.15865922569675317</v>
      </c>
      <c r="CG52" s="8">
        <f t="shared" si="20"/>
        <v>0.16374583195326986</v>
      </c>
      <c r="CH52" s="85"/>
      <c r="CI52" s="85">
        <v>4838.8999999999996</v>
      </c>
      <c r="CJ52" s="85">
        <v>1926</v>
      </c>
      <c r="CK52" s="85"/>
      <c r="CL52" s="343">
        <f t="shared" si="26"/>
        <v>0.12979220172776085</v>
      </c>
      <c r="CM52" s="343">
        <f t="shared" si="27"/>
        <v>0.22053231939163509</v>
      </c>
      <c r="CN52" s="85"/>
      <c r="CO52" s="85"/>
      <c r="CP52" s="85"/>
      <c r="CQ52" s="85"/>
      <c r="CR52" s="85"/>
      <c r="CS52" s="85"/>
      <c r="CT52" s="85"/>
      <c r="CU52" s="85"/>
      <c r="CV52" s="85"/>
      <c r="CW52" s="85"/>
      <c r="CX52" s="5">
        <v>6210</v>
      </c>
      <c r="CY52" s="7">
        <f t="shared" si="16"/>
        <v>0.12909090909090915</v>
      </c>
      <c r="CZ52" s="7">
        <v>0.29370000000000002</v>
      </c>
      <c r="DA52" s="7">
        <f t="shared" si="16"/>
        <v>1.1363636363636465E-2</v>
      </c>
      <c r="DB52" s="24"/>
      <c r="DC52" s="7"/>
      <c r="DD52" s="7"/>
      <c r="DE52" s="24"/>
      <c r="DF52" s="7"/>
      <c r="DG52" s="112">
        <v>0.70965999999999996</v>
      </c>
      <c r="DH52" s="7">
        <f t="shared" si="36"/>
        <v>0.27574738885792849</v>
      </c>
      <c r="DI52" s="112"/>
      <c r="DJ52" s="7"/>
      <c r="DK52" s="113">
        <v>11000800</v>
      </c>
      <c r="DL52" s="7">
        <f t="shared" si="1"/>
        <v>5.7769230769230795E-2</v>
      </c>
      <c r="DM52" s="7"/>
      <c r="DN52" s="8"/>
      <c r="DO52" s="8"/>
      <c r="DP52" s="8" t="s">
        <v>943</v>
      </c>
      <c r="DQ52" s="8"/>
      <c r="DR52" s="136"/>
      <c r="DT52" s="3" t="s">
        <v>20</v>
      </c>
    </row>
    <row r="53" spans="2:124" x14ac:dyDescent="0.2">
      <c r="B53" s="12" t="s">
        <v>19</v>
      </c>
      <c r="C53" s="4">
        <v>78973</v>
      </c>
      <c r="D53" s="9">
        <v>9.3000000000000013E-2</v>
      </c>
      <c r="E53" s="4">
        <v>14265.2</v>
      </c>
      <c r="F53" s="4">
        <v>37546</v>
      </c>
      <c r="G53" s="4">
        <v>27903.8</v>
      </c>
      <c r="H53" s="4">
        <v>78802.899999999994</v>
      </c>
      <c r="I53" s="4"/>
      <c r="J53" s="4"/>
      <c r="K53" s="46">
        <v>90995.3</v>
      </c>
      <c r="L53" s="9">
        <f t="shared" si="37"/>
        <v>0.19581338565396633</v>
      </c>
      <c r="M53" s="49">
        <f t="shared" si="9"/>
        <v>1.1522330416724704</v>
      </c>
      <c r="N53" s="120"/>
      <c r="O53" s="120"/>
      <c r="P53" s="49"/>
      <c r="Q53" s="120"/>
      <c r="R53" s="120"/>
      <c r="S53" s="120"/>
      <c r="T53" s="120"/>
      <c r="U53" s="120"/>
      <c r="V53" s="49"/>
      <c r="W53" s="49"/>
      <c r="X53" s="49"/>
      <c r="Y53" s="49"/>
      <c r="Z53" s="285">
        <f t="shared" si="21"/>
        <v>0.10281338565396632</v>
      </c>
      <c r="AA53" s="286">
        <v>4.0000000000000001E-3</v>
      </c>
      <c r="AB53" s="49">
        <v>99.7</v>
      </c>
      <c r="AC53" s="49">
        <v>101.3</v>
      </c>
      <c r="AD53" s="46"/>
      <c r="AE53" s="46"/>
      <c r="AF53" s="46"/>
      <c r="AG53" s="46">
        <v>190</v>
      </c>
      <c r="AH53" s="46"/>
      <c r="AI53" s="46"/>
      <c r="AJ53" s="46"/>
      <c r="AK53" s="45"/>
      <c r="AL53" s="45"/>
      <c r="AM53" s="9">
        <v>0.03</v>
      </c>
      <c r="AN53" s="46"/>
      <c r="AO53" s="9"/>
      <c r="AP53" s="79">
        <v>8225.5</v>
      </c>
      <c r="AQ53" s="80">
        <f t="shared" si="39"/>
        <v>0.1666383002865004</v>
      </c>
      <c r="AR53" s="79">
        <v>8651.14</v>
      </c>
      <c r="AS53" s="80">
        <f t="shared" si="2"/>
        <v>0.16781205158214307</v>
      </c>
      <c r="AT53" s="79">
        <v>9233.56</v>
      </c>
      <c r="AU53" s="80">
        <f t="shared" si="3"/>
        <v>0.16327582188458645</v>
      </c>
      <c r="AV53" s="79">
        <f t="shared" si="0"/>
        <v>-582.42000000000007</v>
      </c>
      <c r="AW53" s="80">
        <f t="shared" si="30"/>
        <v>7.374925607486104E-3</v>
      </c>
      <c r="AX53" s="79">
        <v>24941.1</v>
      </c>
      <c r="AY53" s="80">
        <f t="shared" si="29"/>
        <v>8.8489318524014093E-2</v>
      </c>
      <c r="AZ53" s="79">
        <v>1828.7700000000004</v>
      </c>
      <c r="BA53" s="80">
        <f t="shared" ref="BA53:BA74" si="40">AZ53/AZ52-1</f>
        <v>0.20962397063200733</v>
      </c>
      <c r="BB53" s="79">
        <v>1421.68</v>
      </c>
      <c r="BC53" s="80">
        <f t="shared" ref="BC53:BC74" si="41">BB53/BB52-1</f>
        <v>2.3284604809512555E-2</v>
      </c>
      <c r="BD53" s="79">
        <f t="shared" ref="BD53:BD74" si="42">AZ53+BB53</f>
        <v>3250.4500000000007</v>
      </c>
      <c r="BE53" s="80">
        <f t="shared" ref="BE53:BE74" si="43">BD53/BD52-1</f>
        <v>0.12038894518782017</v>
      </c>
      <c r="BF53" s="79">
        <f t="shared" ref="BF53:BF72" si="44">AZ53-BB53</f>
        <v>407.09000000000037</v>
      </c>
      <c r="BG53" s="80">
        <f t="shared" si="17"/>
        <v>2.3226412014364977</v>
      </c>
      <c r="BH53" s="79">
        <v>31252.9</v>
      </c>
      <c r="BI53" s="80">
        <f t="shared" si="28"/>
        <v>0.10199857546843827</v>
      </c>
      <c r="BJ53" s="79"/>
      <c r="BK53" s="80"/>
      <c r="BL53" s="79"/>
      <c r="BM53" s="80"/>
      <c r="BN53" s="97">
        <v>11345</v>
      </c>
      <c r="BO53" s="80">
        <f t="shared" si="28"/>
        <v>4.9200036992508966E-2</v>
      </c>
      <c r="BP53" s="116"/>
      <c r="BQ53" s="97"/>
      <c r="BR53" s="116">
        <v>139248.26</v>
      </c>
      <c r="BS53" s="80">
        <f t="shared" si="38"/>
        <v>-3.7905278397418196E-2</v>
      </c>
      <c r="BT53" s="116"/>
      <c r="BU53" s="80"/>
      <c r="BV53" s="90">
        <v>9.9</v>
      </c>
      <c r="BW53" s="87">
        <v>0</v>
      </c>
      <c r="BX53" s="90">
        <v>1.71</v>
      </c>
      <c r="BY53" s="90">
        <v>5.67</v>
      </c>
      <c r="BZ53" s="90"/>
      <c r="CA53" s="84">
        <v>123626</v>
      </c>
      <c r="CB53" s="89">
        <f t="shared" si="18"/>
        <v>1.0107117469707161E-2</v>
      </c>
      <c r="CC53" s="85">
        <f t="shared" si="7"/>
        <v>6388.0575283516409</v>
      </c>
      <c r="CD53" s="85">
        <f t="shared" si="15"/>
        <v>770.59247850993279</v>
      </c>
      <c r="CE53" s="86">
        <v>8.2897999999999996</v>
      </c>
      <c r="CF53" s="8">
        <f t="shared" si="19"/>
        <v>9.8433997742838342E-2</v>
      </c>
      <c r="CG53" s="8">
        <f t="shared" si="20"/>
        <v>0.10166710222604936</v>
      </c>
      <c r="CH53" s="85"/>
      <c r="CI53" s="85">
        <v>5160.3</v>
      </c>
      <c r="CJ53" s="85">
        <v>2090</v>
      </c>
      <c r="CK53" s="85"/>
      <c r="CL53" s="343">
        <f t="shared" si="26"/>
        <v>6.6420054144537E-2</v>
      </c>
      <c r="CM53" s="343">
        <f t="shared" si="27"/>
        <v>8.5150571131879627E-2</v>
      </c>
      <c r="CN53" s="85"/>
      <c r="CO53" s="85"/>
      <c r="CP53" s="85"/>
      <c r="CQ53" s="85"/>
      <c r="CR53" s="85"/>
      <c r="CS53" s="85"/>
      <c r="CT53" s="85"/>
      <c r="CU53" s="85"/>
      <c r="CV53" s="85"/>
      <c r="CW53" s="85"/>
      <c r="CX53" s="5">
        <v>6470</v>
      </c>
      <c r="CY53" s="7">
        <f t="shared" si="16"/>
        <v>4.1867954911433136E-2</v>
      </c>
      <c r="CZ53" s="7">
        <v>0.29920000000000002</v>
      </c>
      <c r="DA53" s="7">
        <f t="shared" si="16"/>
        <v>1.8726591760299671E-2</v>
      </c>
      <c r="DB53" s="24">
        <v>62</v>
      </c>
      <c r="DC53" s="7"/>
      <c r="DD53" s="7"/>
      <c r="DE53" s="24"/>
      <c r="DF53" s="7"/>
      <c r="DG53" s="112">
        <v>0.68789</v>
      </c>
      <c r="DH53" s="7">
        <f t="shared" si="36"/>
        <v>-3.0676662063523263E-2</v>
      </c>
      <c r="DI53" s="112"/>
      <c r="DJ53" s="7"/>
      <c r="DK53" s="113">
        <v>12190900</v>
      </c>
      <c r="DL53" s="7">
        <f t="shared" si="1"/>
        <v>0.10818304123336486</v>
      </c>
      <c r="DM53" s="7"/>
      <c r="DN53" s="8" t="s">
        <v>769</v>
      </c>
      <c r="DO53" s="8"/>
      <c r="DP53" s="8" t="s">
        <v>914</v>
      </c>
      <c r="DQ53" s="8"/>
      <c r="DR53" s="136"/>
      <c r="DT53" s="3" t="s">
        <v>19</v>
      </c>
    </row>
    <row r="54" spans="2:124" x14ac:dyDescent="0.2">
      <c r="B54" s="12" t="s">
        <v>18</v>
      </c>
      <c r="C54" s="4">
        <v>84402.3</v>
      </c>
      <c r="D54" s="9">
        <v>7.8E-2</v>
      </c>
      <c r="E54" s="4">
        <v>14618.7</v>
      </c>
      <c r="F54" s="4">
        <v>39018.5</v>
      </c>
      <c r="G54" s="4">
        <v>31558.3</v>
      </c>
      <c r="H54" s="4">
        <v>83817.600000000006</v>
      </c>
      <c r="I54" s="9">
        <f>H54/H53-1</f>
        <v>6.3635982939714397E-2</v>
      </c>
      <c r="J54" s="9"/>
      <c r="K54" s="46">
        <v>104498.5</v>
      </c>
      <c r="L54" s="9">
        <f t="shared" si="37"/>
        <v>0.14839447751697055</v>
      </c>
      <c r="M54" s="49">
        <f t="shared" si="9"/>
        <v>1.238100146559987</v>
      </c>
      <c r="N54" s="120"/>
      <c r="O54" s="120"/>
      <c r="P54" s="49"/>
      <c r="Q54" s="120"/>
      <c r="R54" s="120"/>
      <c r="S54" s="120"/>
      <c r="T54" s="120"/>
      <c r="U54" s="120"/>
      <c r="V54" s="49"/>
      <c r="W54" s="49"/>
      <c r="X54" s="49"/>
      <c r="Y54" s="49"/>
      <c r="Z54" s="285">
        <f t="shared" si="21"/>
        <v>7.0394477516970547E-2</v>
      </c>
      <c r="AA54" s="286">
        <v>-0.01</v>
      </c>
      <c r="AB54" s="49">
        <v>95.9</v>
      </c>
      <c r="AC54" s="49">
        <v>95.8</v>
      </c>
      <c r="AD54" s="46"/>
      <c r="AE54" s="46"/>
      <c r="AF54" s="46"/>
      <c r="AG54" s="46">
        <v>4270</v>
      </c>
      <c r="AH54" s="46"/>
      <c r="AI54" s="46"/>
      <c r="AJ54" s="46"/>
      <c r="AK54" s="45"/>
      <c r="AL54" s="45"/>
      <c r="AM54" s="9">
        <v>4.7E-2</v>
      </c>
      <c r="AN54" s="46"/>
      <c r="AO54" s="9"/>
      <c r="AP54" s="79">
        <v>9093</v>
      </c>
      <c r="AQ54" s="80">
        <f t="shared" si="39"/>
        <v>0.10546471339128316</v>
      </c>
      <c r="AR54" s="79">
        <v>9875.9500000000007</v>
      </c>
      <c r="AS54" s="80">
        <f t="shared" si="2"/>
        <v>0.14157787297396651</v>
      </c>
      <c r="AT54" s="79">
        <v>10798.18</v>
      </c>
      <c r="AU54" s="80">
        <f t="shared" si="3"/>
        <v>0.16944926983741926</v>
      </c>
      <c r="AV54" s="79">
        <f t="shared" si="0"/>
        <v>-922.22999999999956</v>
      </c>
      <c r="AW54" s="80">
        <f t="shared" si="30"/>
        <v>1.0926597971856212E-2</v>
      </c>
      <c r="AX54" s="79">
        <v>28406.2</v>
      </c>
      <c r="AY54" s="80">
        <f t="shared" si="29"/>
        <v>0.13893132219509163</v>
      </c>
      <c r="AZ54" s="79">
        <v>1838.0800000000002</v>
      </c>
      <c r="BA54" s="80">
        <f t="shared" si="40"/>
        <v>5.0908534151368201E-3</v>
      </c>
      <c r="BB54" s="79">
        <v>1402.37</v>
      </c>
      <c r="BC54" s="80">
        <f t="shared" si="41"/>
        <v>-1.3582522086545645E-2</v>
      </c>
      <c r="BD54" s="79">
        <f t="shared" si="42"/>
        <v>3240.45</v>
      </c>
      <c r="BE54" s="80">
        <f t="shared" si="43"/>
        <v>-3.0764971004018093E-3</v>
      </c>
      <c r="BF54" s="79">
        <f t="shared" si="44"/>
        <v>435.71000000000026</v>
      </c>
      <c r="BG54" s="80">
        <f t="shared" si="17"/>
        <v>7.0303864010414996E-2</v>
      </c>
      <c r="BH54" s="79">
        <v>33378.1</v>
      </c>
      <c r="BI54" s="80">
        <f t="shared" si="28"/>
        <v>6.8000089591685686E-2</v>
      </c>
      <c r="BJ54" s="79"/>
      <c r="BK54" s="80"/>
      <c r="BL54" s="79"/>
      <c r="BM54" s="80"/>
      <c r="BN54" s="97">
        <v>11660</v>
      </c>
      <c r="BO54" s="80">
        <f t="shared" si="28"/>
        <v>2.7765535478184278E-2</v>
      </c>
      <c r="BP54" s="116"/>
      <c r="BQ54" s="97"/>
      <c r="BR54" s="116">
        <v>129492.18</v>
      </c>
      <c r="BS54" s="80">
        <f t="shared" si="38"/>
        <v>-7.0062491265600157E-2</v>
      </c>
      <c r="BT54" s="116"/>
      <c r="BU54" s="80"/>
      <c r="BV54" s="90">
        <v>7.2</v>
      </c>
      <c r="BW54" s="87">
        <v>0</v>
      </c>
      <c r="BX54" s="90">
        <v>1.44</v>
      </c>
      <c r="BY54" s="90">
        <v>3.78</v>
      </c>
      <c r="BZ54" s="90"/>
      <c r="CA54" s="84">
        <v>124761</v>
      </c>
      <c r="CB54" s="89">
        <f t="shared" si="18"/>
        <v>9.1809166356591199E-3</v>
      </c>
      <c r="CC54" s="85">
        <f t="shared" si="7"/>
        <v>6765.1189073508549</v>
      </c>
      <c r="CD54" s="85">
        <f t="shared" si="15"/>
        <v>817.13216501200077</v>
      </c>
      <c r="CE54" s="86">
        <v>8.2790999999999997</v>
      </c>
      <c r="CF54" s="8">
        <f t="shared" si="19"/>
        <v>5.9025983614851674E-2</v>
      </c>
      <c r="CG54" s="8">
        <f t="shared" si="20"/>
        <v>6.0394680456861138E-2</v>
      </c>
      <c r="CH54" s="85"/>
      <c r="CI54" s="85">
        <v>5425.1</v>
      </c>
      <c r="CJ54" s="85">
        <v>2162</v>
      </c>
      <c r="CK54" s="85"/>
      <c r="CL54" s="343">
        <f t="shared" si="26"/>
        <v>5.1314846036083273E-2</v>
      </c>
      <c r="CM54" s="343">
        <f t="shared" si="27"/>
        <v>3.4449760765550286E-2</v>
      </c>
      <c r="CN54" s="85"/>
      <c r="CO54" s="85"/>
      <c r="CP54" s="85"/>
      <c r="CQ54" s="85"/>
      <c r="CR54" s="85"/>
      <c r="CS54" s="85"/>
      <c r="CT54" s="85"/>
      <c r="CU54" s="85"/>
      <c r="CV54" s="85"/>
      <c r="CW54" s="85"/>
      <c r="CX54" s="5">
        <v>7479</v>
      </c>
      <c r="CY54" s="7">
        <f t="shared" si="16"/>
        <v>0.15595054095826888</v>
      </c>
      <c r="CZ54" s="7">
        <v>0.30399999999999999</v>
      </c>
      <c r="DA54" s="7">
        <f t="shared" si="16"/>
        <v>1.6042780748662944E-2</v>
      </c>
      <c r="DB54" s="24">
        <v>210</v>
      </c>
      <c r="DC54" s="7">
        <f>DB54/DB53-1</f>
        <v>2.3870967741935485</v>
      </c>
      <c r="DD54" s="7">
        <f t="shared" ref="DD54:DD73" si="45">DB54/CA54</f>
        <v>1.6832183134152499E-3</v>
      </c>
      <c r="DE54" s="24"/>
      <c r="DF54" s="7"/>
      <c r="DG54" s="112">
        <v>0.76676999999999995</v>
      </c>
      <c r="DH54" s="7">
        <f t="shared" si="36"/>
        <v>0.1146694965764874</v>
      </c>
      <c r="DI54" s="112"/>
      <c r="DJ54" s="7"/>
      <c r="DK54" s="113">
        <v>13193000</v>
      </c>
      <c r="DL54" s="7">
        <f t="shared" si="1"/>
        <v>8.2200657867753879E-2</v>
      </c>
      <c r="DM54" s="7" t="s">
        <v>783</v>
      </c>
      <c r="DN54" s="3" t="s">
        <v>1206</v>
      </c>
      <c r="DO54" s="8" t="s">
        <v>848</v>
      </c>
      <c r="DP54" s="8" t="s">
        <v>945</v>
      </c>
      <c r="DQ54" s="8" t="s">
        <v>922</v>
      </c>
      <c r="DR54" s="136" t="s">
        <v>948</v>
      </c>
      <c r="DT54" s="3" t="s">
        <v>18</v>
      </c>
    </row>
    <row r="55" spans="2:124" x14ac:dyDescent="0.2">
      <c r="B55" s="12" t="s">
        <v>17</v>
      </c>
      <c r="C55" s="4">
        <v>89677.1</v>
      </c>
      <c r="D55" s="9">
        <v>7.5999999999999998E-2</v>
      </c>
      <c r="E55" s="4">
        <v>14549</v>
      </c>
      <c r="F55" s="4">
        <v>41080.9</v>
      </c>
      <c r="G55" s="4">
        <v>34934.5</v>
      </c>
      <c r="H55" s="4">
        <v>89366.5</v>
      </c>
      <c r="I55" s="9">
        <f t="shared" ref="I55:I74" si="46">H55/H54-1</f>
        <v>6.6202086435307006E-2</v>
      </c>
      <c r="J55" s="9"/>
      <c r="K55" s="46">
        <v>119897.9</v>
      </c>
      <c r="L55" s="9">
        <f t="shared" si="37"/>
        <v>0.14736479470997188</v>
      </c>
      <c r="M55" s="49">
        <f t="shared" si="9"/>
        <v>1.3369957324668169</v>
      </c>
      <c r="N55" s="120"/>
      <c r="O55" s="120"/>
      <c r="P55" s="49"/>
      <c r="Q55" s="120"/>
      <c r="R55" s="120"/>
      <c r="S55" s="120"/>
      <c r="T55" s="120"/>
      <c r="U55" s="120"/>
      <c r="V55" s="49"/>
      <c r="W55" s="49"/>
      <c r="X55" s="49"/>
      <c r="Y55" s="49"/>
      <c r="Z55" s="285">
        <f t="shared" si="21"/>
        <v>7.1364794709971882E-2</v>
      </c>
      <c r="AA55" s="286">
        <v>-0.01</v>
      </c>
      <c r="AB55" s="49">
        <v>97.6</v>
      </c>
      <c r="AC55" s="49">
        <v>96.7</v>
      </c>
      <c r="AD55" s="46"/>
      <c r="AE55" s="46"/>
      <c r="AF55" s="46"/>
      <c r="AG55" s="46"/>
      <c r="AH55" s="46"/>
      <c r="AI55" s="46"/>
      <c r="AJ55" s="46"/>
      <c r="AK55" s="45"/>
      <c r="AL55" s="45"/>
      <c r="AM55" s="9">
        <v>0.05</v>
      </c>
      <c r="AN55" s="46"/>
      <c r="AO55" s="9"/>
      <c r="AP55" s="79">
        <v>10315</v>
      </c>
      <c r="AQ55" s="80">
        <f t="shared" si="39"/>
        <v>0.13438909050918291</v>
      </c>
      <c r="AR55" s="79">
        <v>11444.08</v>
      </c>
      <c r="AS55" s="80">
        <f t="shared" si="2"/>
        <v>0.15878269938588185</v>
      </c>
      <c r="AT55" s="79">
        <v>13187.67</v>
      </c>
      <c r="AU55" s="80">
        <f t="shared" si="3"/>
        <v>0.22128636492445941</v>
      </c>
      <c r="AV55" s="79">
        <f t="shared" si="0"/>
        <v>-1743.5900000000001</v>
      </c>
      <c r="AW55" s="80">
        <f t="shared" si="30"/>
        <v>1.9442979311329201E-2</v>
      </c>
      <c r="AX55" s="79">
        <v>29854.7</v>
      </c>
      <c r="AY55" s="80">
        <f t="shared" si="29"/>
        <v>5.0992388985503068E-2</v>
      </c>
      <c r="AZ55" s="79">
        <v>1949.31</v>
      </c>
      <c r="BA55" s="80">
        <f t="shared" si="40"/>
        <v>6.0514232242339761E-2</v>
      </c>
      <c r="BB55" s="79">
        <v>1657.16</v>
      </c>
      <c r="BC55" s="80">
        <f t="shared" si="41"/>
        <v>0.18168528990209443</v>
      </c>
      <c r="BD55" s="79">
        <f t="shared" si="42"/>
        <v>3606.4700000000003</v>
      </c>
      <c r="BE55" s="80">
        <f t="shared" si="43"/>
        <v>0.11295344782360495</v>
      </c>
      <c r="BF55" s="79">
        <f t="shared" si="44"/>
        <v>292.14999999999986</v>
      </c>
      <c r="BG55" s="80">
        <f t="shared" si="17"/>
        <v>-0.3294852080512275</v>
      </c>
      <c r="BH55" s="79">
        <v>35647.9</v>
      </c>
      <c r="BI55" s="80">
        <f t="shared" si="28"/>
        <v>6.8002672410952147E-2</v>
      </c>
      <c r="BJ55" s="79"/>
      <c r="BK55" s="80"/>
      <c r="BL55" s="79"/>
      <c r="BM55" s="80"/>
      <c r="BN55" s="97">
        <v>12043</v>
      </c>
      <c r="BO55" s="80">
        <f t="shared" si="28"/>
        <v>3.2847341337907343E-2</v>
      </c>
      <c r="BP55" s="116"/>
      <c r="BQ55" s="97"/>
      <c r="BR55" s="116">
        <v>126365.35</v>
      </c>
      <c r="BS55" s="80">
        <f t="shared" si="38"/>
        <v>-2.4146863540331021E-2</v>
      </c>
      <c r="BT55" s="116"/>
      <c r="BU55" s="80"/>
      <c r="BV55" s="90">
        <v>6.03</v>
      </c>
      <c r="BW55" s="90">
        <v>4.59</v>
      </c>
      <c r="BX55" s="90">
        <v>0.99</v>
      </c>
      <c r="BY55" s="90">
        <v>2.25</v>
      </c>
      <c r="BZ55" s="90"/>
      <c r="CA55" s="84">
        <v>125786</v>
      </c>
      <c r="CB55" s="89">
        <f t="shared" si="18"/>
        <v>8.2157084345269027E-3</v>
      </c>
      <c r="CC55" s="85">
        <f t="shared" si="7"/>
        <v>7129.3387181403332</v>
      </c>
      <c r="CD55" s="85">
        <f t="shared" si="15"/>
        <v>861.0728438741404</v>
      </c>
      <c r="CE55" s="86">
        <v>8.2796000000000003</v>
      </c>
      <c r="CF55" s="8">
        <f t="shared" si="19"/>
        <v>5.3837902301129281E-2</v>
      </c>
      <c r="CG55" s="8">
        <f t="shared" si="20"/>
        <v>5.3774261672215884E-2</v>
      </c>
      <c r="CH55" s="85"/>
      <c r="CI55" s="85">
        <v>5854</v>
      </c>
      <c r="CJ55" s="85">
        <v>2210</v>
      </c>
      <c r="CK55" s="85"/>
      <c r="CL55" s="343">
        <f t="shared" si="26"/>
        <v>7.905845053547389E-2</v>
      </c>
      <c r="CM55" s="343">
        <f t="shared" si="27"/>
        <v>2.2201665124884418E-2</v>
      </c>
      <c r="CN55" s="85"/>
      <c r="CO55" s="85"/>
      <c r="CP55" s="85"/>
      <c r="CQ55" s="85"/>
      <c r="CR55" s="85"/>
      <c r="CS55" s="85"/>
      <c r="CT55" s="85"/>
      <c r="CU55" s="85"/>
      <c r="CV55" s="85"/>
      <c r="CW55" s="85"/>
      <c r="CX55" s="5">
        <v>8346</v>
      </c>
      <c r="CY55" s="7">
        <f t="shared" si="16"/>
        <v>0.11592458884877654</v>
      </c>
      <c r="CZ55" s="7">
        <v>0.30890000000000001</v>
      </c>
      <c r="DA55" s="7">
        <f t="shared" si="16"/>
        <v>1.6118421052631726E-2</v>
      </c>
      <c r="DB55" s="24">
        <v>890</v>
      </c>
      <c r="DC55" s="7">
        <f t="shared" ref="DC55:DF74" si="47">DB55/DB54-1</f>
        <v>3.2380952380952381</v>
      </c>
      <c r="DD55" s="7">
        <f t="shared" si="45"/>
        <v>7.075509198161958E-3</v>
      </c>
      <c r="DE55" s="24"/>
      <c r="DF55" s="7"/>
      <c r="DG55" s="112">
        <v>0.90912999999999999</v>
      </c>
      <c r="DH55" s="7">
        <f t="shared" si="36"/>
        <v>0.18566193252213847</v>
      </c>
      <c r="DI55" s="112"/>
      <c r="DJ55" s="7"/>
      <c r="DK55" s="113">
        <v>14529400</v>
      </c>
      <c r="DL55" s="7">
        <f t="shared" si="1"/>
        <v>0.10129614189342839</v>
      </c>
      <c r="DM55" s="7"/>
      <c r="DN55" s="8" t="s">
        <v>836</v>
      </c>
      <c r="DO55" s="8"/>
      <c r="DP55" s="8" t="s">
        <v>770</v>
      </c>
      <c r="DQ55" s="8"/>
      <c r="DR55" s="136"/>
      <c r="DT55" s="3" t="s">
        <v>17</v>
      </c>
    </row>
    <row r="56" spans="2:124" x14ac:dyDescent="0.2">
      <c r="B56" s="12" t="s">
        <v>16</v>
      </c>
      <c r="C56" s="4">
        <v>99214.6</v>
      </c>
      <c r="D56" s="9">
        <v>8.4000000000000005E-2</v>
      </c>
      <c r="E56" s="4">
        <v>14717.4</v>
      </c>
      <c r="F56" s="4">
        <v>45664.800000000003</v>
      </c>
      <c r="G56" s="4">
        <v>39897.9</v>
      </c>
      <c r="H56" s="4">
        <v>99066.1</v>
      </c>
      <c r="I56" s="9">
        <f t="shared" si="46"/>
        <v>0.10853731543699263</v>
      </c>
      <c r="J56" s="347" t="s">
        <v>2664</v>
      </c>
      <c r="K56" s="46">
        <v>134610.29999999999</v>
      </c>
      <c r="L56" s="9">
        <f t="shared" si="37"/>
        <v>0.12270773716637229</v>
      </c>
      <c r="M56" s="49">
        <f t="shared" si="9"/>
        <v>1.3567589850687296</v>
      </c>
      <c r="N56" s="120"/>
      <c r="O56" s="120"/>
      <c r="P56" s="49"/>
      <c r="Q56" s="120"/>
      <c r="R56" s="120"/>
      <c r="S56" s="120"/>
      <c r="T56" s="120"/>
      <c r="U56" s="120"/>
      <c r="V56" s="49">
        <v>0.17</v>
      </c>
      <c r="W56" s="49"/>
      <c r="X56" s="49">
        <v>60.3</v>
      </c>
      <c r="Y56" s="49"/>
      <c r="Z56" s="285">
        <f t="shared" si="21"/>
        <v>3.8707737166372283E-2</v>
      </c>
      <c r="AA56" s="286">
        <v>1.4999999999999999E-2</v>
      </c>
      <c r="AB56" s="49">
        <v>102.8</v>
      </c>
      <c r="AC56" s="49">
        <v>105.1</v>
      </c>
      <c r="AD56" s="46"/>
      <c r="AE56" s="46"/>
      <c r="AF56" s="46"/>
      <c r="AG56" s="46"/>
      <c r="AH56" s="119"/>
      <c r="AI56" s="119"/>
      <c r="AJ56" s="119"/>
      <c r="AK56" s="45"/>
      <c r="AL56" s="45"/>
      <c r="AM56" s="9">
        <v>7.0000000000000007E-2</v>
      </c>
      <c r="AN56" s="46"/>
      <c r="AO56" s="9"/>
      <c r="AP56" s="79">
        <v>12665.8</v>
      </c>
      <c r="AQ56" s="80">
        <f t="shared" si="39"/>
        <v>0.22790111488124087</v>
      </c>
      <c r="AR56" s="79">
        <v>13395.23</v>
      </c>
      <c r="AS56" s="80">
        <f t="shared" si="2"/>
        <v>0.17049426428336734</v>
      </c>
      <c r="AT56" s="79">
        <v>15886.5</v>
      </c>
      <c r="AU56" s="80">
        <f t="shared" si="3"/>
        <v>0.20464797799762957</v>
      </c>
      <c r="AV56" s="79">
        <f t="shared" si="0"/>
        <v>-2491.2700000000004</v>
      </c>
      <c r="AW56" s="80">
        <f t="shared" si="30"/>
        <v>2.5109913258734101E-2</v>
      </c>
      <c r="AX56" s="79">
        <v>32917.699999999997</v>
      </c>
      <c r="AY56" s="80">
        <f t="shared" si="29"/>
        <v>0.10259691103913271</v>
      </c>
      <c r="AZ56" s="79">
        <v>2492.11</v>
      </c>
      <c r="BA56" s="80">
        <f t="shared" si="40"/>
        <v>0.27845750547629677</v>
      </c>
      <c r="BB56" s="79">
        <v>2250.9300000000003</v>
      </c>
      <c r="BC56" s="80">
        <f t="shared" si="41"/>
        <v>0.35830577614714332</v>
      </c>
      <c r="BD56" s="79">
        <f t="shared" si="42"/>
        <v>4743.0400000000009</v>
      </c>
      <c r="BE56" s="80">
        <f t="shared" si="43"/>
        <v>0.31514749880076653</v>
      </c>
      <c r="BF56" s="79">
        <f t="shared" si="44"/>
        <v>241.17999999999984</v>
      </c>
      <c r="BG56" s="80">
        <f t="shared" si="17"/>
        <v>-0.17446517200068479</v>
      </c>
      <c r="BH56" s="79">
        <v>39105.699999999997</v>
      </c>
      <c r="BI56" s="80">
        <f t="shared" si="28"/>
        <v>9.6998701185764036E-2</v>
      </c>
      <c r="BJ56" s="79"/>
      <c r="BK56" s="80"/>
      <c r="BL56" s="79"/>
      <c r="BM56" s="80"/>
      <c r="BN56" s="97">
        <v>13130</v>
      </c>
      <c r="BO56" s="80">
        <f t="shared" si="28"/>
        <v>9.0259902017769678E-2</v>
      </c>
      <c r="BP56" s="116">
        <v>13917.315789</v>
      </c>
      <c r="BQ56" s="116">
        <v>14121</v>
      </c>
      <c r="BR56" s="116">
        <v>141091.70000000001</v>
      </c>
      <c r="BS56" s="80">
        <f t="shared" si="38"/>
        <v>0.11653788004385701</v>
      </c>
      <c r="BT56" s="116">
        <v>5497.59</v>
      </c>
      <c r="BU56" s="80"/>
      <c r="BV56" s="90">
        <v>6.03</v>
      </c>
      <c r="BW56" s="90">
        <v>4.59</v>
      </c>
      <c r="BX56" s="90">
        <v>0.99</v>
      </c>
      <c r="BY56" s="90">
        <v>2.25</v>
      </c>
      <c r="BZ56" s="90"/>
      <c r="CA56" s="84">
        <v>126743</v>
      </c>
      <c r="CB56" s="89">
        <f t="shared" si="18"/>
        <v>7.608159890607924E-3</v>
      </c>
      <c r="CC56" s="85">
        <f t="shared" si="7"/>
        <v>7828.0141704078333</v>
      </c>
      <c r="CD56" s="85">
        <f t="shared" si="15"/>
        <v>945.5950631049277</v>
      </c>
      <c r="CE56" s="86">
        <v>8.2783999999999995</v>
      </c>
      <c r="CF56" s="8">
        <f t="shared" si="19"/>
        <v>9.8000036173024885E-2</v>
      </c>
      <c r="CG56" s="8">
        <f t="shared" si="20"/>
        <v>9.8159197368836715E-2</v>
      </c>
      <c r="CH56" s="85"/>
      <c r="CI56" s="85">
        <v>6280</v>
      </c>
      <c r="CJ56" s="85">
        <v>2253</v>
      </c>
      <c r="CK56" s="85"/>
      <c r="CL56" s="343">
        <f t="shared" si="26"/>
        <v>7.2770755039289314E-2</v>
      </c>
      <c r="CM56" s="343">
        <f t="shared" si="27"/>
        <v>1.9457013574660564E-2</v>
      </c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5">
        <v>9333</v>
      </c>
      <c r="CY56" s="7">
        <f t="shared" si="16"/>
        <v>0.11826024442846883</v>
      </c>
      <c r="CZ56" s="7">
        <v>0.36219999999999997</v>
      </c>
      <c r="DA56" s="7">
        <f t="shared" si="16"/>
        <v>0.17254775008093226</v>
      </c>
      <c r="DB56" s="24">
        <v>2250</v>
      </c>
      <c r="DC56" s="7">
        <f t="shared" si="47"/>
        <v>1.5280898876404496</v>
      </c>
      <c r="DD56" s="7">
        <f t="shared" si="45"/>
        <v>1.7752459701916478E-2</v>
      </c>
      <c r="DE56" s="24"/>
      <c r="DF56" s="7"/>
      <c r="DG56" s="112">
        <v>1.10314</v>
      </c>
      <c r="DH56" s="7">
        <f t="shared" si="36"/>
        <v>0.21340182372158001</v>
      </c>
      <c r="DI56" s="112"/>
      <c r="DJ56" s="7"/>
      <c r="DK56" s="113">
        <v>16089100</v>
      </c>
      <c r="DL56" s="7">
        <f t="shared" si="1"/>
        <v>0.10734786020069653</v>
      </c>
      <c r="DM56" s="7"/>
      <c r="DN56" s="8"/>
      <c r="DO56" s="8"/>
      <c r="DP56" s="8" t="s">
        <v>771</v>
      </c>
      <c r="DQ56" s="8"/>
      <c r="DR56" s="136"/>
      <c r="DT56" s="3" t="s">
        <v>16</v>
      </c>
    </row>
    <row r="57" spans="2:124" x14ac:dyDescent="0.2">
      <c r="B57" s="12" t="s">
        <v>15</v>
      </c>
      <c r="C57" s="4">
        <v>109655.2</v>
      </c>
      <c r="D57" s="9">
        <v>8.3000000000000004E-2</v>
      </c>
      <c r="E57" s="4">
        <v>15502.5</v>
      </c>
      <c r="F57" s="4">
        <v>49660.7</v>
      </c>
      <c r="G57" s="4">
        <v>45700</v>
      </c>
      <c r="H57" s="4">
        <v>109276.2</v>
      </c>
      <c r="I57" s="9">
        <f t="shared" si="46"/>
        <v>0.10306351012102022</v>
      </c>
      <c r="J57" s="347" t="s">
        <v>2664</v>
      </c>
      <c r="K57" s="46">
        <v>158301.9</v>
      </c>
      <c r="L57" s="9">
        <f t="shared" si="37"/>
        <v>0.17600139068109955</v>
      </c>
      <c r="M57" s="49">
        <f t="shared" si="9"/>
        <v>1.4436333160670902</v>
      </c>
      <c r="N57" s="120"/>
      <c r="O57" s="120"/>
      <c r="P57" s="49"/>
      <c r="Q57" s="120"/>
      <c r="R57" s="120"/>
      <c r="S57" s="120"/>
      <c r="T57" s="120"/>
      <c r="U57" s="120"/>
      <c r="V57" s="49">
        <v>0.21</v>
      </c>
      <c r="W57" s="9">
        <f t="shared" ref="W57:Y75" si="48">V57/V56-1</f>
        <v>0.23529411764705865</v>
      </c>
      <c r="X57" s="49">
        <v>78.599999999999994</v>
      </c>
      <c r="Y57" s="9">
        <f t="shared" si="48"/>
        <v>0.30348258706467668</v>
      </c>
      <c r="Z57" s="285">
        <f t="shared" si="21"/>
        <v>9.3001390681099541E-2</v>
      </c>
      <c r="AA57" s="286">
        <v>-6.0000000000000001E-3</v>
      </c>
      <c r="AB57" s="49">
        <v>98.7</v>
      </c>
      <c r="AC57" s="49">
        <v>99.8</v>
      </c>
      <c r="AD57" s="46"/>
      <c r="AE57" s="46"/>
      <c r="AF57" s="46"/>
      <c r="AG57" s="46"/>
      <c r="AH57" s="119"/>
      <c r="AI57" s="119"/>
      <c r="AJ57" s="119"/>
      <c r="AK57" s="45"/>
      <c r="AL57" s="45"/>
      <c r="AM57" s="9">
        <v>0.1</v>
      </c>
      <c r="AN57" s="46"/>
      <c r="AO57" s="9"/>
      <c r="AP57" s="79">
        <v>15165.5</v>
      </c>
      <c r="AQ57" s="80">
        <f t="shared" si="39"/>
        <v>0.19735824030065219</v>
      </c>
      <c r="AR57" s="79">
        <v>16386.04</v>
      </c>
      <c r="AS57" s="80">
        <f t="shared" si="2"/>
        <v>0.22327425508931165</v>
      </c>
      <c r="AT57" s="79">
        <v>18902.580000000002</v>
      </c>
      <c r="AU57" s="80">
        <f t="shared" si="3"/>
        <v>0.18985176092909084</v>
      </c>
      <c r="AV57" s="79">
        <f t="shared" si="0"/>
        <v>-2516.5400000000009</v>
      </c>
      <c r="AW57" s="80">
        <f t="shared" si="30"/>
        <v>2.2949572842874764E-2</v>
      </c>
      <c r="AX57" s="79">
        <v>37213.5</v>
      </c>
      <c r="AY57" s="80">
        <f t="shared" si="29"/>
        <v>0.130501219708546</v>
      </c>
      <c r="AZ57" s="79">
        <v>2660.7300000000005</v>
      </c>
      <c r="BA57" s="80">
        <f t="shared" si="40"/>
        <v>6.7661539819670935E-2</v>
      </c>
      <c r="BB57" s="79">
        <v>2435.91</v>
      </c>
      <c r="BC57" s="80">
        <f t="shared" si="41"/>
        <v>8.2179365862110165E-2</v>
      </c>
      <c r="BD57" s="79">
        <f t="shared" si="42"/>
        <v>5096.6400000000003</v>
      </c>
      <c r="BE57" s="80">
        <f t="shared" si="43"/>
        <v>7.4551342598839332E-2</v>
      </c>
      <c r="BF57" s="79">
        <f t="shared" si="44"/>
        <v>224.82000000000062</v>
      </c>
      <c r="BG57" s="80">
        <f t="shared" si="17"/>
        <v>-6.7833153661162715E-2</v>
      </c>
      <c r="BH57" s="79">
        <v>43055.4</v>
      </c>
      <c r="BI57" s="80">
        <f t="shared" si="28"/>
        <v>0.10100062139278942</v>
      </c>
      <c r="BJ57" s="79"/>
      <c r="BK57" s="80"/>
      <c r="BL57" s="79"/>
      <c r="BM57" s="80"/>
      <c r="BN57" s="97">
        <v>14780</v>
      </c>
      <c r="BO57" s="80">
        <f t="shared" si="28"/>
        <v>0.12566641279512569</v>
      </c>
      <c r="BP57" s="116">
        <v>17022.031578999999</v>
      </c>
      <c r="BQ57" s="116">
        <v>17314.61</v>
      </c>
      <c r="BR57" s="116">
        <v>135000.04999999999</v>
      </c>
      <c r="BS57" s="80">
        <f t="shared" si="38"/>
        <v>-4.3175112356006906E-2</v>
      </c>
      <c r="BT57" s="116">
        <v>5567.43</v>
      </c>
      <c r="BU57" s="80">
        <f t="shared" si="38"/>
        <v>1.2703748369740309E-2</v>
      </c>
      <c r="BV57" s="90">
        <v>6.03</v>
      </c>
      <c r="BW57" s="90">
        <v>4.59</v>
      </c>
      <c r="BX57" s="90">
        <v>0.99</v>
      </c>
      <c r="BY57" s="90">
        <v>2.25</v>
      </c>
      <c r="BZ57" s="90"/>
      <c r="CA57" s="84">
        <v>127627</v>
      </c>
      <c r="CB57" s="89">
        <f t="shared" si="18"/>
        <v>6.974744167330682E-3</v>
      </c>
      <c r="CC57" s="85">
        <f t="shared" si="7"/>
        <v>8591.8496869784612</v>
      </c>
      <c r="CD57" s="85">
        <f t="shared" si="15"/>
        <v>1038.0391067993792</v>
      </c>
      <c r="CE57" s="86">
        <v>8.2769999999999992</v>
      </c>
      <c r="CF57" s="8">
        <f t="shared" si="19"/>
        <v>9.7577176017149769E-2</v>
      </c>
      <c r="CG57" s="8">
        <f t="shared" si="20"/>
        <v>9.7762823962833423E-2</v>
      </c>
      <c r="CH57" s="85"/>
      <c r="CI57" s="85">
        <v>6859.6</v>
      </c>
      <c r="CJ57" s="85">
        <v>2366</v>
      </c>
      <c r="CK57" s="85"/>
      <c r="CL57" s="343">
        <f t="shared" si="26"/>
        <v>9.2292993630573417E-2</v>
      </c>
      <c r="CM57" s="343">
        <f t="shared" si="27"/>
        <v>5.0155348424323121E-2</v>
      </c>
      <c r="CN57" s="85"/>
      <c r="CO57" s="85"/>
      <c r="CP57" s="85"/>
      <c r="CQ57" s="85"/>
      <c r="CR57" s="85"/>
      <c r="CS57" s="85"/>
      <c r="CT57" s="85"/>
      <c r="CU57" s="85"/>
      <c r="CV57" s="85"/>
      <c r="CW57" s="85"/>
      <c r="CX57" s="5">
        <v>10834</v>
      </c>
      <c r="CY57" s="7">
        <f t="shared" si="16"/>
        <v>0.16082717239901423</v>
      </c>
      <c r="CZ57" s="7">
        <v>0.37659999999999999</v>
      </c>
      <c r="DA57" s="7">
        <f t="shared" si="16"/>
        <v>3.9757040309221559E-2</v>
      </c>
      <c r="DB57" s="24">
        <v>3370</v>
      </c>
      <c r="DC57" s="7">
        <f t="shared" si="47"/>
        <v>0.49777777777777787</v>
      </c>
      <c r="DD57" s="7">
        <f t="shared" si="45"/>
        <v>2.6405071027290464E-2</v>
      </c>
      <c r="DE57" s="24"/>
      <c r="DF57" s="7"/>
      <c r="DG57" s="112">
        <v>1.2652699999999999</v>
      </c>
      <c r="DH57" s="7">
        <f t="shared" si="36"/>
        <v>0.1469713726272277</v>
      </c>
      <c r="DI57" s="112"/>
      <c r="DJ57" s="7"/>
      <c r="DK57" s="113">
        <v>18020400</v>
      </c>
      <c r="DL57" s="7">
        <f t="shared" si="1"/>
        <v>0.12003778955939115</v>
      </c>
      <c r="DM57" s="7"/>
      <c r="DN57" s="8" t="s">
        <v>763</v>
      </c>
      <c r="DO57" s="8" t="s">
        <v>797</v>
      </c>
      <c r="DP57" s="8" t="s">
        <v>778</v>
      </c>
      <c r="DQ57" s="8"/>
      <c r="DR57" s="136"/>
      <c r="DT57" s="3" t="s">
        <v>15</v>
      </c>
    </row>
    <row r="58" spans="2:124" x14ac:dyDescent="0.2">
      <c r="B58" s="12" t="s">
        <v>14</v>
      </c>
      <c r="C58" s="4">
        <v>120332.7</v>
      </c>
      <c r="D58" s="9">
        <v>9.0999999999999998E-2</v>
      </c>
      <c r="E58" s="4">
        <v>16190.2</v>
      </c>
      <c r="F58" s="4">
        <v>54105.5</v>
      </c>
      <c r="G58" s="4">
        <v>51421.7</v>
      </c>
      <c r="H58" s="4">
        <v>120480.4</v>
      </c>
      <c r="I58" s="9">
        <f t="shared" si="46"/>
        <v>0.10253101773304696</v>
      </c>
      <c r="J58" s="347" t="s">
        <v>2664</v>
      </c>
      <c r="K58" s="46">
        <v>185007</v>
      </c>
      <c r="L58" s="9">
        <f t="shared" si="37"/>
        <v>0.1686972803232305</v>
      </c>
      <c r="M58" s="49">
        <f t="shared" si="9"/>
        <v>1.5374623855361012</v>
      </c>
      <c r="N58" s="120">
        <f>364*0.75</f>
        <v>273</v>
      </c>
      <c r="O58" s="120"/>
      <c r="P58" s="49"/>
      <c r="Q58" s="120"/>
      <c r="R58" s="120"/>
      <c r="S58" s="120"/>
      <c r="T58" s="120"/>
      <c r="U58" s="120"/>
      <c r="V58" s="49">
        <v>0.28999999999999998</v>
      </c>
      <c r="W58" s="9">
        <f t="shared" si="48"/>
        <v>0.38095238095238093</v>
      </c>
      <c r="X58" s="49">
        <v>118.4</v>
      </c>
      <c r="Y58" s="9">
        <f t="shared" si="48"/>
        <v>0.50636132315521643</v>
      </c>
      <c r="Z58" s="285">
        <f t="shared" si="21"/>
        <v>7.7697280323230505E-2</v>
      </c>
      <c r="AA58" s="286">
        <v>-4.0000000000000001E-3</v>
      </c>
      <c r="AB58" s="49">
        <v>97.8</v>
      </c>
      <c r="AC58" s="49">
        <v>97.7</v>
      </c>
      <c r="AD58" s="46"/>
      <c r="AE58" s="46"/>
      <c r="AF58" s="46"/>
      <c r="AG58" s="46"/>
      <c r="AH58" s="119"/>
      <c r="AI58" s="119"/>
      <c r="AJ58" s="119"/>
      <c r="AK58" s="45"/>
      <c r="AL58" s="45"/>
      <c r="AM58" s="9">
        <v>0.14299999999999999</v>
      </c>
      <c r="AN58" s="46">
        <v>14.853199999999999</v>
      </c>
      <c r="AO58" s="80"/>
      <c r="AP58" s="79">
        <v>16996.599999999999</v>
      </c>
      <c r="AQ58" s="80">
        <f t="shared" si="39"/>
        <v>0.1207411559130922</v>
      </c>
      <c r="AR58" s="79">
        <v>18903.64</v>
      </c>
      <c r="AS58" s="80">
        <f t="shared" si="2"/>
        <v>0.1536429790236078</v>
      </c>
      <c r="AT58" s="79">
        <v>22053.15</v>
      </c>
      <c r="AU58" s="80">
        <f t="shared" si="3"/>
        <v>0.16667407306304205</v>
      </c>
      <c r="AV58" s="79">
        <f t="shared" si="0"/>
        <v>-3149.510000000002</v>
      </c>
      <c r="AW58" s="80">
        <f t="shared" si="30"/>
        <v>2.6173351050878126E-2</v>
      </c>
      <c r="AX58" s="79">
        <v>43499.9</v>
      </c>
      <c r="AY58" s="80">
        <f t="shared" si="29"/>
        <v>0.16892794281645096</v>
      </c>
      <c r="AZ58" s="79">
        <v>3256.15</v>
      </c>
      <c r="BA58" s="80">
        <f t="shared" si="40"/>
        <v>0.22378069176504178</v>
      </c>
      <c r="BB58" s="79">
        <v>2953.2799999999997</v>
      </c>
      <c r="BC58" s="80">
        <f t="shared" si="41"/>
        <v>0.21239290449975567</v>
      </c>
      <c r="BD58" s="79">
        <f t="shared" si="42"/>
        <v>6209.43</v>
      </c>
      <c r="BE58" s="80">
        <f t="shared" si="43"/>
        <v>0.21833796383499715</v>
      </c>
      <c r="BF58" s="79">
        <f t="shared" si="44"/>
        <v>302.87000000000035</v>
      </c>
      <c r="BG58" s="80">
        <f t="shared" si="17"/>
        <v>0.34716662218663608</v>
      </c>
      <c r="BH58" s="79">
        <v>48135.9</v>
      </c>
      <c r="BI58" s="80">
        <f t="shared" si="28"/>
        <v>0.11799913599687839</v>
      </c>
      <c r="BJ58" s="79"/>
      <c r="BK58" s="80"/>
      <c r="BL58" s="79"/>
      <c r="BM58" s="80"/>
      <c r="BN58" s="97">
        <v>16400</v>
      </c>
      <c r="BO58" s="80">
        <f t="shared" si="28"/>
        <v>0.10960757780784847</v>
      </c>
      <c r="BP58" s="116">
        <v>20485.236601000001</v>
      </c>
      <c r="BQ58" s="116">
        <v>21121.262771000002</v>
      </c>
      <c r="BR58" s="116">
        <v>141600.53</v>
      </c>
      <c r="BS58" s="80">
        <f t="shared" si="38"/>
        <v>4.889242633613855E-2</v>
      </c>
      <c r="BT58" s="116">
        <v>5497.28</v>
      </c>
      <c r="BU58" s="80">
        <f t="shared" si="38"/>
        <v>-1.2600068613345949E-2</v>
      </c>
      <c r="BV58" s="90">
        <v>5.58</v>
      </c>
      <c r="BW58" s="90">
        <v>4.05</v>
      </c>
      <c r="BX58" s="90">
        <v>0.72</v>
      </c>
      <c r="BY58" s="90">
        <v>1.98</v>
      </c>
      <c r="BZ58" s="90">
        <v>3.0990000000000002</v>
      </c>
      <c r="CA58" s="84">
        <v>128453</v>
      </c>
      <c r="CB58" s="89">
        <f t="shared" si="18"/>
        <v>6.4719847681133924E-3</v>
      </c>
      <c r="CC58" s="85">
        <f t="shared" si="7"/>
        <v>9367.8388204245912</v>
      </c>
      <c r="CD58" s="85">
        <f t="shared" si="15"/>
        <v>1131.791569460504</v>
      </c>
      <c r="CE58" s="86">
        <v>8.2769999999999992</v>
      </c>
      <c r="CF58" s="8">
        <f t="shared" si="19"/>
        <v>9.0316888879258928E-2</v>
      </c>
      <c r="CG58" s="8">
        <f t="shared" si="20"/>
        <v>9.0316888879258928E-2</v>
      </c>
      <c r="CH58" s="85"/>
      <c r="CI58" s="85">
        <v>7702.8</v>
      </c>
      <c r="CJ58" s="85">
        <v>2476</v>
      </c>
      <c r="CK58" s="85"/>
      <c r="CL58" s="343">
        <f t="shared" si="26"/>
        <v>0.12292261939471683</v>
      </c>
      <c r="CM58" s="343">
        <f t="shared" si="27"/>
        <v>4.6491969568892566E-2</v>
      </c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5">
        <v>12373</v>
      </c>
      <c r="CY58" s="7">
        <f t="shared" si="16"/>
        <v>0.14205279675096927</v>
      </c>
      <c r="CZ58" s="7">
        <v>0.39090000000000003</v>
      </c>
      <c r="DA58" s="7">
        <f t="shared" si="16"/>
        <v>3.7971322357939652E-2</v>
      </c>
      <c r="DB58" s="24">
        <v>5910</v>
      </c>
      <c r="DC58" s="7">
        <f t="shared" si="47"/>
        <v>0.75370919881305642</v>
      </c>
      <c r="DD58" s="7">
        <f t="shared" si="45"/>
        <v>4.6009046110250439E-2</v>
      </c>
      <c r="DE58" s="24"/>
      <c r="DF58" s="7"/>
      <c r="DG58" s="112">
        <v>1.4036200000000001</v>
      </c>
      <c r="DH58" s="7">
        <f t="shared" si="36"/>
        <v>0.10934425063425213</v>
      </c>
      <c r="DI58" s="112"/>
      <c r="DJ58" s="7"/>
      <c r="DK58" s="113">
        <v>20531700</v>
      </c>
      <c r="DL58" s="7">
        <f>DK58/DK57-1</f>
        <v>0.13935872677632011</v>
      </c>
      <c r="DM58" s="7"/>
      <c r="DN58" s="8"/>
      <c r="DO58" s="8"/>
      <c r="DP58" s="8"/>
      <c r="DQ58" s="8" t="s">
        <v>920</v>
      </c>
      <c r="DR58" s="136"/>
      <c r="DT58" s="3" t="s">
        <v>14</v>
      </c>
    </row>
    <row r="59" spans="2:124" x14ac:dyDescent="0.2">
      <c r="B59" s="12" t="s">
        <v>13</v>
      </c>
      <c r="C59" s="4">
        <v>135822.79999999999</v>
      </c>
      <c r="D59" s="9">
        <v>0.1</v>
      </c>
      <c r="E59" s="4">
        <v>16970.2</v>
      </c>
      <c r="F59" s="4">
        <v>62697.4</v>
      </c>
      <c r="G59" s="4">
        <v>57754.400000000001</v>
      </c>
      <c r="H59" s="4">
        <v>136576.29999999999</v>
      </c>
      <c r="I59" s="9">
        <f t="shared" si="46"/>
        <v>0.1335976640183798</v>
      </c>
      <c r="J59" s="347" t="s">
        <v>2664</v>
      </c>
      <c r="K59" s="46">
        <v>221222.8</v>
      </c>
      <c r="L59" s="9">
        <f t="shared" si="37"/>
        <v>0.19575367418530099</v>
      </c>
      <c r="M59" s="49">
        <f t="shared" si="9"/>
        <v>1.6287604143045205</v>
      </c>
      <c r="N59" s="120">
        <f>115*0.75</f>
        <v>86.25</v>
      </c>
      <c r="O59" s="316">
        <f t="shared" ref="O59:O72" si="49">N59/N58-1</f>
        <v>-0.68406593406593408</v>
      </c>
      <c r="P59" s="286">
        <f t="shared" ref="P59:P74" si="50">N59/C59</f>
        <v>6.3501856831106422E-4</v>
      </c>
      <c r="Q59" s="120"/>
      <c r="R59" s="120"/>
      <c r="S59" s="120"/>
      <c r="T59" s="46">
        <v>12000</v>
      </c>
      <c r="U59" s="120"/>
      <c r="V59" s="49">
        <v>0.4</v>
      </c>
      <c r="W59" s="9">
        <f t="shared" si="48"/>
        <v>0.3793103448275863</v>
      </c>
      <c r="X59" s="49">
        <v>159</v>
      </c>
      <c r="Y59" s="9">
        <f t="shared" si="48"/>
        <v>0.34290540540540526</v>
      </c>
      <c r="Z59" s="285">
        <f t="shared" si="21"/>
        <v>9.575367418530098E-2</v>
      </c>
      <c r="AA59" s="286">
        <v>3.2000000000000001E-2</v>
      </c>
      <c r="AB59" s="49">
        <v>102.3</v>
      </c>
      <c r="AC59" s="49">
        <v>104.8</v>
      </c>
      <c r="AD59" s="46"/>
      <c r="AE59" s="46"/>
      <c r="AF59" s="46"/>
      <c r="AG59" s="46">
        <v>12000</v>
      </c>
      <c r="AH59" s="119"/>
      <c r="AI59" s="119">
        <v>265944.7</v>
      </c>
      <c r="AJ59" s="119"/>
      <c r="AK59" s="45"/>
      <c r="AL59" s="45"/>
      <c r="AM59" s="9">
        <v>0.17</v>
      </c>
      <c r="AN59" s="46">
        <v>18.165500000000002</v>
      </c>
      <c r="AO59" s="80">
        <f t="shared" si="39"/>
        <v>0.22300245065036517</v>
      </c>
      <c r="AP59" s="79">
        <v>20466.099999999999</v>
      </c>
      <c r="AQ59" s="80">
        <f t="shared" si="39"/>
        <v>0.20412906110633888</v>
      </c>
      <c r="AR59" s="79">
        <v>21715.25</v>
      </c>
      <c r="AS59" s="80">
        <f t="shared" si="2"/>
        <v>0.14873378883643573</v>
      </c>
      <c r="AT59" s="79">
        <v>24649.95</v>
      </c>
      <c r="AU59" s="80">
        <f t="shared" si="3"/>
        <v>0.11775188578502394</v>
      </c>
      <c r="AV59" s="79">
        <f t="shared" si="0"/>
        <v>-2934.7000000000007</v>
      </c>
      <c r="AW59" s="80">
        <f t="shared" si="30"/>
        <v>2.1606828897651947E-2</v>
      </c>
      <c r="AX59" s="79">
        <v>55566.6</v>
      </c>
      <c r="AY59" s="80">
        <f t="shared" si="29"/>
        <v>0.27739603999089635</v>
      </c>
      <c r="AZ59" s="79">
        <v>4384.6900000000005</v>
      </c>
      <c r="BA59" s="80">
        <f t="shared" si="40"/>
        <v>0.34658722724690216</v>
      </c>
      <c r="BB59" s="79">
        <v>4131.04</v>
      </c>
      <c r="BC59" s="80">
        <f t="shared" si="41"/>
        <v>0.39879726947664973</v>
      </c>
      <c r="BD59" s="79">
        <f t="shared" si="42"/>
        <v>8515.73</v>
      </c>
      <c r="BE59" s="80">
        <f t="shared" si="43"/>
        <v>0.3714189547188711</v>
      </c>
      <c r="BF59" s="79">
        <f t="shared" si="44"/>
        <v>253.65000000000055</v>
      </c>
      <c r="BG59" s="80">
        <f t="shared" si="17"/>
        <v>-0.16251196883151098</v>
      </c>
      <c r="BH59" s="79">
        <v>52516.3</v>
      </c>
      <c r="BI59" s="80">
        <f t="shared" si="28"/>
        <v>9.1000687636462629E-2</v>
      </c>
      <c r="BJ59" s="79"/>
      <c r="BK59" s="80"/>
      <c r="BL59" s="79"/>
      <c r="BM59" s="80"/>
      <c r="BN59" s="97">
        <v>19080</v>
      </c>
      <c r="BO59" s="80">
        <f t="shared" si="28"/>
        <v>0.16341463414634139</v>
      </c>
      <c r="BP59" s="116">
        <v>25634.873201999999</v>
      </c>
      <c r="BQ59" s="116">
        <v>26602.906041999999</v>
      </c>
      <c r="BR59" s="116">
        <v>169232.05</v>
      </c>
      <c r="BS59" s="80">
        <f t="shared" si="38"/>
        <v>0.1951371227212213</v>
      </c>
      <c r="BT59" s="116">
        <v>5320.4</v>
      </c>
      <c r="BU59" s="80">
        <f t="shared" si="38"/>
        <v>-3.2175912451248623E-2</v>
      </c>
      <c r="BV59" s="90">
        <v>5.58</v>
      </c>
      <c r="BW59" s="90">
        <v>4.05</v>
      </c>
      <c r="BX59" s="90">
        <v>0.72</v>
      </c>
      <c r="BY59" s="90">
        <v>1.98</v>
      </c>
      <c r="BZ59" s="90">
        <v>3.7549999999999999</v>
      </c>
      <c r="CA59" s="84">
        <v>129227</v>
      </c>
      <c r="CB59" s="89">
        <f t="shared" si="18"/>
        <v>6.025550201240959E-3</v>
      </c>
      <c r="CC59" s="85">
        <f t="shared" si="7"/>
        <v>10510.404172502651</v>
      </c>
      <c r="CD59" s="85">
        <f t="shared" si="15"/>
        <v>1269.7712050284692</v>
      </c>
      <c r="CE59" s="86">
        <v>8.2774000000000001</v>
      </c>
      <c r="CF59" s="8">
        <f t="shared" si="19"/>
        <v>0.12196680301404617</v>
      </c>
      <c r="CG59" s="8">
        <f t="shared" si="20"/>
        <v>0.12191258469413824</v>
      </c>
      <c r="CH59" s="85"/>
      <c r="CI59" s="85">
        <v>8472.2000000000007</v>
      </c>
      <c r="CJ59" s="85">
        <v>2622</v>
      </c>
      <c r="CK59" s="85"/>
      <c r="CL59" s="343">
        <f t="shared" si="26"/>
        <v>9.988575582904935E-2</v>
      </c>
      <c r="CM59" s="343">
        <f t="shared" si="27"/>
        <v>5.8966074313408834E-2</v>
      </c>
      <c r="CN59" s="85"/>
      <c r="CO59" s="85"/>
      <c r="CP59" s="85"/>
      <c r="CQ59" s="85"/>
      <c r="CR59" s="85"/>
      <c r="CS59" s="85"/>
      <c r="CT59" s="85"/>
      <c r="CU59" s="85"/>
      <c r="CV59" s="85"/>
      <c r="CW59" s="85"/>
      <c r="CX59" s="5">
        <v>13969</v>
      </c>
      <c r="CY59" s="7">
        <f t="shared" si="16"/>
        <v>0.12899054392629106</v>
      </c>
      <c r="CZ59" s="36">
        <v>0.40529999999999999</v>
      </c>
      <c r="DA59" s="7">
        <f t="shared" si="16"/>
        <v>3.683806600153483E-2</v>
      </c>
      <c r="DB59" s="24">
        <v>7950</v>
      </c>
      <c r="DC59" s="7">
        <f t="shared" si="47"/>
        <v>0.34517766497461921</v>
      </c>
      <c r="DD59" s="7">
        <f t="shared" si="45"/>
        <v>6.1519651466024901E-2</v>
      </c>
      <c r="DE59" s="24"/>
      <c r="DF59" s="7"/>
      <c r="DG59" s="112">
        <v>1.7237800000000001</v>
      </c>
      <c r="DH59" s="7">
        <f t="shared" si="36"/>
        <v>0.22809592339807061</v>
      </c>
      <c r="DI59" s="112"/>
      <c r="DJ59" s="7"/>
      <c r="DK59" s="113">
        <v>23829300</v>
      </c>
      <c r="DL59" s="7">
        <f t="shared" si="1"/>
        <v>0.16061017840704861</v>
      </c>
      <c r="DM59" s="7" t="s">
        <v>784</v>
      </c>
      <c r="DN59" s="8" t="s">
        <v>760</v>
      </c>
      <c r="DO59" s="8" t="s">
        <v>798</v>
      </c>
      <c r="DP59" s="8" t="s">
        <v>777</v>
      </c>
      <c r="DQ59" s="8" t="s">
        <v>831</v>
      </c>
      <c r="DR59" s="136"/>
      <c r="DT59" s="3" t="s">
        <v>13</v>
      </c>
    </row>
    <row r="60" spans="2:124" x14ac:dyDescent="0.2">
      <c r="B60" s="12" t="s">
        <v>12</v>
      </c>
      <c r="C60" s="4">
        <v>159878.29999999999</v>
      </c>
      <c r="D60" s="9">
        <v>0.10099999999999999</v>
      </c>
      <c r="E60" s="4">
        <v>20904.3</v>
      </c>
      <c r="F60" s="4">
        <v>74286.899999999994</v>
      </c>
      <c r="G60" s="4">
        <v>66648.899999999994</v>
      </c>
      <c r="H60" s="4">
        <v>161415.4</v>
      </c>
      <c r="I60" s="9">
        <f t="shared" si="46"/>
        <v>0.18186976803442478</v>
      </c>
      <c r="J60" s="347" t="s">
        <v>2664</v>
      </c>
      <c r="K60" s="46">
        <v>253207.7</v>
      </c>
      <c r="L60" s="9">
        <f t="shared" si="37"/>
        <v>0.14458229441088366</v>
      </c>
      <c r="M60" s="49">
        <f t="shared" si="9"/>
        <v>1.5837527669483602</v>
      </c>
      <c r="N60" s="120">
        <f>635*0.75</f>
        <v>476.25</v>
      </c>
      <c r="O60" s="316">
        <f t="shared" si="49"/>
        <v>4.5217391304347823</v>
      </c>
      <c r="P60" s="286">
        <f t="shared" si="50"/>
        <v>2.9788282712538226E-3</v>
      </c>
      <c r="Q60" s="120"/>
      <c r="R60" s="120"/>
      <c r="S60" s="120"/>
      <c r="T60" s="46">
        <v>15900</v>
      </c>
      <c r="U60" s="120"/>
      <c r="V60" s="49">
        <v>0.61</v>
      </c>
      <c r="W60" s="9">
        <f t="shared" si="48"/>
        <v>0.52499999999999991</v>
      </c>
      <c r="X60" s="49">
        <v>222.9</v>
      </c>
      <c r="Y60" s="9">
        <f t="shared" si="48"/>
        <v>0.40188679245283021</v>
      </c>
      <c r="Z60" s="285">
        <f t="shared" si="21"/>
        <v>4.3582294410883668E-2</v>
      </c>
      <c r="AA60" s="286">
        <v>2.4E-2</v>
      </c>
      <c r="AB60" s="49">
        <v>106.1</v>
      </c>
      <c r="AC60" s="49">
        <v>111.4</v>
      </c>
      <c r="AD60" s="46"/>
      <c r="AE60" s="46"/>
      <c r="AF60" s="46"/>
      <c r="AG60" s="46">
        <v>15900</v>
      </c>
      <c r="AH60" s="119"/>
      <c r="AI60" s="119">
        <v>303252.5</v>
      </c>
      <c r="AJ60" s="119"/>
      <c r="AK60" s="45"/>
      <c r="AL60" s="118"/>
      <c r="AM60" s="9">
        <v>0.18</v>
      </c>
      <c r="AN60" s="46">
        <v>20.414300000000001</v>
      </c>
      <c r="AO60" s="80">
        <f t="shared" si="39"/>
        <v>0.12379510610773159</v>
      </c>
      <c r="AP60" s="79">
        <v>25718</v>
      </c>
      <c r="AQ60" s="80">
        <f t="shared" si="39"/>
        <v>0.25661459682108467</v>
      </c>
      <c r="AR60" s="79">
        <v>26396.47</v>
      </c>
      <c r="AS60" s="80">
        <f t="shared" si="2"/>
        <v>0.21557292686015583</v>
      </c>
      <c r="AT60" s="79">
        <v>28486.89</v>
      </c>
      <c r="AU60" s="80">
        <f t="shared" si="3"/>
        <v>0.15565711086635048</v>
      </c>
      <c r="AV60" s="79">
        <f t="shared" si="0"/>
        <v>-2090.4199999999983</v>
      </c>
      <c r="AW60" s="80">
        <f t="shared" si="30"/>
        <v>1.3075070225290102E-2</v>
      </c>
      <c r="AX60" s="79">
        <v>70477.399999999994</v>
      </c>
      <c r="AY60" s="80">
        <f t="shared" si="29"/>
        <v>0.2683410537985047</v>
      </c>
      <c r="AZ60" s="79">
        <v>5936.5300000000007</v>
      </c>
      <c r="BA60" s="80">
        <f t="shared" si="40"/>
        <v>0.35392239816269799</v>
      </c>
      <c r="BB60" s="79">
        <v>5608.17</v>
      </c>
      <c r="BC60" s="80">
        <f t="shared" si="41"/>
        <v>0.35756855416553712</v>
      </c>
      <c r="BD60" s="79">
        <f t="shared" si="42"/>
        <v>11544.7</v>
      </c>
      <c r="BE60" s="80">
        <f t="shared" si="43"/>
        <v>0.35569117386295734</v>
      </c>
      <c r="BF60" s="79">
        <f t="shared" si="44"/>
        <v>328.36000000000058</v>
      </c>
      <c r="BG60" s="80">
        <f t="shared" si="17"/>
        <v>0.29453972008673324</v>
      </c>
      <c r="BH60" s="79">
        <v>59501</v>
      </c>
      <c r="BI60" s="80">
        <f t="shared" si="28"/>
        <v>0.13300061123879625</v>
      </c>
      <c r="BJ60" s="79">
        <v>65</v>
      </c>
      <c r="BK60" s="80">
        <f t="shared" ref="BK60:BK69" si="51">BJ60/BH60</f>
        <v>1.0924186148131964E-3</v>
      </c>
      <c r="BL60" s="79"/>
      <c r="BM60" s="80"/>
      <c r="BN60" s="97">
        <v>21735</v>
      </c>
      <c r="BO60" s="80">
        <f t="shared" si="28"/>
        <v>0.13915094339622636</v>
      </c>
      <c r="BP60" s="116">
        <v>28604.963356</v>
      </c>
      <c r="BQ60" s="116">
        <v>31242.849477</v>
      </c>
      <c r="BR60" s="116">
        <v>193596</v>
      </c>
      <c r="BS60" s="80">
        <f t="shared" si="38"/>
        <v>0.14396770588077157</v>
      </c>
      <c r="BT60" s="116">
        <v>5547.8</v>
      </c>
      <c r="BU60" s="80">
        <f t="shared" si="38"/>
        <v>4.2741147282159275E-2</v>
      </c>
      <c r="BV60" s="90">
        <v>5.85</v>
      </c>
      <c r="BW60" s="90">
        <v>4.2300000000000004</v>
      </c>
      <c r="BX60" s="90">
        <v>0.72</v>
      </c>
      <c r="BY60" s="90">
        <v>2.25</v>
      </c>
      <c r="BZ60" s="90">
        <v>4.5330000000000004</v>
      </c>
      <c r="CA60" s="84">
        <v>129988</v>
      </c>
      <c r="CB60" s="89">
        <f t="shared" si="18"/>
        <v>5.8888622346722208E-3</v>
      </c>
      <c r="CC60" s="85">
        <f t="shared" si="7"/>
        <v>12299.466104563498</v>
      </c>
      <c r="CD60" s="85">
        <f t="shared" si="15"/>
        <v>1485.8016555404081</v>
      </c>
      <c r="CE60" s="91">
        <v>8.2780000000000005</v>
      </c>
      <c r="CF60" s="8">
        <f t="shared" si="19"/>
        <v>0.17021818597056404</v>
      </c>
      <c r="CG60" s="8">
        <f t="shared" si="20"/>
        <v>0.17013336706363202</v>
      </c>
      <c r="CH60" s="85"/>
      <c r="CI60" s="85">
        <v>9421.6</v>
      </c>
      <c r="CJ60" s="85">
        <v>2936</v>
      </c>
      <c r="CK60" s="85"/>
      <c r="CL60" s="343">
        <f t="shared" si="26"/>
        <v>0.11206062179835219</v>
      </c>
      <c r="CM60" s="343">
        <f t="shared" si="27"/>
        <v>0.1197559115179252</v>
      </c>
      <c r="CN60" s="85"/>
      <c r="CO60" s="85"/>
      <c r="CP60" s="85"/>
      <c r="CQ60" s="85"/>
      <c r="CR60" s="85"/>
      <c r="CS60" s="85"/>
      <c r="CT60" s="85"/>
      <c r="CU60" s="85"/>
      <c r="CV60" s="85"/>
      <c r="CW60" s="85"/>
      <c r="CX60" s="5">
        <v>15920</v>
      </c>
      <c r="CY60" s="7">
        <f t="shared" si="16"/>
        <v>0.13966640418068588</v>
      </c>
      <c r="CZ60" s="7">
        <v>0.41759999999999997</v>
      </c>
      <c r="DA60" s="7">
        <f t="shared" si="16"/>
        <v>3.0347890451517312E-2</v>
      </c>
      <c r="DB60" s="24">
        <v>9400</v>
      </c>
      <c r="DC60" s="7">
        <f t="shared" si="47"/>
        <v>0.1823899371069182</v>
      </c>
      <c r="DD60" s="7">
        <f t="shared" si="45"/>
        <v>7.2314367480075081E-2</v>
      </c>
      <c r="DE60" s="24"/>
      <c r="DF60" s="7"/>
      <c r="DG60" s="112">
        <v>1.97719</v>
      </c>
      <c r="DH60" s="7">
        <f t="shared" si="36"/>
        <v>0.14700831892700927</v>
      </c>
      <c r="DI60" s="112"/>
      <c r="DJ60" s="7"/>
      <c r="DK60" s="113">
        <v>26937100</v>
      </c>
      <c r="DL60" s="7">
        <f t="shared" si="1"/>
        <v>0.1304192737512222</v>
      </c>
      <c r="DM60" s="7"/>
      <c r="DN60" s="8"/>
      <c r="DO60" s="8"/>
      <c r="DP60" s="8"/>
      <c r="DQ60" s="8" t="s">
        <v>830</v>
      </c>
      <c r="DR60" s="136" t="s">
        <v>937</v>
      </c>
      <c r="DT60" s="3" t="s">
        <v>12</v>
      </c>
    </row>
    <row r="61" spans="2:124" x14ac:dyDescent="0.2">
      <c r="B61" s="12" t="s">
        <v>11</v>
      </c>
      <c r="C61" s="4">
        <v>184937.4</v>
      </c>
      <c r="D61" s="9">
        <v>0.10300000000000001</v>
      </c>
      <c r="E61" s="4">
        <v>21806.7</v>
      </c>
      <c r="F61" s="4">
        <v>88084.4</v>
      </c>
      <c r="G61" s="4">
        <v>77427.8</v>
      </c>
      <c r="H61" s="4">
        <v>185998.9</v>
      </c>
      <c r="I61" s="9">
        <f t="shared" si="46"/>
        <v>0.15229959471029408</v>
      </c>
      <c r="J61" s="347" t="s">
        <v>2664</v>
      </c>
      <c r="K61" s="46">
        <v>298755.7</v>
      </c>
      <c r="L61" s="9">
        <f t="shared" si="37"/>
        <v>0.17988394507749961</v>
      </c>
      <c r="M61" s="49">
        <f t="shared" si="9"/>
        <v>1.6154423064236874</v>
      </c>
      <c r="N61" s="120">
        <f>1850*0.75</f>
        <v>1387.5</v>
      </c>
      <c r="O61" s="316">
        <f t="shared" si="49"/>
        <v>1.9133858267716537</v>
      </c>
      <c r="P61" s="286">
        <f t="shared" si="50"/>
        <v>7.5025386968779707E-3</v>
      </c>
      <c r="Q61" s="120"/>
      <c r="R61" s="120"/>
      <c r="S61" s="120"/>
      <c r="T61" s="46">
        <v>20000</v>
      </c>
      <c r="U61" s="120"/>
      <c r="V61" s="49">
        <v>0.82</v>
      </c>
      <c r="W61" s="9">
        <f t="shared" si="48"/>
        <v>0.34426229508196715</v>
      </c>
      <c r="X61" s="49">
        <v>310</v>
      </c>
      <c r="Y61" s="9">
        <f t="shared" si="48"/>
        <v>0.39075818752803948</v>
      </c>
      <c r="Z61" s="285">
        <f t="shared" si="21"/>
        <v>7.6883945077499599E-2</v>
      </c>
      <c r="AA61" s="286">
        <v>1.6E-2</v>
      </c>
      <c r="AB61" s="49">
        <v>104.9</v>
      </c>
      <c r="AC61" s="49">
        <v>108.3</v>
      </c>
      <c r="AD61" s="46">
        <v>32614.21</v>
      </c>
      <c r="AE61" s="46"/>
      <c r="AF61" s="46"/>
      <c r="AG61" s="46">
        <v>20000</v>
      </c>
      <c r="AH61" s="119"/>
      <c r="AI61" s="119">
        <v>358070.4</v>
      </c>
      <c r="AJ61" s="119"/>
      <c r="AK61" s="45"/>
      <c r="AL61" s="45"/>
      <c r="AM61" s="9">
        <v>0.17499999999999999</v>
      </c>
      <c r="AN61" s="46">
        <v>22.426500000000001</v>
      </c>
      <c r="AO61" s="80">
        <f t="shared" si="39"/>
        <v>9.856816055412132E-2</v>
      </c>
      <c r="AP61" s="79">
        <v>30865.83</v>
      </c>
      <c r="AQ61" s="80">
        <f t="shared" si="39"/>
        <v>0.2001644762423207</v>
      </c>
      <c r="AR61" s="79">
        <v>31649.29</v>
      </c>
      <c r="AS61" s="80">
        <f t="shared" si="2"/>
        <v>0.1989970628648452</v>
      </c>
      <c r="AT61" s="79">
        <v>33930.28</v>
      </c>
      <c r="AU61" s="80">
        <f t="shared" si="3"/>
        <v>0.19108403900882132</v>
      </c>
      <c r="AV61" s="79">
        <f t="shared" si="0"/>
        <v>-2280.989999999998</v>
      </c>
      <c r="AW61" s="80">
        <f t="shared" si="30"/>
        <v>1.2333849183561563E-2</v>
      </c>
      <c r="AX61" s="79">
        <v>88773.6</v>
      </c>
      <c r="AY61" s="80">
        <f t="shared" si="29"/>
        <v>0.25960378788093785</v>
      </c>
      <c r="AZ61" s="79">
        <v>7623.2900000000009</v>
      </c>
      <c r="BA61" s="80">
        <f t="shared" si="40"/>
        <v>0.2841323129841844</v>
      </c>
      <c r="BB61" s="79">
        <v>6602.23</v>
      </c>
      <c r="BC61" s="80">
        <f t="shared" si="41"/>
        <v>0.17725211610917624</v>
      </c>
      <c r="BD61" s="79">
        <f t="shared" si="42"/>
        <v>14225.52</v>
      </c>
      <c r="BE61" s="80">
        <f t="shared" si="43"/>
        <v>0.23221218394587995</v>
      </c>
      <c r="BF61" s="79">
        <f t="shared" si="44"/>
        <v>1021.0600000000013</v>
      </c>
      <c r="BG61" s="80">
        <f t="shared" si="17"/>
        <v>2.1095748568644157</v>
      </c>
      <c r="BH61" s="79">
        <v>68352.600000000006</v>
      </c>
      <c r="BI61" s="80">
        <f t="shared" si="28"/>
        <v>0.14876388632123838</v>
      </c>
      <c r="BJ61" s="79">
        <v>150</v>
      </c>
      <c r="BK61" s="80">
        <f t="shared" si="51"/>
        <v>2.1945032083636904E-3</v>
      </c>
      <c r="BL61" s="79"/>
      <c r="BM61" s="80"/>
      <c r="BN61" s="97">
        <v>24689</v>
      </c>
      <c r="BO61" s="80">
        <f t="shared" si="28"/>
        <v>0.13590982286634468</v>
      </c>
      <c r="BP61" s="116">
        <v>34923.198141000001</v>
      </c>
      <c r="BQ61" s="116">
        <v>37651.384048</v>
      </c>
      <c r="BR61" s="116">
        <v>231851.07</v>
      </c>
      <c r="BS61" s="80">
        <f t="shared" si="38"/>
        <v>0.19760258476414805</v>
      </c>
      <c r="BT61" s="116">
        <v>5632.98</v>
      </c>
      <c r="BU61" s="80">
        <f t="shared" si="38"/>
        <v>1.5353833952197249E-2</v>
      </c>
      <c r="BV61" s="90">
        <v>5.85</v>
      </c>
      <c r="BW61" s="90">
        <v>4.41</v>
      </c>
      <c r="BX61" s="90">
        <v>0.72</v>
      </c>
      <c r="BY61" s="90">
        <v>2.25</v>
      </c>
      <c r="BZ61" s="90">
        <v>3.3010000000000002</v>
      </c>
      <c r="CA61" s="84">
        <v>130756</v>
      </c>
      <c r="CB61" s="89">
        <f t="shared" si="18"/>
        <v>5.9082376834784789E-3</v>
      </c>
      <c r="CC61" s="85">
        <f t="shared" si="7"/>
        <v>14143.702774633668</v>
      </c>
      <c r="CD61" s="85">
        <f t="shared" ref="CD61:CD72" si="52">CC61/CE61</f>
        <v>1767.9628468292085</v>
      </c>
      <c r="CE61" s="92">
        <v>8</v>
      </c>
      <c r="CF61" s="8">
        <f t="shared" si="19"/>
        <v>0.14994444916482164</v>
      </c>
      <c r="CG61" s="8">
        <f t="shared" si="20"/>
        <v>0.18990501877329935</v>
      </c>
      <c r="CH61" s="85"/>
      <c r="CI61" s="85">
        <v>10493</v>
      </c>
      <c r="CJ61" s="85">
        <v>3255</v>
      </c>
      <c r="CK61" s="85"/>
      <c r="CL61" s="343">
        <f t="shared" si="26"/>
        <v>0.11371741530101032</v>
      </c>
      <c r="CM61" s="343">
        <f t="shared" si="27"/>
        <v>0.10865122615803813</v>
      </c>
      <c r="CN61" s="85"/>
      <c r="CO61" s="85"/>
      <c r="CP61" s="85"/>
      <c r="CQ61" s="85"/>
      <c r="CR61" s="85"/>
      <c r="CS61" s="85"/>
      <c r="CT61" s="85"/>
      <c r="CU61" s="85"/>
      <c r="CV61" s="85"/>
      <c r="CW61" s="85"/>
      <c r="CX61" s="5">
        <v>18200</v>
      </c>
      <c r="CY61" s="7">
        <f t="shared" si="16"/>
        <v>0.14321608040200995</v>
      </c>
      <c r="CZ61" s="7">
        <v>0.4299</v>
      </c>
      <c r="DA61" s="7">
        <f t="shared" si="16"/>
        <v>2.9454022988505857E-2</v>
      </c>
      <c r="DB61" s="24">
        <v>11100</v>
      </c>
      <c r="DC61" s="7">
        <f t="shared" si="47"/>
        <v>0.18085106382978733</v>
      </c>
      <c r="DD61" s="7">
        <f t="shared" si="45"/>
        <v>8.4890941907063533E-2</v>
      </c>
      <c r="DE61" s="24"/>
      <c r="DF61" s="7"/>
      <c r="DG61" s="112">
        <v>2.28803</v>
      </c>
      <c r="DH61" s="7">
        <f t="shared" si="36"/>
        <v>0.15721301442956914</v>
      </c>
      <c r="DI61" s="112"/>
      <c r="DJ61" s="7"/>
      <c r="DK61" s="113">
        <v>31600000</v>
      </c>
      <c r="DL61" s="7">
        <f t="shared" si="1"/>
        <v>0.17310326649862096</v>
      </c>
      <c r="DM61" s="7"/>
      <c r="DN61" s="8" t="s">
        <v>764</v>
      </c>
      <c r="DO61" s="8"/>
      <c r="DP61" s="8"/>
      <c r="DQ61" s="8" t="s">
        <v>859</v>
      </c>
      <c r="DR61" s="136"/>
      <c r="DT61" s="3" t="s">
        <v>11</v>
      </c>
    </row>
    <row r="62" spans="2:124" x14ac:dyDescent="0.2">
      <c r="B62" s="12" t="s">
        <v>10</v>
      </c>
      <c r="C62" s="4">
        <v>216314.4</v>
      </c>
      <c r="D62" s="9">
        <v>0.127</v>
      </c>
      <c r="E62" s="4">
        <v>23317</v>
      </c>
      <c r="F62" s="4">
        <v>104361.8</v>
      </c>
      <c r="G62" s="4">
        <v>91759.7</v>
      </c>
      <c r="H62" s="4">
        <v>219028.5</v>
      </c>
      <c r="I62" s="9">
        <f t="shared" si="46"/>
        <v>0.17757954482526506</v>
      </c>
      <c r="J62" s="347" t="s">
        <v>2664</v>
      </c>
      <c r="K62" s="46">
        <v>345603.6</v>
      </c>
      <c r="L62" s="9">
        <f t="shared" si="37"/>
        <v>0.15681006253604513</v>
      </c>
      <c r="M62" s="49">
        <f t="shared" si="9"/>
        <v>1.597691138454028</v>
      </c>
      <c r="N62" s="120">
        <f>2409*0.75</f>
        <v>1806.75</v>
      </c>
      <c r="O62" s="316">
        <f t="shared" si="49"/>
        <v>0.30216216216216218</v>
      </c>
      <c r="P62" s="286">
        <f t="shared" si="50"/>
        <v>8.3524259133927279E-3</v>
      </c>
      <c r="Q62" s="120">
        <v>161587.29999999999</v>
      </c>
      <c r="R62" s="120">
        <v>113215.69</v>
      </c>
      <c r="S62" s="120"/>
      <c r="T62" s="46">
        <v>23730</v>
      </c>
      <c r="U62" s="120"/>
      <c r="V62" s="49">
        <v>1.07</v>
      </c>
      <c r="W62" s="9">
        <f t="shared" si="48"/>
        <v>0.30487804878048785</v>
      </c>
      <c r="X62" s="49">
        <v>396.9</v>
      </c>
      <c r="Y62" s="9">
        <f t="shared" si="48"/>
        <v>0.28032258064516125</v>
      </c>
      <c r="Z62" s="285">
        <f t="shared" si="21"/>
        <v>2.9810062536045123E-2</v>
      </c>
      <c r="AA62" s="286">
        <v>2.7999999999999997E-2</v>
      </c>
      <c r="AB62" s="49">
        <v>103</v>
      </c>
      <c r="AC62" s="49">
        <v>106</v>
      </c>
      <c r="AD62" s="46">
        <v>35015.279999999999</v>
      </c>
      <c r="AE62" s="46"/>
      <c r="AF62" s="46">
        <v>56150</v>
      </c>
      <c r="AG62" s="46">
        <v>23730</v>
      </c>
      <c r="AH62" s="119">
        <v>232980</v>
      </c>
      <c r="AI62" s="119">
        <v>417105.9</v>
      </c>
      <c r="AJ62" s="46">
        <f t="shared" ref="AJ62:AJ74" si="53">AF62+AG62+AH62</f>
        <v>312860</v>
      </c>
      <c r="AK62" s="45">
        <f t="shared" ref="AK62:AK74" si="54">AJ62/C62</f>
        <v>1.4463207257584332</v>
      </c>
      <c r="AL62" s="45">
        <f t="shared" ref="AL62:AL74" si="55">(AF62)/C62</f>
        <v>0.25957587659443848</v>
      </c>
      <c r="AM62" s="9">
        <f t="shared" ref="AM62:AM74" si="56">AG62/C62</f>
        <v>0.10970143457855788</v>
      </c>
      <c r="AN62" s="46">
        <v>26.45</v>
      </c>
      <c r="AO62" s="80">
        <f t="shared" si="39"/>
        <v>0.17940828930060415</v>
      </c>
      <c r="AP62" s="79">
        <v>37636.269999999997</v>
      </c>
      <c r="AQ62" s="80">
        <f t="shared" si="39"/>
        <v>0.21935065410520282</v>
      </c>
      <c r="AR62" s="79">
        <v>38760.199999999997</v>
      </c>
      <c r="AS62" s="80">
        <f t="shared" si="2"/>
        <v>0.22467834191541103</v>
      </c>
      <c r="AT62" s="79">
        <v>40422.730000000003</v>
      </c>
      <c r="AU62" s="80">
        <f t="shared" si="3"/>
        <v>0.19134678523136284</v>
      </c>
      <c r="AV62" s="79">
        <f t="shared" si="0"/>
        <v>-1662.5300000000061</v>
      </c>
      <c r="AW62" s="80">
        <f t="shared" si="30"/>
        <v>7.6857111685583865E-3</v>
      </c>
      <c r="AX62" s="79">
        <v>109998.2</v>
      </c>
      <c r="AY62" s="80">
        <f t="shared" si="29"/>
        <v>0.23908684563879334</v>
      </c>
      <c r="AZ62" s="79">
        <v>9693.3399999999983</v>
      </c>
      <c r="BA62" s="80">
        <f t="shared" si="40"/>
        <v>0.27154286403901695</v>
      </c>
      <c r="BB62" s="79">
        <v>7917.9199999999992</v>
      </c>
      <c r="BC62" s="80">
        <f t="shared" si="41"/>
        <v>0.19927963733465814</v>
      </c>
      <c r="BD62" s="79">
        <f t="shared" si="42"/>
        <v>17611.259999999998</v>
      </c>
      <c r="BE62" s="80">
        <f t="shared" si="43"/>
        <v>0.23800465642029245</v>
      </c>
      <c r="BF62" s="79">
        <f t="shared" si="44"/>
        <v>1775.4199999999992</v>
      </c>
      <c r="BG62" s="80">
        <f t="shared" si="17"/>
        <v>0.73880085401445261</v>
      </c>
      <c r="BH62" s="79">
        <v>79145.2</v>
      </c>
      <c r="BI62" s="80">
        <f t="shared" si="28"/>
        <v>0.15789596884390633</v>
      </c>
      <c r="BJ62" s="79">
        <v>237.43559999999999</v>
      </c>
      <c r="BK62" s="80">
        <f t="shared" si="51"/>
        <v>3.0000000000000001E-3</v>
      </c>
      <c r="BL62" s="79"/>
      <c r="BM62" s="80"/>
      <c r="BN62" s="97">
        <v>29368</v>
      </c>
      <c r="BO62" s="80">
        <f t="shared" si="28"/>
        <v>0.18951759893069786</v>
      </c>
      <c r="BP62" s="116">
        <v>38433.868820999996</v>
      </c>
      <c r="BQ62" s="116">
        <v>44236.582662000001</v>
      </c>
      <c r="BR62" s="116">
        <v>255065.45</v>
      </c>
      <c r="BS62" s="80">
        <f t="shared" si="38"/>
        <v>0.10012625777400985</v>
      </c>
      <c r="BT62" s="116">
        <v>5795</v>
      </c>
      <c r="BU62" s="80">
        <f t="shared" si="38"/>
        <v>2.8762750799754322E-2</v>
      </c>
      <c r="BV62" s="90">
        <v>6.48</v>
      </c>
      <c r="BW62" s="90">
        <v>4.59</v>
      </c>
      <c r="BX62" s="90">
        <v>0.72</v>
      </c>
      <c r="BY62" s="90">
        <v>2.52</v>
      </c>
      <c r="BZ62" s="90">
        <v>3.0819999999999999</v>
      </c>
      <c r="CA62" s="84">
        <v>131448</v>
      </c>
      <c r="CB62" s="89">
        <f t="shared" si="18"/>
        <v>5.2923001621341115E-3</v>
      </c>
      <c r="CC62" s="85">
        <f t="shared" si="7"/>
        <v>16456.271681577506</v>
      </c>
      <c r="CD62" s="85">
        <f t="shared" si="52"/>
        <v>2109.7784207150648</v>
      </c>
      <c r="CE62" s="92">
        <v>7.8</v>
      </c>
      <c r="CF62" s="8">
        <f t="shared" si="19"/>
        <v>0.1635051968916772</v>
      </c>
      <c r="CG62" s="8">
        <f t="shared" si="20"/>
        <v>0.19333866347864315</v>
      </c>
      <c r="CH62" s="85"/>
      <c r="CI62" s="85">
        <v>11759.5</v>
      </c>
      <c r="CJ62" s="85">
        <v>3587</v>
      </c>
      <c r="CK62" s="85"/>
      <c r="CL62" s="343">
        <f t="shared" si="26"/>
        <v>0.12069951396168865</v>
      </c>
      <c r="CM62" s="343">
        <f t="shared" si="27"/>
        <v>0.10199692780337943</v>
      </c>
      <c r="CN62" s="85"/>
      <c r="CO62" s="85"/>
      <c r="CP62" s="85"/>
      <c r="CQ62" s="85"/>
      <c r="CR62" s="85"/>
      <c r="CS62" s="85"/>
      <c r="CT62" s="85"/>
      <c r="CU62" s="85"/>
      <c r="CV62" s="85"/>
      <c r="CW62" s="85"/>
      <c r="CX62" s="5">
        <v>20856</v>
      </c>
      <c r="CY62" s="7">
        <f t="shared" si="16"/>
        <v>0.14593406593406599</v>
      </c>
      <c r="CZ62" s="7">
        <v>0.439</v>
      </c>
      <c r="DA62" s="7">
        <f t="shared" si="16"/>
        <v>2.1167713421726075E-2</v>
      </c>
      <c r="DB62" s="24">
        <v>13700</v>
      </c>
      <c r="DC62" s="7">
        <f t="shared" si="47"/>
        <v>0.23423423423423428</v>
      </c>
      <c r="DD62" s="7">
        <f t="shared" si="45"/>
        <v>0.10422372344957702</v>
      </c>
      <c r="DE62" s="24">
        <v>1700</v>
      </c>
      <c r="DF62" s="7"/>
      <c r="DG62" s="112">
        <v>2.6987999999999999</v>
      </c>
      <c r="DH62" s="7">
        <f t="shared" si="36"/>
        <v>0.17952998868021819</v>
      </c>
      <c r="DI62" s="112"/>
      <c r="DJ62" s="7"/>
      <c r="DK62" s="113">
        <v>36973500</v>
      </c>
      <c r="DL62" s="7">
        <f t="shared" si="1"/>
        <v>0.17004746835443041</v>
      </c>
      <c r="DM62" s="7"/>
      <c r="DN62" s="8"/>
      <c r="DO62" s="8"/>
      <c r="DP62" s="8"/>
      <c r="DQ62" s="8" t="s">
        <v>858</v>
      </c>
      <c r="DR62" s="136"/>
      <c r="DT62" s="3" t="s">
        <v>10</v>
      </c>
    </row>
    <row r="63" spans="2:124" x14ac:dyDescent="0.2">
      <c r="B63" s="13" t="s">
        <v>9</v>
      </c>
      <c r="C63" s="4">
        <v>265810.3</v>
      </c>
      <c r="D63" s="9">
        <v>0.14199999999999999</v>
      </c>
      <c r="E63" s="4">
        <v>27788</v>
      </c>
      <c r="F63" s="4">
        <v>126633.60000000001</v>
      </c>
      <c r="G63" s="4">
        <v>115810.7</v>
      </c>
      <c r="H63" s="4">
        <v>270844</v>
      </c>
      <c r="I63" s="9">
        <f t="shared" si="46"/>
        <v>0.23656967015708008</v>
      </c>
      <c r="J63" s="347" t="s">
        <v>2664</v>
      </c>
      <c r="K63" s="46">
        <v>403442.2</v>
      </c>
      <c r="L63" s="9">
        <f t="shared" si="37"/>
        <v>0.16735531690063432</v>
      </c>
      <c r="M63" s="49">
        <f t="shared" si="9"/>
        <v>1.5177824185142563</v>
      </c>
      <c r="N63" s="120">
        <v>4467</v>
      </c>
      <c r="O63" s="316">
        <f t="shared" si="49"/>
        <v>1.4723951847239518</v>
      </c>
      <c r="P63" s="286">
        <f t="shared" si="50"/>
        <v>1.6805217856493897E-2</v>
      </c>
      <c r="Q63" s="120">
        <v>179526.32</v>
      </c>
      <c r="R63" s="120">
        <v>195148.58</v>
      </c>
      <c r="S63" s="120"/>
      <c r="T63" s="120">
        <v>50674.67</v>
      </c>
      <c r="U63" s="120">
        <v>227071.86</v>
      </c>
      <c r="V63" s="49">
        <v>1.53</v>
      </c>
      <c r="W63" s="9">
        <f t="shared" si="48"/>
        <v>0.42990654205607481</v>
      </c>
      <c r="X63" s="49">
        <v>477.6</v>
      </c>
      <c r="Y63" s="9">
        <f t="shared" si="48"/>
        <v>0.20332577475434621</v>
      </c>
      <c r="Z63" s="285">
        <f t="shared" si="21"/>
        <v>2.5355316900634334E-2</v>
      </c>
      <c r="AA63" s="286">
        <v>6.5000000000000002E-2</v>
      </c>
      <c r="AB63" s="49">
        <v>103.1</v>
      </c>
      <c r="AC63" s="49">
        <v>104.4</v>
      </c>
      <c r="AD63" s="46">
        <v>52074.65</v>
      </c>
      <c r="AE63" s="46"/>
      <c r="AF63" s="46">
        <v>78890</v>
      </c>
      <c r="AG63" s="46">
        <v>50750</v>
      </c>
      <c r="AH63" s="119">
        <v>260630</v>
      </c>
      <c r="AI63" s="119">
        <v>500763</v>
      </c>
      <c r="AJ63" s="46">
        <f t="shared" si="53"/>
        <v>390270</v>
      </c>
      <c r="AK63" s="45">
        <f t="shared" si="54"/>
        <v>1.4682275291815254</v>
      </c>
      <c r="AL63" s="45">
        <f t="shared" si="55"/>
        <v>0.29679060593212531</v>
      </c>
      <c r="AM63" s="9">
        <f t="shared" si="56"/>
        <v>0.19092563380726782</v>
      </c>
      <c r="AN63" s="46">
        <v>32.132599999999996</v>
      </c>
      <c r="AO63" s="80">
        <f t="shared" si="39"/>
        <v>0.21484310018903585</v>
      </c>
      <c r="AP63" s="79">
        <v>49449.29</v>
      </c>
      <c r="AQ63" s="80">
        <f t="shared" si="39"/>
        <v>0.31387329296978694</v>
      </c>
      <c r="AR63" s="79">
        <v>51321.78</v>
      </c>
      <c r="AS63" s="80">
        <f t="shared" si="2"/>
        <v>0.32408449904799252</v>
      </c>
      <c r="AT63" s="79">
        <v>49781.35</v>
      </c>
      <c r="AU63" s="80">
        <f t="shared" si="3"/>
        <v>0.23151875194970728</v>
      </c>
      <c r="AV63" s="79">
        <f t="shared" si="0"/>
        <v>1540.4300000000003</v>
      </c>
      <c r="AW63" s="80">
        <f t="shared" si="30"/>
        <v>-5.7952231346941798E-3</v>
      </c>
      <c r="AX63" s="79">
        <v>137323.9</v>
      </c>
      <c r="AY63" s="80">
        <f t="shared" si="29"/>
        <v>0.24841951959213882</v>
      </c>
      <c r="AZ63" s="79">
        <v>12186.349999999999</v>
      </c>
      <c r="BA63" s="80">
        <f t="shared" si="40"/>
        <v>0.2571879249051412</v>
      </c>
      <c r="BB63" s="79">
        <v>9559.5</v>
      </c>
      <c r="BC63" s="80">
        <f t="shared" si="41"/>
        <v>0.20732465091842323</v>
      </c>
      <c r="BD63" s="79">
        <f t="shared" si="42"/>
        <v>21745.85</v>
      </c>
      <c r="BE63" s="80">
        <f t="shared" si="43"/>
        <v>0.23476968712062618</v>
      </c>
      <c r="BF63" s="79">
        <f t="shared" si="44"/>
        <v>2626.8499999999985</v>
      </c>
      <c r="BG63" s="80">
        <f t="shared" si="17"/>
        <v>0.47956539860990621</v>
      </c>
      <c r="BH63" s="79">
        <v>93571.6</v>
      </c>
      <c r="BI63" s="80">
        <f t="shared" si="28"/>
        <v>0.18227763654649953</v>
      </c>
      <c r="BJ63" s="79">
        <v>561.42960000000005</v>
      </c>
      <c r="BK63" s="80">
        <f t="shared" si="51"/>
        <v>6.0000000000000001E-3</v>
      </c>
      <c r="BL63" s="79"/>
      <c r="BM63" s="80"/>
      <c r="BN63" s="97">
        <v>32458</v>
      </c>
      <c r="BO63" s="80">
        <f t="shared" si="28"/>
        <v>0.10521656224461995</v>
      </c>
      <c r="BP63" s="116">
        <v>43486.413979999998</v>
      </c>
      <c r="BQ63" s="116">
        <v>51882.508027000003</v>
      </c>
      <c r="BR63" s="116">
        <v>272745.88</v>
      </c>
      <c r="BS63" s="80">
        <f t="shared" si="38"/>
        <v>6.9317228185941993E-2</v>
      </c>
      <c r="BT63" s="116">
        <v>5818.7</v>
      </c>
      <c r="BU63" s="80">
        <f t="shared" si="38"/>
        <v>4.0897325280413455E-3</v>
      </c>
      <c r="BV63" s="82">
        <v>7.74</v>
      </c>
      <c r="BW63" s="90">
        <v>5.22</v>
      </c>
      <c r="BX63" s="90">
        <v>0.72</v>
      </c>
      <c r="BY63" s="90">
        <v>4.1399999999999997</v>
      </c>
      <c r="BZ63" s="90">
        <v>4.55</v>
      </c>
      <c r="CA63" s="84">
        <v>132129</v>
      </c>
      <c r="CB63" s="89">
        <f t="shared" si="18"/>
        <v>5.1807558882599469E-3</v>
      </c>
      <c r="CC63" s="85">
        <f t="shared" si="7"/>
        <v>20117.483671260663</v>
      </c>
      <c r="CD63" s="85">
        <f t="shared" si="52"/>
        <v>2755.8196809946116</v>
      </c>
      <c r="CE63" s="92">
        <v>7.3</v>
      </c>
      <c r="CF63" s="8">
        <f t="shared" si="19"/>
        <v>0.22248125581092681</v>
      </c>
      <c r="CG63" s="8">
        <f t="shared" si="20"/>
        <v>0.30621284867468912</v>
      </c>
      <c r="CH63" s="85"/>
      <c r="CI63" s="85">
        <v>13785.8</v>
      </c>
      <c r="CJ63" s="85">
        <v>4140</v>
      </c>
      <c r="CK63" s="85"/>
      <c r="CL63" s="343">
        <f t="shared" si="26"/>
        <v>0.17231174794846704</v>
      </c>
      <c r="CM63" s="343">
        <f t="shared" si="27"/>
        <v>0.1541678282687482</v>
      </c>
      <c r="CN63" s="85"/>
      <c r="CO63" s="85"/>
      <c r="CP63" s="85"/>
      <c r="CQ63" s="85"/>
      <c r="CR63" s="85"/>
      <c r="CS63" s="85"/>
      <c r="CT63" s="85"/>
      <c r="CU63" s="85"/>
      <c r="CV63" s="85"/>
      <c r="CW63" s="85"/>
      <c r="CX63" s="5">
        <v>24721</v>
      </c>
      <c r="CY63" s="7">
        <f t="shared" si="16"/>
        <v>0.18531837360951275</v>
      </c>
      <c r="CZ63" s="7">
        <v>0.44939999999999997</v>
      </c>
      <c r="DA63" s="7">
        <f t="shared" si="16"/>
        <v>2.3690205011389409E-2</v>
      </c>
      <c r="DB63" s="24">
        <v>16300</v>
      </c>
      <c r="DC63" s="7">
        <f t="shared" si="47"/>
        <v>0.18978102189781021</v>
      </c>
      <c r="DD63" s="36">
        <f t="shared" si="45"/>
        <v>0.12336428793073435</v>
      </c>
      <c r="DE63" s="24">
        <v>5040</v>
      </c>
      <c r="DF63" s="7">
        <f t="shared" si="47"/>
        <v>1.9647058823529413</v>
      </c>
      <c r="DG63" s="112">
        <v>12.01896</v>
      </c>
      <c r="DH63" s="7">
        <f t="shared" si="36"/>
        <v>3.4534459759893288</v>
      </c>
      <c r="DI63" s="112"/>
      <c r="DJ63" s="7"/>
      <c r="DK63" s="113">
        <v>56967765</v>
      </c>
      <c r="DL63" s="7">
        <f t="shared" si="1"/>
        <v>0.54077285082559134</v>
      </c>
      <c r="DM63" s="7"/>
      <c r="DN63" s="8" t="s">
        <v>839</v>
      </c>
      <c r="DO63" s="8" t="s">
        <v>952</v>
      </c>
      <c r="DP63" s="8"/>
      <c r="DQ63" s="8"/>
      <c r="DR63" s="136" t="s">
        <v>1011</v>
      </c>
      <c r="DT63" s="3" t="s">
        <v>9</v>
      </c>
    </row>
    <row r="64" spans="2:124" x14ac:dyDescent="0.2">
      <c r="B64" s="12" t="s">
        <v>8</v>
      </c>
      <c r="C64" s="4">
        <v>314045.40000000002</v>
      </c>
      <c r="D64" s="9">
        <v>9.6000000000000002E-2</v>
      </c>
      <c r="E64" s="4">
        <v>32753.200000000001</v>
      </c>
      <c r="F64" s="4">
        <v>149956.6</v>
      </c>
      <c r="G64" s="4">
        <v>136805.79999999999</v>
      </c>
      <c r="H64" s="4">
        <v>321500.5</v>
      </c>
      <c r="I64" s="9">
        <f t="shared" si="46"/>
        <v>0.18703201843127415</v>
      </c>
      <c r="J64" s="347" t="s">
        <v>2665</v>
      </c>
      <c r="K64" s="48">
        <v>475166.6</v>
      </c>
      <c r="L64" s="41">
        <f t="shared" si="37"/>
        <v>0.17778110470347408</v>
      </c>
      <c r="M64" s="49">
        <f t="shared" si="9"/>
        <v>1.5130506608280203</v>
      </c>
      <c r="N64" s="120">
        <v>5834</v>
      </c>
      <c r="O64" s="316">
        <f t="shared" si="49"/>
        <v>0.3060219386612939</v>
      </c>
      <c r="P64" s="286">
        <f t="shared" si="50"/>
        <v>1.8576931870360143E-2</v>
      </c>
      <c r="Q64" s="120">
        <v>225640.74</v>
      </c>
      <c r="R64" s="120">
        <v>224488.54</v>
      </c>
      <c r="S64" s="120"/>
      <c r="T64" s="120">
        <v>57082.48</v>
      </c>
      <c r="U64" s="120">
        <v>262966.21999999997</v>
      </c>
      <c r="V64" s="49">
        <v>1.95</v>
      </c>
      <c r="W64" s="9">
        <f t="shared" si="48"/>
        <v>0.27450980392156854</v>
      </c>
      <c r="X64" s="49">
        <v>727.4</v>
      </c>
      <c r="Y64" s="9">
        <f t="shared" si="48"/>
        <v>0.52303182579564478</v>
      </c>
      <c r="Z64" s="285">
        <f t="shared" si="21"/>
        <v>8.1781104703474078E-2</v>
      </c>
      <c r="AA64" s="286">
        <v>1.2E-2</v>
      </c>
      <c r="AB64" s="49">
        <v>106.9</v>
      </c>
      <c r="AC64" s="49">
        <v>110.5</v>
      </c>
      <c r="AD64" s="46">
        <v>53271.54</v>
      </c>
      <c r="AE64" s="46"/>
      <c r="AF64" s="46">
        <v>86380</v>
      </c>
      <c r="AG64" s="46">
        <v>57140</v>
      </c>
      <c r="AH64" s="119">
        <v>307190</v>
      </c>
      <c r="AI64" s="119">
        <v>593614</v>
      </c>
      <c r="AJ64" s="46">
        <f t="shared" si="53"/>
        <v>450710</v>
      </c>
      <c r="AK64" s="45">
        <f t="shared" si="54"/>
        <v>1.4351746594600652</v>
      </c>
      <c r="AL64" s="45">
        <f t="shared" si="55"/>
        <v>0.27505577219089977</v>
      </c>
      <c r="AM64" s="9">
        <f t="shared" si="56"/>
        <v>0.18194821513067855</v>
      </c>
      <c r="AN64" s="46">
        <v>37.976500000000001</v>
      </c>
      <c r="AO64" s="80">
        <f t="shared" si="39"/>
        <v>0.1818682584042377</v>
      </c>
      <c r="AP64" s="79">
        <v>57840.51</v>
      </c>
      <c r="AQ64" s="80">
        <f t="shared" si="39"/>
        <v>0.16969343745885945</v>
      </c>
      <c r="AR64" s="79">
        <v>61330.35</v>
      </c>
      <c r="AS64" s="80">
        <f t="shared" si="2"/>
        <v>0.19501603412820057</v>
      </c>
      <c r="AT64" s="79">
        <v>62592.66</v>
      </c>
      <c r="AU64" s="80">
        <f t="shared" si="3"/>
        <v>0.25735159854041734</v>
      </c>
      <c r="AV64" s="79">
        <f t="shared" si="0"/>
        <v>-1262.3100000000049</v>
      </c>
      <c r="AW64" s="80">
        <f t="shared" si="30"/>
        <v>4.0195143759469325E-3</v>
      </c>
      <c r="AX64" s="79">
        <v>172828.4</v>
      </c>
      <c r="AY64" s="80">
        <f t="shared" si="29"/>
        <v>0.25854567194785472</v>
      </c>
      <c r="AZ64" s="79">
        <v>14306.939999999999</v>
      </c>
      <c r="BA64" s="36">
        <f t="shared" si="40"/>
        <v>0.17401354794503687</v>
      </c>
      <c r="BB64" s="79">
        <v>11325.669999999998</v>
      </c>
      <c r="BC64" s="80">
        <f t="shared" si="41"/>
        <v>0.18475547884303545</v>
      </c>
      <c r="BD64" s="79">
        <f t="shared" si="42"/>
        <v>25632.609999999997</v>
      </c>
      <c r="BE64" s="80">
        <f t="shared" si="43"/>
        <v>0.17873571279117617</v>
      </c>
      <c r="BF64" s="79">
        <f t="shared" si="44"/>
        <v>2981.2700000000004</v>
      </c>
      <c r="BG64" s="80">
        <f t="shared" si="17"/>
        <v>0.13492205493271481</v>
      </c>
      <c r="BH64" s="79">
        <v>114830.1</v>
      </c>
      <c r="BI64" s="36">
        <f t="shared" si="28"/>
        <v>0.22718966011054631</v>
      </c>
      <c r="BJ64" s="79">
        <v>1263.1311000000003</v>
      </c>
      <c r="BK64" s="80">
        <f t="shared" si="51"/>
        <v>1.1000000000000001E-2</v>
      </c>
      <c r="BL64" s="79"/>
      <c r="BM64" s="80"/>
      <c r="BN64" s="97">
        <v>34268</v>
      </c>
      <c r="BO64" s="80">
        <f t="shared" si="28"/>
        <v>5.5764372419742525E-2</v>
      </c>
      <c r="BP64" s="116">
        <v>45334.682612999997</v>
      </c>
      <c r="BQ64" s="116">
        <v>53797.701368000002</v>
      </c>
      <c r="BR64" s="116">
        <v>281095.91629999998</v>
      </c>
      <c r="BS64" s="80">
        <f t="shared" si="38"/>
        <v>3.0614711026982322E-2</v>
      </c>
      <c r="BT64" s="116">
        <v>5910</v>
      </c>
      <c r="BU64" s="80">
        <f t="shared" si="38"/>
        <v>1.5690790039012192E-2</v>
      </c>
      <c r="BV64" s="90">
        <v>5.76</v>
      </c>
      <c r="BW64" s="90">
        <v>3.87</v>
      </c>
      <c r="BX64" s="90">
        <v>0.36</v>
      </c>
      <c r="BY64" s="90">
        <v>2.25</v>
      </c>
      <c r="BZ64" s="90">
        <v>2.7490000000000001</v>
      </c>
      <c r="CA64" s="84">
        <v>132802</v>
      </c>
      <c r="CB64" s="89">
        <f t="shared" si="18"/>
        <v>5.0935071029070134E-3</v>
      </c>
      <c r="CC64" s="85">
        <f t="shared" si="7"/>
        <v>23647.640848782397</v>
      </c>
      <c r="CD64" s="93">
        <f t="shared" si="52"/>
        <v>3477.5942424679997</v>
      </c>
      <c r="CE64" s="92">
        <v>6.8</v>
      </c>
      <c r="CF64" s="8">
        <f t="shared" si="19"/>
        <v>0.17547707433036619</v>
      </c>
      <c r="CG64" s="8">
        <f t="shared" si="20"/>
        <v>0.26190921214877538</v>
      </c>
      <c r="CH64" s="85"/>
      <c r="CI64" s="85">
        <v>15780.8</v>
      </c>
      <c r="CJ64" s="85">
        <v>4761</v>
      </c>
      <c r="CK64" s="85"/>
      <c r="CL64" s="343">
        <f t="shared" si="26"/>
        <v>0.14471412612978574</v>
      </c>
      <c r="CM64" s="343">
        <f t="shared" si="27"/>
        <v>0.14999999999999991</v>
      </c>
      <c r="CN64" s="85"/>
      <c r="CO64" s="85"/>
      <c r="CP64" s="85"/>
      <c r="CQ64" s="85"/>
      <c r="CR64" s="85"/>
      <c r="CS64" s="85"/>
      <c r="CT64" s="85">
        <v>22542</v>
      </c>
      <c r="CU64" s="85"/>
      <c r="CV64" s="85">
        <v>1340</v>
      </c>
      <c r="CW64" s="85"/>
      <c r="CX64" s="5">
        <v>28898</v>
      </c>
      <c r="CY64" s="7">
        <f t="shared" si="16"/>
        <v>0.16896565672909669</v>
      </c>
      <c r="CZ64" s="7">
        <v>0.45679999999999998</v>
      </c>
      <c r="DA64" s="7">
        <f t="shared" si="16"/>
        <v>1.6466399643969787E-2</v>
      </c>
      <c r="DB64" s="24">
        <v>29800</v>
      </c>
      <c r="DC64" s="7">
        <f t="shared" si="47"/>
        <v>0.82822085889570563</v>
      </c>
      <c r="DD64" s="7">
        <f t="shared" si="45"/>
        <v>0.22439421093055828</v>
      </c>
      <c r="DE64" s="24">
        <v>11760</v>
      </c>
      <c r="DF64" s="7">
        <f t="shared" ref="DF64" si="57">DE64/DE63-1</f>
        <v>1.3333333333333335</v>
      </c>
      <c r="DG64" s="112">
        <v>15.13293</v>
      </c>
      <c r="DH64" s="7">
        <f t="shared" si="36"/>
        <v>0.25908814073763464</v>
      </c>
      <c r="DI64" s="112">
        <v>671.5</v>
      </c>
      <c r="DJ64" s="7"/>
      <c r="DK64" s="113">
        <v>64672053</v>
      </c>
      <c r="DL64" s="7">
        <f t="shared" si="1"/>
        <v>0.13523942882435347</v>
      </c>
      <c r="DM64" s="7" t="s">
        <v>784</v>
      </c>
      <c r="DN64" s="8" t="s">
        <v>878</v>
      </c>
      <c r="DO64" s="8"/>
      <c r="DP64" s="8"/>
      <c r="DQ64" s="8"/>
      <c r="DR64" s="136"/>
      <c r="DT64" s="3" t="s">
        <v>8</v>
      </c>
    </row>
    <row r="65" spans="2:124" x14ac:dyDescent="0.2">
      <c r="B65" s="12" t="s">
        <v>7</v>
      </c>
      <c r="C65" s="4">
        <v>340902.81</v>
      </c>
      <c r="D65" s="9">
        <v>9.11E-2</v>
      </c>
      <c r="E65" s="4">
        <v>34161.800000000003</v>
      </c>
      <c r="F65" s="4">
        <v>160171.70000000001</v>
      </c>
      <c r="G65" s="4">
        <v>154747.9</v>
      </c>
      <c r="H65" s="4">
        <v>348498.5</v>
      </c>
      <c r="I65" s="9">
        <f t="shared" si="46"/>
        <v>8.3974986042012478E-2</v>
      </c>
      <c r="J65" s="347" t="s">
        <v>2666</v>
      </c>
      <c r="K65" s="46">
        <v>610224.52</v>
      </c>
      <c r="L65" s="9">
        <f t="shared" si="37"/>
        <v>0.28423277225293209</v>
      </c>
      <c r="M65" s="49">
        <f t="shared" si="9"/>
        <v>1.7900249047521786</v>
      </c>
      <c r="N65" s="120">
        <v>6684</v>
      </c>
      <c r="O65" s="316">
        <f t="shared" si="49"/>
        <v>0.14569763455605078</v>
      </c>
      <c r="P65" s="286">
        <f t="shared" si="50"/>
        <v>1.9606761234968993E-2</v>
      </c>
      <c r="Q65" s="120">
        <v>268649.89</v>
      </c>
      <c r="R65" s="120">
        <v>305364.64</v>
      </c>
      <c r="S65" s="120"/>
      <c r="T65" s="120">
        <v>81819.3</v>
      </c>
      <c r="U65" s="120">
        <v>343777.3</v>
      </c>
      <c r="V65" s="49">
        <v>2.4</v>
      </c>
      <c r="W65" s="9">
        <f t="shared" si="48"/>
        <v>0.23076923076923084</v>
      </c>
      <c r="X65" s="49">
        <v>894.8</v>
      </c>
      <c r="Y65" s="9">
        <f t="shared" si="48"/>
        <v>0.23013472642287591</v>
      </c>
      <c r="Z65" s="285">
        <f t="shared" si="21"/>
        <v>0.19313277225293207</v>
      </c>
      <c r="AA65" s="286">
        <v>1.9E-2</v>
      </c>
      <c r="AB65" s="49">
        <v>94.6</v>
      </c>
      <c r="AC65" s="49">
        <v>92.1</v>
      </c>
      <c r="AD65" s="46">
        <v>67548.11</v>
      </c>
      <c r="AE65" s="46"/>
      <c r="AF65" s="46">
        <v>120170</v>
      </c>
      <c r="AG65" s="46">
        <v>81610</v>
      </c>
      <c r="AH65" s="119">
        <v>417000</v>
      </c>
      <c r="AI65" s="119">
        <v>750706</v>
      </c>
      <c r="AJ65" s="46">
        <f t="shared" si="53"/>
        <v>618780</v>
      </c>
      <c r="AK65" s="45">
        <f t="shared" si="54"/>
        <v>1.8151214417974437</v>
      </c>
      <c r="AL65" s="45">
        <f t="shared" si="55"/>
        <v>0.35250516122175701</v>
      </c>
      <c r="AM65" s="9">
        <f t="shared" si="56"/>
        <v>0.23939374392367138</v>
      </c>
      <c r="AN65" s="46">
        <v>51.183500000000002</v>
      </c>
      <c r="AO65" s="80">
        <f t="shared" si="39"/>
        <v>0.34776769844509103</v>
      </c>
      <c r="AP65" s="79">
        <v>63104</v>
      </c>
      <c r="AQ65" s="80">
        <f t="shared" si="39"/>
        <v>9.1000062067225773E-2</v>
      </c>
      <c r="AR65" s="79">
        <v>68518.3</v>
      </c>
      <c r="AS65" s="80">
        <f t="shared" si="2"/>
        <v>0.11720053774354788</v>
      </c>
      <c r="AT65" s="79">
        <v>76299.929999999993</v>
      </c>
      <c r="AU65" s="80">
        <f t="shared" si="3"/>
        <v>0.21899165173680091</v>
      </c>
      <c r="AV65" s="79">
        <f t="shared" si="0"/>
        <v>-7781.6299999999901</v>
      </c>
      <c r="AW65" s="80">
        <f t="shared" si="30"/>
        <v>2.2826535222751583E-2</v>
      </c>
      <c r="AX65" s="79">
        <v>224598.8</v>
      </c>
      <c r="AY65" s="36">
        <f t="shared" si="29"/>
        <v>0.29954799095519014</v>
      </c>
      <c r="AZ65" s="79">
        <v>12016.1</v>
      </c>
      <c r="BA65" s="36">
        <f t="shared" si="40"/>
        <v>-0.16012089237810456</v>
      </c>
      <c r="BB65" s="79">
        <v>10059.219999999999</v>
      </c>
      <c r="BC65" s="80">
        <f t="shared" si="41"/>
        <v>-0.11182119909903776</v>
      </c>
      <c r="BD65" s="79">
        <f t="shared" si="42"/>
        <v>22075.32</v>
      </c>
      <c r="BE65" s="80">
        <f t="shared" si="43"/>
        <v>-0.13877985893750178</v>
      </c>
      <c r="BF65" s="79">
        <f t="shared" si="44"/>
        <v>1956.880000000001</v>
      </c>
      <c r="BG65" s="80">
        <f t="shared" si="17"/>
        <v>-0.34360859633646035</v>
      </c>
      <c r="BH65" s="79">
        <v>133048.20000000001</v>
      </c>
      <c r="BI65" s="80">
        <f t="shared" si="28"/>
        <v>0.15865265291940012</v>
      </c>
      <c r="BJ65" s="79">
        <v>2670</v>
      </c>
      <c r="BK65" s="80">
        <f t="shared" si="51"/>
        <v>2.0067915236733753E-2</v>
      </c>
      <c r="BL65" s="79"/>
      <c r="BM65" s="80"/>
      <c r="BN65" s="97">
        <v>36430</v>
      </c>
      <c r="BO65" s="80">
        <f t="shared" si="28"/>
        <v>6.3090930313995486E-2</v>
      </c>
      <c r="BP65" s="116">
        <v>56508.200248000001</v>
      </c>
      <c r="BQ65" s="116">
        <v>68550.022987999997</v>
      </c>
      <c r="BR65" s="116">
        <v>295833.07980000001</v>
      </c>
      <c r="BS65" s="80">
        <f t="shared" si="38"/>
        <v>5.2427526141190173E-2</v>
      </c>
      <c r="BT65" s="116">
        <v>5965.2</v>
      </c>
      <c r="BU65" s="80">
        <f t="shared" si="38"/>
        <v>9.3401015228427031E-3</v>
      </c>
      <c r="BV65" s="90">
        <v>5.76</v>
      </c>
      <c r="BW65" s="90">
        <v>3.87</v>
      </c>
      <c r="BX65" s="90">
        <v>0.36</v>
      </c>
      <c r="BY65" s="90">
        <v>2.25</v>
      </c>
      <c r="BZ65" s="90">
        <v>3.6</v>
      </c>
      <c r="CA65" s="84">
        <v>133450</v>
      </c>
      <c r="CB65" s="89">
        <f t="shared" si="18"/>
        <v>4.8794445866779945E-3</v>
      </c>
      <c r="CC65" s="85">
        <f t="shared" si="7"/>
        <v>25545.358561258898</v>
      </c>
      <c r="CD65" s="85">
        <f t="shared" si="52"/>
        <v>3756.6703766557202</v>
      </c>
      <c r="CE65" s="92">
        <v>6.8</v>
      </c>
      <c r="CF65" s="8">
        <f t="shared" si="19"/>
        <v>8.0249768871731408E-2</v>
      </c>
      <c r="CG65" s="8">
        <f t="shared" si="20"/>
        <v>8.0249768871731408E-2</v>
      </c>
      <c r="CH65" s="85"/>
      <c r="CI65" s="85">
        <v>17174.7</v>
      </c>
      <c r="CJ65" s="85">
        <v>5153</v>
      </c>
      <c r="CK65" s="85"/>
      <c r="CL65" s="343">
        <f t="shared" si="26"/>
        <v>8.8328855317854726E-2</v>
      </c>
      <c r="CM65" s="343">
        <f t="shared" si="27"/>
        <v>8.2335643772316836E-2</v>
      </c>
      <c r="CN65" s="85"/>
      <c r="CO65" s="85"/>
      <c r="CP65" s="85"/>
      <c r="CQ65" s="85"/>
      <c r="CR65" s="85"/>
      <c r="CS65" s="85"/>
      <c r="CT65" s="85">
        <v>22978</v>
      </c>
      <c r="CU65" s="343">
        <f t="shared" ref="CU65:CU72" si="58">CT65/CT64-1</f>
        <v>1.9341673320911967E-2</v>
      </c>
      <c r="CV65" s="85">
        <v>1417</v>
      </c>
      <c r="CW65" s="343">
        <f t="shared" ref="CW65:CW72" si="59">CV65/CV64-1</f>
        <v>5.7462686567164134E-2</v>
      </c>
      <c r="CX65" s="5">
        <v>32244</v>
      </c>
      <c r="CY65" s="7">
        <f t="shared" si="16"/>
        <v>0.11578655962350326</v>
      </c>
      <c r="CZ65" s="7">
        <v>0.46590000000000004</v>
      </c>
      <c r="DA65" s="7">
        <f t="shared" si="16"/>
        <v>1.9921190893170015E-2</v>
      </c>
      <c r="DB65" s="24">
        <v>38400</v>
      </c>
      <c r="DC65" s="7">
        <f t="shared" si="47"/>
        <v>0.28859060402684555</v>
      </c>
      <c r="DD65" s="7">
        <f t="shared" si="45"/>
        <v>0.28774822030723118</v>
      </c>
      <c r="DE65" s="24">
        <v>23300</v>
      </c>
      <c r="DF65" s="7">
        <f t="shared" ref="DF65" si="60">DE65/DE64-1</f>
        <v>0.98129251700680276</v>
      </c>
      <c r="DG65" s="112">
        <v>18.578600000000002</v>
      </c>
      <c r="DH65" s="7">
        <f t="shared" si="36"/>
        <v>0.22769351341742827</v>
      </c>
      <c r="DI65" s="112">
        <v>2698.7</v>
      </c>
      <c r="DJ65" s="7">
        <f t="shared" si="36"/>
        <v>3.0189128816083395</v>
      </c>
      <c r="DK65" s="113">
        <v>76193055</v>
      </c>
      <c r="DL65" s="7">
        <f t="shared" si="1"/>
        <v>0.1781449863668314</v>
      </c>
      <c r="DM65" s="7"/>
      <c r="DN65" s="8"/>
      <c r="DO65" s="8"/>
      <c r="DP65" s="8" t="s">
        <v>932</v>
      </c>
      <c r="DQ65" s="8" t="s">
        <v>934</v>
      </c>
      <c r="DR65" s="136" t="s">
        <v>953</v>
      </c>
      <c r="DT65" s="3" t="s">
        <v>7</v>
      </c>
    </row>
    <row r="66" spans="2:124" x14ac:dyDescent="0.2">
      <c r="B66" s="12" t="s">
        <v>6</v>
      </c>
      <c r="C66" s="4">
        <v>401512.8</v>
      </c>
      <c r="D66" s="9">
        <v>0.1045</v>
      </c>
      <c r="E66" s="4">
        <v>39362.6</v>
      </c>
      <c r="F66" s="4">
        <v>191629.8</v>
      </c>
      <c r="G66" s="4">
        <v>182038</v>
      </c>
      <c r="H66" s="4">
        <v>411265.2</v>
      </c>
      <c r="I66" s="9">
        <f t="shared" si="46"/>
        <v>0.18010608367037451</v>
      </c>
      <c r="J66" s="347" t="s">
        <v>2666</v>
      </c>
      <c r="K66" s="46">
        <v>725851.79</v>
      </c>
      <c r="L66" s="9">
        <f t="shared" si="37"/>
        <v>0.18948315941155558</v>
      </c>
      <c r="M66" s="49">
        <f t="shared" si="9"/>
        <v>1.8077924041275897</v>
      </c>
      <c r="N66" s="120">
        <v>8991</v>
      </c>
      <c r="O66" s="316">
        <f t="shared" si="49"/>
        <v>0.34515260323159791</v>
      </c>
      <c r="P66" s="286">
        <f t="shared" si="50"/>
        <v>2.2392810391100856E-2</v>
      </c>
      <c r="Q66" s="120">
        <v>312301.58</v>
      </c>
      <c r="R66" s="120">
        <v>314111.2</v>
      </c>
      <c r="S66" s="120">
        <v>91629.69</v>
      </c>
      <c r="T66" s="120">
        <v>112586.13</v>
      </c>
      <c r="U66" s="120">
        <v>388636.68</v>
      </c>
      <c r="V66" s="49">
        <v>2.85</v>
      </c>
      <c r="W66" s="9">
        <f t="shared" si="48"/>
        <v>0.1875</v>
      </c>
      <c r="X66" s="49">
        <v>1160.0999999999999</v>
      </c>
      <c r="Y66" s="9">
        <f t="shared" si="48"/>
        <v>0.29649083594099235</v>
      </c>
      <c r="Z66" s="285">
        <f t="shared" si="21"/>
        <v>8.4983159411555584E-2</v>
      </c>
      <c r="AA66" s="286">
        <v>4.5999999999999999E-2</v>
      </c>
      <c r="AB66" s="49">
        <v>105.5</v>
      </c>
      <c r="AC66" s="49">
        <v>109.6</v>
      </c>
      <c r="AD66" s="46">
        <v>72244.399999999994</v>
      </c>
      <c r="AE66" s="46">
        <v>67000</v>
      </c>
      <c r="AF66" s="46">
        <v>138580</v>
      </c>
      <c r="AG66" s="46">
        <v>112090</v>
      </c>
      <c r="AH66" s="119">
        <v>496870</v>
      </c>
      <c r="AI66" s="119">
        <v>894731</v>
      </c>
      <c r="AJ66" s="46">
        <f t="shared" si="53"/>
        <v>747540</v>
      </c>
      <c r="AK66" s="45">
        <f t="shared" si="54"/>
        <v>1.8618086397245617</v>
      </c>
      <c r="AL66" s="45">
        <f t="shared" si="55"/>
        <v>0.34514466288496903</v>
      </c>
      <c r="AM66" s="9">
        <f t="shared" si="56"/>
        <v>0.279169182153097</v>
      </c>
      <c r="AN66" s="46">
        <v>64.986900000000006</v>
      </c>
      <c r="AO66" s="80">
        <f t="shared" si="39"/>
        <v>0.26968456631531645</v>
      </c>
      <c r="AP66" s="79">
        <v>77390</v>
      </c>
      <c r="AQ66" s="80">
        <f t="shared" si="39"/>
        <v>0.22638818458417842</v>
      </c>
      <c r="AR66" s="79">
        <v>83101.509999999995</v>
      </c>
      <c r="AS66" s="80">
        <f t="shared" si="2"/>
        <v>0.21283671661439341</v>
      </c>
      <c r="AT66" s="79">
        <v>89874.16</v>
      </c>
      <c r="AU66" s="80">
        <f t="shared" si="3"/>
        <v>0.17790619205024183</v>
      </c>
      <c r="AV66" s="79">
        <f t="shared" si="0"/>
        <v>-6772.6500000000087</v>
      </c>
      <c r="AW66" s="80">
        <f t="shared" si="30"/>
        <v>1.6867830863673609E-2</v>
      </c>
      <c r="AX66" s="79">
        <v>251683.76879999999</v>
      </c>
      <c r="AY66" s="80">
        <f t="shared" si="29"/>
        <v>0.1205926692395507</v>
      </c>
      <c r="AZ66" s="79">
        <v>15777.53</v>
      </c>
      <c r="BA66" s="80">
        <f t="shared" si="40"/>
        <v>0.3130325147094315</v>
      </c>
      <c r="BB66" s="79">
        <v>13962.480000000001</v>
      </c>
      <c r="BC66" s="80">
        <f t="shared" si="41"/>
        <v>0.38802809760597756</v>
      </c>
      <c r="BD66" s="79">
        <f t="shared" si="42"/>
        <v>29740.010000000002</v>
      </c>
      <c r="BE66" s="80">
        <f t="shared" si="43"/>
        <v>0.34720629191332231</v>
      </c>
      <c r="BF66" s="79">
        <f t="shared" si="44"/>
        <v>1815.0499999999993</v>
      </c>
      <c r="BG66" s="80">
        <f t="shared" si="17"/>
        <v>-7.2477617431831121E-2</v>
      </c>
      <c r="BH66" s="79">
        <v>158008</v>
      </c>
      <c r="BI66" s="80">
        <f t="shared" si="28"/>
        <v>0.18759968191978538</v>
      </c>
      <c r="BJ66" s="79">
        <v>5131</v>
      </c>
      <c r="BK66" s="80">
        <f t="shared" si="51"/>
        <v>3.2473039339780262E-2</v>
      </c>
      <c r="BL66" s="79"/>
      <c r="BM66" s="80"/>
      <c r="BN66" s="98">
        <v>41923</v>
      </c>
      <c r="BO66" s="80">
        <f t="shared" si="28"/>
        <v>0.15078232226187205</v>
      </c>
      <c r="BP66" s="116">
        <v>59975.259231999997</v>
      </c>
      <c r="BQ66" s="116">
        <v>77024.761729999998</v>
      </c>
      <c r="BR66" s="116">
        <v>312236.5</v>
      </c>
      <c r="BS66" s="80">
        <f t="shared" si="38"/>
        <v>5.5448228477659178E-2</v>
      </c>
      <c r="BT66" s="116">
        <v>6022</v>
      </c>
      <c r="BU66" s="80">
        <f t="shared" si="38"/>
        <v>9.5218936498357998E-3</v>
      </c>
      <c r="BV66" s="90">
        <v>6.22</v>
      </c>
      <c r="BW66" s="90">
        <v>4.3</v>
      </c>
      <c r="BX66" s="90">
        <v>0.36</v>
      </c>
      <c r="BY66" s="90">
        <v>2.75</v>
      </c>
      <c r="BZ66" s="90">
        <v>3.9</v>
      </c>
      <c r="CA66" s="84">
        <v>134091</v>
      </c>
      <c r="CB66" s="89">
        <f t="shared" si="18"/>
        <v>4.8032971150242521E-3</v>
      </c>
      <c r="CC66" s="85">
        <f t="shared" si="7"/>
        <v>29943.307157079893</v>
      </c>
      <c r="CD66" s="85">
        <f t="shared" si="52"/>
        <v>4536.8647207696813</v>
      </c>
      <c r="CE66" s="92">
        <v>6.6</v>
      </c>
      <c r="CF66" s="8">
        <f t="shared" si="19"/>
        <v>0.17216233568515071</v>
      </c>
      <c r="CG66" s="8">
        <f t="shared" si="20"/>
        <v>0.20768240646348879</v>
      </c>
      <c r="CH66" s="85"/>
      <c r="CI66" s="85">
        <v>19109.400000000001</v>
      </c>
      <c r="CJ66" s="85">
        <v>5919</v>
      </c>
      <c r="CK66" s="85"/>
      <c r="CL66" s="343">
        <f t="shared" si="26"/>
        <v>0.11264825586473126</v>
      </c>
      <c r="CM66" s="343">
        <f t="shared" si="27"/>
        <v>0.14865127110421117</v>
      </c>
      <c r="CN66" s="85"/>
      <c r="CO66" s="85"/>
      <c r="CP66" s="85"/>
      <c r="CQ66" s="85"/>
      <c r="CR66" s="85"/>
      <c r="CS66" s="85"/>
      <c r="CT66" s="85">
        <v>24223</v>
      </c>
      <c r="CU66" s="343">
        <f t="shared" si="58"/>
        <v>5.4182261293411083E-2</v>
      </c>
      <c r="CV66" s="85">
        <v>1690</v>
      </c>
      <c r="CW66" s="343">
        <f t="shared" si="59"/>
        <v>0.19266055045871555</v>
      </c>
      <c r="CX66" s="5">
        <v>36539</v>
      </c>
      <c r="CY66" s="7">
        <f t="shared" si="16"/>
        <v>0.13320307654137209</v>
      </c>
      <c r="CZ66" s="7">
        <v>0.47499999999999998</v>
      </c>
      <c r="DA66" s="7">
        <f t="shared" si="16"/>
        <v>1.9532088430993744E-2</v>
      </c>
      <c r="DB66" s="24">
        <v>45700</v>
      </c>
      <c r="DC66" s="7">
        <f t="shared" si="47"/>
        <v>0.19010416666666674</v>
      </c>
      <c r="DD66" s="7">
        <f t="shared" si="45"/>
        <v>0.34081332826215033</v>
      </c>
      <c r="DE66" s="24">
        <v>30300</v>
      </c>
      <c r="DF66" s="7">
        <f t="shared" ref="DF66" si="61">DE66/DE65-1</f>
        <v>0.3004291845493563</v>
      </c>
      <c r="DG66" s="112">
        <v>23.389199999999999</v>
      </c>
      <c r="DH66" s="7">
        <f t="shared" si="36"/>
        <v>0.25893231998105337</v>
      </c>
      <c r="DI66" s="112">
        <v>5133.3999999999996</v>
      </c>
      <c r="DJ66" s="7">
        <f t="shared" si="36"/>
        <v>0.90217512135472644</v>
      </c>
      <c r="DK66" s="113">
        <v>90859439</v>
      </c>
      <c r="DL66" s="7">
        <f t="shared" si="1"/>
        <v>0.19248977482265284</v>
      </c>
      <c r="DM66" s="7"/>
      <c r="DN66" s="8"/>
      <c r="DO66" s="8"/>
      <c r="DP66" s="8" t="s">
        <v>866</v>
      </c>
      <c r="DQ66" s="8"/>
      <c r="DR66" s="136"/>
      <c r="DT66" s="3" t="s">
        <v>6</v>
      </c>
    </row>
    <row r="67" spans="2:124" x14ac:dyDescent="0.2">
      <c r="B67" s="12" t="s">
        <v>5</v>
      </c>
      <c r="C67" s="4">
        <v>473104.05</v>
      </c>
      <c r="D67" s="41">
        <v>9.3000000000000013E-2</v>
      </c>
      <c r="E67" s="4">
        <v>46163.1</v>
      </c>
      <c r="F67" s="4">
        <v>227038.8</v>
      </c>
      <c r="G67" s="4">
        <v>216098.6</v>
      </c>
      <c r="H67" s="4">
        <v>484753.2</v>
      </c>
      <c r="I67" s="9">
        <f t="shared" si="46"/>
        <v>0.17868762054265708</v>
      </c>
      <c r="J67" s="347" t="s">
        <v>2664</v>
      </c>
      <c r="K67" s="46">
        <v>851590.9</v>
      </c>
      <c r="L67" s="9">
        <f t="shared" si="37"/>
        <v>0.1732297305487116</v>
      </c>
      <c r="M67" s="49">
        <f t="shared" si="9"/>
        <v>1.8000076304567674</v>
      </c>
      <c r="N67" s="120">
        <v>10412</v>
      </c>
      <c r="O67" s="316">
        <f t="shared" si="49"/>
        <v>0.15804693582471363</v>
      </c>
      <c r="P67" s="286">
        <f t="shared" si="50"/>
        <v>2.2007843729090884E-2</v>
      </c>
      <c r="Q67" s="120">
        <v>351956.59</v>
      </c>
      <c r="R67" s="120">
        <v>313980.93</v>
      </c>
      <c r="S67" s="120">
        <v>109529.69</v>
      </c>
      <c r="T67" s="120">
        <v>136072.59</v>
      </c>
      <c r="U67" s="120">
        <v>434789.98</v>
      </c>
      <c r="V67" s="49">
        <v>3.18</v>
      </c>
      <c r="W67" s="9">
        <f t="shared" si="48"/>
        <v>0.11578947368421044</v>
      </c>
      <c r="X67" s="49">
        <v>1151.9000000000001</v>
      </c>
      <c r="Y67" s="9">
        <f t="shared" si="48"/>
        <v>-7.0683561761915037E-3</v>
      </c>
      <c r="Z67" s="285">
        <f t="shared" si="21"/>
        <v>8.0229730548711589E-2</v>
      </c>
      <c r="AA67" s="286">
        <v>4.0999999999999995E-2</v>
      </c>
      <c r="AB67" s="49">
        <v>106</v>
      </c>
      <c r="AC67" s="49">
        <v>109.1</v>
      </c>
      <c r="AD67" s="46">
        <v>72044.509999999995</v>
      </c>
      <c r="AE67" s="46"/>
      <c r="AF67" s="46">
        <v>163490</v>
      </c>
      <c r="AG67" s="46">
        <v>135210</v>
      </c>
      <c r="AH67" s="119">
        <v>584970</v>
      </c>
      <c r="AI67" s="119">
        <v>1060779</v>
      </c>
      <c r="AJ67" s="46">
        <f t="shared" si="53"/>
        <v>883670</v>
      </c>
      <c r="AK67" s="45">
        <f t="shared" si="54"/>
        <v>1.8678132220597139</v>
      </c>
      <c r="AL67" s="45">
        <f t="shared" si="55"/>
        <v>0.34556880246533506</v>
      </c>
      <c r="AM67" s="9">
        <f t="shared" si="56"/>
        <v>0.28579336828758917</v>
      </c>
      <c r="AN67" s="46">
        <v>76.747799999999998</v>
      </c>
      <c r="AO67" s="80">
        <f t="shared" si="39"/>
        <v>0.18097339617676789</v>
      </c>
      <c r="AP67" s="79">
        <v>89720.31</v>
      </c>
      <c r="AQ67" s="80">
        <f t="shared" si="39"/>
        <v>0.15932691562217327</v>
      </c>
      <c r="AR67" s="79">
        <v>103874.43</v>
      </c>
      <c r="AS67" s="80">
        <f t="shared" si="2"/>
        <v>0.24997042773350331</v>
      </c>
      <c r="AT67" s="79">
        <v>109247.79</v>
      </c>
      <c r="AU67" s="80">
        <f t="shared" si="3"/>
        <v>0.2155639618773626</v>
      </c>
      <c r="AV67" s="79">
        <f t="shared" si="0"/>
        <v>-5373.3600000000006</v>
      </c>
      <c r="AW67" s="80">
        <f t="shared" si="30"/>
        <v>1.1357670685761411E-2</v>
      </c>
      <c r="AX67" s="79">
        <v>311485.12540000002</v>
      </c>
      <c r="AY67" s="80">
        <f t="shared" si="29"/>
        <v>0.23760513792814764</v>
      </c>
      <c r="AZ67" s="79">
        <v>18983.809999999998</v>
      </c>
      <c r="BA67" s="80">
        <f t="shared" si="40"/>
        <v>0.20321812096063185</v>
      </c>
      <c r="BB67" s="79">
        <v>17434.830000000002</v>
      </c>
      <c r="BC67" s="80">
        <f t="shared" si="41"/>
        <v>0.24869149320178074</v>
      </c>
      <c r="BD67" s="79">
        <f t="shared" si="42"/>
        <v>36418.639999999999</v>
      </c>
      <c r="BE67" s="80">
        <f t="shared" si="43"/>
        <v>0.22456717398548265</v>
      </c>
      <c r="BF67" s="79">
        <f t="shared" si="44"/>
        <v>1548.9799999999959</v>
      </c>
      <c r="BG67" s="80">
        <f t="shared" si="17"/>
        <v>-0.14659100300267403</v>
      </c>
      <c r="BH67" s="79">
        <v>187205.8</v>
      </c>
      <c r="BI67" s="80">
        <f t="shared" si="28"/>
        <v>0.18478684623563346</v>
      </c>
      <c r="BJ67" s="79">
        <v>8049.8493999999992</v>
      </c>
      <c r="BK67" s="80">
        <f t="shared" si="51"/>
        <v>4.2999999999999997E-2</v>
      </c>
      <c r="BL67" s="79"/>
      <c r="BM67" s="80"/>
      <c r="BN67" s="97">
        <v>46928</v>
      </c>
      <c r="BO67" s="80">
        <f t="shared" si="28"/>
        <v>0.11938554015695435</v>
      </c>
      <c r="BP67" s="116">
        <v>64878.240615000002</v>
      </c>
      <c r="BQ67" s="116">
        <v>84795.512027000004</v>
      </c>
      <c r="BR67" s="116">
        <v>342950.24</v>
      </c>
      <c r="BS67" s="80">
        <f t="shared" si="38"/>
        <v>9.8366910979337696E-2</v>
      </c>
      <c r="BT67" s="116">
        <v>6107.2</v>
      </c>
      <c r="BU67" s="80">
        <f t="shared" si="38"/>
        <v>1.414812354699424E-2</v>
      </c>
      <c r="BV67" s="90">
        <v>6.9</v>
      </c>
      <c r="BW67" s="90">
        <v>4.9000000000000004</v>
      </c>
      <c r="BX67" s="90">
        <v>0.5</v>
      </c>
      <c r="BY67" s="90">
        <v>3.5</v>
      </c>
      <c r="BZ67" s="90">
        <v>3.55</v>
      </c>
      <c r="CA67" s="84">
        <v>134735</v>
      </c>
      <c r="CB67" s="89">
        <f t="shared" si="18"/>
        <v>4.802708608333095E-3</v>
      </c>
      <c r="CC67" s="85">
        <f t="shared" si="7"/>
        <v>35113.671280662042</v>
      </c>
      <c r="CD67" s="85">
        <f t="shared" si="52"/>
        <v>5573.5986159781023</v>
      </c>
      <c r="CE67" s="92">
        <v>6.3</v>
      </c>
      <c r="CF67" s="8">
        <f t="shared" si="19"/>
        <v>0.17267177925467236</v>
      </c>
      <c r="CG67" s="8">
        <f t="shared" si="20"/>
        <v>0.22851329255251374</v>
      </c>
      <c r="CH67" s="85"/>
      <c r="CI67" s="85">
        <v>21809.8</v>
      </c>
      <c r="CJ67" s="85">
        <v>6977</v>
      </c>
      <c r="CK67" s="85"/>
      <c r="CL67" s="343">
        <f t="shared" si="26"/>
        <v>0.14131265241190194</v>
      </c>
      <c r="CM67" s="343">
        <f t="shared" si="27"/>
        <v>0.17874640986653145</v>
      </c>
      <c r="CN67" s="85"/>
      <c r="CO67" s="85"/>
      <c r="CP67" s="85"/>
      <c r="CQ67" s="85"/>
      <c r="CR67" s="85"/>
      <c r="CS67" s="85"/>
      <c r="CT67" s="85">
        <v>25278</v>
      </c>
      <c r="CU67" s="343">
        <f t="shared" si="58"/>
        <v>4.3553647359947156E-2</v>
      </c>
      <c r="CV67" s="85">
        <v>2049</v>
      </c>
      <c r="CW67" s="343">
        <f t="shared" si="59"/>
        <v>0.21242603550295858</v>
      </c>
      <c r="CX67" s="5">
        <v>41799</v>
      </c>
      <c r="CY67" s="7">
        <f t="shared" si="16"/>
        <v>0.14395577328334119</v>
      </c>
      <c r="CZ67" s="7">
        <v>0.51270000000000004</v>
      </c>
      <c r="DA67" s="7">
        <f t="shared" si="16"/>
        <v>7.9368421052631755E-2</v>
      </c>
      <c r="DB67" s="24">
        <v>51300</v>
      </c>
      <c r="DC67" s="7">
        <f t="shared" si="47"/>
        <v>0.12253829321663012</v>
      </c>
      <c r="DD67" s="7">
        <f t="shared" si="45"/>
        <v>0.3807473930307641</v>
      </c>
      <c r="DE67" s="24">
        <v>35600</v>
      </c>
      <c r="DF67" s="7">
        <f t="shared" ref="DF67" si="62">DE67/DE66-1</f>
        <v>0.17491749174917492</v>
      </c>
      <c r="DG67" s="112">
        <v>36.731099999999998</v>
      </c>
      <c r="DH67" s="7">
        <f t="shared" si="36"/>
        <v>0.57042994202452402</v>
      </c>
      <c r="DI67" s="112">
        <v>6601</v>
      </c>
      <c r="DJ67" s="7">
        <f t="shared" si="36"/>
        <v>0.28589239100790897</v>
      </c>
      <c r="DK67" s="113">
        <v>105787698</v>
      </c>
      <c r="DL67" s="7">
        <f t="shared" si="1"/>
        <v>0.16430058521492752</v>
      </c>
      <c r="DM67" s="7"/>
      <c r="DN67" s="8"/>
      <c r="DO67" s="8"/>
      <c r="DP67" s="8"/>
      <c r="DQ67" s="8"/>
      <c r="DR67" s="136" t="s">
        <v>1012</v>
      </c>
      <c r="DT67" s="3" t="s">
        <v>5</v>
      </c>
    </row>
    <row r="68" spans="2:124" x14ac:dyDescent="0.2">
      <c r="B68" s="12" t="s">
        <v>4</v>
      </c>
      <c r="C68" s="4">
        <v>534123.04</v>
      </c>
      <c r="D68" s="9">
        <v>7.7499999999999999E-2</v>
      </c>
      <c r="E68" s="4">
        <v>50902.3</v>
      </c>
      <c r="F68" s="4">
        <v>244643.3</v>
      </c>
      <c r="G68" s="4">
        <v>244821.9</v>
      </c>
      <c r="H68" s="4">
        <v>539116.5</v>
      </c>
      <c r="I68" s="9">
        <f t="shared" si="46"/>
        <v>0.11214634581061045</v>
      </c>
      <c r="J68" s="347" t="s">
        <v>2664</v>
      </c>
      <c r="K68" s="46">
        <v>974148.8</v>
      </c>
      <c r="L68" s="9">
        <f t="shared" si="37"/>
        <v>0.14391640399163497</v>
      </c>
      <c r="M68" s="49">
        <f t="shared" si="9"/>
        <v>1.8238284572034189</v>
      </c>
      <c r="N68" s="120">
        <v>12386</v>
      </c>
      <c r="O68" s="316">
        <f t="shared" si="49"/>
        <v>0.18958893584325787</v>
      </c>
      <c r="P68" s="286">
        <f t="shared" si="50"/>
        <v>2.3189413435526014E-2</v>
      </c>
      <c r="Q68" s="120">
        <v>410201.33</v>
      </c>
      <c r="R68" s="120">
        <v>345123.67</v>
      </c>
      <c r="S68" s="120">
        <v>132894.29</v>
      </c>
      <c r="T68" s="120">
        <v>161382.22</v>
      </c>
      <c r="U68" s="120">
        <v>497827.78</v>
      </c>
      <c r="V68" s="49">
        <v>3.31</v>
      </c>
      <c r="W68" s="9">
        <f t="shared" si="48"/>
        <v>4.0880503144653968E-2</v>
      </c>
      <c r="X68" s="49">
        <v>1220.4000000000001</v>
      </c>
      <c r="Y68" s="9">
        <f t="shared" si="48"/>
        <v>5.9466967618716948E-2</v>
      </c>
      <c r="Z68" s="285">
        <f t="shared" si="21"/>
        <v>6.6416403991634967E-2</v>
      </c>
      <c r="AA68" s="286">
        <v>2.5000000000000001E-2</v>
      </c>
      <c r="AB68" s="49">
        <v>98.3</v>
      </c>
      <c r="AC68" s="49">
        <v>98.2</v>
      </c>
      <c r="AD68" s="46">
        <v>77565.7</v>
      </c>
      <c r="AE68" s="46"/>
      <c r="AF68" s="46">
        <v>185390</v>
      </c>
      <c r="AG68" s="46">
        <v>160190</v>
      </c>
      <c r="AH68" s="119">
        <v>704040</v>
      </c>
      <c r="AI68" s="119">
        <v>1249515</v>
      </c>
      <c r="AJ68" s="46">
        <f t="shared" si="53"/>
        <v>1049620</v>
      </c>
      <c r="AK68" s="45">
        <f t="shared" si="54"/>
        <v>1.9651277353622489</v>
      </c>
      <c r="AL68" s="45">
        <f t="shared" si="55"/>
        <v>0.34709231041596705</v>
      </c>
      <c r="AM68" s="9">
        <f t="shared" si="56"/>
        <v>0.29991217004980725</v>
      </c>
      <c r="AN68" s="46">
        <v>91.418599999999998</v>
      </c>
      <c r="AO68" s="80">
        <f t="shared" si="39"/>
        <v>0.19115596798865897</v>
      </c>
      <c r="AP68" s="79">
        <v>100600.88</v>
      </c>
      <c r="AQ68" s="80">
        <f t="shared" si="39"/>
        <v>0.12127209547091411</v>
      </c>
      <c r="AR68" s="79">
        <v>117253.52</v>
      </c>
      <c r="AS68" s="80">
        <f t="shared" si="2"/>
        <v>0.1288006105063586</v>
      </c>
      <c r="AT68" s="79">
        <v>125952.97</v>
      </c>
      <c r="AU68" s="80">
        <f t="shared" si="3"/>
        <v>0.15291091929639955</v>
      </c>
      <c r="AV68" s="79">
        <f t="shared" si="0"/>
        <v>-8699.4499999999971</v>
      </c>
      <c r="AW68" s="80">
        <f t="shared" si="30"/>
        <v>1.6287352067793213E-2</v>
      </c>
      <c r="AX68" s="79">
        <v>374694.73550000001</v>
      </c>
      <c r="AY68" s="80">
        <f t="shared" si="29"/>
        <v>0.20292978683597829</v>
      </c>
      <c r="AZ68" s="79">
        <v>20487.14</v>
      </c>
      <c r="BA68" s="80">
        <f t="shared" si="40"/>
        <v>7.9190109888373383E-2</v>
      </c>
      <c r="BB68" s="79">
        <v>18184.05</v>
      </c>
      <c r="BC68" s="80">
        <f t="shared" si="41"/>
        <v>4.2972601396170651E-2</v>
      </c>
      <c r="BD68" s="79">
        <f t="shared" si="42"/>
        <v>38671.19</v>
      </c>
      <c r="BE68" s="80">
        <f t="shared" si="43"/>
        <v>6.1851568317762728E-2</v>
      </c>
      <c r="BF68" s="79">
        <f t="shared" si="44"/>
        <v>2303.09</v>
      </c>
      <c r="BG68" s="80">
        <f t="shared" si="17"/>
        <v>0.48684295471859307</v>
      </c>
      <c r="BH68" s="79">
        <v>214432.7</v>
      </c>
      <c r="BI68" s="80">
        <f t="shared" si="28"/>
        <v>0.1454383357780582</v>
      </c>
      <c r="BJ68" s="79">
        <v>13294.8274</v>
      </c>
      <c r="BK68" s="80">
        <f t="shared" si="51"/>
        <v>6.2E-2</v>
      </c>
      <c r="BL68" s="79"/>
      <c r="BM68" s="80"/>
      <c r="BN68" s="97">
        <v>49762.64</v>
      </c>
      <c r="BO68" s="80">
        <f t="shared" si="28"/>
        <v>6.0404023184452704E-2</v>
      </c>
      <c r="BP68" s="116">
        <v>66443.289789999995</v>
      </c>
      <c r="BQ68" s="116">
        <v>91256.960699999996</v>
      </c>
      <c r="BR68" s="116">
        <v>352647.073669</v>
      </c>
      <c r="BS68" s="80">
        <f t="shared" si="38"/>
        <v>2.8274753996381463E-2</v>
      </c>
      <c r="BT68" s="116">
        <v>6141.8</v>
      </c>
      <c r="BU68" s="80">
        <f t="shared" si="38"/>
        <v>5.6654440660204308E-3</v>
      </c>
      <c r="BV68" s="90">
        <v>6.4</v>
      </c>
      <c r="BW68" s="90">
        <v>4.5</v>
      </c>
      <c r="BX68" s="90">
        <v>0.35</v>
      </c>
      <c r="BY68" s="90">
        <v>3</v>
      </c>
      <c r="BZ68" s="90">
        <v>3.5750000000000002</v>
      </c>
      <c r="CA68" s="84">
        <v>135404</v>
      </c>
      <c r="CB68" s="89">
        <f t="shared" si="18"/>
        <v>4.9653022599918106E-3</v>
      </c>
      <c r="CC68" s="85">
        <f t="shared" si="7"/>
        <v>39446.621960946504</v>
      </c>
      <c r="CD68" s="85">
        <f t="shared" si="52"/>
        <v>6261.3685652296044</v>
      </c>
      <c r="CE68" s="92">
        <v>6.3</v>
      </c>
      <c r="CF68" s="8">
        <f t="shared" si="19"/>
        <v>0.12339782546949807</v>
      </c>
      <c r="CG68" s="8">
        <f t="shared" si="20"/>
        <v>0.12339782546949807</v>
      </c>
      <c r="CH68" s="85"/>
      <c r="CI68" s="85">
        <v>24564.720000000001</v>
      </c>
      <c r="CJ68" s="85">
        <v>7917</v>
      </c>
      <c r="CK68" s="85"/>
      <c r="CL68" s="343">
        <f t="shared" si="26"/>
        <v>0.12631569294537326</v>
      </c>
      <c r="CM68" s="343">
        <f t="shared" si="27"/>
        <v>0.13472839329224584</v>
      </c>
      <c r="CN68" s="85"/>
      <c r="CO68" s="85"/>
      <c r="CP68" s="85"/>
      <c r="CQ68" s="85"/>
      <c r="CR68" s="85"/>
      <c r="CS68" s="85"/>
      <c r="CT68" s="85">
        <v>26261</v>
      </c>
      <c r="CU68" s="343">
        <f t="shared" si="58"/>
        <v>3.8887570219162892E-2</v>
      </c>
      <c r="CV68" s="85">
        <v>2290</v>
      </c>
      <c r="CW68" s="343">
        <f t="shared" si="59"/>
        <v>0.11761835041483648</v>
      </c>
      <c r="CX68" s="5">
        <v>46769</v>
      </c>
      <c r="CY68" s="7">
        <f t="shared" si="16"/>
        <v>0.11890236608531302</v>
      </c>
      <c r="CZ68" s="7">
        <v>0.52570000000000006</v>
      </c>
      <c r="DA68" s="7">
        <f t="shared" si="16"/>
        <v>2.5355958650282728E-2</v>
      </c>
      <c r="DB68" s="24">
        <v>56400</v>
      </c>
      <c r="DC68" s="36">
        <f t="shared" si="47"/>
        <v>9.9415204678362512E-2</v>
      </c>
      <c r="DD68" s="7">
        <f t="shared" si="45"/>
        <v>0.41653126938642876</v>
      </c>
      <c r="DE68" s="24">
        <v>42000</v>
      </c>
      <c r="DF68" s="7">
        <f t="shared" ref="DF68" si="63">DE68/DE67-1</f>
        <v>0.1797752808988764</v>
      </c>
      <c r="DG68" s="112">
        <v>56.854799999999997</v>
      </c>
      <c r="DH68" s="7">
        <f t="shared" si="36"/>
        <v>0.54786543283484579</v>
      </c>
      <c r="DI68" s="112">
        <v>9356</v>
      </c>
      <c r="DJ68" s="7">
        <f t="shared" si="36"/>
        <v>0.4173610059081958</v>
      </c>
      <c r="DK68" s="113">
        <v>120000000</v>
      </c>
      <c r="DL68" s="7">
        <f t="shared" si="1"/>
        <v>0.13434739831468878</v>
      </c>
      <c r="DM68" s="7"/>
      <c r="DN68" s="8" t="s">
        <v>796</v>
      </c>
      <c r="DO68" s="8"/>
      <c r="DP68" s="8" t="s">
        <v>867</v>
      </c>
      <c r="DQ68" s="8"/>
      <c r="DR68" s="136" t="s">
        <v>935</v>
      </c>
      <c r="DT68" s="3" t="s">
        <v>4</v>
      </c>
    </row>
    <row r="69" spans="2:124" x14ac:dyDescent="0.2">
      <c r="B69" s="12" t="s">
        <v>3</v>
      </c>
      <c r="C69" s="4">
        <v>588018.76</v>
      </c>
      <c r="D69" s="9">
        <v>7.690000000000001E-2</v>
      </c>
      <c r="E69" s="4">
        <v>55329.1</v>
      </c>
      <c r="F69" s="4">
        <v>261956.1</v>
      </c>
      <c r="G69" s="4">
        <v>277959.3</v>
      </c>
      <c r="H69" s="4">
        <v>590422.4</v>
      </c>
      <c r="I69" s="9">
        <f t="shared" si="46"/>
        <v>9.5166629105212008E-2</v>
      </c>
      <c r="J69" s="347" t="s">
        <v>2664</v>
      </c>
      <c r="K69" s="46">
        <v>1106524.98</v>
      </c>
      <c r="L69" s="9">
        <f t="shared" si="37"/>
        <v>0.13588907567303887</v>
      </c>
      <c r="M69" s="49">
        <f t="shared" si="9"/>
        <v>1.88178516617395</v>
      </c>
      <c r="N69" s="120">
        <v>14180</v>
      </c>
      <c r="O69" s="316">
        <f t="shared" si="49"/>
        <v>0.14484094945906678</v>
      </c>
      <c r="P69" s="286">
        <f t="shared" si="50"/>
        <v>2.4114876879098211E-2</v>
      </c>
      <c r="Q69" s="120">
        <v>465436.45</v>
      </c>
      <c r="R69" s="120">
        <v>380069.51</v>
      </c>
      <c r="S69" s="120">
        <v>160606.16</v>
      </c>
      <c r="T69" s="120">
        <v>198602.02</v>
      </c>
      <c r="U69" s="120">
        <v>551831.07999999996</v>
      </c>
      <c r="V69" s="49">
        <v>3.82</v>
      </c>
      <c r="W69" s="9">
        <f t="shared" si="48"/>
        <v>0.15407854984894254</v>
      </c>
      <c r="X69" s="49">
        <v>1270.0999999999999</v>
      </c>
      <c r="Y69" s="9">
        <f t="shared" si="48"/>
        <v>4.0724352671255071E-2</v>
      </c>
      <c r="Z69" s="285">
        <f t="shared" si="21"/>
        <v>5.8989075673038863E-2</v>
      </c>
      <c r="AA69" s="286">
        <v>2.6000000000000002E-2</v>
      </c>
      <c r="AB69" s="49">
        <v>98.1</v>
      </c>
      <c r="AC69" s="49">
        <v>98</v>
      </c>
      <c r="AD69" s="46">
        <v>86746.91</v>
      </c>
      <c r="AE69" s="46">
        <v>109000</v>
      </c>
      <c r="AF69" s="46">
        <v>220860</v>
      </c>
      <c r="AG69" s="46">
        <v>196860</v>
      </c>
      <c r="AH69" s="119">
        <v>976930</v>
      </c>
      <c r="AI69" s="119">
        <v>1411830</v>
      </c>
      <c r="AJ69" s="46">
        <f t="shared" si="53"/>
        <v>1394650</v>
      </c>
      <c r="AK69" s="45">
        <f t="shared" si="54"/>
        <v>2.3717780704819691</v>
      </c>
      <c r="AL69" s="45">
        <f t="shared" si="55"/>
        <v>0.37560026146104591</v>
      </c>
      <c r="AM69" s="9">
        <f t="shared" si="56"/>
        <v>0.33478523712406727</v>
      </c>
      <c r="AN69" s="46">
        <v>107.4575</v>
      </c>
      <c r="AO69" s="80">
        <f t="shared" si="39"/>
        <v>0.17544460317703403</v>
      </c>
      <c r="AP69" s="79">
        <v>110497</v>
      </c>
      <c r="AQ69" s="80">
        <f t="shared" si="39"/>
        <v>9.8370113661033542E-2</v>
      </c>
      <c r="AR69" s="79">
        <v>129209.64</v>
      </c>
      <c r="AS69" s="80">
        <f t="shared" si="2"/>
        <v>0.10196811149038432</v>
      </c>
      <c r="AT69" s="79">
        <v>140212.1</v>
      </c>
      <c r="AU69" s="80">
        <f t="shared" si="3"/>
        <v>0.11320995447745297</v>
      </c>
      <c r="AV69" s="79">
        <f t="shared" si="0"/>
        <v>-11002.460000000006</v>
      </c>
      <c r="AW69" s="80">
        <f t="shared" si="30"/>
        <v>1.8711069694443094E-2</v>
      </c>
      <c r="AX69" s="79">
        <v>446294.09019999998</v>
      </c>
      <c r="AY69" s="80">
        <f t="shared" si="29"/>
        <v>0.19108716487424449</v>
      </c>
      <c r="AZ69" s="79">
        <v>22090.049999999996</v>
      </c>
      <c r="BA69" s="80">
        <f t="shared" si="40"/>
        <v>7.8239812877736847E-2</v>
      </c>
      <c r="BB69" s="79">
        <v>19499.899999999998</v>
      </c>
      <c r="BC69" s="80">
        <f t="shared" si="41"/>
        <v>7.2362867458019453E-2</v>
      </c>
      <c r="BD69" s="79">
        <f t="shared" si="42"/>
        <v>41589.949999999997</v>
      </c>
      <c r="BE69" s="80">
        <f t="shared" si="43"/>
        <v>7.5476342982980116E-2</v>
      </c>
      <c r="BF69" s="79">
        <f t="shared" si="44"/>
        <v>2590.1499999999978</v>
      </c>
      <c r="BG69" s="80">
        <f t="shared" si="17"/>
        <v>0.12464124285199341</v>
      </c>
      <c r="BH69" s="79">
        <v>242842.8</v>
      </c>
      <c r="BI69" s="80">
        <f t="shared" si="28"/>
        <v>0.13248958764218322</v>
      </c>
      <c r="BJ69" s="79">
        <v>18851</v>
      </c>
      <c r="BK69" s="80">
        <f t="shared" si="51"/>
        <v>7.7626349226742566E-2</v>
      </c>
      <c r="BL69" s="79"/>
      <c r="BM69" s="80"/>
      <c r="BN69" s="97">
        <v>54203.41</v>
      </c>
      <c r="BO69" s="80">
        <f t="shared" si="28"/>
        <v>8.9239035549560919E-2</v>
      </c>
      <c r="BP69" s="116">
        <v>72563.584730000002</v>
      </c>
      <c r="BQ69" s="116">
        <v>101900.8976</v>
      </c>
      <c r="BR69" s="116">
        <v>424426</v>
      </c>
      <c r="BS69" s="80">
        <f t="shared" si="38"/>
        <v>0.20354323540586861</v>
      </c>
      <c r="BT69" s="116">
        <v>6183.4</v>
      </c>
      <c r="BU69" s="80">
        <f t="shared" si="38"/>
        <v>6.7732586538147288E-3</v>
      </c>
      <c r="BV69" s="90">
        <v>6.4</v>
      </c>
      <c r="BW69" s="90">
        <v>4.5</v>
      </c>
      <c r="BX69" s="90">
        <v>0.35</v>
      </c>
      <c r="BY69" s="90">
        <v>3</v>
      </c>
      <c r="BZ69" s="90">
        <v>4.63</v>
      </c>
      <c r="CA69" s="84">
        <v>136072</v>
      </c>
      <c r="CB69" s="89">
        <f t="shared" si="18"/>
        <v>4.9333845381229757E-3</v>
      </c>
      <c r="CC69" s="85">
        <f t="shared" si="7"/>
        <v>43213.795637603624</v>
      </c>
      <c r="CD69" s="85">
        <f t="shared" si="52"/>
        <v>7084.228793049775</v>
      </c>
      <c r="CE69" s="92">
        <v>6.1</v>
      </c>
      <c r="CF69" s="8">
        <f t="shared" si="19"/>
        <v>9.550053944763004E-2</v>
      </c>
      <c r="CG69" s="8">
        <f t="shared" si="20"/>
        <v>0.13141858992132271</v>
      </c>
      <c r="CH69" s="85">
        <v>18310.759999999998</v>
      </c>
      <c r="CI69" s="85">
        <v>26955.1</v>
      </c>
      <c r="CJ69" s="85">
        <v>9430</v>
      </c>
      <c r="CK69" s="343"/>
      <c r="CL69" s="343">
        <f t="shared" si="26"/>
        <v>9.7309474726355427E-2</v>
      </c>
      <c r="CM69" s="343">
        <f t="shared" si="27"/>
        <v>0.19110774283188081</v>
      </c>
      <c r="CN69" s="85"/>
      <c r="CO69" s="85">
        <v>4402.3999999999996</v>
      </c>
      <c r="CP69" s="85">
        <v>9653.7000000000007</v>
      </c>
      <c r="CQ69" s="85">
        <v>15698</v>
      </c>
      <c r="CR69" s="85">
        <v>24361.200000000001</v>
      </c>
      <c r="CS69" s="85">
        <v>47456.6</v>
      </c>
      <c r="CT69" s="85">
        <v>26894</v>
      </c>
      <c r="CU69" s="343">
        <f t="shared" si="58"/>
        <v>2.4104184912988824E-2</v>
      </c>
      <c r="CV69" s="85">
        <v>2609</v>
      </c>
      <c r="CW69" s="343">
        <f t="shared" si="59"/>
        <v>0.13930131004366819</v>
      </c>
      <c r="CX69" s="5">
        <v>51483</v>
      </c>
      <c r="CY69" s="7">
        <f t="shared" si="16"/>
        <v>0.1007932604930617</v>
      </c>
      <c r="CZ69" s="7">
        <v>0.5373</v>
      </c>
      <c r="DA69" s="7">
        <f t="shared" si="16"/>
        <v>2.2065817005896715E-2</v>
      </c>
      <c r="DB69" s="24">
        <v>61800</v>
      </c>
      <c r="DC69" s="7">
        <f t="shared" si="47"/>
        <v>9.5744680851063801E-2</v>
      </c>
      <c r="DD69" s="7">
        <f t="shared" si="45"/>
        <v>0.45417132106531838</v>
      </c>
      <c r="DE69" s="24">
        <v>50000</v>
      </c>
      <c r="DF69" s="7">
        <f t="shared" ref="DF69" si="64">DE69/DE68-1</f>
        <v>0.19047619047619047</v>
      </c>
      <c r="DG69" s="112">
        <v>91.867489000000006</v>
      </c>
      <c r="DH69" s="7">
        <f t="shared" si="36"/>
        <v>0.61582643857686614</v>
      </c>
      <c r="DI69" s="112">
        <v>11028</v>
      </c>
      <c r="DJ69" s="7">
        <f t="shared" si="36"/>
        <v>0.17870884993587</v>
      </c>
      <c r="DK69" s="113">
        <v>137406846</v>
      </c>
      <c r="DL69" s="7">
        <f t="shared" si="1"/>
        <v>0.14505704999999991</v>
      </c>
      <c r="DM69" s="7" t="s">
        <v>785</v>
      </c>
      <c r="DN69" s="8"/>
      <c r="DO69" s="8" t="s">
        <v>856</v>
      </c>
      <c r="DP69" s="8"/>
      <c r="DQ69" s="8"/>
      <c r="DR69" s="136"/>
      <c r="DT69" s="3" t="s">
        <v>3</v>
      </c>
    </row>
    <row r="70" spans="2:124" x14ac:dyDescent="0.2">
      <c r="B70" s="12" t="s">
        <v>2</v>
      </c>
      <c r="C70" s="4">
        <v>635910</v>
      </c>
      <c r="D70" s="41">
        <v>7.2999999999999995E-2</v>
      </c>
      <c r="E70" s="4">
        <v>58343.5</v>
      </c>
      <c r="F70" s="4">
        <v>277571.8</v>
      </c>
      <c r="G70" s="4">
        <v>308058.59999999998</v>
      </c>
      <c r="H70" s="4">
        <v>644791.1</v>
      </c>
      <c r="I70" s="9">
        <f t="shared" si="46"/>
        <v>9.2084412786506586E-2</v>
      </c>
      <c r="J70" s="347" t="s">
        <v>2667</v>
      </c>
      <c r="K70" s="46">
        <v>1228374.81</v>
      </c>
      <c r="L70" s="9">
        <f t="shared" si="37"/>
        <v>0.11011936666807109</v>
      </c>
      <c r="M70" s="49">
        <f t="shared" si="9"/>
        <v>1.9316802849459831</v>
      </c>
      <c r="N70" s="120">
        <v>15548</v>
      </c>
      <c r="O70" s="316">
        <f t="shared" si="49"/>
        <v>9.6473906911142437E-2</v>
      </c>
      <c r="P70" s="286">
        <f t="shared" si="50"/>
        <v>2.4450000786274788E-2</v>
      </c>
      <c r="Q70" s="120">
        <v>506890.23</v>
      </c>
      <c r="R70" s="120">
        <v>400420.22</v>
      </c>
      <c r="S70" s="120">
        <v>186696.84</v>
      </c>
      <c r="T70" s="120">
        <v>231510.73</v>
      </c>
      <c r="U70" s="120">
        <v>617969.46</v>
      </c>
      <c r="V70" s="49">
        <v>3.84</v>
      </c>
      <c r="W70" s="9">
        <f t="shared" si="48"/>
        <v>5.2356020942407877E-3</v>
      </c>
      <c r="X70" s="49">
        <v>1244.3</v>
      </c>
      <c r="Y70" s="9">
        <f t="shared" si="48"/>
        <v>-2.0313361152665133E-2</v>
      </c>
      <c r="Z70" s="285">
        <f t="shared" si="21"/>
        <v>3.7119366668071099E-2</v>
      </c>
      <c r="AA70" s="286">
        <v>0.02</v>
      </c>
      <c r="AB70" s="49">
        <v>98.1</v>
      </c>
      <c r="AC70" s="49">
        <v>97.8</v>
      </c>
      <c r="AD70" s="46">
        <v>95655.45</v>
      </c>
      <c r="AE70" s="46">
        <v>154000</v>
      </c>
      <c r="AF70" s="46">
        <v>258350</v>
      </c>
      <c r="AG70" s="46">
        <v>229220</v>
      </c>
      <c r="AH70" s="119">
        <v>1086870</v>
      </c>
      <c r="AI70" s="119">
        <v>1600222</v>
      </c>
      <c r="AJ70" s="46">
        <f t="shared" si="53"/>
        <v>1574440</v>
      </c>
      <c r="AK70" s="45">
        <f t="shared" si="54"/>
        <v>2.4758849522731206</v>
      </c>
      <c r="AL70" s="45">
        <f t="shared" si="55"/>
        <v>0.40626818260445663</v>
      </c>
      <c r="AM70" s="9">
        <f t="shared" si="56"/>
        <v>0.36045981349562045</v>
      </c>
      <c r="AN70" s="46">
        <v>122.8591</v>
      </c>
      <c r="AO70" s="80">
        <f t="shared" si="39"/>
        <v>0.14332736198031792</v>
      </c>
      <c r="AP70" s="79">
        <v>119158</v>
      </c>
      <c r="AQ70" s="80">
        <f t="shared" si="39"/>
        <v>7.8382218521769742E-2</v>
      </c>
      <c r="AR70" s="79">
        <v>140370.03</v>
      </c>
      <c r="AS70" s="80">
        <f t="shared" si="2"/>
        <v>8.6374282909541522E-2</v>
      </c>
      <c r="AT70" s="79">
        <v>151785.56</v>
      </c>
      <c r="AU70" s="80">
        <f t="shared" si="3"/>
        <v>8.2542519511511481E-2</v>
      </c>
      <c r="AV70" s="79">
        <f t="shared" ref="AV70:AV72" si="65">AR70-AT70</f>
        <v>-11415.529999999999</v>
      </c>
      <c r="AW70" s="80">
        <f t="shared" si="30"/>
        <v>1.7951486845622807E-2</v>
      </c>
      <c r="AX70" s="79">
        <v>512020.65279999998</v>
      </c>
      <c r="AY70" s="80">
        <f t="shared" si="29"/>
        <v>0.14727186409872828</v>
      </c>
      <c r="AZ70" s="79">
        <v>23422.926999999996</v>
      </c>
      <c r="BA70" s="80">
        <f t="shared" si="40"/>
        <v>6.0338342375866105E-2</v>
      </c>
      <c r="BB70" s="79">
        <v>19592.3465</v>
      </c>
      <c r="BC70" s="80">
        <f t="shared" si="41"/>
        <v>4.740870466002578E-3</v>
      </c>
      <c r="BD70" s="79">
        <f t="shared" si="42"/>
        <v>43015.273499999996</v>
      </c>
      <c r="BE70" s="80">
        <f t="shared" si="43"/>
        <v>3.4270863513901739E-2</v>
      </c>
      <c r="BF70" s="79">
        <f t="shared" si="44"/>
        <v>3830.5804999999964</v>
      </c>
      <c r="BG70" s="80">
        <f t="shared" si="17"/>
        <v>0.47890295928807203</v>
      </c>
      <c r="BH70" s="79">
        <v>271896.09999999998</v>
      </c>
      <c r="BI70" s="80">
        <f t="shared" si="28"/>
        <v>0.11963830099142325</v>
      </c>
      <c r="BJ70" s="79">
        <v>27898</v>
      </c>
      <c r="BK70" s="80">
        <f>BJ70/BH70</f>
        <v>0.10260537021310714</v>
      </c>
      <c r="BL70" s="79"/>
      <c r="BM70" s="80"/>
      <c r="BN70" s="97">
        <v>56383.69</v>
      </c>
      <c r="BO70" s="80">
        <f t="shared" si="28"/>
        <v>4.0224037565164128E-2</v>
      </c>
      <c r="BP70" s="116">
        <v>73146.775947999995</v>
      </c>
      <c r="BQ70" s="116">
        <v>103981.28140000001</v>
      </c>
      <c r="BR70" s="116">
        <v>411614</v>
      </c>
      <c r="BS70" s="80">
        <f t="shared" si="38"/>
        <v>-3.018665209011695E-2</v>
      </c>
      <c r="BT70" s="116">
        <v>6094.9</v>
      </c>
      <c r="BU70" s="80">
        <f t="shared" si="38"/>
        <v>-1.4312514150790823E-2</v>
      </c>
      <c r="BV70" s="90">
        <v>6</v>
      </c>
      <c r="BW70" s="90">
        <v>4.25</v>
      </c>
      <c r="BX70" s="90">
        <v>0.35</v>
      </c>
      <c r="BY70" s="90">
        <v>2.75</v>
      </c>
      <c r="BZ70" s="90">
        <v>3.6379999999999999</v>
      </c>
      <c r="CA70" s="84">
        <v>136782</v>
      </c>
      <c r="CB70" s="89">
        <f t="shared" si="18"/>
        <v>5.2178258568993385E-3</v>
      </c>
      <c r="CC70" s="85">
        <f t="shared" si="7"/>
        <v>46490.766328902922</v>
      </c>
      <c r="CD70" s="85">
        <f t="shared" si="52"/>
        <v>7621.4371030988405</v>
      </c>
      <c r="CE70" s="92">
        <v>6.1</v>
      </c>
      <c r="CF70" s="8">
        <f t="shared" si="19"/>
        <v>7.583158671782475E-2</v>
      </c>
      <c r="CG70" s="8">
        <f t="shared" si="20"/>
        <v>7.583158671782475E-2</v>
      </c>
      <c r="CH70" s="85">
        <v>20167.12</v>
      </c>
      <c r="CI70" s="85">
        <v>29381</v>
      </c>
      <c r="CJ70" s="85">
        <v>10489</v>
      </c>
      <c r="CK70" s="343">
        <f t="shared" ref="CK70:CK72" si="66">CH70/CH69-1</f>
        <v>0.10138082744790489</v>
      </c>
      <c r="CL70" s="343">
        <f t="shared" si="26"/>
        <v>8.9997811174879816E-2</v>
      </c>
      <c r="CM70" s="343">
        <f t="shared" si="27"/>
        <v>0.11230116648992583</v>
      </c>
      <c r="CN70" s="85"/>
      <c r="CO70" s="85">
        <v>4747</v>
      </c>
      <c r="CP70" s="85">
        <v>10887</v>
      </c>
      <c r="CQ70" s="85">
        <v>17631</v>
      </c>
      <c r="CR70" s="85">
        <v>26937</v>
      </c>
      <c r="CS70" s="85">
        <v>50968</v>
      </c>
      <c r="CT70" s="85">
        <v>27395</v>
      </c>
      <c r="CU70" s="343">
        <f t="shared" si="58"/>
        <v>1.8628690414218774E-2</v>
      </c>
      <c r="CV70" s="85">
        <v>2864</v>
      </c>
      <c r="CW70" s="343">
        <f t="shared" si="59"/>
        <v>9.7738597163664176E-2</v>
      </c>
      <c r="CX70" s="5">
        <v>56360</v>
      </c>
      <c r="CY70" s="7">
        <f t="shared" si="16"/>
        <v>9.4730299322106415E-2</v>
      </c>
      <c r="CZ70" s="7">
        <v>0.54770000000000008</v>
      </c>
      <c r="DA70" s="7">
        <f t="shared" si="16"/>
        <v>1.9356039456542184E-2</v>
      </c>
      <c r="DB70" s="24">
        <v>63200</v>
      </c>
      <c r="DC70" s="7">
        <f t="shared" si="47"/>
        <v>2.265372168284796E-2</v>
      </c>
      <c r="DD70" s="7">
        <f t="shared" si="45"/>
        <v>0.46204910002778143</v>
      </c>
      <c r="DE70" s="24">
        <v>55700</v>
      </c>
      <c r="DF70" s="7">
        <f t="shared" ref="DF70" si="67">DE70/DE69-1</f>
        <v>0.1140000000000001</v>
      </c>
      <c r="DG70" s="112">
        <v>139.6</v>
      </c>
      <c r="DH70" s="7">
        <f t="shared" si="36"/>
        <v>0.51958001159692069</v>
      </c>
      <c r="DI70" s="112">
        <v>16456</v>
      </c>
      <c r="DJ70" s="7">
        <f t="shared" si="36"/>
        <v>0.49220166848023217</v>
      </c>
      <c r="DK70" s="113">
        <v>154474415</v>
      </c>
      <c r="DL70" s="7">
        <f t="shared" si="1"/>
        <v>0.12421192609282361</v>
      </c>
      <c r="DM70" s="7"/>
      <c r="DN70" s="8"/>
      <c r="DO70" s="8"/>
      <c r="DP70" s="8"/>
      <c r="DQ70" s="8"/>
      <c r="DR70" s="136"/>
      <c r="DT70" s="3" t="s">
        <v>2</v>
      </c>
    </row>
    <row r="71" spans="2:124" x14ac:dyDescent="0.2">
      <c r="B71" s="12" t="s">
        <v>1</v>
      </c>
      <c r="C71" s="4">
        <v>676708</v>
      </c>
      <c r="D71" s="9">
        <v>6.9000000000000006E-2</v>
      </c>
      <c r="E71" s="4">
        <v>60862.1</v>
      </c>
      <c r="F71" s="4">
        <v>282040.3</v>
      </c>
      <c r="G71" s="4">
        <v>346149.7</v>
      </c>
      <c r="H71" s="4">
        <v>686449.6</v>
      </c>
      <c r="I71" s="9">
        <f t="shared" si="46"/>
        <v>6.4607746601961447E-2</v>
      </c>
      <c r="J71" s="347" t="s">
        <v>2667</v>
      </c>
      <c r="K71" s="46">
        <v>1392300</v>
      </c>
      <c r="L71" s="9">
        <f t="shared" si="37"/>
        <v>0.13344883716721601</v>
      </c>
      <c r="M71" s="49">
        <f t="shared" si="9"/>
        <v>2.0574605295046018</v>
      </c>
      <c r="N71" s="120">
        <v>15296</v>
      </c>
      <c r="O71" s="316">
        <f t="shared" si="49"/>
        <v>-1.6207872395163414E-2</v>
      </c>
      <c r="P71" s="286">
        <f t="shared" si="50"/>
        <v>2.2603545399197289E-2</v>
      </c>
      <c r="Q71" s="120">
        <v>551928.92000000004</v>
      </c>
      <c r="R71" s="120">
        <v>455208.83</v>
      </c>
      <c r="S71" s="120">
        <v>242545.8</v>
      </c>
      <c r="T71" s="120">
        <v>270312.98</v>
      </c>
      <c r="U71" s="120">
        <v>687727.69</v>
      </c>
      <c r="V71" s="49">
        <v>3.33</v>
      </c>
      <c r="W71" s="9">
        <f t="shared" si="48"/>
        <v>-0.1328125</v>
      </c>
      <c r="X71" s="49">
        <v>1246.0999999999999</v>
      </c>
      <c r="Y71" s="9">
        <f t="shared" si="48"/>
        <v>1.4465964799486031E-3</v>
      </c>
      <c r="Z71" s="285">
        <f t="shared" si="21"/>
        <v>6.4448837167216E-2</v>
      </c>
      <c r="AA71" s="286">
        <v>1.3999999999999999E-2</v>
      </c>
      <c r="AB71" s="49">
        <v>94.8</v>
      </c>
      <c r="AC71" s="49">
        <v>93.9</v>
      </c>
      <c r="AD71" s="46">
        <v>106599.59</v>
      </c>
      <c r="AE71" s="46">
        <v>160000</v>
      </c>
      <c r="AF71" s="46">
        <v>287100</v>
      </c>
      <c r="AG71" s="46">
        <v>267330</v>
      </c>
      <c r="AH71" s="46">
        <v>1119970</v>
      </c>
      <c r="AI71" s="46">
        <v>1841401</v>
      </c>
      <c r="AJ71" s="46">
        <f t="shared" si="53"/>
        <v>1674400</v>
      </c>
      <c r="AK71" s="45">
        <f t="shared" si="54"/>
        <v>2.4743316171820045</v>
      </c>
      <c r="AL71" s="45">
        <f t="shared" si="55"/>
        <v>0.42425979890883514</v>
      </c>
      <c r="AM71" s="9">
        <f t="shared" si="56"/>
        <v>0.39504483469975232</v>
      </c>
      <c r="AN71" s="46">
        <v>138.28</v>
      </c>
      <c r="AO71" s="80">
        <f t="shared" si="39"/>
        <v>0.12551695397410523</v>
      </c>
      <c r="AP71" s="79">
        <v>124922.2</v>
      </c>
      <c r="AQ71" s="80">
        <f t="shared" si="39"/>
        <v>4.8374427231071326E-2</v>
      </c>
      <c r="AR71" s="79">
        <v>152269.23000000001</v>
      </c>
      <c r="AS71" s="80">
        <f t="shared" si="2"/>
        <v>8.4770231936261764E-2</v>
      </c>
      <c r="AT71" s="79">
        <v>175877.77</v>
      </c>
      <c r="AU71" s="80">
        <f t="shared" si="3"/>
        <v>0.15872530957490283</v>
      </c>
      <c r="AV71" s="79">
        <f t="shared" si="65"/>
        <v>-23608.539999999979</v>
      </c>
      <c r="AW71" s="80">
        <f t="shared" si="30"/>
        <v>3.4887336931143091E-2</v>
      </c>
      <c r="AX71" s="79">
        <v>561999.83259999997</v>
      </c>
      <c r="AY71" s="36">
        <f t="shared" si="29"/>
        <v>9.761164813701817E-2</v>
      </c>
      <c r="AZ71" s="79">
        <v>22734.682200000003</v>
      </c>
      <c r="BA71" s="36">
        <f t="shared" si="40"/>
        <v>-2.9383381504796247E-2</v>
      </c>
      <c r="BB71" s="79">
        <v>16795.645100000002</v>
      </c>
      <c r="BC71" s="80">
        <f t="shared" si="41"/>
        <v>-0.14274458651494337</v>
      </c>
      <c r="BD71" s="79">
        <f t="shared" si="42"/>
        <v>39530.327300000004</v>
      </c>
      <c r="BE71" s="80">
        <f t="shared" si="43"/>
        <v>-8.1016483598552291E-2</v>
      </c>
      <c r="BF71" s="79">
        <f t="shared" si="44"/>
        <v>5939.0371000000014</v>
      </c>
      <c r="BG71" s="80">
        <f t="shared" si="17"/>
        <v>0.55042743521510817</v>
      </c>
      <c r="BH71" s="79">
        <v>300930.8</v>
      </c>
      <c r="BI71" s="80">
        <f t="shared" si="28"/>
        <v>0.10678601127415965</v>
      </c>
      <c r="BJ71" s="79">
        <v>38773</v>
      </c>
      <c r="BK71" s="80">
        <f>BJ71/BH71</f>
        <v>0.12884357466899368</v>
      </c>
      <c r="BL71" s="79">
        <v>32424</v>
      </c>
      <c r="BM71" s="80">
        <f>BL71/BH71</f>
        <v>0.10774570100501511</v>
      </c>
      <c r="BN71" s="97">
        <v>58019.97</v>
      </c>
      <c r="BO71" s="80">
        <f t="shared" si="28"/>
        <v>2.9020448998637649E-2</v>
      </c>
      <c r="BP71" s="116">
        <v>69467.159830000004</v>
      </c>
      <c r="BQ71" s="116">
        <v>102432.08930000001</v>
      </c>
      <c r="BR71" s="116">
        <v>397014</v>
      </c>
      <c r="BS71" s="80">
        <f t="shared" si="38"/>
        <v>-3.547012492286461E-2</v>
      </c>
      <c r="BT71" s="116">
        <v>6103.2</v>
      </c>
      <c r="BU71" s="80">
        <f t="shared" si="38"/>
        <v>1.361794287026985E-3</v>
      </c>
      <c r="BV71" s="90">
        <v>4.75</v>
      </c>
      <c r="BW71" s="90">
        <v>3.25</v>
      </c>
      <c r="BX71" s="90">
        <v>0.35</v>
      </c>
      <c r="BY71" s="90">
        <v>1.5</v>
      </c>
      <c r="BZ71" s="90">
        <v>2.8620000000000001</v>
      </c>
      <c r="CA71" s="84">
        <v>137462</v>
      </c>
      <c r="CB71" s="89">
        <f t="shared" si="18"/>
        <v>4.9714143673875721E-3</v>
      </c>
      <c r="CC71" s="85">
        <f t="shared" si="7"/>
        <v>49228.732304200435</v>
      </c>
      <c r="CD71" s="85">
        <f t="shared" si="52"/>
        <v>7814.0844927302278</v>
      </c>
      <c r="CE71" s="92">
        <v>6.3</v>
      </c>
      <c r="CF71" s="8">
        <f t="shared" si="19"/>
        <v>5.8892683246551281E-2</v>
      </c>
      <c r="CG71" s="8">
        <f t="shared" si="20"/>
        <v>2.527704250856555E-2</v>
      </c>
      <c r="CH71" s="85">
        <v>21966.19</v>
      </c>
      <c r="CI71" s="85">
        <v>31790.3</v>
      </c>
      <c r="CJ71" s="85">
        <v>11421.7</v>
      </c>
      <c r="CK71" s="343">
        <f t="shared" si="66"/>
        <v>8.9208077306030864E-2</v>
      </c>
      <c r="CL71" s="343">
        <f t="shared" si="26"/>
        <v>8.2001974064871863E-2</v>
      </c>
      <c r="CM71" s="343">
        <f t="shared" si="27"/>
        <v>8.8921727524073013E-2</v>
      </c>
      <c r="CN71" s="85"/>
      <c r="CO71" s="85">
        <v>5221.2</v>
      </c>
      <c r="CP71" s="85">
        <v>11894</v>
      </c>
      <c r="CQ71" s="85">
        <v>19320</v>
      </c>
      <c r="CR71" s="85">
        <v>29437.599999999999</v>
      </c>
      <c r="CS71" s="85">
        <v>54543.5</v>
      </c>
      <c r="CT71" s="85">
        <v>27747</v>
      </c>
      <c r="CU71" s="343">
        <f t="shared" si="58"/>
        <v>1.2849060047454008E-2</v>
      </c>
      <c r="CV71" s="85">
        <v>3072</v>
      </c>
      <c r="CW71" s="343">
        <f t="shared" si="59"/>
        <v>7.2625698324022325E-2</v>
      </c>
      <c r="CX71" s="5">
        <v>62029</v>
      </c>
      <c r="CY71" s="7">
        <f t="shared" si="16"/>
        <v>0.10058552164655787</v>
      </c>
      <c r="CZ71" s="7">
        <v>0.56100000000000005</v>
      </c>
      <c r="DA71" s="7">
        <f t="shared" si="16"/>
        <v>2.4283366806646001E-2</v>
      </c>
      <c r="DB71" s="24">
        <v>66800</v>
      </c>
      <c r="DC71" s="7">
        <f t="shared" si="47"/>
        <v>5.6962025316455778E-2</v>
      </c>
      <c r="DD71" s="7">
        <f t="shared" si="45"/>
        <v>0.48595248141304503</v>
      </c>
      <c r="DE71" s="24">
        <v>62000</v>
      </c>
      <c r="DF71" s="7">
        <f t="shared" ref="DF71" si="68">DE71/DE70-1</f>
        <v>0.11310592459605018</v>
      </c>
      <c r="DG71" s="112">
        <v>206.7</v>
      </c>
      <c r="DH71" s="7">
        <f t="shared" si="36"/>
        <v>0.48065902578796549</v>
      </c>
      <c r="DI71" s="112">
        <v>19838</v>
      </c>
      <c r="DJ71" s="7">
        <f t="shared" si="36"/>
        <v>0.20551774428779779</v>
      </c>
      <c r="DK71" s="113">
        <v>172000000</v>
      </c>
      <c r="DL71" s="7">
        <f t="shared" ref="DL71:DL75" si="69">DK71/DK70-1</f>
        <v>0.11345299478881343</v>
      </c>
      <c r="DM71" s="7"/>
      <c r="DN71" s="8" t="s">
        <v>838</v>
      </c>
      <c r="DO71" s="8"/>
      <c r="DP71" s="8" t="s">
        <v>921</v>
      </c>
      <c r="DQ71" s="8"/>
      <c r="DR71" s="136" t="s">
        <v>951</v>
      </c>
      <c r="DT71" s="3" t="s">
        <v>1</v>
      </c>
    </row>
    <row r="72" spans="2:124" x14ac:dyDescent="0.2">
      <c r="B72" s="12" t="s">
        <v>0</v>
      </c>
      <c r="C72" s="4">
        <v>744127</v>
      </c>
      <c r="D72" s="9">
        <v>6.7000000000000004E-2</v>
      </c>
      <c r="E72" s="4">
        <v>63672.800000000003</v>
      </c>
      <c r="F72" s="4">
        <v>296547.7</v>
      </c>
      <c r="G72" s="4">
        <v>383365</v>
      </c>
      <c r="H72" s="4">
        <v>740598.7</v>
      </c>
      <c r="I72" s="9">
        <f t="shared" si="46"/>
        <v>7.8882848791812288E-2</v>
      </c>
      <c r="J72" s="347" t="s">
        <v>2668</v>
      </c>
      <c r="K72" s="46">
        <v>1550100</v>
      </c>
      <c r="L72" s="9">
        <f t="shared" si="37"/>
        <v>0.1133376427494075</v>
      </c>
      <c r="M72" s="47">
        <f t="shared" si="9"/>
        <v>2.0831121569302016</v>
      </c>
      <c r="N72" s="120">
        <v>16490</v>
      </c>
      <c r="O72" s="316">
        <f t="shared" si="49"/>
        <v>7.8059623430962288E-2</v>
      </c>
      <c r="P72" s="286">
        <f t="shared" si="50"/>
        <v>2.2160195773033367E-2</v>
      </c>
      <c r="Q72" s="120">
        <v>606522.23</v>
      </c>
      <c r="R72" s="120">
        <v>530895.41</v>
      </c>
      <c r="S72" s="120">
        <v>271064.46999999997</v>
      </c>
      <c r="T72" s="120">
        <v>333729.46000000002</v>
      </c>
      <c r="U72" s="120">
        <v>744715.66</v>
      </c>
      <c r="V72" s="47">
        <v>3.01</v>
      </c>
      <c r="W72" s="9">
        <f t="shared" si="48"/>
        <v>-9.6096096096096151E-2</v>
      </c>
      <c r="X72" s="47">
        <v>1058.4000000000001</v>
      </c>
      <c r="Y72" s="9">
        <f t="shared" si="48"/>
        <v>-0.15062996549233598</v>
      </c>
      <c r="Z72" s="285">
        <f t="shared" si="21"/>
        <v>4.6337642749407493E-2</v>
      </c>
      <c r="AA72" s="285">
        <v>0.02</v>
      </c>
      <c r="AB72" s="49">
        <v>98.6</v>
      </c>
      <c r="AC72" s="49">
        <v>98</v>
      </c>
      <c r="AD72" s="46">
        <v>120066.75</v>
      </c>
      <c r="AE72" s="46">
        <v>153200</v>
      </c>
      <c r="AF72" s="46">
        <v>329400</v>
      </c>
      <c r="AG72" s="46">
        <v>329540</v>
      </c>
      <c r="AH72" s="46">
        <v>1188090</v>
      </c>
      <c r="AI72" s="46">
        <v>2148228</v>
      </c>
      <c r="AJ72" s="46">
        <f t="shared" si="53"/>
        <v>1847030</v>
      </c>
      <c r="AK72" s="121">
        <f t="shared" si="54"/>
        <v>2.4821435050737306</v>
      </c>
      <c r="AL72" s="45">
        <f t="shared" si="55"/>
        <v>0.44266637281001764</v>
      </c>
      <c r="AM72" s="9">
        <f t="shared" si="56"/>
        <v>0.44285451273774501</v>
      </c>
      <c r="AN72" s="46">
        <v>156</v>
      </c>
      <c r="AO72" s="80">
        <f t="shared" si="39"/>
        <v>0.12814579114839453</v>
      </c>
      <c r="AP72" s="79">
        <v>130360.73</v>
      </c>
      <c r="AQ72" s="36">
        <f t="shared" si="39"/>
        <v>4.353533639337126E-2</v>
      </c>
      <c r="AR72" s="79">
        <v>159604.97</v>
      </c>
      <c r="AS72" s="80">
        <f t="shared" ref="AS72:AS74" si="70">AR72/AR71-1</f>
        <v>4.8176115423976373E-2</v>
      </c>
      <c r="AT72" s="79">
        <v>187755.21</v>
      </c>
      <c r="AU72" s="80">
        <f t="shared" ref="AU72:AU74" si="71">AT72/AT71-1</f>
        <v>6.7532354998588007E-2</v>
      </c>
      <c r="AV72" s="79">
        <f t="shared" si="65"/>
        <v>-28150.239999999991</v>
      </c>
      <c r="AW72" s="80">
        <f t="shared" ref="AW72:AW74" si="72">-AV72/C72</f>
        <v>3.7829886565062136E-2</v>
      </c>
      <c r="AX72" s="79">
        <v>606465.66</v>
      </c>
      <c r="AY72" s="80">
        <f t="shared" si="29"/>
        <v>7.912071289111644E-2</v>
      </c>
      <c r="AZ72" s="79">
        <v>20976.311999999998</v>
      </c>
      <c r="BA72" s="80">
        <f t="shared" si="40"/>
        <v>-7.7343073658623807E-2</v>
      </c>
      <c r="BB72" s="79">
        <v>15879.262200000001</v>
      </c>
      <c r="BC72" s="80">
        <f t="shared" si="41"/>
        <v>-5.4560744439640541E-2</v>
      </c>
      <c r="BD72" s="79">
        <f t="shared" si="42"/>
        <v>36855.574200000003</v>
      </c>
      <c r="BE72" s="80">
        <f t="shared" si="43"/>
        <v>-6.7663317829397274E-2</v>
      </c>
      <c r="BF72" s="79">
        <f t="shared" si="44"/>
        <v>5097.049799999997</v>
      </c>
      <c r="BG72" s="80">
        <f t="shared" si="17"/>
        <v>-0.14177168551447572</v>
      </c>
      <c r="BH72" s="79">
        <v>332316.3</v>
      </c>
      <c r="BI72" s="80">
        <f t="shared" si="28"/>
        <v>0.10429474151532503</v>
      </c>
      <c r="BJ72" s="79">
        <v>51555.7</v>
      </c>
      <c r="BK72" s="80">
        <f>BJ72/BH72</f>
        <v>0.15514044902401716</v>
      </c>
      <c r="BL72" s="79">
        <v>41944.5</v>
      </c>
      <c r="BM72" s="80">
        <f>BL72/BH72</f>
        <v>0.12621860558750805</v>
      </c>
      <c r="BN72" s="97">
        <v>59198</v>
      </c>
      <c r="BO72" s="80">
        <f t="shared" si="28"/>
        <v>2.0303871236058812E-2</v>
      </c>
      <c r="BP72" s="116">
        <v>71000</v>
      </c>
      <c r="BQ72" s="116"/>
      <c r="BR72" s="116">
        <v>436000</v>
      </c>
      <c r="BS72" s="80">
        <f t="shared" si="38"/>
        <v>9.8198048431541451E-2</v>
      </c>
      <c r="BT72" s="116">
        <v>6040.2</v>
      </c>
      <c r="BU72" s="80">
        <f t="shared" si="38"/>
        <v>-1.0322453794730624E-2</v>
      </c>
      <c r="BV72" s="90">
        <v>4.75</v>
      </c>
      <c r="BW72" s="90">
        <v>3.25</v>
      </c>
      <c r="BX72" s="90">
        <v>0.35</v>
      </c>
      <c r="BY72" s="90">
        <v>1.5</v>
      </c>
      <c r="BZ72" s="90">
        <v>3.0659999999999998</v>
      </c>
      <c r="CA72" s="88">
        <v>138271</v>
      </c>
      <c r="CB72" s="89">
        <f t="shared" si="18"/>
        <v>5.8852628362746628E-3</v>
      </c>
      <c r="CC72" s="85">
        <f t="shared" si="7"/>
        <v>53816.563126035107</v>
      </c>
      <c r="CD72" s="85">
        <f t="shared" si="52"/>
        <v>8154.0247160659255</v>
      </c>
      <c r="CE72" s="92">
        <v>6.6</v>
      </c>
      <c r="CF72" s="8">
        <f t="shared" si="19"/>
        <v>9.3194169483889366E-2</v>
      </c>
      <c r="CG72" s="8">
        <f t="shared" si="20"/>
        <v>4.3503525416439759E-2</v>
      </c>
      <c r="CH72" s="85">
        <v>23820.98</v>
      </c>
      <c r="CI72" s="85">
        <v>33616</v>
      </c>
      <c r="CJ72" s="85">
        <v>12363.4</v>
      </c>
      <c r="CK72" s="343">
        <f t="shared" si="66"/>
        <v>8.443840283635895E-2</v>
      </c>
      <c r="CL72" s="343">
        <f t="shared" si="26"/>
        <v>5.7429467479073848E-2</v>
      </c>
      <c r="CM72" s="343">
        <f t="shared" si="27"/>
        <v>8.2448322053634726E-2</v>
      </c>
      <c r="CN72" s="85">
        <v>20883</v>
      </c>
      <c r="CO72" s="85">
        <v>5529</v>
      </c>
      <c r="CP72" s="85">
        <v>12899</v>
      </c>
      <c r="CQ72" s="85">
        <v>20924</v>
      </c>
      <c r="CR72" s="85">
        <v>31990</v>
      </c>
      <c r="CS72" s="85">
        <v>59259</v>
      </c>
      <c r="CT72" s="85">
        <v>28171</v>
      </c>
      <c r="CU72" s="343">
        <f t="shared" si="58"/>
        <v>1.5280931271849152E-2</v>
      </c>
      <c r="CV72" s="85">
        <v>3275</v>
      </c>
      <c r="CW72" s="343">
        <f t="shared" si="59"/>
        <v>6.6080729166666741E-2</v>
      </c>
      <c r="CX72" s="5">
        <v>67569</v>
      </c>
      <c r="CY72" s="7">
        <f t="shared" si="16"/>
        <v>8.9313063244611302E-2</v>
      </c>
      <c r="CZ72" s="7">
        <v>0.57350000000000001</v>
      </c>
      <c r="DA72" s="7">
        <f>CZ72/CZ71-1</f>
        <v>2.2281639928698693E-2</v>
      </c>
      <c r="DB72" s="24">
        <v>73100</v>
      </c>
      <c r="DC72" s="7">
        <f t="shared" si="47"/>
        <v>9.4311377245509087E-2</v>
      </c>
      <c r="DD72" s="7">
        <f t="shared" si="45"/>
        <v>0.52867195579694948</v>
      </c>
      <c r="DE72" s="24">
        <v>65600</v>
      </c>
      <c r="DF72" s="7">
        <f t="shared" ref="DF72" si="73">DE72/DE71-1</f>
        <v>5.8064516129032295E-2</v>
      </c>
      <c r="DG72" s="112">
        <v>312.8</v>
      </c>
      <c r="DH72" s="7">
        <f t="shared" si="36"/>
        <v>0.51330430575713604</v>
      </c>
      <c r="DI72" s="112">
        <v>22000</v>
      </c>
      <c r="DJ72" s="7">
        <f t="shared" si="36"/>
        <v>0.10898276035890708</v>
      </c>
      <c r="DK72" s="113">
        <v>194000000</v>
      </c>
      <c r="DL72" s="7">
        <f t="shared" si="69"/>
        <v>0.12790697674418605</v>
      </c>
      <c r="DM72" s="7"/>
      <c r="DN72" s="8"/>
      <c r="DO72" s="8" t="s">
        <v>790</v>
      </c>
      <c r="DP72" s="8"/>
      <c r="DQ72" s="8"/>
      <c r="DR72" s="136" t="s">
        <v>933</v>
      </c>
      <c r="DT72" s="3" t="s">
        <v>0</v>
      </c>
    </row>
    <row r="73" spans="2:124" x14ac:dyDescent="0.2">
      <c r="B73" s="12" t="s">
        <v>48</v>
      </c>
      <c r="C73" s="4">
        <v>827122</v>
      </c>
      <c r="D73" s="9">
        <v>6.9000000000000006E-2</v>
      </c>
      <c r="E73" s="4">
        <v>65467.6</v>
      </c>
      <c r="F73" s="4">
        <v>334622.59999999998</v>
      </c>
      <c r="G73" s="4">
        <v>427031.5</v>
      </c>
      <c r="H73" s="4">
        <v>825016</v>
      </c>
      <c r="I73" s="9">
        <f t="shared" si="46"/>
        <v>0.11398521223437208</v>
      </c>
      <c r="J73" s="347" t="s">
        <v>2669</v>
      </c>
      <c r="K73" s="46">
        <v>1690235</v>
      </c>
      <c r="L73" s="9">
        <f t="shared" si="37"/>
        <v>9.040384491323139E-2</v>
      </c>
      <c r="M73" s="47">
        <f t="shared" si="9"/>
        <v>2.0435135324655853</v>
      </c>
      <c r="N73" s="120">
        <v>17477</v>
      </c>
      <c r="O73" s="316">
        <f>N73/N72-1</f>
        <v>5.9854457246816262E-2</v>
      </c>
      <c r="P73" s="286">
        <f t="shared" si="50"/>
        <v>2.1129893776250661E-2</v>
      </c>
      <c r="Q73" s="120">
        <v>651983.38</v>
      </c>
      <c r="R73" s="120">
        <v>571640.82999999996</v>
      </c>
      <c r="S73" s="120">
        <v>305564.2</v>
      </c>
      <c r="T73" s="120">
        <v>405150.18</v>
      </c>
      <c r="U73" s="120">
        <v>810171.19</v>
      </c>
      <c r="V73" s="47">
        <v>2.99</v>
      </c>
      <c r="W73" s="9">
        <f t="shared" si="48"/>
        <v>-6.6445182724250706E-3</v>
      </c>
      <c r="X73" s="47">
        <v>1184.9000000000001</v>
      </c>
      <c r="Y73" s="9">
        <f t="shared" si="48"/>
        <v>0.11952003023431601</v>
      </c>
      <c r="Z73" s="285">
        <f t="shared" si="21"/>
        <v>2.1403844913231385E-2</v>
      </c>
      <c r="AA73" s="285">
        <v>1.6E-2</v>
      </c>
      <c r="AB73" s="49"/>
      <c r="AC73" s="49"/>
      <c r="AD73" s="46">
        <v>134700</v>
      </c>
      <c r="AE73" s="46">
        <v>164706</v>
      </c>
      <c r="AF73" s="46">
        <v>381430</v>
      </c>
      <c r="AG73" s="120">
        <v>399670</v>
      </c>
      <c r="AH73" s="46">
        <v>1299000</v>
      </c>
      <c r="AI73" s="46"/>
      <c r="AJ73" s="46">
        <f t="shared" si="53"/>
        <v>2080100</v>
      </c>
      <c r="AK73" s="45">
        <f t="shared" si="54"/>
        <v>2.5148647962452939</v>
      </c>
      <c r="AL73" s="45">
        <f t="shared" si="55"/>
        <v>0.46115325187819933</v>
      </c>
      <c r="AM73" s="9">
        <v>0.47899999999999998</v>
      </c>
      <c r="AN73" s="46">
        <v>174.71</v>
      </c>
      <c r="AO73" s="80">
        <f t="shared" si="39"/>
        <v>0.1199358974358975</v>
      </c>
      <c r="AP73" s="79">
        <v>144360</v>
      </c>
      <c r="AQ73" s="80">
        <f t="shared" si="39"/>
        <v>0.10738870517217891</v>
      </c>
      <c r="AR73" s="79">
        <v>172567</v>
      </c>
      <c r="AS73" s="80">
        <f t="shared" si="70"/>
        <v>8.1213197809566928E-2</v>
      </c>
      <c r="AT73" s="79">
        <v>203330</v>
      </c>
      <c r="AU73" s="80">
        <f t="shared" si="71"/>
        <v>8.295263817179821E-2</v>
      </c>
      <c r="AV73" s="79">
        <f>AR73-AT73</f>
        <v>-30763</v>
      </c>
      <c r="AW73" s="80">
        <f t="shared" si="72"/>
        <v>3.7192820406179501E-2</v>
      </c>
      <c r="AX73" s="79">
        <v>631684</v>
      </c>
      <c r="AY73" s="80">
        <f t="shared" si="29"/>
        <v>4.1582469813707057E-2</v>
      </c>
      <c r="AZ73" s="79">
        <v>22633.290200000003</v>
      </c>
      <c r="BA73" s="80">
        <f t="shared" si="40"/>
        <v>7.8992827719191361E-2</v>
      </c>
      <c r="BB73" s="79">
        <v>18418.877400000001</v>
      </c>
      <c r="BC73" s="80">
        <f t="shared" si="41"/>
        <v>0.15993282106016227</v>
      </c>
      <c r="BD73" s="79">
        <f t="shared" si="42"/>
        <v>41052.167600000001</v>
      </c>
      <c r="BE73" s="80">
        <f t="shared" si="43"/>
        <v>0.11386590742629088</v>
      </c>
      <c r="BF73" s="79">
        <f>AZ73-BB73</f>
        <v>4214.4128000000019</v>
      </c>
      <c r="BG73" s="80">
        <f t="shared" si="17"/>
        <v>-0.17316625001387975</v>
      </c>
      <c r="BH73" s="79">
        <v>366262</v>
      </c>
      <c r="BI73" s="80">
        <f t="shared" si="28"/>
        <v>0.10214876610024848</v>
      </c>
      <c r="BJ73" s="79">
        <v>71751</v>
      </c>
      <c r="BK73" s="80">
        <f>BJ73/BH73</f>
        <v>0.19590074864441301</v>
      </c>
      <c r="BL73" s="79">
        <v>54806</v>
      </c>
      <c r="BM73" s="80">
        <f>BL73/BH73</f>
        <v>0.14963605288017867</v>
      </c>
      <c r="BN73" s="97">
        <v>63077</v>
      </c>
      <c r="BO73" s="80">
        <f t="shared" si="28"/>
        <v>6.5525862360214848E-2</v>
      </c>
      <c r="BP73" s="116"/>
      <c r="BQ73" s="116"/>
      <c r="BR73" s="116">
        <v>449000</v>
      </c>
      <c r="BS73" s="80">
        <f t="shared" si="38"/>
        <v>2.9816513761467878E-2</v>
      </c>
      <c r="BT73" s="116">
        <v>6090</v>
      </c>
      <c r="BU73" s="80">
        <f t="shared" si="38"/>
        <v>8.2447601072812571E-3</v>
      </c>
      <c r="BV73" s="90">
        <v>4.75</v>
      </c>
      <c r="BW73" s="90">
        <v>3.25</v>
      </c>
      <c r="BX73" s="90">
        <v>0.35</v>
      </c>
      <c r="BY73" s="90">
        <v>1.5</v>
      </c>
      <c r="BZ73" s="90">
        <v>3.915</v>
      </c>
      <c r="CA73" s="84">
        <v>139008</v>
      </c>
      <c r="CB73" s="89">
        <f t="shared" si="18"/>
        <v>5.3301126049569714E-3</v>
      </c>
      <c r="CC73" s="85">
        <f t="shared" si="7"/>
        <v>59501.755294659299</v>
      </c>
      <c r="CD73" s="85">
        <f>CC73/CE73</f>
        <v>9154.1161991783538</v>
      </c>
      <c r="CE73" s="92">
        <v>6.5</v>
      </c>
      <c r="CF73" s="8">
        <f t="shared" si="19"/>
        <v>0.10564019399213254</v>
      </c>
      <c r="CG73" s="8">
        <f t="shared" si="20"/>
        <v>0.1226500431304729</v>
      </c>
      <c r="CH73" s="85">
        <v>25974</v>
      </c>
      <c r="CI73" s="85">
        <v>36396</v>
      </c>
      <c r="CJ73" s="85">
        <v>13432</v>
      </c>
      <c r="CK73" s="343">
        <f t="shared" ref="CK73:CM75" si="74">CH73/CH72-1</f>
        <v>9.0383351146762214E-2</v>
      </c>
      <c r="CL73" s="343">
        <f t="shared" si="74"/>
        <v>8.2698714897667669E-2</v>
      </c>
      <c r="CM73" s="343">
        <f t="shared" si="74"/>
        <v>8.6432534739634859E-2</v>
      </c>
      <c r="CN73" s="85">
        <v>22408</v>
      </c>
      <c r="CO73" s="85">
        <v>5958</v>
      </c>
      <c r="CP73" s="85">
        <v>13843</v>
      </c>
      <c r="CQ73" s="85">
        <v>22495</v>
      </c>
      <c r="CR73" s="85">
        <v>34547</v>
      </c>
      <c r="CS73" s="85">
        <v>64934</v>
      </c>
      <c r="CT73" s="85">
        <v>28652</v>
      </c>
      <c r="CU73" s="343">
        <f>CT73/CT72-1</f>
        <v>1.7074296262113542E-2</v>
      </c>
      <c r="CV73" s="85">
        <v>3485</v>
      </c>
      <c r="CW73" s="343">
        <f>CV73/CV72-1</f>
        <v>6.4122137404580171E-2</v>
      </c>
      <c r="CX73" s="5">
        <v>74318</v>
      </c>
      <c r="CY73" s="7">
        <f t="shared" si="16"/>
        <v>9.9883082478651408E-2</v>
      </c>
      <c r="CZ73" s="7">
        <v>0.58520000000000005</v>
      </c>
      <c r="DA73" s="7">
        <f>CZ73/CZ72-1</f>
        <v>2.0401046207497942E-2</v>
      </c>
      <c r="DB73" s="24">
        <v>75100</v>
      </c>
      <c r="DC73" s="36">
        <f t="shared" si="47"/>
        <v>2.735978112175097E-2</v>
      </c>
      <c r="DD73" s="7">
        <f t="shared" si="45"/>
        <v>0.54025667587476978</v>
      </c>
      <c r="DE73" s="24">
        <v>69500</v>
      </c>
      <c r="DF73" s="7">
        <f t="shared" ref="DF73:DH75" si="75">DE73/DE72-1</f>
        <v>5.945121951219523E-2</v>
      </c>
      <c r="DG73" s="112">
        <v>400.6</v>
      </c>
      <c r="DH73" s="7">
        <f t="shared" si="75"/>
        <v>0.28069053708439906</v>
      </c>
      <c r="DI73" s="112">
        <v>25000</v>
      </c>
      <c r="DJ73" s="7">
        <f t="shared" si="36"/>
        <v>0.13636363636363646</v>
      </c>
      <c r="DK73" s="113">
        <v>217000000</v>
      </c>
      <c r="DL73" s="7">
        <f t="shared" si="69"/>
        <v>0.11855670103092786</v>
      </c>
      <c r="DM73" s="7"/>
      <c r="DN73" s="8"/>
      <c r="DO73" s="8"/>
      <c r="DP73" s="8"/>
      <c r="DQ73" s="8"/>
      <c r="DR73" s="136" t="s">
        <v>1097</v>
      </c>
      <c r="DT73" s="3" t="s">
        <v>851</v>
      </c>
    </row>
    <row r="74" spans="2:124" x14ac:dyDescent="0.2">
      <c r="B74" s="12" t="s">
        <v>49</v>
      </c>
      <c r="C74" s="4">
        <v>900309</v>
      </c>
      <c r="D74" s="9">
        <v>6.6000000000000003E-2</v>
      </c>
      <c r="E74" s="4">
        <v>64734</v>
      </c>
      <c r="F74" s="4">
        <v>366001</v>
      </c>
      <c r="G74" s="4">
        <v>469575</v>
      </c>
      <c r="H74" s="4">
        <v>915887.3</v>
      </c>
      <c r="I74" s="9">
        <f t="shared" si="46"/>
        <v>0.11014489415962858</v>
      </c>
      <c r="J74" s="347" t="s">
        <v>2669</v>
      </c>
      <c r="K74" s="46">
        <v>1826700</v>
      </c>
      <c r="L74" s="9">
        <f t="shared" si="37"/>
        <v>8.0737293926584242E-2</v>
      </c>
      <c r="M74" s="47">
        <f t="shared" si="9"/>
        <v>2.0289700536149256</v>
      </c>
      <c r="N74" s="120">
        <v>18302</v>
      </c>
      <c r="O74" s="316">
        <f>N74/N73-1</f>
        <v>4.7204897865766426E-2</v>
      </c>
      <c r="P74" s="286">
        <f t="shared" si="50"/>
        <v>2.0328576077768855E-2</v>
      </c>
      <c r="Q74" s="120">
        <v>724438.51</v>
      </c>
      <c r="R74" s="120">
        <v>589104.74</v>
      </c>
      <c r="S74" s="120">
        <v>326319.48</v>
      </c>
      <c r="T74" s="120">
        <v>478954.18</v>
      </c>
      <c r="U74" s="120">
        <v>890301.37</v>
      </c>
      <c r="V74" s="47">
        <v>3.07</v>
      </c>
      <c r="W74" s="9">
        <f t="shared" si="48"/>
        <v>2.6755852842809347E-2</v>
      </c>
      <c r="X74" s="47">
        <v>1124.3</v>
      </c>
      <c r="Y74" s="9">
        <f t="shared" si="48"/>
        <v>-5.1143556418263292E-2</v>
      </c>
      <c r="Z74" s="285">
        <f t="shared" si="21"/>
        <v>1.4737293926584238E-2</v>
      </c>
      <c r="AA74" s="286">
        <v>2.1000000000000001E-2</v>
      </c>
      <c r="AB74" s="49"/>
      <c r="AC74" s="49"/>
      <c r="AD74" s="46">
        <v>149600</v>
      </c>
      <c r="AE74" s="46">
        <v>183862</v>
      </c>
      <c r="AF74" s="46">
        <v>447880</v>
      </c>
      <c r="AG74" s="46">
        <v>472760</v>
      </c>
      <c r="AH74" s="46">
        <v>1368240</v>
      </c>
      <c r="AI74" s="46"/>
      <c r="AJ74" s="46">
        <f t="shared" si="53"/>
        <v>2288880</v>
      </c>
      <c r="AK74" s="45">
        <f t="shared" si="54"/>
        <v>2.5423271343505398</v>
      </c>
      <c r="AL74" s="45">
        <f t="shared" si="55"/>
        <v>0.49747364515960629</v>
      </c>
      <c r="AM74" s="9">
        <f t="shared" si="56"/>
        <v>0.52510860160233874</v>
      </c>
      <c r="AN74" s="46">
        <v>200.75</v>
      </c>
      <c r="AO74" s="80">
        <f t="shared" si="39"/>
        <v>0.14904699215843387</v>
      </c>
      <c r="AP74" s="46">
        <v>137967</v>
      </c>
      <c r="AQ74" s="80">
        <f t="shared" si="39"/>
        <v>-4.4285120532003286E-2</v>
      </c>
      <c r="AR74" s="79">
        <v>183352</v>
      </c>
      <c r="AS74" s="80">
        <f t="shared" si="70"/>
        <v>6.2497464752820697E-2</v>
      </c>
      <c r="AT74" s="79">
        <v>220906</v>
      </c>
      <c r="AU74" s="80">
        <f t="shared" si="71"/>
        <v>8.6440761323956172E-2</v>
      </c>
      <c r="AV74" s="79">
        <f>AR74-AT74</f>
        <v>-37554</v>
      </c>
      <c r="AW74" s="80">
        <f t="shared" si="72"/>
        <v>4.1712345428069696E-2</v>
      </c>
      <c r="AX74" s="46">
        <v>635636</v>
      </c>
      <c r="AY74" s="351">
        <v>5.8999999999999997E-2</v>
      </c>
      <c r="AZ74" s="79">
        <v>24800</v>
      </c>
      <c r="BA74" s="80">
        <f t="shared" si="40"/>
        <v>9.5731101437474431E-2</v>
      </c>
      <c r="BB74" s="79">
        <v>21400</v>
      </c>
      <c r="BC74" s="80">
        <f t="shared" si="41"/>
        <v>0.1618514817846608</v>
      </c>
      <c r="BD74" s="79">
        <f t="shared" si="42"/>
        <v>46200</v>
      </c>
      <c r="BE74" s="80">
        <f t="shared" si="43"/>
        <v>0.12539733468300462</v>
      </c>
      <c r="BF74" s="79">
        <f>AZ74-BB74</f>
        <v>3400</v>
      </c>
      <c r="BG74" s="80">
        <f t="shared" si="17"/>
        <v>-0.19324466744216451</v>
      </c>
      <c r="BH74" s="79">
        <v>380987</v>
      </c>
      <c r="BI74" s="80">
        <f t="shared" si="28"/>
        <v>4.0203460910495759E-2</v>
      </c>
      <c r="BJ74" s="79">
        <v>90065</v>
      </c>
      <c r="BK74" s="80">
        <f>BJ74/BH74</f>
        <v>0.23639914222795003</v>
      </c>
      <c r="BL74" s="79">
        <v>70198</v>
      </c>
      <c r="BM74" s="80">
        <f>BL74/BH74</f>
        <v>0.18425300600807901</v>
      </c>
      <c r="BN74" s="97">
        <v>68449</v>
      </c>
      <c r="BO74" s="80">
        <f t="shared" si="28"/>
        <v>8.5165749797866175E-2</v>
      </c>
      <c r="BP74" s="116"/>
      <c r="BQ74" s="80"/>
      <c r="BR74" s="116"/>
      <c r="BS74" s="80"/>
      <c r="BT74" s="116">
        <v>6015.5</v>
      </c>
      <c r="BU74" s="80">
        <f t="shared" si="38"/>
        <v>-1.2233169129720833E-2</v>
      </c>
      <c r="BV74" s="90">
        <v>4.75</v>
      </c>
      <c r="BW74" s="90">
        <v>3.25</v>
      </c>
      <c r="BX74" s="90">
        <v>0.35</v>
      </c>
      <c r="BY74" s="90">
        <v>1.5</v>
      </c>
      <c r="BZ74" s="90">
        <v>3.27</v>
      </c>
      <c r="CA74" s="4">
        <v>139538</v>
      </c>
      <c r="CB74" s="89">
        <f t="shared" si="18"/>
        <v>3.8127302025783294E-3</v>
      </c>
      <c r="CC74" s="85">
        <f t="shared" si="7"/>
        <v>64520.70403760983</v>
      </c>
      <c r="CD74" s="85">
        <f>CC74/CE74</f>
        <v>9488.3388290602688</v>
      </c>
      <c r="CE74" s="92">
        <v>6.8</v>
      </c>
      <c r="CF74" s="8">
        <f t="shared" si="19"/>
        <v>8.4349591337198992E-2</v>
      </c>
      <c r="CG74" s="8">
        <f t="shared" si="20"/>
        <v>3.6510638778204818E-2</v>
      </c>
      <c r="CH74" s="85">
        <v>28228</v>
      </c>
      <c r="CI74" s="85">
        <v>39251</v>
      </c>
      <c r="CJ74" s="85">
        <v>14617</v>
      </c>
      <c r="CK74" s="343">
        <f t="shared" si="74"/>
        <v>8.6779086779086745E-2</v>
      </c>
      <c r="CL74" s="343">
        <f t="shared" si="74"/>
        <v>7.844268600945159E-2</v>
      </c>
      <c r="CM74" s="343">
        <f t="shared" si="74"/>
        <v>8.8222156045264954E-2</v>
      </c>
      <c r="CN74" s="85">
        <v>24336</v>
      </c>
      <c r="CO74" s="85">
        <v>6440</v>
      </c>
      <c r="CP74" s="85">
        <v>14361</v>
      </c>
      <c r="CQ74" s="85">
        <v>23189</v>
      </c>
      <c r="CR74" s="85">
        <v>36471</v>
      </c>
      <c r="CS74" s="85">
        <v>70640</v>
      </c>
      <c r="CT74" s="85">
        <v>28836</v>
      </c>
      <c r="CU74" s="343">
        <f>CT74/CT73-1</f>
        <v>6.421890269440178E-3</v>
      </c>
      <c r="CV74" s="85">
        <v>3721</v>
      </c>
      <c r="CW74" s="343">
        <f>CV74/CV73-1</f>
        <v>6.771879483500709E-2</v>
      </c>
      <c r="CX74" s="5">
        <v>82461</v>
      </c>
      <c r="CY74" s="7">
        <f t="shared" si="16"/>
        <v>0.10956968702064107</v>
      </c>
      <c r="CZ74" s="7">
        <v>0.5958</v>
      </c>
      <c r="DA74" s="7">
        <f t="shared" ref="DA74:DA75" si="76">CZ74/CZ73-1</f>
        <v>1.8113465481886415E-2</v>
      </c>
      <c r="DB74" s="24">
        <v>83000</v>
      </c>
      <c r="DC74" s="7">
        <f t="shared" si="47"/>
        <v>0.10519307589880156</v>
      </c>
      <c r="DD74" s="7"/>
      <c r="DE74" s="7"/>
      <c r="DF74" s="7"/>
      <c r="DG74" s="112">
        <v>507.1</v>
      </c>
      <c r="DH74" s="7">
        <f t="shared" si="75"/>
        <v>0.26585122316525212</v>
      </c>
      <c r="DI74" s="112">
        <v>29000</v>
      </c>
      <c r="DJ74" s="7">
        <f t="shared" si="36"/>
        <v>0.15999999999999992</v>
      </c>
      <c r="DK74" s="113">
        <v>240000000</v>
      </c>
      <c r="DL74" s="7">
        <f t="shared" si="69"/>
        <v>0.10599078341013835</v>
      </c>
      <c r="DM74" s="7"/>
      <c r="DN74" s="8" t="s">
        <v>2791</v>
      </c>
      <c r="DO74" s="8" t="s">
        <v>2760</v>
      </c>
      <c r="DP74" s="8"/>
      <c r="DQ74" s="8"/>
      <c r="DR74" s="136" t="s">
        <v>1436</v>
      </c>
      <c r="DT74" s="3" t="s">
        <v>852</v>
      </c>
    </row>
    <row r="75" spans="2:124" x14ac:dyDescent="0.2">
      <c r="B75" s="12" t="s">
        <v>50</v>
      </c>
      <c r="C75" s="4">
        <v>990865</v>
      </c>
      <c r="D75" s="9">
        <v>6.0999999999999999E-2</v>
      </c>
      <c r="E75" s="4">
        <v>70467</v>
      </c>
      <c r="F75" s="4">
        <v>386165</v>
      </c>
      <c r="G75" s="4">
        <v>534233</v>
      </c>
      <c r="H75" s="4"/>
      <c r="I75" s="4"/>
      <c r="J75" s="4"/>
      <c r="K75" s="46">
        <v>1986500</v>
      </c>
      <c r="L75" s="9">
        <f t="shared" si="37"/>
        <v>8.7480155471615584E-2</v>
      </c>
      <c r="M75" s="47">
        <f t="shared" si="9"/>
        <v>2.0048139756677248</v>
      </c>
      <c r="N75" s="46"/>
      <c r="O75" s="46"/>
      <c r="P75" s="46"/>
      <c r="Q75" s="120">
        <v>821296.39</v>
      </c>
      <c r="R75" s="120">
        <v>621147.01</v>
      </c>
      <c r="S75" s="120">
        <v>298339.21000000002</v>
      </c>
      <c r="T75" s="120">
        <v>553295.96</v>
      </c>
      <c r="U75" s="120">
        <v>983732.01</v>
      </c>
      <c r="V75" s="47">
        <v>3.1078999999999999</v>
      </c>
      <c r="W75" s="9">
        <f t="shared" si="48"/>
        <v>1.2345276872964162E-2</v>
      </c>
      <c r="X75" s="47"/>
      <c r="Y75" s="9"/>
      <c r="Z75" s="285">
        <f t="shared" si="21"/>
        <v>2.6480155471615585E-2</v>
      </c>
      <c r="AA75" s="286">
        <v>2.9000000000000001E-2</v>
      </c>
      <c r="AB75" s="117"/>
      <c r="AC75" s="117"/>
      <c r="AD75" s="46">
        <v>162800</v>
      </c>
      <c r="AE75" s="46">
        <v>213072</v>
      </c>
      <c r="AF75" s="46"/>
      <c r="AG75" s="46"/>
      <c r="AH75" s="46"/>
      <c r="AI75" s="46"/>
      <c r="AJ75" s="46"/>
      <c r="AK75" s="45"/>
      <c r="AL75" s="45"/>
      <c r="AM75" s="45"/>
      <c r="AN75" s="46">
        <v>251.31</v>
      </c>
      <c r="AO75" s="80">
        <f t="shared" si="39"/>
        <v>0.25185554171855551</v>
      </c>
      <c r="AP75" s="46"/>
      <c r="AQ75" s="46"/>
      <c r="AR75" s="79"/>
      <c r="AS75" s="80"/>
      <c r="AT75" s="79"/>
      <c r="AU75" s="80"/>
      <c r="AV75" s="79"/>
      <c r="AW75" s="80"/>
      <c r="AX75" s="46">
        <v>551478</v>
      </c>
      <c r="AY75" s="351">
        <v>5.3999999999999999E-2</v>
      </c>
      <c r="AZ75" s="79"/>
      <c r="BA75" s="80"/>
      <c r="BB75" s="79"/>
      <c r="BC75" s="79"/>
      <c r="BD75" s="79"/>
      <c r="BE75" s="80"/>
      <c r="BF75" s="79"/>
      <c r="BG75" s="80"/>
      <c r="BH75" s="79">
        <v>411649</v>
      </c>
      <c r="BI75" s="80">
        <f t="shared" si="28"/>
        <v>8.0480436340347516E-2</v>
      </c>
      <c r="BJ75" s="79">
        <v>106324</v>
      </c>
      <c r="BK75" s="80">
        <v>0.16500000000000001</v>
      </c>
      <c r="BL75" s="79">
        <v>85239</v>
      </c>
      <c r="BM75" s="80">
        <f>20.7%</f>
        <v>0.20699999999999999</v>
      </c>
      <c r="BN75" s="97">
        <v>72255</v>
      </c>
      <c r="BO75" s="80">
        <f t="shared" si="28"/>
        <v>5.5603441978699486E-2</v>
      </c>
      <c r="BP75" s="116"/>
      <c r="BQ75" s="80"/>
      <c r="BR75" s="116"/>
      <c r="BS75" s="80"/>
      <c r="BT75" s="80"/>
      <c r="BU75" s="80"/>
      <c r="BV75" s="90">
        <v>4.75</v>
      </c>
      <c r="BW75" s="90">
        <v>3.25</v>
      </c>
      <c r="BX75" s="90">
        <v>0.35</v>
      </c>
      <c r="BY75" s="90">
        <v>1.5</v>
      </c>
      <c r="BZ75" s="90">
        <v>3.1739999999999999</v>
      </c>
      <c r="CA75" s="4">
        <v>140005</v>
      </c>
      <c r="CB75" s="89">
        <f t="shared" si="18"/>
        <v>3.3467585890580853E-3</v>
      </c>
      <c r="CC75" s="5">
        <f t="shared" si="7"/>
        <v>70773.543802007072</v>
      </c>
      <c r="CD75" s="85">
        <f>CC75/CE75</f>
        <v>10110.506257429583</v>
      </c>
      <c r="CE75" s="92">
        <v>7</v>
      </c>
      <c r="CF75" s="8">
        <f t="shared" si="19"/>
        <v>9.6912144057702765E-2</v>
      </c>
      <c r="CG75" s="8">
        <f t="shared" si="20"/>
        <v>6.5571797084625461E-2</v>
      </c>
      <c r="CH75" s="85">
        <v>30733</v>
      </c>
      <c r="CI75" s="85">
        <v>42359</v>
      </c>
      <c r="CJ75" s="85">
        <v>16021</v>
      </c>
      <c r="CK75" s="343">
        <f t="shared" si="74"/>
        <v>8.8741674932691028E-2</v>
      </c>
      <c r="CL75" s="343">
        <f t="shared" si="74"/>
        <v>7.9182695982267903E-2</v>
      </c>
      <c r="CM75" s="343">
        <f t="shared" si="74"/>
        <v>9.6052541561195914E-2</v>
      </c>
      <c r="CN75" s="85">
        <v>26523</v>
      </c>
      <c r="CO75" s="85">
        <v>7380</v>
      </c>
      <c r="CP75" s="85">
        <v>15777</v>
      </c>
      <c r="CQ75" s="85">
        <v>25035</v>
      </c>
      <c r="CR75" s="85">
        <v>39230</v>
      </c>
      <c r="CS75" s="85">
        <v>76401</v>
      </c>
      <c r="CT75" s="85"/>
      <c r="CU75" s="85"/>
      <c r="CV75" s="85"/>
      <c r="CW75" s="85"/>
      <c r="CX75" s="5"/>
      <c r="CY75" s="7"/>
      <c r="CZ75" s="7">
        <v>0.60599999999999998</v>
      </c>
      <c r="DA75" s="7">
        <f t="shared" si="76"/>
        <v>1.7119838872104776E-2</v>
      </c>
      <c r="DB75" s="7"/>
      <c r="DC75" s="7"/>
      <c r="DD75" s="7"/>
      <c r="DE75" s="7"/>
      <c r="DF75" s="7"/>
      <c r="DG75" s="112">
        <v>630</v>
      </c>
      <c r="DH75" s="7">
        <f t="shared" si="75"/>
        <v>0.24235850916978885</v>
      </c>
      <c r="DI75" s="112"/>
      <c r="DJ75" s="7"/>
      <c r="DK75" s="113">
        <v>260000000</v>
      </c>
      <c r="DL75" s="7">
        <f t="shared" si="69"/>
        <v>8.3333333333333259E-2</v>
      </c>
      <c r="DM75" s="7"/>
      <c r="DN75" s="8"/>
      <c r="DO75" s="8" t="s">
        <v>2789</v>
      </c>
      <c r="DP75" s="8"/>
      <c r="DQ75" s="8"/>
      <c r="DR75" s="136"/>
      <c r="DT75" s="3" t="s">
        <v>902</v>
      </c>
    </row>
    <row r="76" spans="2:124" x14ac:dyDescent="0.2">
      <c r="B76" s="12" t="s">
        <v>51</v>
      </c>
      <c r="C76" s="4"/>
      <c r="D76" s="9"/>
      <c r="E76" s="273"/>
      <c r="F76" s="4"/>
      <c r="G76" s="4"/>
      <c r="H76" s="4"/>
      <c r="I76" s="4"/>
      <c r="J76" s="4"/>
      <c r="K76" s="46"/>
      <c r="L76" s="46"/>
      <c r="M76" s="46"/>
      <c r="N76" s="46"/>
      <c r="O76" s="46"/>
      <c r="P76" s="46"/>
      <c r="Q76" s="120"/>
      <c r="R76" s="120"/>
      <c r="S76" s="120"/>
      <c r="T76" s="120"/>
      <c r="U76" s="120"/>
      <c r="V76" s="46"/>
      <c r="W76" s="9"/>
      <c r="X76" s="46"/>
      <c r="Y76" s="9"/>
      <c r="Z76" s="46"/>
      <c r="AA76" s="117"/>
      <c r="AB76" s="117"/>
      <c r="AC76" s="117"/>
      <c r="AD76" s="46"/>
      <c r="AE76" s="46"/>
      <c r="AF76" s="46"/>
      <c r="AG76" s="45"/>
      <c r="AH76" s="46"/>
      <c r="AI76" s="46"/>
      <c r="AJ76" s="46"/>
      <c r="AK76" s="45"/>
      <c r="AL76" s="45"/>
      <c r="AM76" s="45"/>
      <c r="AN76" s="45"/>
      <c r="AO76" s="45"/>
      <c r="AP76" s="46"/>
      <c r="AQ76" s="46"/>
      <c r="AR76" s="79"/>
      <c r="AS76" s="80"/>
      <c r="AT76" s="79"/>
      <c r="AU76" s="80"/>
      <c r="AV76" s="79"/>
      <c r="AW76" s="80"/>
      <c r="AX76" s="46"/>
      <c r="AY76" s="46"/>
      <c r="AZ76" s="79"/>
      <c r="BA76" s="80"/>
      <c r="BB76" s="79"/>
      <c r="BC76" s="79"/>
      <c r="BD76" s="79"/>
      <c r="BE76" s="80"/>
      <c r="BF76" s="80"/>
      <c r="BG76" s="80"/>
      <c r="BH76" s="79"/>
      <c r="BI76" s="80"/>
      <c r="BJ76" s="79"/>
      <c r="BK76" s="80"/>
      <c r="BL76" s="79"/>
      <c r="BM76" s="80"/>
      <c r="BN76" s="80"/>
      <c r="BO76" s="80"/>
      <c r="BP76" s="116"/>
      <c r="BQ76" s="80"/>
      <c r="BR76" s="80"/>
      <c r="BS76" s="80"/>
      <c r="BT76" s="80"/>
      <c r="BU76" s="80"/>
      <c r="BV76" s="46"/>
      <c r="BW76" s="46"/>
      <c r="BX76" s="46"/>
      <c r="BY76" s="46"/>
      <c r="BZ76" s="46"/>
      <c r="CA76" s="4"/>
      <c r="CB76" s="8"/>
      <c r="CC76" s="5"/>
      <c r="CD76" s="5"/>
      <c r="CE76" s="5"/>
      <c r="CF76" s="8"/>
      <c r="CG76" s="8"/>
      <c r="CH76" s="8"/>
      <c r="CI76" s="8"/>
      <c r="CJ76" s="8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  <c r="CW76" s="85"/>
      <c r="CX76" s="5"/>
      <c r="CY76" s="7"/>
      <c r="CZ76" s="7"/>
      <c r="DA76" s="7"/>
      <c r="DB76" s="7"/>
      <c r="DC76" s="7"/>
      <c r="DD76" s="7"/>
      <c r="DE76" s="7"/>
      <c r="DF76" s="7"/>
      <c r="DG76" s="113"/>
      <c r="DH76" s="7"/>
      <c r="DI76" s="112"/>
      <c r="DJ76" s="7"/>
      <c r="DK76" s="112"/>
      <c r="DL76" s="112"/>
      <c r="DM76" s="7"/>
      <c r="DN76" s="8"/>
      <c r="DO76" s="8"/>
      <c r="DP76" s="8"/>
      <c r="DQ76" s="8"/>
      <c r="DR76" s="136"/>
    </row>
    <row r="77" spans="2:124" x14ac:dyDescent="0.2">
      <c r="B77" s="12" t="s">
        <v>300</v>
      </c>
      <c r="C77" s="4"/>
      <c r="D77" s="9"/>
      <c r="E77" s="4"/>
      <c r="F77" s="4"/>
      <c r="G77" s="4"/>
      <c r="H77" s="4"/>
      <c r="I77" s="4"/>
      <c r="J77" s="4"/>
      <c r="K77" s="46"/>
      <c r="L77" s="46"/>
      <c r="M77" s="46"/>
      <c r="N77" s="46"/>
      <c r="O77" s="46"/>
      <c r="P77" s="46"/>
      <c r="Q77" s="120"/>
      <c r="R77" s="120"/>
      <c r="S77" s="120"/>
      <c r="T77" s="120"/>
      <c r="U77" s="120"/>
      <c r="V77" s="46"/>
      <c r="W77" s="9"/>
      <c r="X77" s="46"/>
      <c r="Y77" s="9"/>
      <c r="Z77" s="46"/>
      <c r="AA77" s="117"/>
      <c r="AB77" s="117"/>
      <c r="AC77" s="117"/>
      <c r="AD77" s="46"/>
      <c r="AE77" s="46"/>
      <c r="AF77" s="46"/>
      <c r="AG77" s="46"/>
      <c r="AH77" s="46"/>
      <c r="AI77" s="46"/>
      <c r="AJ77" s="46"/>
      <c r="AK77" s="45"/>
      <c r="AL77" s="45"/>
      <c r="AM77" s="45"/>
      <c r="AN77" s="45"/>
      <c r="AO77" s="45"/>
      <c r="AP77" s="46"/>
      <c r="AQ77" s="46"/>
      <c r="AR77" s="79"/>
      <c r="AS77" s="80"/>
      <c r="AT77" s="79"/>
      <c r="AU77" s="80"/>
      <c r="AV77" s="79"/>
      <c r="AW77" s="80"/>
      <c r="AX77" s="46"/>
      <c r="AY77" s="46"/>
      <c r="AZ77" s="79"/>
      <c r="BA77" s="80"/>
      <c r="BB77" s="79"/>
      <c r="BC77" s="79"/>
      <c r="BD77" s="79"/>
      <c r="BE77" s="80"/>
      <c r="BF77" s="80"/>
      <c r="BG77" s="80"/>
      <c r="BH77" s="79"/>
      <c r="BI77" s="80"/>
      <c r="BJ77" s="79"/>
      <c r="BK77" s="80"/>
      <c r="BL77" s="79"/>
      <c r="BM77" s="80"/>
      <c r="BN77" s="80"/>
      <c r="BO77" s="80"/>
      <c r="BP77" s="116"/>
      <c r="BQ77" s="80"/>
      <c r="BR77" s="80"/>
      <c r="BS77" s="80"/>
      <c r="BT77" s="80"/>
      <c r="BU77" s="80"/>
      <c r="BV77" s="46"/>
      <c r="BW77" s="46"/>
      <c r="BX77" s="46"/>
      <c r="BY77" s="46"/>
      <c r="BZ77" s="46"/>
      <c r="CA77" s="4"/>
      <c r="CB77" s="8"/>
      <c r="CC77" s="5"/>
      <c r="CD77" s="5"/>
      <c r="CE77" s="5"/>
      <c r="CF77" s="8"/>
      <c r="CG77" s="8"/>
      <c r="CH77" s="8"/>
      <c r="CI77" s="345"/>
      <c r="CJ77" s="8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5"/>
      <c r="CY77" s="7"/>
      <c r="CZ77" s="7"/>
      <c r="DA77" s="7"/>
      <c r="DB77" s="7"/>
      <c r="DC77" s="7"/>
      <c r="DD77" s="7"/>
      <c r="DE77" s="7"/>
      <c r="DF77" s="7"/>
      <c r="DG77" s="113"/>
      <c r="DH77" s="7"/>
      <c r="DI77" s="112"/>
      <c r="DJ77" s="7"/>
      <c r="DK77" s="112"/>
      <c r="DL77" s="112"/>
      <c r="DM77" s="7"/>
      <c r="DN77" s="8"/>
      <c r="DO77" s="8"/>
      <c r="DP77" s="8"/>
      <c r="DQ77" s="8"/>
      <c r="DR77" s="136"/>
    </row>
    <row r="78" spans="2:124" x14ac:dyDescent="0.2">
      <c r="B78" s="12" t="s">
        <v>301</v>
      </c>
      <c r="C78" s="4"/>
      <c r="D78" s="9"/>
      <c r="E78" s="4"/>
      <c r="F78" s="4"/>
      <c r="G78" s="4"/>
      <c r="H78" s="4"/>
      <c r="I78" s="4"/>
      <c r="J78" s="4"/>
      <c r="K78" s="46"/>
      <c r="L78" s="46"/>
      <c r="M78" s="46"/>
      <c r="N78" s="120"/>
      <c r="O78" s="120"/>
      <c r="P78" s="120"/>
      <c r="Q78" s="120"/>
      <c r="R78" s="120"/>
      <c r="S78" s="120"/>
      <c r="T78" s="120"/>
      <c r="U78" s="120"/>
      <c r="V78" s="120"/>
      <c r="W78" s="9"/>
      <c r="X78" s="120"/>
      <c r="Y78" s="9"/>
      <c r="Z78" s="120"/>
      <c r="AA78" s="118"/>
      <c r="AB78" s="118"/>
      <c r="AC78" s="118"/>
      <c r="AD78" s="46"/>
      <c r="AE78" s="46"/>
      <c r="AF78" s="46"/>
      <c r="AG78" s="46"/>
      <c r="AH78" s="46"/>
      <c r="AI78" s="46"/>
      <c r="AJ78" s="46"/>
      <c r="AK78" s="45"/>
      <c r="AL78" s="45"/>
      <c r="AM78" s="45"/>
      <c r="AN78" s="45"/>
      <c r="AO78" s="45"/>
      <c r="AP78" s="46"/>
      <c r="AQ78" s="46"/>
      <c r="AR78" s="79"/>
      <c r="AS78" s="80"/>
      <c r="AT78" s="79"/>
      <c r="AU78" s="80"/>
      <c r="AV78" s="79"/>
      <c r="AW78" s="80"/>
      <c r="AX78" s="46"/>
      <c r="AY78" s="46"/>
      <c r="AZ78" s="79"/>
      <c r="BA78" s="80"/>
      <c r="BB78" s="79"/>
      <c r="BC78" s="79"/>
      <c r="BD78" s="79"/>
      <c r="BE78" s="80"/>
      <c r="BF78" s="80"/>
      <c r="BG78" s="80"/>
      <c r="BH78" s="79"/>
      <c r="BI78" s="80"/>
      <c r="BJ78" s="79"/>
      <c r="BK78" s="80"/>
      <c r="BL78" s="79"/>
      <c r="BM78" s="80"/>
      <c r="BN78" s="80"/>
      <c r="BO78" s="80"/>
      <c r="BP78" s="116"/>
      <c r="BQ78" s="80"/>
      <c r="BR78" s="80"/>
      <c r="BS78" s="80"/>
      <c r="BT78" s="80"/>
      <c r="BU78" s="80"/>
      <c r="BV78" s="46"/>
      <c r="BW78" s="46"/>
      <c r="BX78" s="46"/>
      <c r="BY78" s="46"/>
      <c r="BZ78" s="46"/>
      <c r="CA78" s="4"/>
      <c r="CB78" s="8"/>
      <c r="CC78" s="5"/>
      <c r="CD78" s="5"/>
      <c r="CE78" s="5"/>
      <c r="CF78" s="8"/>
      <c r="CG78" s="8"/>
      <c r="CH78" s="8"/>
      <c r="CI78" s="8"/>
      <c r="CJ78" s="8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  <c r="CW78" s="85"/>
      <c r="CX78" s="5"/>
      <c r="CY78" s="7"/>
      <c r="CZ78" s="7"/>
      <c r="DA78" s="7"/>
      <c r="DB78" s="7"/>
      <c r="DC78" s="7"/>
      <c r="DD78" s="7"/>
      <c r="DE78" s="7"/>
      <c r="DF78" s="7"/>
      <c r="DG78" s="113"/>
      <c r="DH78" s="7"/>
      <c r="DI78" s="112"/>
      <c r="DJ78" s="7"/>
      <c r="DK78" s="112"/>
      <c r="DL78" s="112"/>
      <c r="DM78" s="7"/>
      <c r="DN78" s="8"/>
      <c r="DO78" s="8"/>
      <c r="DP78" s="8"/>
      <c r="DQ78" s="8"/>
      <c r="DR78" s="136"/>
    </row>
    <row r="79" spans="2:124" x14ac:dyDescent="0.2">
      <c r="B79" s="12" t="s">
        <v>302</v>
      </c>
      <c r="C79" s="4"/>
      <c r="D79" s="9"/>
      <c r="E79" s="4"/>
      <c r="F79" s="4"/>
      <c r="G79" s="4"/>
      <c r="H79" s="4"/>
      <c r="I79" s="4"/>
      <c r="J79" s="4"/>
      <c r="K79" s="46"/>
      <c r="L79" s="46"/>
      <c r="M79" s="46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18"/>
      <c r="AB79" s="118"/>
      <c r="AC79" s="118"/>
      <c r="AD79" s="46"/>
      <c r="AE79" s="46"/>
      <c r="AF79" s="46"/>
      <c r="AG79" s="46"/>
      <c r="AH79" s="46"/>
      <c r="AI79" s="46"/>
      <c r="AJ79" s="46"/>
      <c r="AK79" s="45"/>
      <c r="AL79" s="45"/>
      <c r="AM79" s="45"/>
      <c r="AN79" s="45"/>
      <c r="AO79" s="45"/>
      <c r="AP79" s="46"/>
      <c r="AQ79" s="46"/>
      <c r="AR79" s="79"/>
      <c r="AS79" s="80"/>
      <c r="AT79" s="79"/>
      <c r="AU79" s="80"/>
      <c r="AV79" s="79"/>
      <c r="AW79" s="80"/>
      <c r="AX79" s="46"/>
      <c r="AY79" s="46"/>
      <c r="AZ79" s="79"/>
      <c r="BA79" s="80"/>
      <c r="BB79" s="79"/>
      <c r="BC79" s="79"/>
      <c r="BD79" s="79"/>
      <c r="BE79" s="80"/>
      <c r="BF79" s="80"/>
      <c r="BG79" s="80"/>
      <c r="BH79" s="79"/>
      <c r="BI79" s="80"/>
      <c r="BJ79" s="79"/>
      <c r="BK79" s="80"/>
      <c r="BL79" s="79"/>
      <c r="BM79" s="80"/>
      <c r="BN79" s="80"/>
      <c r="BO79" s="80"/>
      <c r="BP79" s="116"/>
      <c r="BQ79" s="80"/>
      <c r="BR79" s="80"/>
      <c r="BS79" s="80"/>
      <c r="BT79" s="80"/>
      <c r="BU79" s="80"/>
      <c r="BV79" s="46"/>
      <c r="BW79" s="46"/>
      <c r="BX79" s="46"/>
      <c r="BY79" s="46"/>
      <c r="BZ79" s="46"/>
      <c r="CA79" s="4"/>
      <c r="CB79" s="8"/>
      <c r="CC79" s="5"/>
      <c r="CD79" s="5"/>
      <c r="CE79" s="5"/>
      <c r="CF79" s="8"/>
      <c r="CG79" s="8"/>
      <c r="CH79" s="8"/>
      <c r="CI79" s="8"/>
      <c r="CJ79" s="8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  <c r="CW79" s="85"/>
      <c r="CX79" s="5"/>
      <c r="CY79" s="7"/>
      <c r="CZ79" s="7"/>
      <c r="DA79" s="7"/>
      <c r="DB79" s="7"/>
      <c r="DC79" s="7"/>
      <c r="DD79" s="7"/>
      <c r="DE79" s="7"/>
      <c r="DF79" s="7"/>
      <c r="DG79" s="113"/>
      <c r="DH79" s="7"/>
      <c r="DI79" s="112"/>
      <c r="DJ79" s="7"/>
      <c r="DK79" s="112"/>
      <c r="DL79" s="112"/>
      <c r="DM79" s="7"/>
      <c r="DN79" s="8"/>
      <c r="DO79" s="8"/>
      <c r="DP79" s="8"/>
      <c r="DQ79" s="8"/>
      <c r="DR79" s="136"/>
    </row>
    <row r="80" spans="2:124" x14ac:dyDescent="0.2">
      <c r="B80" s="12" t="s">
        <v>303</v>
      </c>
      <c r="C80" s="4"/>
      <c r="D80" s="9"/>
      <c r="E80" s="4"/>
      <c r="F80" s="4"/>
      <c r="G80" s="4"/>
      <c r="H80" s="4"/>
      <c r="I80" s="4"/>
      <c r="J80" s="4"/>
      <c r="K80" s="46"/>
      <c r="L80" s="46"/>
      <c r="M80" s="46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18"/>
      <c r="AB80" s="118"/>
      <c r="AC80" s="118"/>
      <c r="AD80" s="46"/>
      <c r="AE80" s="46"/>
      <c r="AF80" s="46"/>
      <c r="AG80" s="46"/>
      <c r="AH80" s="46"/>
      <c r="AI80" s="46"/>
      <c r="AJ80" s="46"/>
      <c r="AK80" s="45"/>
      <c r="AL80" s="45"/>
      <c r="AM80" s="45"/>
      <c r="AN80" s="45"/>
      <c r="AO80" s="45"/>
      <c r="AP80" s="46"/>
      <c r="AQ80" s="46"/>
      <c r="AR80" s="79"/>
      <c r="AS80" s="80"/>
      <c r="AT80" s="79"/>
      <c r="AU80" s="80"/>
      <c r="AV80" s="79"/>
      <c r="AW80" s="80"/>
      <c r="AX80" s="46"/>
      <c r="AY80" s="46"/>
      <c r="AZ80" s="79"/>
      <c r="BA80" s="80"/>
      <c r="BB80" s="79"/>
      <c r="BC80" s="79"/>
      <c r="BD80" s="79"/>
      <c r="BE80" s="80"/>
      <c r="BF80" s="80"/>
      <c r="BG80" s="80"/>
      <c r="BH80" s="79"/>
      <c r="BI80" s="80"/>
      <c r="BJ80" s="79"/>
      <c r="BK80" s="80"/>
      <c r="BL80" s="79"/>
      <c r="BM80" s="80"/>
      <c r="BN80" s="80"/>
      <c r="BO80" s="80"/>
      <c r="BP80" s="116"/>
      <c r="BQ80" s="80"/>
      <c r="BR80" s="80"/>
      <c r="BS80" s="80"/>
      <c r="BT80" s="80"/>
      <c r="BU80" s="80"/>
      <c r="BV80" s="46"/>
      <c r="BW80" s="46"/>
      <c r="BX80" s="46"/>
      <c r="BY80" s="46"/>
      <c r="BZ80" s="46"/>
      <c r="CA80" s="4"/>
      <c r="CB80" s="8"/>
      <c r="CC80" s="5"/>
      <c r="CD80" s="5"/>
      <c r="CE80" s="5"/>
      <c r="CF80" s="8"/>
      <c r="CG80" s="8"/>
      <c r="CH80" s="8"/>
      <c r="CI80" s="8"/>
      <c r="CJ80" s="8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  <c r="CW80" s="85"/>
      <c r="CX80" s="5"/>
      <c r="CY80" s="7"/>
      <c r="CZ80" s="7"/>
      <c r="DA80" s="7"/>
      <c r="DB80" s="7"/>
      <c r="DC80" s="7"/>
      <c r="DD80" s="7"/>
      <c r="DE80" s="7"/>
      <c r="DF80" s="7"/>
      <c r="DG80" s="113"/>
      <c r="DH80" s="7"/>
      <c r="DI80" s="112"/>
      <c r="DJ80" s="7"/>
      <c r="DK80" s="112"/>
      <c r="DL80" s="112"/>
      <c r="DM80" s="7"/>
      <c r="DN80" s="8"/>
      <c r="DO80" s="8"/>
      <c r="DP80" s="8"/>
      <c r="DQ80" s="8"/>
      <c r="DR80" s="136"/>
    </row>
    <row r="81" spans="2:122" x14ac:dyDescent="0.2">
      <c r="B81" s="12" t="s">
        <v>304</v>
      </c>
      <c r="C81" s="4"/>
      <c r="D81" s="9"/>
      <c r="E81" s="4"/>
      <c r="F81" s="4"/>
      <c r="G81" s="4"/>
      <c r="H81" s="4"/>
      <c r="I81" s="4"/>
      <c r="J81" s="4"/>
      <c r="K81" s="46"/>
      <c r="L81" s="46"/>
      <c r="M81" s="46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18"/>
      <c r="AB81" s="118"/>
      <c r="AC81" s="118"/>
      <c r="AD81" s="46"/>
      <c r="AE81" s="46"/>
      <c r="AF81" s="46"/>
      <c r="AG81" s="46"/>
      <c r="AH81" s="46"/>
      <c r="AI81" s="46"/>
      <c r="AJ81" s="46"/>
      <c r="AK81" s="45"/>
      <c r="AL81" s="45"/>
      <c r="AM81" s="45"/>
      <c r="AN81" s="45"/>
      <c r="AO81" s="45"/>
      <c r="AP81" s="46"/>
      <c r="AQ81" s="46"/>
      <c r="AR81" s="79"/>
      <c r="AS81" s="80"/>
      <c r="AT81" s="79"/>
      <c r="AU81" s="80"/>
      <c r="AV81" s="79"/>
      <c r="AW81" s="80"/>
      <c r="AX81" s="46"/>
      <c r="AY81" s="46"/>
      <c r="AZ81" s="79"/>
      <c r="BA81" s="80"/>
      <c r="BB81" s="79"/>
      <c r="BC81" s="79"/>
      <c r="BD81" s="79"/>
      <c r="BE81" s="80"/>
      <c r="BF81" s="80"/>
      <c r="BG81" s="80"/>
      <c r="BH81" s="79"/>
      <c r="BI81" s="80"/>
      <c r="BJ81" s="79"/>
      <c r="BK81" s="80"/>
      <c r="BL81" s="79"/>
      <c r="BM81" s="80"/>
      <c r="BN81" s="80"/>
      <c r="BO81" s="80"/>
      <c r="BP81" s="116"/>
      <c r="BQ81" s="80"/>
      <c r="BR81" s="80"/>
      <c r="BS81" s="80"/>
      <c r="BT81" s="80"/>
      <c r="BU81" s="80"/>
      <c r="BV81" s="46"/>
      <c r="BW81" s="46"/>
      <c r="BX81" s="46"/>
      <c r="BY81" s="46"/>
      <c r="BZ81" s="46"/>
      <c r="CA81" s="4"/>
      <c r="CB81" s="8"/>
      <c r="CC81" s="5"/>
      <c r="CD81" s="5"/>
      <c r="CE81" s="5"/>
      <c r="CF81" s="8"/>
      <c r="CG81" s="8"/>
      <c r="CH81" s="8"/>
      <c r="CI81" s="8"/>
      <c r="CJ81" s="8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  <c r="CX81" s="5"/>
      <c r="CY81" s="7"/>
      <c r="CZ81" s="7"/>
      <c r="DA81" s="7"/>
      <c r="DB81" s="7"/>
      <c r="DC81" s="7"/>
      <c r="DD81" s="7"/>
      <c r="DE81" s="7"/>
      <c r="DF81" s="7"/>
      <c r="DG81" s="113"/>
      <c r="DH81" s="7"/>
      <c r="DI81" s="112"/>
      <c r="DJ81" s="7"/>
      <c r="DK81" s="112"/>
      <c r="DL81" s="112"/>
      <c r="DM81" s="7"/>
      <c r="DN81" s="8"/>
      <c r="DO81" s="8"/>
      <c r="DP81" s="8"/>
      <c r="DQ81" s="8"/>
      <c r="DR81" s="136"/>
    </row>
    <row r="82" spans="2:122" x14ac:dyDescent="0.2">
      <c r="B82" s="12" t="s">
        <v>305</v>
      </c>
      <c r="C82" s="4"/>
      <c r="D82" s="9"/>
      <c r="E82" s="4"/>
      <c r="F82" s="4"/>
      <c r="G82" s="4"/>
      <c r="H82" s="4"/>
      <c r="I82" s="4"/>
      <c r="J82" s="4"/>
      <c r="K82" s="46"/>
      <c r="L82" s="46"/>
      <c r="M82" s="46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18"/>
      <c r="AB82" s="118"/>
      <c r="AC82" s="118"/>
      <c r="AD82" s="46"/>
      <c r="AE82" s="46"/>
      <c r="AF82" s="46"/>
      <c r="AG82" s="46"/>
      <c r="AH82" s="46"/>
      <c r="AI82" s="46"/>
      <c r="AJ82" s="46"/>
      <c r="AK82" s="45"/>
      <c r="AL82" s="45"/>
      <c r="AM82" s="45"/>
      <c r="AN82" s="45"/>
      <c r="AO82" s="45"/>
      <c r="AP82" s="46"/>
      <c r="AQ82" s="46"/>
      <c r="AR82" s="79"/>
      <c r="AS82" s="80"/>
      <c r="AT82" s="79"/>
      <c r="AU82" s="80"/>
      <c r="AV82" s="79"/>
      <c r="AW82" s="80"/>
      <c r="AX82" s="46"/>
      <c r="AY82" s="46"/>
      <c r="AZ82" s="79"/>
      <c r="BA82" s="80"/>
      <c r="BB82" s="79"/>
      <c r="BC82" s="79"/>
      <c r="BD82" s="79"/>
      <c r="BE82" s="80"/>
      <c r="BF82" s="80"/>
      <c r="BG82" s="80"/>
      <c r="BH82" s="79"/>
      <c r="BI82" s="80"/>
      <c r="BJ82" s="79"/>
      <c r="BK82" s="80"/>
      <c r="BL82" s="79"/>
      <c r="BM82" s="80"/>
      <c r="BN82" s="80"/>
      <c r="BO82" s="80"/>
      <c r="BP82" s="116"/>
      <c r="BQ82" s="80"/>
      <c r="BR82" s="80"/>
      <c r="BS82" s="80"/>
      <c r="BT82" s="80"/>
      <c r="BU82" s="80"/>
      <c r="BV82" s="46"/>
      <c r="BW82" s="46"/>
      <c r="BX82" s="46"/>
      <c r="BY82" s="46"/>
      <c r="BZ82" s="46"/>
      <c r="CA82" s="4"/>
      <c r="CB82" s="8"/>
      <c r="CC82" s="5"/>
      <c r="CD82" s="5"/>
      <c r="CE82" s="5"/>
      <c r="CF82" s="8"/>
      <c r="CG82" s="8"/>
      <c r="CH82" s="8"/>
      <c r="CI82" s="8"/>
      <c r="CJ82" s="8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5"/>
      <c r="CY82" s="7"/>
      <c r="CZ82" s="7"/>
      <c r="DA82" s="7"/>
      <c r="DB82" s="7"/>
      <c r="DC82" s="7"/>
      <c r="DD82" s="7"/>
      <c r="DE82" s="7"/>
      <c r="DF82" s="7"/>
      <c r="DG82" s="113"/>
      <c r="DH82" s="7"/>
      <c r="DI82" s="112"/>
      <c r="DJ82" s="7"/>
      <c r="DK82" s="112"/>
      <c r="DL82" s="112"/>
      <c r="DM82" s="7"/>
      <c r="DN82" s="8"/>
      <c r="DO82" s="8"/>
      <c r="DP82" s="8"/>
      <c r="DQ82" s="8"/>
      <c r="DR82" s="136"/>
    </row>
    <row r="83" spans="2:122" x14ac:dyDescent="0.2">
      <c r="B83" s="12" t="s">
        <v>306</v>
      </c>
      <c r="C83" s="4"/>
      <c r="D83" s="9"/>
      <c r="E83" s="4"/>
      <c r="F83" s="4"/>
      <c r="G83" s="4"/>
      <c r="H83" s="4"/>
      <c r="I83" s="4"/>
      <c r="J83" s="4"/>
      <c r="K83" s="46"/>
      <c r="L83" s="46"/>
      <c r="M83" s="46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18"/>
      <c r="AB83" s="118"/>
      <c r="AC83" s="118"/>
      <c r="AD83" s="46"/>
      <c r="AE83" s="46"/>
      <c r="AF83" s="46"/>
      <c r="AG83" s="46"/>
      <c r="AH83" s="46"/>
      <c r="AI83" s="46"/>
      <c r="AJ83" s="46"/>
      <c r="AK83" s="45"/>
      <c r="AL83" s="45"/>
      <c r="AM83" s="45"/>
      <c r="AN83" s="45"/>
      <c r="AO83" s="45"/>
      <c r="AP83" s="46"/>
      <c r="AQ83" s="46"/>
      <c r="AR83" s="79"/>
      <c r="AS83" s="80"/>
      <c r="AT83" s="79"/>
      <c r="AU83" s="80"/>
      <c r="AV83" s="79"/>
      <c r="AW83" s="80"/>
      <c r="AX83" s="46"/>
      <c r="AY83" s="46"/>
      <c r="AZ83" s="79"/>
      <c r="BA83" s="80"/>
      <c r="BB83" s="79"/>
      <c r="BC83" s="79"/>
      <c r="BD83" s="79"/>
      <c r="BE83" s="80"/>
      <c r="BF83" s="80"/>
      <c r="BG83" s="80"/>
      <c r="BH83" s="79"/>
      <c r="BI83" s="80"/>
      <c r="BJ83" s="79"/>
      <c r="BK83" s="80"/>
      <c r="BL83" s="79"/>
      <c r="BM83" s="80"/>
      <c r="BN83" s="80"/>
      <c r="BO83" s="80"/>
      <c r="BP83" s="116"/>
      <c r="BQ83" s="80"/>
      <c r="BR83" s="80"/>
      <c r="BS83" s="80"/>
      <c r="BT83" s="80"/>
      <c r="BU83" s="80"/>
      <c r="BV83" s="46"/>
      <c r="BW83" s="46"/>
      <c r="BX83" s="46"/>
      <c r="BY83" s="46"/>
      <c r="BZ83" s="46"/>
      <c r="CA83" s="4"/>
      <c r="CB83" s="8"/>
      <c r="CC83" s="5"/>
      <c r="CD83" s="5"/>
      <c r="CE83" s="5"/>
      <c r="CF83" s="8"/>
      <c r="CG83" s="8"/>
      <c r="CH83" s="8"/>
      <c r="CI83" s="8"/>
      <c r="CJ83" s="8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  <c r="CX83" s="5"/>
      <c r="CY83" s="7"/>
      <c r="CZ83" s="7"/>
      <c r="DA83" s="7"/>
      <c r="DB83" s="7"/>
      <c r="DC83" s="7"/>
      <c r="DD83" s="7"/>
      <c r="DE83" s="7"/>
      <c r="DF83" s="7"/>
      <c r="DG83" s="113"/>
      <c r="DH83" s="7"/>
      <c r="DI83" s="112"/>
      <c r="DJ83" s="7"/>
      <c r="DK83" s="112"/>
      <c r="DL83" s="112"/>
      <c r="DM83" s="7"/>
      <c r="DN83" s="8"/>
      <c r="DO83" s="8"/>
      <c r="DP83" s="8"/>
      <c r="DQ83" s="8"/>
      <c r="DR83" s="136"/>
    </row>
    <row r="84" spans="2:122" x14ac:dyDescent="0.2">
      <c r="B84" s="12" t="s">
        <v>307</v>
      </c>
      <c r="C84" s="4"/>
      <c r="D84" s="9"/>
      <c r="E84" s="4"/>
      <c r="F84" s="4"/>
      <c r="G84" s="4"/>
      <c r="H84" s="4"/>
      <c r="I84" s="4"/>
      <c r="J84" s="4"/>
      <c r="K84" s="46"/>
      <c r="L84" s="46"/>
      <c r="M84" s="46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18"/>
      <c r="AB84" s="118"/>
      <c r="AC84" s="118"/>
      <c r="AD84" s="46"/>
      <c r="AE84" s="46"/>
      <c r="AF84" s="46"/>
      <c r="AG84" s="46"/>
      <c r="AH84" s="46"/>
      <c r="AI84" s="46"/>
      <c r="AJ84" s="46"/>
      <c r="AK84" s="45"/>
      <c r="AL84" s="45"/>
      <c r="AM84" s="45"/>
      <c r="AN84" s="45"/>
      <c r="AO84" s="45"/>
      <c r="AP84" s="46"/>
      <c r="AQ84" s="46"/>
      <c r="AR84" s="79"/>
      <c r="AS84" s="80"/>
      <c r="AT84" s="79"/>
      <c r="AU84" s="80"/>
      <c r="AV84" s="79"/>
      <c r="AW84" s="80"/>
      <c r="AX84" s="46"/>
      <c r="AY84" s="46"/>
      <c r="AZ84" s="79"/>
      <c r="BA84" s="80"/>
      <c r="BB84" s="79"/>
      <c r="BC84" s="79"/>
      <c r="BD84" s="79"/>
      <c r="BE84" s="80"/>
      <c r="BF84" s="80"/>
      <c r="BG84" s="80"/>
      <c r="BH84" s="79"/>
      <c r="BI84" s="80"/>
      <c r="BJ84" s="79"/>
      <c r="BK84" s="80"/>
      <c r="BL84" s="79"/>
      <c r="BM84" s="80"/>
      <c r="BN84" s="80"/>
      <c r="BO84" s="80"/>
      <c r="BP84" s="116"/>
      <c r="BQ84" s="80"/>
      <c r="BR84" s="80"/>
      <c r="BS84" s="80"/>
      <c r="BT84" s="80"/>
      <c r="BU84" s="80"/>
      <c r="BV84" s="46"/>
      <c r="BW84" s="46"/>
      <c r="BX84" s="46"/>
      <c r="BY84" s="46"/>
      <c r="BZ84" s="46"/>
      <c r="CA84" s="4"/>
      <c r="CB84" s="8"/>
      <c r="CC84" s="5"/>
      <c r="CD84" s="5"/>
      <c r="CE84" s="5"/>
      <c r="CF84" s="8"/>
      <c r="CG84" s="8"/>
      <c r="CH84" s="8"/>
      <c r="CI84" s="8"/>
      <c r="CJ84" s="8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  <c r="CW84" s="85"/>
      <c r="CX84" s="5"/>
      <c r="CY84" s="7"/>
      <c r="CZ84" s="7"/>
      <c r="DA84" s="7"/>
      <c r="DB84" s="7"/>
      <c r="DC84" s="7"/>
      <c r="DD84" s="7"/>
      <c r="DE84" s="7"/>
      <c r="DF84" s="7"/>
      <c r="DG84" s="113"/>
      <c r="DH84" s="7"/>
      <c r="DI84" s="112"/>
      <c r="DJ84" s="7"/>
      <c r="DK84" s="112"/>
      <c r="DL84" s="112"/>
      <c r="DM84" s="7"/>
      <c r="DN84" s="8"/>
      <c r="DO84" s="8"/>
      <c r="DP84" s="8"/>
      <c r="DQ84" s="8"/>
      <c r="DR84" s="136"/>
    </row>
    <row r="85" spans="2:122" x14ac:dyDescent="0.2">
      <c r="B85" s="12" t="s">
        <v>308</v>
      </c>
      <c r="C85" s="4"/>
      <c r="D85" s="9"/>
      <c r="E85" s="4"/>
      <c r="F85" s="4"/>
      <c r="G85" s="4"/>
      <c r="H85" s="4"/>
      <c r="I85" s="4"/>
      <c r="J85" s="4"/>
      <c r="K85" s="46"/>
      <c r="L85" s="46"/>
      <c r="M85" s="46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18"/>
      <c r="AB85" s="118"/>
      <c r="AC85" s="118"/>
      <c r="AD85" s="46"/>
      <c r="AE85" s="46"/>
      <c r="AF85" s="46"/>
      <c r="AG85" s="46"/>
      <c r="AH85" s="46"/>
      <c r="AI85" s="46"/>
      <c r="AJ85" s="46"/>
      <c r="AK85" s="45"/>
      <c r="AL85" s="45"/>
      <c r="AM85" s="45"/>
      <c r="AN85" s="45"/>
      <c r="AO85" s="45"/>
      <c r="AP85" s="46"/>
      <c r="AQ85" s="46"/>
      <c r="AR85" s="79"/>
      <c r="AS85" s="80"/>
      <c r="AT85" s="79"/>
      <c r="AU85" s="80"/>
      <c r="AV85" s="79"/>
      <c r="AW85" s="80"/>
      <c r="AX85" s="46"/>
      <c r="AY85" s="46"/>
      <c r="AZ85" s="79"/>
      <c r="BA85" s="80"/>
      <c r="BB85" s="79"/>
      <c r="BC85" s="79"/>
      <c r="BD85" s="79"/>
      <c r="BE85" s="80"/>
      <c r="BF85" s="80"/>
      <c r="BG85" s="80"/>
      <c r="BH85" s="79"/>
      <c r="BI85" s="80"/>
      <c r="BJ85" s="79"/>
      <c r="BK85" s="80"/>
      <c r="BL85" s="79"/>
      <c r="BM85" s="80"/>
      <c r="BN85" s="80"/>
      <c r="BO85" s="80"/>
      <c r="BP85" s="116"/>
      <c r="BQ85" s="80"/>
      <c r="BR85" s="80"/>
      <c r="BS85" s="80"/>
      <c r="BT85" s="80"/>
      <c r="BU85" s="80"/>
      <c r="BV85" s="46"/>
      <c r="BW85" s="46"/>
      <c r="BX85" s="46"/>
      <c r="BY85" s="46"/>
      <c r="BZ85" s="46"/>
      <c r="CA85" s="38">
        <v>144945</v>
      </c>
      <c r="CB85" s="8"/>
      <c r="CC85" s="5"/>
      <c r="CD85" s="5"/>
      <c r="CE85" s="5"/>
      <c r="CF85" s="8"/>
      <c r="CG85" s="8"/>
      <c r="CH85" s="8"/>
      <c r="CI85" s="8"/>
      <c r="CJ85" s="8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  <c r="CW85" s="85"/>
      <c r="CX85" s="5"/>
      <c r="CY85" s="7"/>
      <c r="CZ85" s="7"/>
      <c r="DA85" s="7"/>
      <c r="DB85" s="7"/>
      <c r="DC85" s="7"/>
      <c r="DD85" s="7"/>
      <c r="DE85" s="7"/>
      <c r="DF85" s="7"/>
      <c r="DG85" s="113"/>
      <c r="DH85" s="7"/>
      <c r="DI85" s="112"/>
      <c r="DJ85" s="7"/>
      <c r="DK85" s="112"/>
      <c r="DL85" s="112"/>
      <c r="DM85" s="7"/>
      <c r="DN85" s="8"/>
      <c r="DO85" s="8"/>
      <c r="DP85" s="8"/>
      <c r="DQ85" s="8"/>
      <c r="DR85" s="136"/>
    </row>
    <row r="86" spans="2:122" x14ac:dyDescent="0.2">
      <c r="B86" s="12" t="s">
        <v>309</v>
      </c>
      <c r="C86" s="4"/>
      <c r="D86" s="9"/>
      <c r="E86" s="4"/>
      <c r="F86" s="4"/>
      <c r="G86" s="4"/>
      <c r="H86" s="4"/>
      <c r="I86" s="4"/>
      <c r="J86" s="4"/>
      <c r="K86" s="46"/>
      <c r="L86" s="46"/>
      <c r="M86" s="46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18"/>
      <c r="AB86" s="118"/>
      <c r="AC86" s="118"/>
      <c r="AD86" s="46"/>
      <c r="AE86" s="46"/>
      <c r="AF86" s="46"/>
      <c r="AG86" s="46"/>
      <c r="AH86" s="46"/>
      <c r="AI86" s="46"/>
      <c r="AJ86" s="46"/>
      <c r="AK86" s="45"/>
      <c r="AL86" s="45"/>
      <c r="AM86" s="45"/>
      <c r="AN86" s="45"/>
      <c r="AO86" s="45"/>
      <c r="AP86" s="46"/>
      <c r="AQ86" s="46"/>
      <c r="AR86" s="79"/>
      <c r="AS86" s="80"/>
      <c r="AT86" s="79"/>
      <c r="AU86" s="80"/>
      <c r="AV86" s="79"/>
      <c r="AW86" s="80"/>
      <c r="AX86" s="46"/>
      <c r="AY86" s="46"/>
      <c r="AZ86" s="79"/>
      <c r="BA86" s="80"/>
      <c r="BB86" s="79"/>
      <c r="BC86" s="79"/>
      <c r="BD86" s="79"/>
      <c r="BE86" s="80"/>
      <c r="BF86" s="80"/>
      <c r="BG86" s="80"/>
      <c r="BH86" s="79"/>
      <c r="BI86" s="80"/>
      <c r="BJ86" s="79"/>
      <c r="BK86" s="80"/>
      <c r="BL86" s="79"/>
      <c r="BM86" s="80"/>
      <c r="BN86" s="80"/>
      <c r="BO86" s="80"/>
      <c r="BP86" s="116"/>
      <c r="BQ86" s="80"/>
      <c r="BR86" s="80"/>
      <c r="BS86" s="80"/>
      <c r="BT86" s="80"/>
      <c r="BU86" s="80"/>
      <c r="BV86" s="46"/>
      <c r="BW86" s="46"/>
      <c r="BX86" s="46"/>
      <c r="BY86" s="46"/>
      <c r="BZ86" s="46"/>
      <c r="CA86" s="4"/>
      <c r="CB86" s="8"/>
      <c r="CC86" s="5"/>
      <c r="CD86" s="5"/>
      <c r="CE86" s="5"/>
      <c r="CF86" s="8"/>
      <c r="CG86" s="8"/>
      <c r="CH86" s="8"/>
      <c r="CI86" s="8"/>
      <c r="CJ86" s="8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  <c r="CW86" s="85"/>
      <c r="CX86" s="5"/>
      <c r="CY86" s="7"/>
      <c r="CZ86" s="32">
        <v>0.7</v>
      </c>
      <c r="DA86" s="7"/>
      <c r="DB86" s="7"/>
      <c r="DC86" s="7"/>
      <c r="DD86" s="7"/>
      <c r="DE86" s="7"/>
      <c r="DF86" s="7"/>
      <c r="DG86" s="113"/>
      <c r="DH86" s="7"/>
      <c r="DI86" s="112"/>
      <c r="DJ86" s="7"/>
      <c r="DK86" s="112"/>
      <c r="DL86" s="112"/>
      <c r="DM86" s="7"/>
      <c r="DN86" s="8"/>
      <c r="DO86" s="8"/>
      <c r="DP86" s="8"/>
      <c r="DQ86" s="8"/>
      <c r="DR86" s="136"/>
    </row>
    <row r="87" spans="2:122" x14ac:dyDescent="0.2">
      <c r="AO87" s="31"/>
    </row>
    <row r="88" spans="2:122" ht="13.8" x14ac:dyDescent="0.25">
      <c r="CD88" s="3" t="s">
        <v>2650</v>
      </c>
      <c r="CE88" s="344">
        <f>CH73*3/12</f>
        <v>6493.5</v>
      </c>
      <c r="CF88" s="344">
        <f>CI73*3/12</f>
        <v>9099</v>
      </c>
      <c r="CG88" s="344">
        <f>CJ73*3/12</f>
        <v>3358</v>
      </c>
      <c r="CK88" s="344">
        <f t="shared" ref="CK88:CP88" si="77">CN73*3/12</f>
        <v>5602</v>
      </c>
      <c r="CL88" s="344">
        <f t="shared" si="77"/>
        <v>1489.5</v>
      </c>
      <c r="CM88" s="344">
        <f t="shared" si="77"/>
        <v>3460.75</v>
      </c>
      <c r="CN88" s="344">
        <f t="shared" si="77"/>
        <v>5623.75</v>
      </c>
      <c r="CO88" s="344">
        <f t="shared" si="77"/>
        <v>8636.75</v>
      </c>
      <c r="CP88" s="344">
        <f t="shared" si="77"/>
        <v>16233.5</v>
      </c>
    </row>
    <row r="89" spans="2:122" x14ac:dyDescent="0.2">
      <c r="C89" s="34"/>
      <c r="D89" s="3" t="s">
        <v>311</v>
      </c>
    </row>
    <row r="90" spans="2:122" x14ac:dyDescent="0.2">
      <c r="C90" s="33"/>
      <c r="D90" s="35" t="s">
        <v>310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4" spans="2:122" x14ac:dyDescent="0.2">
      <c r="B94" s="101" t="s">
        <v>282</v>
      </c>
    </row>
    <row r="96" spans="2:122" x14ac:dyDescent="0.2">
      <c r="AH96" s="11"/>
    </row>
    <row r="97" spans="34:34" x14ac:dyDescent="0.2">
      <c r="AH97" s="11"/>
    </row>
    <row r="98" spans="34:34" x14ac:dyDescent="0.2">
      <c r="AH98" s="11"/>
    </row>
    <row r="99" spans="34:34" x14ac:dyDescent="0.2">
      <c r="AH99" s="11"/>
    </row>
    <row r="100" spans="34:34" x14ac:dyDescent="0.2">
      <c r="AH100" s="11"/>
    </row>
    <row r="101" spans="34:34" x14ac:dyDescent="0.2">
      <c r="AH101" s="11"/>
    </row>
    <row r="102" spans="34:34" x14ac:dyDescent="0.2">
      <c r="AH102" s="11"/>
    </row>
    <row r="103" spans="34:34" x14ac:dyDescent="0.2">
      <c r="AH103" s="11"/>
    </row>
    <row r="104" spans="34:34" x14ac:dyDescent="0.2">
      <c r="AH104" s="11"/>
    </row>
    <row r="105" spans="34:34" x14ac:dyDescent="0.2">
      <c r="AH105" s="11"/>
    </row>
    <row r="106" spans="34:34" x14ac:dyDescent="0.2">
      <c r="AH106" s="11"/>
    </row>
    <row r="107" spans="34:34" x14ac:dyDescent="0.2">
      <c r="AH107" s="11"/>
    </row>
    <row r="108" spans="34:34" x14ac:dyDescent="0.2">
      <c r="AH108" s="11"/>
    </row>
    <row r="109" spans="34:34" x14ac:dyDescent="0.2">
      <c r="AH109" s="11"/>
    </row>
    <row r="110" spans="34:34" x14ac:dyDescent="0.2">
      <c r="AH110" s="11"/>
    </row>
    <row r="111" spans="34:34" x14ac:dyDescent="0.2">
      <c r="AH111" s="11"/>
    </row>
    <row r="112" spans="34:34" x14ac:dyDescent="0.2">
      <c r="AH112" s="11"/>
    </row>
    <row r="113" spans="2:34" x14ac:dyDescent="0.2">
      <c r="AH113" s="11"/>
    </row>
    <row r="114" spans="2:34" x14ac:dyDescent="0.2">
      <c r="AH114" s="11"/>
    </row>
    <row r="115" spans="2:34" x14ac:dyDescent="0.2">
      <c r="AH115" s="11"/>
    </row>
    <row r="116" spans="2:34" x14ac:dyDescent="0.2">
      <c r="AH116" s="11"/>
    </row>
    <row r="117" spans="2:34" x14ac:dyDescent="0.2">
      <c r="AH117" s="11"/>
    </row>
    <row r="118" spans="2:34" x14ac:dyDescent="0.2">
      <c r="AH118" s="11"/>
    </row>
    <row r="119" spans="2:34" x14ac:dyDescent="0.2">
      <c r="AH119" s="11"/>
    </row>
    <row r="120" spans="2:34" x14ac:dyDescent="0.2">
      <c r="AH120" s="11"/>
    </row>
    <row r="121" spans="2:34" x14ac:dyDescent="0.2">
      <c r="AH121" s="11"/>
    </row>
    <row r="122" spans="2:34" x14ac:dyDescent="0.2">
      <c r="AH122" s="11"/>
    </row>
    <row r="123" spans="2:34" x14ac:dyDescent="0.2">
      <c r="B123" s="101" t="s">
        <v>895</v>
      </c>
    </row>
    <row r="151" spans="2:2" x14ac:dyDescent="0.2">
      <c r="B151" s="101" t="s">
        <v>896</v>
      </c>
    </row>
    <row r="182" spans="2:25" x14ac:dyDescent="0.2">
      <c r="B182" s="101" t="s">
        <v>897</v>
      </c>
    </row>
    <row r="185" spans="2:25" x14ac:dyDescent="0.2">
      <c r="V185" s="136" t="s">
        <v>2108</v>
      </c>
      <c r="W185" s="136" t="s">
        <v>2109</v>
      </c>
      <c r="X185" s="136" t="s">
        <v>2111</v>
      </c>
      <c r="Y185" s="136" t="s">
        <v>2110</v>
      </c>
    </row>
    <row r="186" spans="2:25" x14ac:dyDescent="0.2">
      <c r="V186" s="12" t="s">
        <v>13</v>
      </c>
      <c r="W186" s="46">
        <v>12000</v>
      </c>
      <c r="X186" s="46"/>
      <c r="Y186" s="9">
        <v>0.17</v>
      </c>
    </row>
    <row r="187" spans="2:25" x14ac:dyDescent="0.2">
      <c r="V187" s="12" t="s">
        <v>12</v>
      </c>
      <c r="W187" s="46">
        <v>15900</v>
      </c>
      <c r="X187" s="45">
        <f>W187/W186-1</f>
        <v>0.32499999999999996</v>
      </c>
      <c r="Y187" s="9">
        <v>0.18</v>
      </c>
    </row>
    <row r="188" spans="2:25" x14ac:dyDescent="0.2">
      <c r="V188" s="12" t="s">
        <v>11</v>
      </c>
      <c r="W188" s="46">
        <v>20000</v>
      </c>
      <c r="X188" s="45">
        <f t="shared" ref="X188:X199" si="78">W188/W187-1</f>
        <v>0.25786163522012573</v>
      </c>
      <c r="Y188" s="9">
        <v>0.17499999999999999</v>
      </c>
    </row>
    <row r="189" spans="2:25" x14ac:dyDescent="0.2">
      <c r="V189" s="12" t="s">
        <v>10</v>
      </c>
      <c r="W189" s="46">
        <v>23730</v>
      </c>
      <c r="X189" s="45">
        <f t="shared" si="78"/>
        <v>0.18650000000000011</v>
      </c>
      <c r="Y189" s="9">
        <v>0.10970143457855788</v>
      </c>
    </row>
    <row r="190" spans="2:25" x14ac:dyDescent="0.2">
      <c r="V190" s="13" t="s">
        <v>9</v>
      </c>
      <c r="W190" s="46">
        <v>50750</v>
      </c>
      <c r="X190" s="45">
        <f t="shared" si="78"/>
        <v>1.1386430678466075</v>
      </c>
      <c r="Y190" s="9">
        <v>0.19092563380726782</v>
      </c>
    </row>
    <row r="191" spans="2:25" x14ac:dyDescent="0.2">
      <c r="V191" s="12" t="s">
        <v>8</v>
      </c>
      <c r="W191" s="46">
        <v>57140</v>
      </c>
      <c r="X191" s="45">
        <f t="shared" si="78"/>
        <v>0.12591133004926114</v>
      </c>
      <c r="Y191" s="9">
        <v>0.18194821513067855</v>
      </c>
    </row>
    <row r="192" spans="2:25" x14ac:dyDescent="0.2">
      <c r="V192" s="12" t="s">
        <v>7</v>
      </c>
      <c r="W192" s="46">
        <v>81610</v>
      </c>
      <c r="X192" s="45">
        <f t="shared" si="78"/>
        <v>0.428246412320616</v>
      </c>
      <c r="Y192" s="9">
        <v>0.23939374392367138</v>
      </c>
    </row>
    <row r="193" spans="22:25" x14ac:dyDescent="0.2">
      <c r="V193" s="12" t="s">
        <v>6</v>
      </c>
      <c r="W193" s="46">
        <v>112090</v>
      </c>
      <c r="X193" s="45">
        <f t="shared" si="78"/>
        <v>0.37348364171057469</v>
      </c>
      <c r="Y193" s="9">
        <v>0.279169182153097</v>
      </c>
    </row>
    <row r="194" spans="22:25" x14ac:dyDescent="0.2">
      <c r="V194" s="12" t="s">
        <v>5</v>
      </c>
      <c r="W194" s="46">
        <v>135210</v>
      </c>
      <c r="X194" s="45">
        <f t="shared" si="78"/>
        <v>0.20626282451601385</v>
      </c>
      <c r="Y194" s="9">
        <v>0.28579336828758917</v>
      </c>
    </row>
    <row r="195" spans="22:25" x14ac:dyDescent="0.2">
      <c r="V195" s="12" t="s">
        <v>4</v>
      </c>
      <c r="W195" s="46">
        <v>160190</v>
      </c>
      <c r="X195" s="45">
        <f t="shared" si="78"/>
        <v>0.18474964869462318</v>
      </c>
      <c r="Y195" s="9">
        <v>0.29991217004980725</v>
      </c>
    </row>
    <row r="196" spans="22:25" x14ac:dyDescent="0.2">
      <c r="V196" s="12" t="s">
        <v>3</v>
      </c>
      <c r="W196" s="46">
        <v>196860</v>
      </c>
      <c r="X196" s="45">
        <f t="shared" si="78"/>
        <v>0.22891566265060237</v>
      </c>
      <c r="Y196" s="9">
        <v>0.33478523712406727</v>
      </c>
    </row>
    <row r="197" spans="22:25" x14ac:dyDescent="0.2">
      <c r="V197" s="12" t="s">
        <v>2</v>
      </c>
      <c r="W197" s="46">
        <v>229220</v>
      </c>
      <c r="X197" s="45">
        <f t="shared" si="78"/>
        <v>0.16438077821802288</v>
      </c>
      <c r="Y197" s="9">
        <v>0.36045981349562045</v>
      </c>
    </row>
    <row r="198" spans="22:25" x14ac:dyDescent="0.2">
      <c r="V198" s="12" t="s">
        <v>1</v>
      </c>
      <c r="W198" s="46">
        <v>267330</v>
      </c>
      <c r="X198" s="45">
        <f t="shared" si="78"/>
        <v>0.16625948870081153</v>
      </c>
      <c r="Y198" s="9">
        <v>0.39504483469975232</v>
      </c>
    </row>
    <row r="199" spans="22:25" x14ac:dyDescent="0.2">
      <c r="V199" s="12" t="s">
        <v>0</v>
      </c>
      <c r="W199" s="46">
        <v>329540</v>
      </c>
      <c r="X199" s="45">
        <f t="shared" si="78"/>
        <v>0.23270863726480373</v>
      </c>
      <c r="Y199" s="9">
        <v>0.44285451273774501</v>
      </c>
    </row>
    <row r="215" spans="2:2" x14ac:dyDescent="0.2">
      <c r="B215" s="101" t="s">
        <v>698</v>
      </c>
    </row>
    <row r="242" spans="2:2" x14ac:dyDescent="0.2">
      <c r="B242" s="101" t="s">
        <v>1023</v>
      </c>
    </row>
    <row r="267" spans="2:2" x14ac:dyDescent="0.2">
      <c r="B267" s="11" t="s">
        <v>2116</v>
      </c>
    </row>
    <row r="291" spans="2:2" x14ac:dyDescent="0.2">
      <c r="B291" s="101" t="s">
        <v>702</v>
      </c>
    </row>
    <row r="317" spans="2:18" s="128" customFormat="1" x14ac:dyDescent="0.2">
      <c r="B317" s="101" t="s">
        <v>841</v>
      </c>
      <c r="J317" s="128" t="s">
        <v>899</v>
      </c>
      <c r="R317" s="128" t="s">
        <v>900</v>
      </c>
    </row>
    <row r="344" spans="2:2" x14ac:dyDescent="0.2">
      <c r="B344" s="101" t="s">
        <v>283</v>
      </c>
    </row>
    <row r="374" spans="2:2" x14ac:dyDescent="0.2">
      <c r="B374" s="11" t="s">
        <v>2651</v>
      </c>
    </row>
    <row r="402" spans="2:2" x14ac:dyDescent="0.2">
      <c r="B402" s="101" t="s">
        <v>791</v>
      </c>
    </row>
    <row r="427" spans="2:2" x14ac:dyDescent="0.2">
      <c r="B427" s="128" t="s">
        <v>901</v>
      </c>
    </row>
    <row r="451" spans="2:11" x14ac:dyDescent="0.2">
      <c r="B451" s="101" t="s">
        <v>898</v>
      </c>
      <c r="K451" s="128"/>
    </row>
  </sheetData>
  <mergeCells count="41">
    <mergeCell ref="CX3:CY3"/>
    <mergeCell ref="BH3:BM3"/>
    <mergeCell ref="AZ3:BG3"/>
    <mergeCell ref="BV2:BZ2"/>
    <mergeCell ref="BN2:BU2"/>
    <mergeCell ref="AX2:BM2"/>
    <mergeCell ref="CH3:CM3"/>
    <mergeCell ref="CT3:CW3"/>
    <mergeCell ref="C3:G3"/>
    <mergeCell ref="H3:I3"/>
    <mergeCell ref="Q3:S3"/>
    <mergeCell ref="T3:U3"/>
    <mergeCell ref="X3:Y3"/>
    <mergeCell ref="J3:M3"/>
    <mergeCell ref="V3:W3"/>
    <mergeCell ref="Q2:U2"/>
    <mergeCell ref="AP2:AW2"/>
    <mergeCell ref="AN3:AO3"/>
    <mergeCell ref="N3:P3"/>
    <mergeCell ref="BV3:BW3"/>
    <mergeCell ref="AD3:AM3"/>
    <mergeCell ref="Z3:AC3"/>
    <mergeCell ref="AR3:AS3"/>
    <mergeCell ref="AT3:AU3"/>
    <mergeCell ref="AV3:AW3"/>
    <mergeCell ref="DM3:DR3"/>
    <mergeCell ref="BN3:BO3"/>
    <mergeCell ref="AP3:AQ3"/>
    <mergeCell ref="BR3:BS3"/>
    <mergeCell ref="BT3:BU3"/>
    <mergeCell ref="AX3:AY3"/>
    <mergeCell ref="BP3:BQ3"/>
    <mergeCell ref="DK3:DL3"/>
    <mergeCell ref="DG3:DH3"/>
    <mergeCell ref="DI3:DJ3"/>
    <mergeCell ref="CA3:CB3"/>
    <mergeCell ref="CC3:CG3"/>
    <mergeCell ref="DB3:DF3"/>
    <mergeCell ref="BX3:BY3"/>
    <mergeCell ref="CN3:CS3"/>
    <mergeCell ref="CZ3:DA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446"/>
  <sheetViews>
    <sheetView showGridLines="0" zoomScaleNormal="100" workbookViewId="0">
      <pane xSplit="2" ySplit="3" topLeftCell="C423" activePane="bottomRight" state="frozen"/>
      <selection pane="topRight" activeCell="C1" sqref="C1"/>
      <selection pane="bottomLeft" activeCell="A4" sqref="A4"/>
      <selection pane="bottomRight" activeCell="A431" sqref="A431:XFD431"/>
    </sheetView>
  </sheetViews>
  <sheetFormatPr defaultRowHeight="11.4" x14ac:dyDescent="0.2"/>
  <cols>
    <col min="1" max="1" width="5" style="2" customWidth="1"/>
    <col min="2" max="2" width="9.6640625" style="22" customWidth="1"/>
    <col min="3" max="3" width="15.6640625" style="22" customWidth="1"/>
    <col min="4" max="4" width="16.44140625" style="22" customWidth="1"/>
    <col min="5" max="9" width="17.44140625" style="216" customWidth="1"/>
    <col min="10" max="10" width="2.21875" style="22" customWidth="1"/>
    <col min="11" max="11" width="12.44140625" style="216" customWidth="1"/>
    <col min="12" max="12" width="16.77734375" style="216" customWidth="1"/>
    <col min="13" max="13" width="35.77734375" style="216" customWidth="1"/>
    <col min="14" max="14" width="53" style="216" customWidth="1"/>
    <col min="15" max="15" width="25.6640625" style="2" customWidth="1"/>
    <col min="16" max="16" width="22.77734375" style="216" customWidth="1"/>
    <col min="17" max="17" width="16.6640625" style="2" customWidth="1"/>
    <col min="18" max="18" width="16.6640625" style="216" customWidth="1"/>
    <col min="19" max="19" width="2.21875" style="22" customWidth="1"/>
    <col min="20" max="20" width="16.109375" style="2" hidden="1" customWidth="1"/>
    <col min="21" max="22" width="18.21875" style="2" hidden="1" customWidth="1"/>
    <col min="23" max="23" width="5.21875" style="2" hidden="1" customWidth="1"/>
    <col min="24" max="24" width="20.44140625" style="216" hidden="1" customWidth="1"/>
    <col min="25" max="26" width="13.6640625" style="216" hidden="1" customWidth="1"/>
    <col min="27" max="27" width="20.44140625" style="216" hidden="1" customWidth="1"/>
    <col min="28" max="28" width="19.21875" style="216" hidden="1" customWidth="1"/>
    <col min="29" max="30" width="8.88671875" style="2" hidden="1" customWidth="1"/>
    <col min="31" max="31" width="8.88671875" style="2" customWidth="1"/>
    <col min="32" max="16384" width="8.88671875" style="2"/>
  </cols>
  <sheetData>
    <row r="1" spans="2:30" x14ac:dyDescent="0.2">
      <c r="X1" s="22"/>
      <c r="Y1" s="22"/>
      <c r="Z1" s="22"/>
      <c r="AA1" s="22"/>
      <c r="AB1" s="22"/>
    </row>
    <row r="2" spans="2:30" x14ac:dyDescent="0.2">
      <c r="B2" s="399" t="s">
        <v>1604</v>
      </c>
      <c r="C2" s="399"/>
      <c r="D2" s="399"/>
      <c r="E2" s="399"/>
      <c r="F2" s="399"/>
      <c r="G2" s="399"/>
      <c r="H2" s="399"/>
      <c r="I2" s="399"/>
      <c r="J2" s="23"/>
      <c r="K2" s="399" t="s">
        <v>1605</v>
      </c>
      <c r="L2" s="399"/>
      <c r="M2" s="399"/>
      <c r="N2" s="399"/>
      <c r="O2" s="399"/>
      <c r="P2" s="399"/>
      <c r="Q2" s="399"/>
      <c r="R2" s="399"/>
      <c r="S2" s="23"/>
      <c r="T2" s="398" t="s">
        <v>1577</v>
      </c>
      <c r="U2" s="398"/>
      <c r="V2" s="398"/>
      <c r="X2" s="398" t="s">
        <v>1665</v>
      </c>
      <c r="Y2" s="398"/>
      <c r="Z2" s="398"/>
      <c r="AA2" s="398"/>
      <c r="AB2" s="398"/>
    </row>
    <row r="3" spans="2:30" ht="22.8" x14ac:dyDescent="0.2">
      <c r="B3" s="207" t="s">
        <v>1394</v>
      </c>
      <c r="C3" s="207" t="s">
        <v>1237</v>
      </c>
      <c r="D3" s="207" t="s">
        <v>1239</v>
      </c>
      <c r="E3" s="207" t="s">
        <v>1456</v>
      </c>
      <c r="F3" s="207" t="s">
        <v>1293</v>
      </c>
      <c r="G3" s="207" t="s">
        <v>1489</v>
      </c>
      <c r="H3" s="207" t="s">
        <v>834</v>
      </c>
      <c r="I3" s="207" t="s">
        <v>1435</v>
      </c>
      <c r="J3" s="224"/>
      <c r="K3" s="207" t="s">
        <v>1457</v>
      </c>
      <c r="L3" s="207" t="s">
        <v>794</v>
      </c>
      <c r="M3" s="207" t="s">
        <v>1704</v>
      </c>
      <c r="N3" s="207" t="s">
        <v>1705</v>
      </c>
      <c r="O3" s="133" t="s">
        <v>947</v>
      </c>
      <c r="P3" s="207" t="s">
        <v>1706</v>
      </c>
      <c r="Q3" s="207" t="s">
        <v>833</v>
      </c>
      <c r="R3" s="207" t="s">
        <v>1435</v>
      </c>
      <c r="S3" s="224"/>
      <c r="T3" s="133" t="s">
        <v>1532</v>
      </c>
      <c r="U3" s="133" t="s">
        <v>1573</v>
      </c>
      <c r="V3" s="133" t="s">
        <v>1574</v>
      </c>
      <c r="X3" s="133" t="s">
        <v>1532</v>
      </c>
      <c r="Y3" s="133" t="s">
        <v>1592</v>
      </c>
      <c r="Z3" s="133" t="s">
        <v>1593</v>
      </c>
      <c r="AA3" s="133" t="s">
        <v>1582</v>
      </c>
      <c r="AB3" s="133" t="s">
        <v>1574</v>
      </c>
      <c r="AD3" s="2" t="s">
        <v>1531</v>
      </c>
    </row>
    <row r="4" spans="2:30" x14ac:dyDescent="0.2">
      <c r="B4" s="208"/>
      <c r="C4" s="209"/>
      <c r="D4" s="209"/>
      <c r="E4" s="211"/>
      <c r="F4" s="211"/>
      <c r="G4" s="211"/>
      <c r="H4" s="211"/>
      <c r="I4" s="211"/>
      <c r="J4" s="225"/>
      <c r="K4" s="211"/>
      <c r="L4" s="211"/>
      <c r="M4" s="211"/>
      <c r="N4" s="211"/>
      <c r="O4" s="64"/>
      <c r="P4" s="211"/>
      <c r="Q4" s="209"/>
      <c r="R4" s="211"/>
      <c r="S4" s="225"/>
      <c r="T4" s="64"/>
      <c r="U4" s="64"/>
      <c r="V4" s="64"/>
      <c r="X4" s="40"/>
      <c r="Y4" s="40"/>
      <c r="Z4" s="40"/>
      <c r="AA4" s="40"/>
      <c r="AB4" s="40"/>
    </row>
    <row r="5" spans="2:30" x14ac:dyDescent="0.2">
      <c r="B5" s="208">
        <v>1371</v>
      </c>
      <c r="C5" s="209"/>
      <c r="D5" s="209" t="s">
        <v>1330</v>
      </c>
      <c r="E5" s="211"/>
      <c r="F5" s="211"/>
      <c r="G5" s="211"/>
      <c r="H5" s="211"/>
      <c r="I5" s="211"/>
      <c r="J5" s="225"/>
      <c r="K5" s="211"/>
      <c r="L5" s="211"/>
      <c r="M5" s="211"/>
      <c r="N5" s="211"/>
      <c r="O5" s="64"/>
      <c r="P5" s="211"/>
      <c r="Q5" s="209"/>
      <c r="R5" s="211"/>
      <c r="S5" s="225"/>
      <c r="T5" s="64"/>
      <c r="U5" s="64"/>
      <c r="V5" s="64"/>
      <c r="X5" s="40"/>
      <c r="Y5" s="40"/>
      <c r="Z5" s="40"/>
      <c r="AA5" s="40"/>
      <c r="AB5" s="40"/>
      <c r="AD5" s="2">
        <v>1371</v>
      </c>
    </row>
    <row r="6" spans="2:30" x14ac:dyDescent="0.2">
      <c r="B6" s="208">
        <v>1254</v>
      </c>
      <c r="C6" s="209"/>
      <c r="D6" s="209" t="s">
        <v>1329</v>
      </c>
      <c r="E6" s="211"/>
      <c r="F6" s="211"/>
      <c r="G6" s="211"/>
      <c r="H6" s="211"/>
      <c r="I6" s="211"/>
      <c r="J6" s="225"/>
      <c r="K6" s="211"/>
      <c r="L6" s="211"/>
      <c r="M6" s="211"/>
      <c r="N6" s="211"/>
      <c r="O6" s="64"/>
      <c r="P6" s="211"/>
      <c r="Q6" s="209"/>
      <c r="R6" s="211"/>
      <c r="S6" s="225"/>
      <c r="T6" s="64"/>
      <c r="U6" s="64"/>
      <c r="V6" s="64"/>
      <c r="X6" s="40"/>
      <c r="Y6" s="40"/>
      <c r="Z6" s="40"/>
      <c r="AA6" s="40"/>
      <c r="AB6" s="40"/>
      <c r="AD6" s="2">
        <v>1254</v>
      </c>
    </row>
    <row r="7" spans="2:30" x14ac:dyDescent="0.2">
      <c r="B7" s="208">
        <v>1451</v>
      </c>
      <c r="C7" s="209"/>
      <c r="D7" s="209" t="s">
        <v>1328</v>
      </c>
      <c r="E7" s="211"/>
      <c r="F7" s="211"/>
      <c r="G7" s="211"/>
      <c r="H7" s="211"/>
      <c r="I7" s="211"/>
      <c r="J7" s="225"/>
      <c r="K7" s="211"/>
      <c r="L7" s="211"/>
      <c r="M7" s="211"/>
      <c r="N7" s="211"/>
      <c r="O7" s="64"/>
      <c r="P7" s="211"/>
      <c r="Q7" s="209"/>
      <c r="R7" s="211"/>
      <c r="S7" s="225"/>
      <c r="T7" s="64"/>
      <c r="U7" s="64"/>
      <c r="V7" s="64"/>
      <c r="X7" s="40"/>
      <c r="Y7" s="40"/>
      <c r="Z7" s="40"/>
      <c r="AA7" s="40"/>
      <c r="AB7" s="40"/>
      <c r="AD7" s="2">
        <v>1451</v>
      </c>
    </row>
    <row r="8" spans="2:30" ht="22.8" x14ac:dyDescent="0.2">
      <c r="B8" s="208">
        <v>1452</v>
      </c>
      <c r="C8" s="209"/>
      <c r="D8" s="209" t="s">
        <v>1407</v>
      </c>
      <c r="E8" s="211"/>
      <c r="F8" s="211"/>
      <c r="G8" s="211"/>
      <c r="H8" s="211"/>
      <c r="I8" s="211"/>
      <c r="J8" s="225"/>
      <c r="K8" s="211"/>
      <c r="L8" s="211"/>
      <c r="M8" s="211"/>
      <c r="N8" s="211"/>
      <c r="O8" s="64"/>
      <c r="P8" s="211"/>
      <c r="Q8" s="209"/>
      <c r="R8" s="211"/>
      <c r="S8" s="225"/>
      <c r="T8" s="64"/>
      <c r="U8" s="64"/>
      <c r="V8" s="64"/>
      <c r="X8" s="40"/>
      <c r="Y8" s="40"/>
      <c r="Z8" s="40"/>
      <c r="AA8" s="40"/>
      <c r="AB8" s="40"/>
      <c r="AD8" s="2">
        <v>1452</v>
      </c>
    </row>
    <row r="9" spans="2:30" x14ac:dyDescent="0.2">
      <c r="B9" s="208">
        <v>1480</v>
      </c>
      <c r="C9" s="209"/>
      <c r="D9" s="209" t="s">
        <v>1331</v>
      </c>
      <c r="E9" s="211"/>
      <c r="F9" s="211"/>
      <c r="G9" s="211"/>
      <c r="H9" s="211"/>
      <c r="I9" s="211"/>
      <c r="J9" s="225"/>
      <c r="K9" s="211"/>
      <c r="L9" s="211"/>
      <c r="M9" s="211"/>
      <c r="N9" s="211"/>
      <c r="O9" s="64"/>
      <c r="P9" s="211"/>
      <c r="Q9" s="209"/>
      <c r="R9" s="211"/>
      <c r="S9" s="225"/>
      <c r="T9" s="64"/>
      <c r="U9" s="64"/>
      <c r="V9" s="64"/>
      <c r="X9" s="40"/>
      <c r="Y9" s="40"/>
      <c r="Z9" s="40"/>
      <c r="AA9" s="40"/>
      <c r="AB9" s="40"/>
      <c r="AD9" s="2">
        <v>1480</v>
      </c>
    </row>
    <row r="10" spans="2:30" x14ac:dyDescent="0.2">
      <c r="B10" s="208">
        <v>1533</v>
      </c>
      <c r="C10" s="209"/>
      <c r="D10" s="209" t="s">
        <v>1347</v>
      </c>
      <c r="E10" s="211"/>
      <c r="F10" s="211"/>
      <c r="G10" s="211"/>
      <c r="H10" s="211"/>
      <c r="I10" s="211"/>
      <c r="J10" s="225"/>
      <c r="K10" s="211"/>
      <c r="L10" s="211"/>
      <c r="M10" s="211"/>
      <c r="N10" s="211"/>
      <c r="O10" s="64"/>
      <c r="P10" s="211"/>
      <c r="Q10" s="209"/>
      <c r="R10" s="211"/>
      <c r="S10" s="225"/>
      <c r="T10" s="64"/>
      <c r="U10" s="64"/>
      <c r="V10" s="64"/>
      <c r="X10" s="40"/>
      <c r="Y10" s="40"/>
      <c r="Z10" s="40"/>
      <c r="AA10" s="40"/>
      <c r="AB10" s="40"/>
      <c r="AD10" s="2">
        <v>1533</v>
      </c>
    </row>
    <row r="11" spans="2:30" x14ac:dyDescent="0.2">
      <c r="B11" s="208"/>
      <c r="C11" s="209"/>
      <c r="D11" s="209"/>
      <c r="E11" s="211"/>
      <c r="F11" s="211"/>
      <c r="G11" s="211"/>
      <c r="H11" s="211"/>
      <c r="I11" s="211"/>
      <c r="J11" s="225"/>
      <c r="K11" s="211"/>
      <c r="L11" s="211"/>
      <c r="M11" s="211"/>
      <c r="N11" s="211"/>
      <c r="O11" s="64"/>
      <c r="P11" s="211"/>
      <c r="Q11" s="209"/>
      <c r="R11" s="211"/>
      <c r="S11" s="225"/>
      <c r="T11" s="64"/>
      <c r="U11" s="64"/>
      <c r="V11" s="64"/>
      <c r="X11" s="40"/>
      <c r="Y11" s="40"/>
      <c r="Z11" s="40"/>
      <c r="AA11" s="40"/>
      <c r="AB11" s="40"/>
    </row>
    <row r="12" spans="2:30" x14ac:dyDescent="0.2">
      <c r="B12" s="208">
        <v>1600</v>
      </c>
      <c r="C12" s="209"/>
      <c r="D12" s="209"/>
      <c r="E12" s="211"/>
      <c r="F12" s="211"/>
      <c r="G12" s="211"/>
      <c r="H12" s="211" t="s">
        <v>1390</v>
      </c>
      <c r="I12" s="211"/>
      <c r="J12" s="225"/>
      <c r="K12" s="211"/>
      <c r="L12" s="211"/>
      <c r="M12" s="211"/>
      <c r="N12" s="211"/>
      <c r="O12" s="64"/>
      <c r="P12" s="211"/>
      <c r="Q12" s="209"/>
      <c r="R12" s="211"/>
      <c r="S12" s="225"/>
      <c r="T12" s="64"/>
      <c r="U12" s="64"/>
      <c r="V12" s="64"/>
      <c r="X12" s="40"/>
      <c r="Y12" s="40"/>
      <c r="Z12" s="40"/>
      <c r="AA12" s="40"/>
      <c r="AB12" s="40"/>
      <c r="AD12" s="2">
        <v>1600</v>
      </c>
    </row>
    <row r="13" spans="2:30" x14ac:dyDescent="0.2">
      <c r="B13" s="208">
        <v>1601</v>
      </c>
      <c r="C13" s="209"/>
      <c r="D13" s="209"/>
      <c r="E13" s="211"/>
      <c r="F13" s="211"/>
      <c r="G13" s="211"/>
      <c r="H13" s="211"/>
      <c r="I13" s="211"/>
      <c r="J13" s="225"/>
      <c r="K13" s="211"/>
      <c r="L13" s="211"/>
      <c r="M13" s="211"/>
      <c r="N13" s="211"/>
      <c r="O13" s="64"/>
      <c r="P13" s="211"/>
      <c r="Q13" s="209"/>
      <c r="R13" s="211"/>
      <c r="S13" s="225"/>
      <c r="T13" s="64"/>
      <c r="U13" s="64"/>
      <c r="V13" s="64"/>
      <c r="X13" s="40"/>
      <c r="Y13" s="40"/>
      <c r="Z13" s="40"/>
      <c r="AA13" s="40"/>
      <c r="AB13" s="40"/>
      <c r="AD13" s="2">
        <v>1601</v>
      </c>
    </row>
    <row r="14" spans="2:30" x14ac:dyDescent="0.2">
      <c r="B14" s="208">
        <v>1602</v>
      </c>
      <c r="C14" s="209"/>
      <c r="D14" s="209"/>
      <c r="E14" s="211"/>
      <c r="F14" s="211"/>
      <c r="G14" s="211"/>
      <c r="H14" s="211"/>
      <c r="I14" s="211"/>
      <c r="J14" s="225"/>
      <c r="K14" s="211"/>
      <c r="L14" s="211"/>
      <c r="M14" s="211"/>
      <c r="N14" s="211"/>
      <c r="O14" s="64"/>
      <c r="P14" s="211"/>
      <c r="Q14" s="209"/>
      <c r="R14" s="211"/>
      <c r="S14" s="225"/>
      <c r="T14" s="64"/>
      <c r="U14" s="64"/>
      <c r="V14" s="64"/>
      <c r="X14" s="40"/>
      <c r="Y14" s="40"/>
      <c r="Z14" s="40"/>
      <c r="AA14" s="40"/>
      <c r="AB14" s="40"/>
      <c r="AD14" s="2">
        <v>1602</v>
      </c>
    </row>
    <row r="15" spans="2:30" x14ac:dyDescent="0.2">
      <c r="B15" s="208">
        <v>1603</v>
      </c>
      <c r="C15" s="209"/>
      <c r="D15" s="209"/>
      <c r="E15" s="211"/>
      <c r="F15" s="211"/>
      <c r="G15" s="211"/>
      <c r="H15" s="211"/>
      <c r="I15" s="211"/>
      <c r="J15" s="225"/>
      <c r="K15" s="211"/>
      <c r="L15" s="211"/>
      <c r="M15" s="211"/>
      <c r="N15" s="211"/>
      <c r="O15" s="64"/>
      <c r="P15" s="211"/>
      <c r="Q15" s="209"/>
      <c r="R15" s="211"/>
      <c r="S15" s="225"/>
      <c r="T15" s="64"/>
      <c r="U15" s="64"/>
      <c r="V15" s="64"/>
      <c r="X15" s="40"/>
      <c r="Y15" s="40"/>
      <c r="Z15" s="40"/>
      <c r="AA15" s="40"/>
      <c r="AB15" s="40"/>
      <c r="AD15" s="2">
        <v>1603</v>
      </c>
    </row>
    <row r="16" spans="2:30" x14ac:dyDescent="0.2">
      <c r="B16" s="208">
        <v>1604</v>
      </c>
      <c r="C16" s="209"/>
      <c r="D16" s="209"/>
      <c r="E16" s="211"/>
      <c r="F16" s="211"/>
      <c r="G16" s="211"/>
      <c r="H16" s="211"/>
      <c r="I16" s="211"/>
      <c r="J16" s="225"/>
      <c r="K16" s="211"/>
      <c r="L16" s="211"/>
      <c r="M16" s="211"/>
      <c r="N16" s="211"/>
      <c r="O16" s="64"/>
      <c r="P16" s="211"/>
      <c r="Q16" s="209"/>
      <c r="R16" s="211"/>
      <c r="S16" s="225"/>
      <c r="T16" s="64"/>
      <c r="U16" s="64"/>
      <c r="V16" s="64"/>
      <c r="X16" s="40"/>
      <c r="Y16" s="40"/>
      <c r="Z16" s="40"/>
      <c r="AA16" s="40"/>
      <c r="AB16" s="40"/>
      <c r="AD16" s="2">
        <v>1604</v>
      </c>
    </row>
    <row r="17" spans="2:30" x14ac:dyDescent="0.2">
      <c r="B17" s="208">
        <v>1605</v>
      </c>
      <c r="C17" s="209"/>
      <c r="D17" s="209"/>
      <c r="E17" s="211"/>
      <c r="F17" s="211"/>
      <c r="G17" s="211"/>
      <c r="H17" s="211"/>
      <c r="I17" s="211"/>
      <c r="J17" s="225"/>
      <c r="K17" s="211"/>
      <c r="L17" s="211"/>
      <c r="M17" s="211"/>
      <c r="N17" s="211"/>
      <c r="O17" s="64"/>
      <c r="P17" s="211"/>
      <c r="Q17" s="209"/>
      <c r="R17" s="211"/>
      <c r="S17" s="225"/>
      <c r="T17" s="64"/>
      <c r="U17" s="64"/>
      <c r="V17" s="64"/>
      <c r="X17" s="40"/>
      <c r="Y17" s="40"/>
      <c r="Z17" s="40"/>
      <c r="AA17" s="40"/>
      <c r="AB17" s="40"/>
      <c r="AD17" s="2">
        <v>1605</v>
      </c>
    </row>
    <row r="18" spans="2:30" x14ac:dyDescent="0.2">
      <c r="B18" s="208">
        <v>1606</v>
      </c>
      <c r="C18" s="209"/>
      <c r="D18" s="209"/>
      <c r="E18" s="211"/>
      <c r="F18" s="211"/>
      <c r="G18" s="211"/>
      <c r="H18" s="211"/>
      <c r="I18" s="211"/>
      <c r="J18" s="225"/>
      <c r="K18" s="211"/>
      <c r="L18" s="211"/>
      <c r="M18" s="211"/>
      <c r="N18" s="211"/>
      <c r="O18" s="64"/>
      <c r="P18" s="211"/>
      <c r="Q18" s="209"/>
      <c r="R18" s="211"/>
      <c r="S18" s="225"/>
      <c r="T18" s="64"/>
      <c r="U18" s="64"/>
      <c r="V18" s="64"/>
      <c r="X18" s="40"/>
      <c r="Y18" s="40"/>
      <c r="Z18" s="40"/>
      <c r="AA18" s="40"/>
      <c r="AB18" s="40"/>
      <c r="AD18" s="2">
        <v>1606</v>
      </c>
    </row>
    <row r="19" spans="2:30" x14ac:dyDescent="0.2">
      <c r="B19" s="208">
        <v>1607</v>
      </c>
      <c r="C19" s="209"/>
      <c r="D19" s="209"/>
      <c r="E19" s="211"/>
      <c r="F19" s="211"/>
      <c r="G19" s="211"/>
      <c r="H19" s="211"/>
      <c r="I19" s="211"/>
      <c r="J19" s="225"/>
      <c r="K19" s="211"/>
      <c r="L19" s="211"/>
      <c r="M19" s="211"/>
      <c r="N19" s="211"/>
      <c r="O19" s="64"/>
      <c r="P19" s="211"/>
      <c r="Q19" s="209"/>
      <c r="R19" s="211"/>
      <c r="S19" s="225"/>
      <c r="T19" s="64"/>
      <c r="U19" s="64"/>
      <c r="V19" s="64"/>
      <c r="X19" s="40"/>
      <c r="Y19" s="40"/>
      <c r="Z19" s="40"/>
      <c r="AA19" s="40"/>
      <c r="AB19" s="40"/>
      <c r="AD19" s="2">
        <v>1607</v>
      </c>
    </row>
    <row r="20" spans="2:30" x14ac:dyDescent="0.2">
      <c r="B20" s="208">
        <v>1608</v>
      </c>
      <c r="C20" s="209"/>
      <c r="D20" s="209"/>
      <c r="E20" s="211"/>
      <c r="F20" s="211"/>
      <c r="G20" s="211"/>
      <c r="H20" s="211"/>
      <c r="I20" s="211"/>
      <c r="J20" s="225"/>
      <c r="K20" s="211"/>
      <c r="L20" s="211"/>
      <c r="M20" s="211"/>
      <c r="N20" s="211"/>
      <c r="O20" s="64"/>
      <c r="P20" s="211"/>
      <c r="Q20" s="209"/>
      <c r="R20" s="211"/>
      <c r="S20" s="225"/>
      <c r="T20" s="64"/>
      <c r="U20" s="64"/>
      <c r="V20" s="64"/>
      <c r="X20" s="40"/>
      <c r="Y20" s="40"/>
      <c r="Z20" s="40"/>
      <c r="AA20" s="40"/>
      <c r="AB20" s="40"/>
      <c r="AD20" s="2">
        <v>1608</v>
      </c>
    </row>
    <row r="21" spans="2:30" x14ac:dyDescent="0.2">
      <c r="B21" s="208">
        <v>1609</v>
      </c>
      <c r="C21" s="209"/>
      <c r="D21" s="209"/>
      <c r="E21" s="211"/>
      <c r="F21" s="211" t="s">
        <v>1318</v>
      </c>
      <c r="G21" s="211"/>
      <c r="H21" s="211"/>
      <c r="I21" s="211"/>
      <c r="J21" s="225"/>
      <c r="K21" s="211"/>
      <c r="L21" s="211"/>
      <c r="M21" s="211"/>
      <c r="N21" s="211"/>
      <c r="O21" s="64"/>
      <c r="P21" s="211"/>
      <c r="Q21" s="209"/>
      <c r="R21" s="211"/>
      <c r="S21" s="225"/>
      <c r="T21" s="64"/>
      <c r="U21" s="64"/>
      <c r="V21" s="64"/>
      <c r="X21" s="40"/>
      <c r="Y21" s="40"/>
      <c r="Z21" s="40"/>
      <c r="AA21" s="40"/>
      <c r="AB21" s="40"/>
      <c r="AD21" s="2">
        <v>1609</v>
      </c>
    </row>
    <row r="22" spans="2:30" x14ac:dyDescent="0.2">
      <c r="B22" s="208">
        <v>1610</v>
      </c>
      <c r="C22" s="209"/>
      <c r="D22" s="209"/>
      <c r="E22" s="211"/>
      <c r="F22" s="211"/>
      <c r="G22" s="211"/>
      <c r="H22" s="211"/>
      <c r="I22" s="211"/>
      <c r="J22" s="225"/>
      <c r="K22" s="211"/>
      <c r="L22" s="211"/>
      <c r="M22" s="211"/>
      <c r="N22" s="211"/>
      <c r="O22" s="64"/>
      <c r="P22" s="211"/>
      <c r="Q22" s="209"/>
      <c r="R22" s="211"/>
      <c r="S22" s="225"/>
      <c r="T22" s="64"/>
      <c r="U22" s="64"/>
      <c r="V22" s="64"/>
      <c r="X22" s="40"/>
      <c r="Y22" s="40"/>
      <c r="Z22" s="40"/>
      <c r="AA22" s="40"/>
      <c r="AB22" s="40"/>
      <c r="AD22" s="2">
        <v>1610</v>
      </c>
    </row>
    <row r="23" spans="2:30" x14ac:dyDescent="0.2">
      <c r="B23" s="208">
        <v>1611</v>
      </c>
      <c r="C23" s="209"/>
      <c r="D23" s="209"/>
      <c r="E23" s="211"/>
      <c r="F23" s="211"/>
      <c r="G23" s="211"/>
      <c r="H23" s="211"/>
      <c r="I23" s="211"/>
      <c r="J23" s="225"/>
      <c r="K23" s="211"/>
      <c r="L23" s="211"/>
      <c r="M23" s="211"/>
      <c r="N23" s="211"/>
      <c r="O23" s="64"/>
      <c r="P23" s="211"/>
      <c r="Q23" s="209"/>
      <c r="R23" s="211"/>
      <c r="S23" s="225"/>
      <c r="T23" s="64"/>
      <c r="U23" s="64"/>
      <c r="V23" s="64"/>
      <c r="X23" s="40"/>
      <c r="Y23" s="40"/>
      <c r="Z23" s="40"/>
      <c r="AA23" s="40"/>
      <c r="AB23" s="40"/>
      <c r="AD23" s="2">
        <v>1611</v>
      </c>
    </row>
    <row r="24" spans="2:30" x14ac:dyDescent="0.2">
      <c r="B24" s="208">
        <v>1612</v>
      </c>
      <c r="C24" s="209"/>
      <c r="D24" s="209"/>
      <c r="E24" s="211"/>
      <c r="F24" s="211"/>
      <c r="G24" s="211"/>
      <c r="H24" s="211"/>
      <c r="I24" s="211"/>
      <c r="J24" s="225"/>
      <c r="K24" s="211"/>
      <c r="L24" s="211"/>
      <c r="M24" s="211"/>
      <c r="N24" s="211"/>
      <c r="O24" s="64"/>
      <c r="P24" s="211"/>
      <c r="Q24" s="209"/>
      <c r="R24" s="211"/>
      <c r="S24" s="225"/>
      <c r="T24" s="64"/>
      <c r="U24" s="64"/>
      <c r="V24" s="64"/>
      <c r="X24" s="40"/>
      <c r="Y24" s="40"/>
      <c r="Z24" s="40"/>
      <c r="AA24" s="40"/>
      <c r="AB24" s="40"/>
      <c r="AD24" s="2">
        <v>1612</v>
      </c>
    </row>
    <row r="25" spans="2:30" x14ac:dyDescent="0.2">
      <c r="B25" s="208">
        <v>1613</v>
      </c>
      <c r="C25" s="209"/>
      <c r="D25" s="209"/>
      <c r="E25" s="211"/>
      <c r="F25" s="211"/>
      <c r="G25" s="211"/>
      <c r="H25" s="211"/>
      <c r="I25" s="211"/>
      <c r="J25" s="225"/>
      <c r="K25" s="211"/>
      <c r="L25" s="211"/>
      <c r="M25" s="211"/>
      <c r="N25" s="211"/>
      <c r="O25" s="64"/>
      <c r="P25" s="211"/>
      <c r="Q25" s="209"/>
      <c r="R25" s="211"/>
      <c r="S25" s="225"/>
      <c r="T25" s="64"/>
      <c r="U25" s="64"/>
      <c r="V25" s="64"/>
      <c r="X25" s="40"/>
      <c r="Y25" s="40"/>
      <c r="Z25" s="40"/>
      <c r="AA25" s="40"/>
      <c r="AB25" s="40"/>
      <c r="AD25" s="2">
        <v>1613</v>
      </c>
    </row>
    <row r="26" spans="2:30" x14ac:dyDescent="0.2">
      <c r="B26" s="208">
        <v>1614</v>
      </c>
      <c r="C26" s="209"/>
      <c r="D26" s="209"/>
      <c r="E26" s="211"/>
      <c r="F26" s="211"/>
      <c r="G26" s="211"/>
      <c r="H26" s="211"/>
      <c r="I26" s="211"/>
      <c r="J26" s="225"/>
      <c r="K26" s="211"/>
      <c r="L26" s="211"/>
      <c r="M26" s="211"/>
      <c r="N26" s="211"/>
      <c r="O26" s="64"/>
      <c r="P26" s="211"/>
      <c r="Q26" s="209"/>
      <c r="R26" s="211"/>
      <c r="S26" s="225"/>
      <c r="T26" s="64"/>
      <c r="U26" s="64"/>
      <c r="V26" s="64"/>
      <c r="X26" s="40"/>
      <c r="Y26" s="40"/>
      <c r="Z26" s="40"/>
      <c r="AA26" s="40"/>
      <c r="AB26" s="40"/>
      <c r="AD26" s="2">
        <v>1614</v>
      </c>
    </row>
    <row r="27" spans="2:30" x14ac:dyDescent="0.2">
      <c r="B27" s="208">
        <v>1615</v>
      </c>
      <c r="C27" s="209"/>
      <c r="D27" s="209"/>
      <c r="E27" s="211"/>
      <c r="F27" s="211"/>
      <c r="G27" s="211"/>
      <c r="H27" s="211"/>
      <c r="I27" s="211"/>
      <c r="J27" s="225"/>
      <c r="K27" s="211"/>
      <c r="L27" s="211"/>
      <c r="M27" s="211"/>
      <c r="N27" s="211"/>
      <c r="O27" s="64"/>
      <c r="P27" s="211"/>
      <c r="Q27" s="209"/>
      <c r="R27" s="211"/>
      <c r="S27" s="225"/>
      <c r="T27" s="64"/>
      <c r="U27" s="64"/>
      <c r="V27" s="64"/>
      <c r="X27" s="40"/>
      <c r="Y27" s="40"/>
      <c r="Z27" s="40"/>
      <c r="AA27" s="40"/>
      <c r="AB27" s="40"/>
      <c r="AD27" s="2">
        <v>1615</v>
      </c>
    </row>
    <row r="28" spans="2:30" x14ac:dyDescent="0.2">
      <c r="B28" s="208">
        <v>1616</v>
      </c>
      <c r="C28" s="209"/>
      <c r="D28" s="209"/>
      <c r="E28" s="211"/>
      <c r="F28" s="211"/>
      <c r="G28" s="211"/>
      <c r="H28" s="211"/>
      <c r="I28" s="211"/>
      <c r="J28" s="225"/>
      <c r="K28" s="211"/>
      <c r="L28" s="211"/>
      <c r="M28" s="211"/>
      <c r="N28" s="211"/>
      <c r="O28" s="64"/>
      <c r="P28" s="211"/>
      <c r="Q28" s="209"/>
      <c r="R28" s="211"/>
      <c r="S28" s="225"/>
      <c r="T28" s="64"/>
      <c r="U28" s="64"/>
      <c r="V28" s="64"/>
      <c r="X28" s="40"/>
      <c r="Y28" s="40"/>
      <c r="Z28" s="40"/>
      <c r="AA28" s="40"/>
      <c r="AB28" s="40"/>
      <c r="AD28" s="2">
        <v>1616</v>
      </c>
    </row>
    <row r="29" spans="2:30" x14ac:dyDescent="0.2">
      <c r="B29" s="208">
        <v>1617</v>
      </c>
      <c r="C29" s="209"/>
      <c r="D29" s="209"/>
      <c r="E29" s="211"/>
      <c r="F29" s="211"/>
      <c r="G29" s="211"/>
      <c r="H29" s="211"/>
      <c r="I29" s="211"/>
      <c r="J29" s="225"/>
      <c r="K29" s="211"/>
      <c r="L29" s="211"/>
      <c r="M29" s="211"/>
      <c r="N29" s="211"/>
      <c r="O29" s="64"/>
      <c r="P29" s="211"/>
      <c r="Q29" s="209"/>
      <c r="R29" s="211"/>
      <c r="S29" s="225"/>
      <c r="T29" s="64"/>
      <c r="U29" s="64"/>
      <c r="V29" s="64"/>
      <c r="X29" s="40"/>
      <c r="Y29" s="40"/>
      <c r="Z29" s="40"/>
      <c r="AA29" s="40"/>
      <c r="AB29" s="40"/>
      <c r="AD29" s="2">
        <v>1617</v>
      </c>
    </row>
    <row r="30" spans="2:30" x14ac:dyDescent="0.2">
      <c r="B30" s="208">
        <v>1618</v>
      </c>
      <c r="C30" s="209"/>
      <c r="D30" s="209"/>
      <c r="E30" s="211"/>
      <c r="F30" s="211"/>
      <c r="G30" s="211"/>
      <c r="H30" s="211"/>
      <c r="I30" s="211"/>
      <c r="J30" s="225"/>
      <c r="K30" s="211"/>
      <c r="L30" s="211"/>
      <c r="M30" s="211"/>
      <c r="N30" s="211"/>
      <c r="O30" s="64"/>
      <c r="P30" s="211"/>
      <c r="Q30" s="209"/>
      <c r="R30" s="211"/>
      <c r="S30" s="225"/>
      <c r="T30" s="64"/>
      <c r="U30" s="64"/>
      <c r="V30" s="64"/>
      <c r="X30" s="40"/>
      <c r="Y30" s="40"/>
      <c r="Z30" s="40"/>
      <c r="AA30" s="40"/>
      <c r="AB30" s="40"/>
      <c r="AD30" s="2">
        <v>1618</v>
      </c>
    </row>
    <row r="31" spans="2:30" x14ac:dyDescent="0.2">
      <c r="B31" s="208">
        <v>1619</v>
      </c>
      <c r="C31" s="209"/>
      <c r="D31" s="209"/>
      <c r="E31" s="211"/>
      <c r="F31" s="211"/>
      <c r="G31" s="211"/>
      <c r="H31" s="211"/>
      <c r="I31" s="211"/>
      <c r="J31" s="225"/>
      <c r="K31" s="211"/>
      <c r="L31" s="211"/>
      <c r="M31" s="211"/>
      <c r="N31" s="211"/>
      <c r="O31" s="64"/>
      <c r="P31" s="211"/>
      <c r="Q31" s="209"/>
      <c r="R31" s="211"/>
      <c r="S31" s="225"/>
      <c r="T31" s="64"/>
      <c r="U31" s="64"/>
      <c r="V31" s="64"/>
      <c r="X31" s="40"/>
      <c r="Y31" s="40"/>
      <c r="Z31" s="40"/>
      <c r="AA31" s="40"/>
      <c r="AB31" s="40"/>
      <c r="AD31" s="2">
        <v>1619</v>
      </c>
    </row>
    <row r="32" spans="2:30" x14ac:dyDescent="0.2">
      <c r="B32" s="208">
        <v>1620</v>
      </c>
      <c r="C32" s="209"/>
      <c r="D32" s="209"/>
      <c r="E32" s="211"/>
      <c r="F32" s="211"/>
      <c r="G32" s="211"/>
      <c r="H32" s="211"/>
      <c r="I32" s="211"/>
      <c r="J32" s="225"/>
      <c r="K32" s="211"/>
      <c r="L32" s="211"/>
      <c r="M32" s="211"/>
      <c r="N32" s="211"/>
      <c r="O32" s="64"/>
      <c r="P32" s="211"/>
      <c r="Q32" s="209"/>
      <c r="R32" s="211"/>
      <c r="S32" s="225"/>
      <c r="T32" s="64"/>
      <c r="U32" s="64"/>
      <c r="V32" s="64"/>
      <c r="X32" s="40"/>
      <c r="Y32" s="40"/>
      <c r="Z32" s="40"/>
      <c r="AA32" s="40"/>
      <c r="AB32" s="40"/>
      <c r="AD32" s="2">
        <v>1620</v>
      </c>
    </row>
    <row r="33" spans="2:30" x14ac:dyDescent="0.2">
      <c r="B33" s="208">
        <v>1621</v>
      </c>
      <c r="C33" s="209"/>
      <c r="D33" s="209"/>
      <c r="E33" s="211"/>
      <c r="F33" s="211"/>
      <c r="G33" s="211"/>
      <c r="H33" s="211"/>
      <c r="I33" s="211"/>
      <c r="J33" s="225"/>
      <c r="K33" s="211"/>
      <c r="L33" s="211"/>
      <c r="M33" s="211"/>
      <c r="N33" s="211"/>
      <c r="O33" s="64"/>
      <c r="P33" s="211"/>
      <c r="Q33" s="209"/>
      <c r="R33" s="211"/>
      <c r="S33" s="225"/>
      <c r="T33" s="64"/>
      <c r="U33" s="64"/>
      <c r="V33" s="64"/>
      <c r="X33" s="40"/>
      <c r="Y33" s="40"/>
      <c r="Z33" s="40"/>
      <c r="AA33" s="40"/>
      <c r="AB33" s="40"/>
      <c r="AD33" s="2">
        <v>1621</v>
      </c>
    </row>
    <row r="34" spans="2:30" x14ac:dyDescent="0.2">
      <c r="B34" s="208">
        <v>1622</v>
      </c>
      <c r="C34" s="209"/>
      <c r="D34" s="209"/>
      <c r="E34" s="211"/>
      <c r="F34" s="211"/>
      <c r="G34" s="211"/>
      <c r="H34" s="211"/>
      <c r="I34" s="211"/>
      <c r="J34" s="225"/>
      <c r="K34" s="211"/>
      <c r="L34" s="211"/>
      <c r="M34" s="211"/>
      <c r="N34" s="211"/>
      <c r="O34" s="64"/>
      <c r="P34" s="211"/>
      <c r="Q34" s="209"/>
      <c r="R34" s="211"/>
      <c r="S34" s="225"/>
      <c r="T34" s="64"/>
      <c r="U34" s="64"/>
      <c r="V34" s="64"/>
      <c r="X34" s="40"/>
      <c r="Y34" s="40"/>
      <c r="Z34" s="40"/>
      <c r="AA34" s="40"/>
      <c r="AB34" s="40"/>
      <c r="AD34" s="2">
        <v>1622</v>
      </c>
    </row>
    <row r="35" spans="2:30" x14ac:dyDescent="0.2">
      <c r="B35" s="208">
        <v>1623</v>
      </c>
      <c r="C35" s="209"/>
      <c r="D35" s="209"/>
      <c r="E35" s="211"/>
      <c r="F35" s="211"/>
      <c r="G35" s="211"/>
      <c r="H35" s="211"/>
      <c r="I35" s="211"/>
      <c r="J35" s="225"/>
      <c r="K35" s="211"/>
      <c r="L35" s="211"/>
      <c r="M35" s="211"/>
      <c r="N35" s="211"/>
      <c r="O35" s="64"/>
      <c r="P35" s="211"/>
      <c r="Q35" s="209"/>
      <c r="R35" s="211"/>
      <c r="S35" s="225"/>
      <c r="T35" s="64"/>
      <c r="U35" s="64"/>
      <c r="V35" s="64"/>
      <c r="X35" s="40"/>
      <c r="Y35" s="40"/>
      <c r="Z35" s="40"/>
      <c r="AA35" s="40"/>
      <c r="AB35" s="40"/>
      <c r="AD35" s="2">
        <v>1623</v>
      </c>
    </row>
    <row r="36" spans="2:30" x14ac:dyDescent="0.2">
      <c r="B36" s="208">
        <v>1624</v>
      </c>
      <c r="C36" s="209"/>
      <c r="D36" s="209"/>
      <c r="E36" s="211"/>
      <c r="F36" s="211"/>
      <c r="G36" s="211"/>
      <c r="H36" s="211"/>
      <c r="I36" s="211"/>
      <c r="J36" s="225"/>
      <c r="K36" s="211"/>
      <c r="L36" s="211"/>
      <c r="M36" s="211"/>
      <c r="N36" s="211"/>
      <c r="O36" s="64"/>
      <c r="P36" s="211"/>
      <c r="Q36" s="209"/>
      <c r="R36" s="211"/>
      <c r="S36" s="225"/>
      <c r="T36" s="64"/>
      <c r="U36" s="64"/>
      <c r="V36" s="64"/>
      <c r="X36" s="40"/>
      <c r="Y36" s="40"/>
      <c r="Z36" s="40"/>
      <c r="AA36" s="40"/>
      <c r="AB36" s="40"/>
      <c r="AD36" s="2">
        <v>1624</v>
      </c>
    </row>
    <row r="37" spans="2:30" x14ac:dyDescent="0.2">
      <c r="B37" s="208">
        <v>1625</v>
      </c>
      <c r="C37" s="209"/>
      <c r="D37" s="209"/>
      <c r="E37" s="211"/>
      <c r="F37" s="211"/>
      <c r="G37" s="211"/>
      <c r="H37" s="211"/>
      <c r="I37" s="211"/>
      <c r="J37" s="225"/>
      <c r="K37" s="211"/>
      <c r="L37" s="211"/>
      <c r="M37" s="211"/>
      <c r="N37" s="211"/>
      <c r="O37" s="64"/>
      <c r="P37" s="211"/>
      <c r="Q37" s="209"/>
      <c r="R37" s="211"/>
      <c r="S37" s="225"/>
      <c r="T37" s="64"/>
      <c r="U37" s="64"/>
      <c r="V37" s="64"/>
      <c r="X37" s="40"/>
      <c r="Y37" s="40"/>
      <c r="Z37" s="40"/>
      <c r="AA37" s="40"/>
      <c r="AB37" s="40"/>
      <c r="AD37" s="2">
        <v>1625</v>
      </c>
    </row>
    <row r="38" spans="2:30" x14ac:dyDescent="0.2">
      <c r="B38" s="208">
        <v>1626</v>
      </c>
      <c r="C38" s="209"/>
      <c r="D38" s="209"/>
      <c r="E38" s="211"/>
      <c r="F38" s="211"/>
      <c r="G38" s="211"/>
      <c r="H38" s="211"/>
      <c r="I38" s="211"/>
      <c r="J38" s="225"/>
      <c r="K38" s="211"/>
      <c r="L38" s="211"/>
      <c r="M38" s="211"/>
      <c r="N38" s="211"/>
      <c r="O38" s="64"/>
      <c r="P38" s="211"/>
      <c r="Q38" s="209"/>
      <c r="R38" s="211"/>
      <c r="S38" s="225"/>
      <c r="T38" s="64"/>
      <c r="U38" s="64"/>
      <c r="V38" s="64"/>
      <c r="X38" s="40"/>
      <c r="Y38" s="40"/>
      <c r="Z38" s="40"/>
      <c r="AA38" s="40"/>
      <c r="AB38" s="40"/>
      <c r="AD38" s="2">
        <v>1626</v>
      </c>
    </row>
    <row r="39" spans="2:30" x14ac:dyDescent="0.2">
      <c r="B39" s="208">
        <v>1627</v>
      </c>
      <c r="C39" s="209"/>
      <c r="D39" s="209"/>
      <c r="E39" s="211"/>
      <c r="F39" s="211"/>
      <c r="G39" s="211"/>
      <c r="H39" s="211"/>
      <c r="I39" s="211"/>
      <c r="J39" s="225"/>
      <c r="K39" s="211"/>
      <c r="L39" s="211"/>
      <c r="M39" s="211"/>
      <c r="N39" s="211"/>
      <c r="O39" s="64"/>
      <c r="P39" s="211"/>
      <c r="Q39" s="209"/>
      <c r="R39" s="211"/>
      <c r="S39" s="225"/>
      <c r="T39" s="64"/>
      <c r="U39" s="64"/>
      <c r="V39" s="64"/>
      <c r="X39" s="40"/>
      <c r="Y39" s="40"/>
      <c r="Z39" s="40"/>
      <c r="AA39" s="40"/>
      <c r="AB39" s="40"/>
      <c r="AD39" s="2">
        <v>1627</v>
      </c>
    </row>
    <row r="40" spans="2:30" x14ac:dyDescent="0.2">
      <c r="B40" s="208">
        <v>1628</v>
      </c>
      <c r="C40" s="209"/>
      <c r="D40" s="209"/>
      <c r="E40" s="211"/>
      <c r="F40" s="211"/>
      <c r="G40" s="211"/>
      <c r="H40" s="211"/>
      <c r="I40" s="211"/>
      <c r="J40" s="225"/>
      <c r="K40" s="211"/>
      <c r="L40" s="211"/>
      <c r="M40" s="211"/>
      <c r="N40" s="211"/>
      <c r="O40" s="64"/>
      <c r="P40" s="211"/>
      <c r="Q40" s="209"/>
      <c r="R40" s="211"/>
      <c r="S40" s="225"/>
      <c r="T40" s="64"/>
      <c r="U40" s="64"/>
      <c r="V40" s="64"/>
      <c r="X40" s="40"/>
      <c r="Y40" s="40"/>
      <c r="Z40" s="40"/>
      <c r="AA40" s="40"/>
      <c r="AB40" s="40"/>
      <c r="AD40" s="2">
        <v>1628</v>
      </c>
    </row>
    <row r="41" spans="2:30" x14ac:dyDescent="0.2">
      <c r="B41" s="208">
        <v>1629</v>
      </c>
      <c r="C41" s="209"/>
      <c r="D41" s="209"/>
      <c r="E41" s="211"/>
      <c r="F41" s="211"/>
      <c r="G41" s="211"/>
      <c r="H41" s="211"/>
      <c r="I41" s="211"/>
      <c r="J41" s="225"/>
      <c r="K41" s="211"/>
      <c r="L41" s="211"/>
      <c r="M41" s="211"/>
      <c r="N41" s="211"/>
      <c r="O41" s="64"/>
      <c r="P41" s="211"/>
      <c r="Q41" s="209"/>
      <c r="R41" s="211"/>
      <c r="S41" s="225"/>
      <c r="T41" s="64"/>
      <c r="U41" s="64"/>
      <c r="V41" s="64"/>
      <c r="X41" s="40"/>
      <c r="Y41" s="40"/>
      <c r="Z41" s="40"/>
      <c r="AA41" s="40"/>
      <c r="AB41" s="40"/>
      <c r="AD41" s="2">
        <v>1629</v>
      </c>
    </row>
    <row r="42" spans="2:30" x14ac:dyDescent="0.2">
      <c r="B42" s="208">
        <v>1630</v>
      </c>
      <c r="C42" s="209"/>
      <c r="D42" s="209"/>
      <c r="E42" s="211"/>
      <c r="F42" s="211"/>
      <c r="G42" s="211"/>
      <c r="H42" s="211"/>
      <c r="I42" s="211"/>
      <c r="J42" s="225"/>
      <c r="K42" s="211"/>
      <c r="L42" s="211"/>
      <c r="M42" s="211"/>
      <c r="N42" s="211"/>
      <c r="O42" s="64"/>
      <c r="P42" s="211"/>
      <c r="Q42" s="209"/>
      <c r="R42" s="211"/>
      <c r="S42" s="225"/>
      <c r="T42" s="64"/>
      <c r="U42" s="64"/>
      <c r="V42" s="64"/>
      <c r="X42" s="40"/>
      <c r="Y42" s="40"/>
      <c r="Z42" s="40"/>
      <c r="AA42" s="40"/>
      <c r="AB42" s="40"/>
      <c r="AD42" s="2">
        <v>1630</v>
      </c>
    </row>
    <row r="43" spans="2:30" x14ac:dyDescent="0.2">
      <c r="B43" s="208">
        <v>1631</v>
      </c>
      <c r="C43" s="209"/>
      <c r="D43" s="209"/>
      <c r="E43" s="211"/>
      <c r="F43" s="211"/>
      <c r="G43" s="211"/>
      <c r="H43" s="211"/>
      <c r="I43" s="211"/>
      <c r="J43" s="225"/>
      <c r="K43" s="211"/>
      <c r="L43" s="211"/>
      <c r="M43" s="211"/>
      <c r="N43" s="211"/>
      <c r="O43" s="64"/>
      <c r="P43" s="211"/>
      <c r="Q43" s="209"/>
      <c r="R43" s="211"/>
      <c r="S43" s="225"/>
      <c r="T43" s="64"/>
      <c r="U43" s="64"/>
      <c r="V43" s="64"/>
      <c r="X43" s="40"/>
      <c r="Y43" s="40"/>
      <c r="Z43" s="40"/>
      <c r="AA43" s="40"/>
      <c r="AB43" s="40"/>
      <c r="AD43" s="2">
        <v>1631</v>
      </c>
    </row>
    <row r="44" spans="2:30" x14ac:dyDescent="0.2">
      <c r="B44" s="208">
        <v>1632</v>
      </c>
      <c r="C44" s="209"/>
      <c r="D44" s="209"/>
      <c r="E44" s="211"/>
      <c r="F44" s="211"/>
      <c r="G44" s="211"/>
      <c r="H44" s="211"/>
      <c r="I44" s="211"/>
      <c r="J44" s="225"/>
      <c r="K44" s="211"/>
      <c r="L44" s="211"/>
      <c r="M44" s="211"/>
      <c r="N44" s="211"/>
      <c r="O44" s="64"/>
      <c r="P44" s="211"/>
      <c r="Q44" s="209"/>
      <c r="R44" s="211"/>
      <c r="S44" s="225"/>
      <c r="T44" s="64"/>
      <c r="U44" s="64"/>
      <c r="V44" s="64"/>
      <c r="X44" s="40"/>
      <c r="Y44" s="40"/>
      <c r="Z44" s="40"/>
      <c r="AA44" s="40"/>
      <c r="AB44" s="40"/>
      <c r="AD44" s="2">
        <v>1632</v>
      </c>
    </row>
    <row r="45" spans="2:30" x14ac:dyDescent="0.2">
      <c r="B45" s="208">
        <v>1633</v>
      </c>
      <c r="C45" s="209"/>
      <c r="D45" s="209"/>
      <c r="E45" s="211"/>
      <c r="F45" s="211"/>
      <c r="G45" s="211"/>
      <c r="H45" s="211"/>
      <c r="I45" s="211"/>
      <c r="J45" s="225"/>
      <c r="K45" s="211"/>
      <c r="L45" s="211"/>
      <c r="M45" s="211"/>
      <c r="N45" s="211"/>
      <c r="O45" s="64"/>
      <c r="P45" s="211"/>
      <c r="Q45" s="209"/>
      <c r="R45" s="211"/>
      <c r="S45" s="225"/>
      <c r="T45" s="64"/>
      <c r="U45" s="64"/>
      <c r="V45" s="64"/>
      <c r="X45" s="40"/>
      <c r="Y45" s="40"/>
      <c r="Z45" s="40"/>
      <c r="AA45" s="40"/>
      <c r="AB45" s="40"/>
      <c r="AD45" s="2">
        <v>1633</v>
      </c>
    </row>
    <row r="46" spans="2:30" x14ac:dyDescent="0.2">
      <c r="B46" s="208">
        <v>1634</v>
      </c>
      <c r="C46" s="209"/>
      <c r="D46" s="209"/>
      <c r="E46" s="211"/>
      <c r="F46" s="211"/>
      <c r="G46" s="211"/>
      <c r="H46" s="211"/>
      <c r="I46" s="211"/>
      <c r="J46" s="225"/>
      <c r="K46" s="211"/>
      <c r="L46" s="211"/>
      <c r="M46" s="211"/>
      <c r="N46" s="211"/>
      <c r="O46" s="64"/>
      <c r="P46" s="211"/>
      <c r="Q46" s="209"/>
      <c r="R46" s="211"/>
      <c r="S46" s="225"/>
      <c r="T46" s="64"/>
      <c r="U46" s="64"/>
      <c r="V46" s="64"/>
      <c r="X46" s="40"/>
      <c r="Y46" s="40"/>
      <c r="Z46" s="40"/>
      <c r="AA46" s="40"/>
      <c r="AB46" s="40"/>
      <c r="AD46" s="2">
        <v>1634</v>
      </c>
    </row>
    <row r="47" spans="2:30" x14ac:dyDescent="0.2">
      <c r="B47" s="208">
        <v>1635</v>
      </c>
      <c r="C47" s="209"/>
      <c r="D47" s="209"/>
      <c r="E47" s="211"/>
      <c r="F47" s="211"/>
      <c r="G47" s="211"/>
      <c r="H47" s="211"/>
      <c r="I47" s="211"/>
      <c r="J47" s="225"/>
      <c r="K47" s="211"/>
      <c r="L47" s="211"/>
      <c r="M47" s="211"/>
      <c r="N47" s="211"/>
      <c r="O47" s="64"/>
      <c r="P47" s="211"/>
      <c r="Q47" s="209"/>
      <c r="R47" s="211"/>
      <c r="S47" s="225"/>
      <c r="T47" s="64"/>
      <c r="U47" s="64"/>
      <c r="V47" s="64"/>
      <c r="X47" s="40"/>
      <c r="Y47" s="40"/>
      <c r="Z47" s="40"/>
      <c r="AA47" s="40"/>
      <c r="AB47" s="40"/>
      <c r="AD47" s="2">
        <v>1635</v>
      </c>
    </row>
    <row r="48" spans="2:30" x14ac:dyDescent="0.2">
      <c r="B48" s="208">
        <v>1636</v>
      </c>
      <c r="C48" s="209"/>
      <c r="D48" s="209"/>
      <c r="E48" s="211"/>
      <c r="F48" s="211"/>
      <c r="G48" s="211"/>
      <c r="H48" s="211" t="s">
        <v>1415</v>
      </c>
      <c r="I48" s="211"/>
      <c r="J48" s="225"/>
      <c r="K48" s="211"/>
      <c r="L48" s="211"/>
      <c r="M48" s="211"/>
      <c r="N48" s="211"/>
      <c r="O48" s="64"/>
      <c r="P48" s="211"/>
      <c r="Q48" s="209"/>
      <c r="R48" s="211"/>
      <c r="S48" s="225"/>
      <c r="T48" s="64"/>
      <c r="U48" s="64"/>
      <c r="V48" s="64"/>
      <c r="X48" s="40"/>
      <c r="Y48" s="40"/>
      <c r="Z48" s="40"/>
      <c r="AA48" s="40"/>
      <c r="AB48" s="40"/>
      <c r="AD48" s="2">
        <v>1636</v>
      </c>
    </row>
    <row r="49" spans="2:30" x14ac:dyDescent="0.2">
      <c r="B49" s="208">
        <v>1637</v>
      </c>
      <c r="C49" s="209"/>
      <c r="D49" s="209"/>
      <c r="E49" s="211"/>
      <c r="F49" s="211" t="s">
        <v>1319</v>
      </c>
      <c r="G49" s="211"/>
      <c r="H49" s="211"/>
      <c r="I49" s="211"/>
      <c r="J49" s="225"/>
      <c r="K49" s="211"/>
      <c r="L49" s="211"/>
      <c r="M49" s="211"/>
      <c r="N49" s="211"/>
      <c r="O49" s="64"/>
      <c r="P49" s="211"/>
      <c r="Q49" s="209"/>
      <c r="R49" s="211"/>
      <c r="S49" s="225"/>
      <c r="T49" s="64"/>
      <c r="U49" s="64"/>
      <c r="V49" s="64"/>
      <c r="X49" s="40"/>
      <c r="Y49" s="40"/>
      <c r="Z49" s="40"/>
      <c r="AA49" s="40"/>
      <c r="AB49" s="40"/>
      <c r="AD49" s="2">
        <v>1637</v>
      </c>
    </row>
    <row r="50" spans="2:30" x14ac:dyDescent="0.2">
      <c r="B50" s="208">
        <v>1638</v>
      </c>
      <c r="C50" s="209"/>
      <c r="D50" s="209"/>
      <c r="E50" s="211"/>
      <c r="F50" s="211"/>
      <c r="G50" s="211"/>
      <c r="H50" s="211"/>
      <c r="I50" s="211"/>
      <c r="J50" s="225"/>
      <c r="K50" s="211"/>
      <c r="L50" s="211"/>
      <c r="M50" s="211"/>
      <c r="N50" s="211"/>
      <c r="O50" s="64"/>
      <c r="P50" s="211"/>
      <c r="Q50" s="209"/>
      <c r="R50" s="211"/>
      <c r="S50" s="225"/>
      <c r="T50" s="64"/>
      <c r="U50" s="64"/>
      <c r="V50" s="64"/>
      <c r="X50" s="40"/>
      <c r="Y50" s="40"/>
      <c r="Z50" s="40"/>
      <c r="AA50" s="40"/>
      <c r="AB50" s="40"/>
      <c r="AD50" s="2">
        <v>1638</v>
      </c>
    </row>
    <row r="51" spans="2:30" x14ac:dyDescent="0.2">
      <c r="B51" s="208">
        <v>1639</v>
      </c>
      <c r="C51" s="209"/>
      <c r="D51" s="209"/>
      <c r="E51" s="211"/>
      <c r="F51" s="211"/>
      <c r="G51" s="211"/>
      <c r="H51" s="211"/>
      <c r="I51" s="211"/>
      <c r="J51" s="225"/>
      <c r="K51" s="211"/>
      <c r="L51" s="211"/>
      <c r="M51" s="211"/>
      <c r="N51" s="211"/>
      <c r="O51" s="64"/>
      <c r="P51" s="211"/>
      <c r="Q51" s="209"/>
      <c r="R51" s="211"/>
      <c r="S51" s="225"/>
      <c r="T51" s="64"/>
      <c r="U51" s="64"/>
      <c r="V51" s="64"/>
      <c r="X51" s="40"/>
      <c r="Y51" s="40"/>
      <c r="Z51" s="40"/>
      <c r="AA51" s="40"/>
      <c r="AB51" s="40"/>
      <c r="AD51" s="2">
        <v>1639</v>
      </c>
    </row>
    <row r="52" spans="2:30" x14ac:dyDescent="0.2">
      <c r="B52" s="208">
        <v>1640</v>
      </c>
      <c r="C52" s="209"/>
      <c r="D52" s="209"/>
      <c r="E52" s="211"/>
      <c r="F52" s="211"/>
      <c r="G52" s="211"/>
      <c r="H52" s="211"/>
      <c r="I52" s="211"/>
      <c r="J52" s="225"/>
      <c r="K52" s="211"/>
      <c r="L52" s="211"/>
      <c r="M52" s="211"/>
      <c r="N52" s="211"/>
      <c r="O52" s="64"/>
      <c r="P52" s="211"/>
      <c r="Q52" s="209"/>
      <c r="R52" s="211"/>
      <c r="S52" s="225"/>
      <c r="T52" s="64"/>
      <c r="U52" s="64"/>
      <c r="V52" s="64"/>
      <c r="X52" s="40"/>
      <c r="Y52" s="40"/>
      <c r="Z52" s="40"/>
      <c r="AA52" s="40"/>
      <c r="AB52" s="40"/>
      <c r="AD52" s="2">
        <v>1640</v>
      </c>
    </row>
    <row r="53" spans="2:30" x14ac:dyDescent="0.2">
      <c r="B53" s="208">
        <v>1641</v>
      </c>
      <c r="C53" s="209"/>
      <c r="D53" s="209"/>
      <c r="E53" s="211"/>
      <c r="F53" s="211"/>
      <c r="G53" s="211"/>
      <c r="H53" s="211"/>
      <c r="I53" s="211"/>
      <c r="J53" s="225"/>
      <c r="K53" s="211"/>
      <c r="L53" s="211"/>
      <c r="M53" s="211"/>
      <c r="N53" s="211"/>
      <c r="O53" s="64"/>
      <c r="P53" s="211"/>
      <c r="Q53" s="209"/>
      <c r="R53" s="211"/>
      <c r="S53" s="225"/>
      <c r="T53" s="64"/>
      <c r="U53" s="64"/>
      <c r="V53" s="64"/>
      <c r="X53" s="40"/>
      <c r="Y53" s="40"/>
      <c r="Z53" s="40"/>
      <c r="AA53" s="40"/>
      <c r="AB53" s="40"/>
      <c r="AD53" s="2">
        <v>1641</v>
      </c>
    </row>
    <row r="54" spans="2:30" x14ac:dyDescent="0.2">
      <c r="B54" s="208">
        <v>1642</v>
      </c>
      <c r="C54" s="209"/>
      <c r="D54" s="209"/>
      <c r="E54" s="211"/>
      <c r="F54" s="211"/>
      <c r="G54" s="211"/>
      <c r="H54" s="211"/>
      <c r="I54" s="211"/>
      <c r="J54" s="225"/>
      <c r="K54" s="211"/>
      <c r="L54" s="211"/>
      <c r="M54" s="211"/>
      <c r="N54" s="211"/>
      <c r="O54" s="64"/>
      <c r="P54" s="211"/>
      <c r="Q54" s="209"/>
      <c r="R54" s="211"/>
      <c r="S54" s="225"/>
      <c r="T54" s="64"/>
      <c r="U54" s="64"/>
      <c r="V54" s="64"/>
      <c r="X54" s="40"/>
      <c r="Y54" s="40"/>
      <c r="Z54" s="40"/>
      <c r="AA54" s="40"/>
      <c r="AB54" s="40"/>
      <c r="AD54" s="2">
        <v>1642</v>
      </c>
    </row>
    <row r="55" spans="2:30" x14ac:dyDescent="0.2">
      <c r="B55" s="208">
        <v>1643</v>
      </c>
      <c r="C55" s="209"/>
      <c r="D55" s="209" t="s">
        <v>1284</v>
      </c>
      <c r="E55" s="211"/>
      <c r="F55" s="211"/>
      <c r="G55" s="211"/>
      <c r="H55" s="211"/>
      <c r="I55" s="211"/>
      <c r="J55" s="225"/>
      <c r="K55" s="211"/>
      <c r="L55" s="211"/>
      <c r="M55" s="211"/>
      <c r="N55" s="211"/>
      <c r="O55" s="64"/>
      <c r="P55" s="211"/>
      <c r="Q55" s="209"/>
      <c r="R55" s="211"/>
      <c r="S55" s="225"/>
      <c r="T55" s="64"/>
      <c r="U55" s="64"/>
      <c r="V55" s="64"/>
      <c r="X55" s="40"/>
      <c r="Y55" s="40"/>
      <c r="Z55" s="40"/>
      <c r="AA55" s="40"/>
      <c r="AB55" s="40"/>
      <c r="AD55" s="2">
        <v>1643</v>
      </c>
    </row>
    <row r="56" spans="2:30" ht="22.8" x14ac:dyDescent="0.2">
      <c r="B56" s="208">
        <v>1644</v>
      </c>
      <c r="C56" s="209"/>
      <c r="D56" s="209"/>
      <c r="E56" s="211" t="s">
        <v>1458</v>
      </c>
      <c r="F56" s="211"/>
      <c r="G56" s="211"/>
      <c r="H56" s="211"/>
      <c r="I56" s="211"/>
      <c r="J56" s="225"/>
      <c r="K56" s="211"/>
      <c r="L56" s="211" t="s">
        <v>1458</v>
      </c>
      <c r="M56" s="211"/>
      <c r="N56" s="211"/>
      <c r="O56" s="64"/>
      <c r="P56" s="211"/>
      <c r="Q56" s="209"/>
      <c r="R56" s="211"/>
      <c r="S56" s="225"/>
      <c r="T56" s="64"/>
      <c r="U56" s="64"/>
      <c r="V56" s="64"/>
      <c r="X56" s="40"/>
      <c r="Y56" s="40"/>
      <c r="Z56" s="40"/>
      <c r="AA56" s="40"/>
      <c r="AB56" s="40"/>
      <c r="AD56" s="2">
        <v>1644</v>
      </c>
    </row>
    <row r="57" spans="2:30" x14ac:dyDescent="0.2">
      <c r="B57" s="208">
        <v>1645</v>
      </c>
      <c r="C57" s="209"/>
      <c r="D57" s="209"/>
      <c r="E57" s="211"/>
      <c r="F57" s="211"/>
      <c r="G57" s="211"/>
      <c r="H57" s="211"/>
      <c r="I57" s="211"/>
      <c r="J57" s="225"/>
      <c r="K57" s="211"/>
      <c r="L57" s="211"/>
      <c r="M57" s="211"/>
      <c r="N57" s="211"/>
      <c r="O57" s="64"/>
      <c r="P57" s="211"/>
      <c r="Q57" s="209"/>
      <c r="R57" s="211"/>
      <c r="S57" s="225"/>
      <c r="T57" s="64"/>
      <c r="U57" s="64"/>
      <c r="V57" s="64"/>
      <c r="X57" s="40"/>
      <c r="Y57" s="40"/>
      <c r="Z57" s="40"/>
      <c r="AA57" s="40"/>
      <c r="AB57" s="40"/>
      <c r="AD57" s="2">
        <v>1645</v>
      </c>
    </row>
    <row r="58" spans="2:30" x14ac:dyDescent="0.2">
      <c r="B58" s="208">
        <v>1646</v>
      </c>
      <c r="C58" s="209"/>
      <c r="D58" s="209"/>
      <c r="E58" s="211"/>
      <c r="F58" s="211"/>
      <c r="G58" s="211"/>
      <c r="H58" s="211"/>
      <c r="I58" s="211"/>
      <c r="J58" s="225"/>
      <c r="K58" s="211"/>
      <c r="L58" s="211"/>
      <c r="M58" s="211"/>
      <c r="N58" s="211"/>
      <c r="O58" s="64"/>
      <c r="P58" s="211"/>
      <c r="Q58" s="209"/>
      <c r="R58" s="211"/>
      <c r="S58" s="225"/>
      <c r="T58" s="64"/>
      <c r="U58" s="64"/>
      <c r="V58" s="64"/>
      <c r="X58" s="40"/>
      <c r="Y58" s="40"/>
      <c r="Z58" s="40"/>
      <c r="AA58" s="40"/>
      <c r="AB58" s="40"/>
      <c r="AD58" s="2">
        <v>1646</v>
      </c>
    </row>
    <row r="59" spans="2:30" x14ac:dyDescent="0.2">
      <c r="B59" s="208">
        <v>1647</v>
      </c>
      <c r="C59" s="209"/>
      <c r="D59" s="209"/>
      <c r="E59" s="211"/>
      <c r="F59" s="211"/>
      <c r="G59" s="211"/>
      <c r="H59" s="211"/>
      <c r="I59" s="211"/>
      <c r="J59" s="225"/>
      <c r="K59" s="211"/>
      <c r="L59" s="211"/>
      <c r="M59" s="211"/>
      <c r="N59" s="211"/>
      <c r="O59" s="64"/>
      <c r="P59" s="211"/>
      <c r="Q59" s="209"/>
      <c r="R59" s="211"/>
      <c r="S59" s="225"/>
      <c r="T59" s="64"/>
      <c r="U59" s="64"/>
      <c r="V59" s="64"/>
      <c r="X59" s="40"/>
      <c r="Y59" s="40"/>
      <c r="Z59" s="40"/>
      <c r="AA59" s="40"/>
      <c r="AB59" s="40"/>
      <c r="AD59" s="2">
        <v>1647</v>
      </c>
    </row>
    <row r="60" spans="2:30" x14ac:dyDescent="0.2">
      <c r="B60" s="208">
        <v>1648</v>
      </c>
      <c r="C60" s="209"/>
      <c r="D60" s="209"/>
      <c r="E60" s="211"/>
      <c r="F60" s="211"/>
      <c r="G60" s="211"/>
      <c r="H60" s="211"/>
      <c r="I60" s="211"/>
      <c r="J60" s="225"/>
      <c r="K60" s="211"/>
      <c r="L60" s="211"/>
      <c r="M60" s="211"/>
      <c r="N60" s="211"/>
      <c r="O60" s="64"/>
      <c r="P60" s="211"/>
      <c r="Q60" s="209"/>
      <c r="R60" s="211"/>
      <c r="S60" s="225"/>
      <c r="T60" s="64"/>
      <c r="U60" s="64"/>
      <c r="V60" s="64"/>
      <c r="X60" s="40"/>
      <c r="Y60" s="40"/>
      <c r="Z60" s="40"/>
      <c r="AA60" s="40"/>
      <c r="AB60" s="40"/>
      <c r="AD60" s="2">
        <v>1648</v>
      </c>
    </row>
    <row r="61" spans="2:30" x14ac:dyDescent="0.2">
      <c r="B61" s="208">
        <v>1649</v>
      </c>
      <c r="C61" s="209"/>
      <c r="D61" s="209"/>
      <c r="E61" s="211"/>
      <c r="F61" s="211"/>
      <c r="G61" s="211"/>
      <c r="H61" s="211"/>
      <c r="I61" s="211"/>
      <c r="J61" s="225"/>
      <c r="K61" s="211"/>
      <c r="L61" s="211"/>
      <c r="M61" s="211"/>
      <c r="N61" s="211"/>
      <c r="O61" s="64"/>
      <c r="P61" s="211"/>
      <c r="Q61" s="209"/>
      <c r="R61" s="211"/>
      <c r="S61" s="225"/>
      <c r="T61" s="64"/>
      <c r="U61" s="64"/>
      <c r="V61" s="64"/>
      <c r="X61" s="40"/>
      <c r="Y61" s="40"/>
      <c r="Z61" s="40"/>
      <c r="AA61" s="40"/>
      <c r="AB61" s="40"/>
      <c r="AD61" s="2">
        <v>1649</v>
      </c>
    </row>
    <row r="62" spans="2:30" x14ac:dyDescent="0.2">
      <c r="B62" s="208">
        <v>1650</v>
      </c>
      <c r="C62" s="209"/>
      <c r="D62" s="209"/>
      <c r="E62" s="211"/>
      <c r="F62" s="211"/>
      <c r="G62" s="211"/>
      <c r="H62" s="211"/>
      <c r="I62" s="211"/>
      <c r="J62" s="225"/>
      <c r="K62" s="211"/>
      <c r="L62" s="211"/>
      <c r="M62" s="211"/>
      <c r="N62" s="211"/>
      <c r="O62" s="64"/>
      <c r="P62" s="211"/>
      <c r="Q62" s="209"/>
      <c r="R62" s="211"/>
      <c r="S62" s="225"/>
      <c r="T62" s="64"/>
      <c r="U62" s="64"/>
      <c r="V62" s="64"/>
      <c r="X62" s="40"/>
      <c r="Y62" s="40"/>
      <c r="Z62" s="40"/>
      <c r="AA62" s="40"/>
      <c r="AB62" s="40"/>
      <c r="AD62" s="2">
        <v>1650</v>
      </c>
    </row>
    <row r="63" spans="2:30" x14ac:dyDescent="0.2">
      <c r="B63" s="208">
        <v>1651</v>
      </c>
      <c r="C63" s="209"/>
      <c r="D63" s="209"/>
      <c r="E63" s="211"/>
      <c r="F63" s="211"/>
      <c r="G63" s="211"/>
      <c r="H63" s="211"/>
      <c r="I63" s="211"/>
      <c r="J63" s="225"/>
      <c r="K63" s="211"/>
      <c r="L63" s="211"/>
      <c r="M63" s="211"/>
      <c r="N63" s="211"/>
      <c r="O63" s="64"/>
      <c r="P63" s="211"/>
      <c r="Q63" s="209"/>
      <c r="R63" s="211"/>
      <c r="S63" s="225"/>
      <c r="T63" s="64"/>
      <c r="U63" s="64"/>
      <c r="V63" s="64"/>
      <c r="X63" s="40"/>
      <c r="Y63" s="40"/>
      <c r="Z63" s="40"/>
      <c r="AA63" s="40"/>
      <c r="AB63" s="40"/>
      <c r="AD63" s="2">
        <v>1651</v>
      </c>
    </row>
    <row r="64" spans="2:30" x14ac:dyDescent="0.2">
      <c r="B64" s="208">
        <v>1652</v>
      </c>
      <c r="C64" s="209"/>
      <c r="D64" s="209"/>
      <c r="E64" s="211"/>
      <c r="F64" s="211"/>
      <c r="G64" s="211"/>
      <c r="H64" s="211"/>
      <c r="I64" s="211"/>
      <c r="J64" s="225"/>
      <c r="K64" s="211"/>
      <c r="L64" s="211"/>
      <c r="M64" s="211"/>
      <c r="N64" s="211"/>
      <c r="O64" s="64"/>
      <c r="P64" s="211"/>
      <c r="Q64" s="209"/>
      <c r="R64" s="211"/>
      <c r="S64" s="225"/>
      <c r="T64" s="64"/>
      <c r="U64" s="64"/>
      <c r="V64" s="64"/>
      <c r="X64" s="40"/>
      <c r="Y64" s="40"/>
      <c r="Z64" s="40"/>
      <c r="AA64" s="40"/>
      <c r="AB64" s="40"/>
      <c r="AD64" s="2">
        <v>1652</v>
      </c>
    </row>
    <row r="65" spans="2:30" x14ac:dyDescent="0.2">
      <c r="B65" s="208">
        <v>1653</v>
      </c>
      <c r="C65" s="209"/>
      <c r="D65" s="209"/>
      <c r="E65" s="211"/>
      <c r="F65" s="211"/>
      <c r="G65" s="211"/>
      <c r="H65" s="211"/>
      <c r="I65" s="211"/>
      <c r="J65" s="225"/>
      <c r="K65" s="211"/>
      <c r="L65" s="211"/>
      <c r="M65" s="211"/>
      <c r="N65" s="211"/>
      <c r="O65" s="64"/>
      <c r="P65" s="211"/>
      <c r="Q65" s="209"/>
      <c r="R65" s="211"/>
      <c r="S65" s="225"/>
      <c r="T65" s="64"/>
      <c r="U65" s="64"/>
      <c r="V65" s="64"/>
      <c r="X65" s="40"/>
      <c r="Y65" s="40"/>
      <c r="Z65" s="40"/>
      <c r="AA65" s="40"/>
      <c r="AB65" s="40"/>
      <c r="AD65" s="2">
        <v>1653</v>
      </c>
    </row>
    <row r="66" spans="2:30" x14ac:dyDescent="0.2">
      <c r="B66" s="208">
        <v>1654</v>
      </c>
      <c r="C66" s="209"/>
      <c r="D66" s="209"/>
      <c r="E66" s="211"/>
      <c r="F66" s="211"/>
      <c r="G66" s="211"/>
      <c r="H66" s="211"/>
      <c r="I66" s="211"/>
      <c r="J66" s="225"/>
      <c r="K66" s="211"/>
      <c r="L66" s="211"/>
      <c r="M66" s="211"/>
      <c r="N66" s="211"/>
      <c r="O66" s="64"/>
      <c r="P66" s="211"/>
      <c r="Q66" s="209"/>
      <c r="R66" s="211"/>
      <c r="S66" s="225"/>
      <c r="T66" s="64"/>
      <c r="U66" s="64"/>
      <c r="V66" s="64"/>
      <c r="X66" s="40"/>
      <c r="Y66" s="40"/>
      <c r="Z66" s="40"/>
      <c r="AA66" s="40"/>
      <c r="AB66" s="40"/>
      <c r="AD66" s="2">
        <v>1654</v>
      </c>
    </row>
    <row r="67" spans="2:30" x14ac:dyDescent="0.2">
      <c r="B67" s="208">
        <v>1655</v>
      </c>
      <c r="C67" s="209"/>
      <c r="D67" s="209"/>
      <c r="E67" s="211"/>
      <c r="F67" s="211"/>
      <c r="G67" s="211"/>
      <c r="H67" s="211"/>
      <c r="I67" s="211"/>
      <c r="J67" s="225"/>
      <c r="K67" s="211"/>
      <c r="L67" s="211"/>
      <c r="M67" s="211"/>
      <c r="N67" s="211"/>
      <c r="O67" s="64"/>
      <c r="P67" s="211"/>
      <c r="Q67" s="209"/>
      <c r="R67" s="211"/>
      <c r="S67" s="225"/>
      <c r="T67" s="64"/>
      <c r="U67" s="64"/>
      <c r="V67" s="64"/>
      <c r="X67" s="40"/>
      <c r="Y67" s="40"/>
      <c r="Z67" s="40"/>
      <c r="AA67" s="40"/>
      <c r="AB67" s="40"/>
      <c r="AD67" s="2">
        <v>1655</v>
      </c>
    </row>
    <row r="68" spans="2:30" x14ac:dyDescent="0.2">
      <c r="B68" s="208">
        <v>1656</v>
      </c>
      <c r="C68" s="209"/>
      <c r="D68" s="209"/>
      <c r="E68" s="211"/>
      <c r="F68" s="211"/>
      <c r="G68" s="211"/>
      <c r="H68" s="211"/>
      <c r="I68" s="211"/>
      <c r="J68" s="225"/>
      <c r="K68" s="211"/>
      <c r="L68" s="211"/>
      <c r="M68" s="211"/>
      <c r="N68" s="211"/>
      <c r="O68" s="64"/>
      <c r="P68" s="211"/>
      <c r="Q68" s="209"/>
      <c r="R68" s="211"/>
      <c r="S68" s="225"/>
      <c r="T68" s="64"/>
      <c r="U68" s="64"/>
      <c r="V68" s="64"/>
      <c r="X68" s="40"/>
      <c r="Y68" s="40"/>
      <c r="Z68" s="40"/>
      <c r="AA68" s="40"/>
      <c r="AB68" s="40"/>
      <c r="AD68" s="2">
        <v>1656</v>
      </c>
    </row>
    <row r="69" spans="2:30" x14ac:dyDescent="0.2">
      <c r="B69" s="208">
        <v>1657</v>
      </c>
      <c r="C69" s="209"/>
      <c r="D69" s="209"/>
      <c r="E69" s="211"/>
      <c r="F69" s="211"/>
      <c r="G69" s="211"/>
      <c r="H69" s="211"/>
      <c r="I69" s="211"/>
      <c r="J69" s="225"/>
      <c r="K69" s="211"/>
      <c r="L69" s="211"/>
      <c r="M69" s="211"/>
      <c r="N69" s="211"/>
      <c r="O69" s="64"/>
      <c r="P69" s="211"/>
      <c r="Q69" s="209"/>
      <c r="R69" s="211"/>
      <c r="S69" s="225"/>
      <c r="T69" s="64"/>
      <c r="U69" s="64"/>
      <c r="V69" s="64"/>
      <c r="X69" s="40"/>
      <c r="Y69" s="40"/>
      <c r="Z69" s="40"/>
      <c r="AA69" s="40"/>
      <c r="AB69" s="40"/>
      <c r="AD69" s="2">
        <v>1657</v>
      </c>
    </row>
    <row r="70" spans="2:30" x14ac:dyDescent="0.2">
      <c r="B70" s="208">
        <v>1658</v>
      </c>
      <c r="C70" s="209"/>
      <c r="D70" s="209"/>
      <c r="E70" s="211"/>
      <c r="F70" s="211"/>
      <c r="G70" s="211"/>
      <c r="H70" s="211"/>
      <c r="I70" s="211"/>
      <c r="J70" s="225"/>
      <c r="K70" s="211"/>
      <c r="L70" s="211"/>
      <c r="M70" s="211"/>
      <c r="N70" s="211"/>
      <c r="O70" s="64"/>
      <c r="P70" s="211"/>
      <c r="Q70" s="209"/>
      <c r="R70" s="211"/>
      <c r="S70" s="225"/>
      <c r="T70" s="64"/>
      <c r="U70" s="64"/>
      <c r="V70" s="64"/>
      <c r="X70" s="40"/>
      <c r="Y70" s="40"/>
      <c r="Z70" s="40"/>
      <c r="AA70" s="40"/>
      <c r="AB70" s="40"/>
      <c r="AD70" s="2">
        <v>1658</v>
      </c>
    </row>
    <row r="71" spans="2:30" x14ac:dyDescent="0.2">
      <c r="B71" s="208">
        <v>1659</v>
      </c>
      <c r="C71" s="209"/>
      <c r="D71" s="209"/>
      <c r="E71" s="211"/>
      <c r="F71" s="211"/>
      <c r="G71" s="211"/>
      <c r="H71" s="211"/>
      <c r="I71" s="211"/>
      <c r="J71" s="225"/>
      <c r="K71" s="211"/>
      <c r="L71" s="211"/>
      <c r="M71" s="211"/>
      <c r="N71" s="211"/>
      <c r="O71" s="64"/>
      <c r="P71" s="211"/>
      <c r="Q71" s="209"/>
      <c r="R71" s="211"/>
      <c r="S71" s="225"/>
      <c r="T71" s="64"/>
      <c r="U71" s="64"/>
      <c r="V71" s="64"/>
      <c r="X71" s="40"/>
      <c r="Y71" s="40"/>
      <c r="Z71" s="40"/>
      <c r="AA71" s="40"/>
      <c r="AB71" s="40"/>
      <c r="AD71" s="2">
        <v>1659</v>
      </c>
    </row>
    <row r="72" spans="2:30" x14ac:dyDescent="0.2">
      <c r="B72" s="208">
        <v>1660</v>
      </c>
      <c r="C72" s="209"/>
      <c r="D72" s="209"/>
      <c r="E72" s="211"/>
      <c r="F72" s="211"/>
      <c r="G72" s="211"/>
      <c r="H72" s="211"/>
      <c r="I72" s="211"/>
      <c r="J72" s="225"/>
      <c r="K72" s="211"/>
      <c r="L72" s="211"/>
      <c r="M72" s="211"/>
      <c r="N72" s="211"/>
      <c r="O72" s="64"/>
      <c r="P72" s="211"/>
      <c r="Q72" s="209"/>
      <c r="R72" s="211"/>
      <c r="S72" s="225"/>
      <c r="T72" s="64"/>
      <c r="U72" s="64"/>
      <c r="V72" s="64"/>
      <c r="X72" s="40"/>
      <c r="Y72" s="40"/>
      <c r="Z72" s="40"/>
      <c r="AA72" s="40"/>
      <c r="AB72" s="40"/>
      <c r="AD72" s="2">
        <v>1660</v>
      </c>
    </row>
    <row r="73" spans="2:30" x14ac:dyDescent="0.2">
      <c r="B73" s="208">
        <v>1661</v>
      </c>
      <c r="C73" s="209"/>
      <c r="D73" s="209"/>
      <c r="E73" s="211"/>
      <c r="F73" s="211"/>
      <c r="G73" s="211"/>
      <c r="H73" s="211"/>
      <c r="I73" s="211"/>
      <c r="J73" s="225"/>
      <c r="K73" s="211"/>
      <c r="L73" s="211"/>
      <c r="M73" s="211"/>
      <c r="N73" s="211"/>
      <c r="O73" s="64"/>
      <c r="P73" s="211"/>
      <c r="Q73" s="209"/>
      <c r="R73" s="211"/>
      <c r="S73" s="225"/>
      <c r="T73" s="64"/>
      <c r="U73" s="64"/>
      <c r="V73" s="64"/>
      <c r="X73" s="40"/>
      <c r="Y73" s="40"/>
      <c r="Z73" s="40"/>
      <c r="AA73" s="40"/>
      <c r="AB73" s="40"/>
      <c r="AD73" s="2">
        <v>1661</v>
      </c>
    </row>
    <row r="74" spans="2:30" x14ac:dyDescent="0.2">
      <c r="B74" s="208">
        <v>1662</v>
      </c>
      <c r="C74" s="209"/>
      <c r="D74" s="209"/>
      <c r="E74" s="211"/>
      <c r="F74" s="211"/>
      <c r="G74" s="211"/>
      <c r="H74" s="211"/>
      <c r="I74" s="211"/>
      <c r="J74" s="225"/>
      <c r="K74" s="211"/>
      <c r="L74" s="211"/>
      <c r="M74" s="211"/>
      <c r="N74" s="211"/>
      <c r="O74" s="64"/>
      <c r="P74" s="211"/>
      <c r="Q74" s="209"/>
      <c r="R74" s="211"/>
      <c r="S74" s="225"/>
      <c r="T74" s="64"/>
      <c r="U74" s="64"/>
      <c r="V74" s="64"/>
      <c r="X74" s="40"/>
      <c r="Y74" s="40"/>
      <c r="Z74" s="40"/>
      <c r="AA74" s="40"/>
      <c r="AB74" s="40"/>
      <c r="AD74" s="2">
        <v>1662</v>
      </c>
    </row>
    <row r="75" spans="2:30" x14ac:dyDescent="0.2">
      <c r="B75" s="208">
        <v>1663</v>
      </c>
      <c r="C75" s="209"/>
      <c r="D75" s="209"/>
      <c r="E75" s="211"/>
      <c r="F75" s="211"/>
      <c r="G75" s="211"/>
      <c r="H75" s="211"/>
      <c r="I75" s="211"/>
      <c r="J75" s="225"/>
      <c r="K75" s="211"/>
      <c r="L75" s="211"/>
      <c r="M75" s="211"/>
      <c r="N75" s="211"/>
      <c r="O75" s="64"/>
      <c r="P75" s="211"/>
      <c r="Q75" s="209"/>
      <c r="R75" s="211"/>
      <c r="S75" s="225"/>
      <c r="T75" s="64"/>
      <c r="U75" s="64"/>
      <c r="V75" s="64"/>
      <c r="X75" s="40"/>
      <c r="Y75" s="40"/>
      <c r="Z75" s="40"/>
      <c r="AA75" s="40"/>
      <c r="AB75" s="40"/>
      <c r="AD75" s="2">
        <v>1663</v>
      </c>
    </row>
    <row r="76" spans="2:30" x14ac:dyDescent="0.2">
      <c r="B76" s="208">
        <v>1664</v>
      </c>
      <c r="C76" s="209"/>
      <c r="D76" s="209"/>
      <c r="E76" s="211"/>
      <c r="F76" s="211"/>
      <c r="G76" s="211"/>
      <c r="H76" s="211"/>
      <c r="I76" s="211"/>
      <c r="J76" s="225"/>
      <c r="K76" s="211"/>
      <c r="L76" s="211"/>
      <c r="M76" s="211"/>
      <c r="N76" s="211"/>
      <c r="O76" s="64"/>
      <c r="P76" s="211"/>
      <c r="Q76" s="209"/>
      <c r="R76" s="211"/>
      <c r="S76" s="225"/>
      <c r="T76" s="64"/>
      <c r="U76" s="64"/>
      <c r="V76" s="64"/>
      <c r="X76" s="40"/>
      <c r="Y76" s="40"/>
      <c r="Z76" s="40"/>
      <c r="AA76" s="40"/>
      <c r="AB76" s="40"/>
      <c r="AD76" s="2">
        <v>1664</v>
      </c>
    </row>
    <row r="77" spans="2:30" x14ac:dyDescent="0.2">
      <c r="B77" s="208">
        <v>1665</v>
      </c>
      <c r="C77" s="209" t="s">
        <v>1485</v>
      </c>
      <c r="D77" s="209"/>
      <c r="E77" s="211"/>
      <c r="F77" s="211"/>
      <c r="G77" s="211" t="s">
        <v>1500</v>
      </c>
      <c r="H77" s="211"/>
      <c r="I77" s="211"/>
      <c r="J77" s="225"/>
      <c r="K77" s="211"/>
      <c r="L77" s="211"/>
      <c r="M77" s="211"/>
      <c r="N77" s="211"/>
      <c r="O77" s="64"/>
      <c r="P77" s="211"/>
      <c r="Q77" s="209"/>
      <c r="R77" s="211"/>
      <c r="S77" s="225"/>
      <c r="T77" s="64"/>
      <c r="U77" s="64"/>
      <c r="V77" s="64"/>
      <c r="X77" s="40"/>
      <c r="Y77" s="40"/>
      <c r="Z77" s="40"/>
      <c r="AA77" s="40"/>
      <c r="AB77" s="40"/>
      <c r="AD77" s="2">
        <v>1665</v>
      </c>
    </row>
    <row r="78" spans="2:30" x14ac:dyDescent="0.2">
      <c r="B78" s="208">
        <v>1666</v>
      </c>
      <c r="C78" s="209"/>
      <c r="D78" s="209"/>
      <c r="E78" s="211"/>
      <c r="F78" s="211"/>
      <c r="G78" s="211"/>
      <c r="H78" s="211"/>
      <c r="I78" s="211"/>
      <c r="J78" s="225"/>
      <c r="K78" s="211"/>
      <c r="L78" s="211"/>
      <c r="M78" s="211"/>
      <c r="N78" s="211"/>
      <c r="O78" s="64"/>
      <c r="P78" s="211"/>
      <c r="Q78" s="209"/>
      <c r="R78" s="211"/>
      <c r="S78" s="225"/>
      <c r="T78" s="64"/>
      <c r="U78" s="64"/>
      <c r="V78" s="64"/>
      <c r="X78" s="40"/>
      <c r="Y78" s="40"/>
      <c r="Z78" s="40"/>
      <c r="AA78" s="40"/>
      <c r="AB78" s="40"/>
      <c r="AD78" s="2">
        <v>1666</v>
      </c>
    </row>
    <row r="79" spans="2:30" x14ac:dyDescent="0.2">
      <c r="B79" s="208">
        <v>1667</v>
      </c>
      <c r="C79" s="209"/>
      <c r="D79" s="209"/>
      <c r="E79" s="211"/>
      <c r="F79" s="211"/>
      <c r="G79" s="211"/>
      <c r="H79" s="211"/>
      <c r="I79" s="211"/>
      <c r="J79" s="225"/>
      <c r="K79" s="211"/>
      <c r="L79" s="211"/>
      <c r="M79" s="211"/>
      <c r="N79" s="211"/>
      <c r="O79" s="64"/>
      <c r="P79" s="211"/>
      <c r="Q79" s="209"/>
      <c r="R79" s="211"/>
      <c r="S79" s="225"/>
      <c r="T79" s="64"/>
      <c r="U79" s="64"/>
      <c r="V79" s="64"/>
      <c r="X79" s="40"/>
      <c r="Y79" s="40"/>
      <c r="Z79" s="40"/>
      <c r="AA79" s="40"/>
      <c r="AB79" s="40"/>
      <c r="AD79" s="2">
        <v>1667</v>
      </c>
    </row>
    <row r="80" spans="2:30" x14ac:dyDescent="0.2">
      <c r="B80" s="208">
        <v>1668</v>
      </c>
      <c r="C80" s="209"/>
      <c r="D80" s="209"/>
      <c r="E80" s="211"/>
      <c r="F80" s="211"/>
      <c r="G80" s="211"/>
      <c r="H80" s="211" t="s">
        <v>1378</v>
      </c>
      <c r="I80" s="211"/>
      <c r="J80" s="225"/>
      <c r="K80" s="211"/>
      <c r="L80" s="211"/>
      <c r="M80" s="211"/>
      <c r="N80" s="211"/>
      <c r="O80" s="64"/>
      <c r="P80" s="211"/>
      <c r="Q80" s="209"/>
      <c r="R80" s="211"/>
      <c r="S80" s="225"/>
      <c r="T80" s="64"/>
      <c r="U80" s="64"/>
      <c r="V80" s="64"/>
      <c r="X80" s="40"/>
      <c r="Y80" s="40"/>
      <c r="Z80" s="40"/>
      <c r="AA80" s="40"/>
      <c r="AB80" s="40"/>
      <c r="AD80" s="2">
        <v>1668</v>
      </c>
    </row>
    <row r="81" spans="2:30" x14ac:dyDescent="0.2">
      <c r="B81" s="208">
        <v>1669</v>
      </c>
      <c r="C81" s="209"/>
      <c r="D81" s="209"/>
      <c r="E81" s="211"/>
      <c r="F81" s="211"/>
      <c r="G81" s="211"/>
      <c r="H81" s="211"/>
      <c r="I81" s="211"/>
      <c r="J81" s="225"/>
      <c r="K81" s="211"/>
      <c r="L81" s="211"/>
      <c r="M81" s="211"/>
      <c r="N81" s="211"/>
      <c r="O81" s="64"/>
      <c r="P81" s="211"/>
      <c r="Q81" s="209"/>
      <c r="R81" s="211"/>
      <c r="S81" s="225"/>
      <c r="T81" s="64"/>
      <c r="U81" s="64"/>
      <c r="V81" s="64"/>
      <c r="X81" s="40"/>
      <c r="Y81" s="40"/>
      <c r="Z81" s="40"/>
      <c r="AA81" s="40"/>
      <c r="AB81" s="40"/>
      <c r="AD81" s="2">
        <v>1669</v>
      </c>
    </row>
    <row r="82" spans="2:30" x14ac:dyDescent="0.2">
      <c r="B82" s="208">
        <v>1670</v>
      </c>
      <c r="C82" s="209"/>
      <c r="D82" s="209"/>
      <c r="E82" s="211"/>
      <c r="F82" s="211"/>
      <c r="G82" s="211"/>
      <c r="H82" s="211"/>
      <c r="I82" s="211"/>
      <c r="J82" s="225"/>
      <c r="K82" s="211"/>
      <c r="L82" s="211"/>
      <c r="M82" s="211"/>
      <c r="N82" s="211"/>
      <c r="O82" s="64"/>
      <c r="P82" s="211"/>
      <c r="Q82" s="209"/>
      <c r="R82" s="211"/>
      <c r="S82" s="225"/>
      <c r="T82" s="64"/>
      <c r="U82" s="64"/>
      <c r="V82" s="64"/>
      <c r="X82" s="40"/>
      <c r="Y82" s="40"/>
      <c r="Z82" s="40"/>
      <c r="AA82" s="40"/>
      <c r="AB82" s="40"/>
      <c r="AD82" s="2">
        <v>1670</v>
      </c>
    </row>
    <row r="83" spans="2:30" x14ac:dyDescent="0.2">
      <c r="B83" s="208">
        <v>1671</v>
      </c>
      <c r="C83" s="209"/>
      <c r="D83" s="209"/>
      <c r="E83" s="211"/>
      <c r="F83" s="211"/>
      <c r="G83" s="211"/>
      <c r="H83" s="211"/>
      <c r="I83" s="211"/>
      <c r="J83" s="225"/>
      <c r="K83" s="211"/>
      <c r="L83" s="211"/>
      <c r="M83" s="211"/>
      <c r="N83" s="211"/>
      <c r="O83" s="64"/>
      <c r="P83" s="211"/>
      <c r="Q83" s="209"/>
      <c r="R83" s="211"/>
      <c r="S83" s="225"/>
      <c r="T83" s="64"/>
      <c r="U83" s="64"/>
      <c r="V83" s="64"/>
      <c r="X83" s="40"/>
      <c r="Y83" s="40"/>
      <c r="Z83" s="40"/>
      <c r="AA83" s="40"/>
      <c r="AB83" s="40"/>
      <c r="AD83" s="2">
        <v>1671</v>
      </c>
    </row>
    <row r="84" spans="2:30" x14ac:dyDescent="0.2">
      <c r="B84" s="208">
        <v>1672</v>
      </c>
      <c r="C84" s="209"/>
      <c r="D84" s="209"/>
      <c r="E84" s="211"/>
      <c r="F84" s="211"/>
      <c r="G84" s="211"/>
      <c r="H84" s="211"/>
      <c r="I84" s="211"/>
      <c r="J84" s="225"/>
      <c r="K84" s="211"/>
      <c r="L84" s="211"/>
      <c r="M84" s="211"/>
      <c r="N84" s="211"/>
      <c r="O84" s="64"/>
      <c r="P84" s="211"/>
      <c r="Q84" s="209"/>
      <c r="R84" s="211"/>
      <c r="S84" s="225"/>
      <c r="T84" s="64"/>
      <c r="U84" s="64"/>
      <c r="V84" s="64"/>
      <c r="X84" s="40"/>
      <c r="Y84" s="40"/>
      <c r="Z84" s="40"/>
      <c r="AA84" s="40"/>
      <c r="AB84" s="40"/>
      <c r="AD84" s="2">
        <v>1672</v>
      </c>
    </row>
    <row r="85" spans="2:30" x14ac:dyDescent="0.2">
      <c r="B85" s="208">
        <v>1673</v>
      </c>
      <c r="C85" s="209"/>
      <c r="D85" s="209"/>
      <c r="E85" s="211"/>
      <c r="F85" s="211"/>
      <c r="G85" s="211"/>
      <c r="H85" s="211"/>
      <c r="I85" s="211"/>
      <c r="J85" s="225"/>
      <c r="K85" s="211"/>
      <c r="L85" s="211"/>
      <c r="M85" s="211"/>
      <c r="N85" s="211"/>
      <c r="O85" s="64"/>
      <c r="P85" s="211"/>
      <c r="Q85" s="209"/>
      <c r="R85" s="211"/>
      <c r="S85" s="225"/>
      <c r="T85" s="64"/>
      <c r="U85" s="64"/>
      <c r="V85" s="64"/>
      <c r="X85" s="40"/>
      <c r="Y85" s="40"/>
      <c r="Z85" s="40"/>
      <c r="AA85" s="40"/>
      <c r="AB85" s="40"/>
      <c r="AD85" s="2">
        <v>1673</v>
      </c>
    </row>
    <row r="86" spans="2:30" x14ac:dyDescent="0.2">
      <c r="B86" s="208">
        <v>1674</v>
      </c>
      <c r="C86" s="209"/>
      <c r="D86" s="209"/>
      <c r="E86" s="211"/>
      <c r="F86" s="211"/>
      <c r="G86" s="211"/>
      <c r="H86" s="211"/>
      <c r="I86" s="211"/>
      <c r="J86" s="225"/>
      <c r="K86" s="211"/>
      <c r="L86" s="211"/>
      <c r="M86" s="211"/>
      <c r="N86" s="211"/>
      <c r="O86" s="64"/>
      <c r="P86" s="211"/>
      <c r="Q86" s="209"/>
      <c r="R86" s="211"/>
      <c r="S86" s="225"/>
      <c r="T86" s="64"/>
      <c r="U86" s="64"/>
      <c r="V86" s="64"/>
      <c r="X86" s="40"/>
      <c r="Y86" s="40"/>
      <c r="Z86" s="40"/>
      <c r="AA86" s="40"/>
      <c r="AB86" s="40"/>
      <c r="AD86" s="2">
        <v>1674</v>
      </c>
    </row>
    <row r="87" spans="2:30" x14ac:dyDescent="0.2">
      <c r="B87" s="208">
        <v>1675</v>
      </c>
      <c r="C87" s="209"/>
      <c r="D87" s="209"/>
      <c r="E87" s="211"/>
      <c r="F87" s="211"/>
      <c r="G87" s="211"/>
      <c r="H87" s="211"/>
      <c r="I87" s="211"/>
      <c r="J87" s="225"/>
      <c r="K87" s="211"/>
      <c r="L87" s="211"/>
      <c r="M87" s="211"/>
      <c r="N87" s="211"/>
      <c r="O87" s="64"/>
      <c r="P87" s="211"/>
      <c r="Q87" s="209"/>
      <c r="R87" s="211"/>
      <c r="S87" s="225"/>
      <c r="T87" s="64"/>
      <c r="U87" s="64"/>
      <c r="V87" s="64"/>
      <c r="X87" s="40"/>
      <c r="Y87" s="40"/>
      <c r="Z87" s="40"/>
      <c r="AA87" s="40"/>
      <c r="AB87" s="40"/>
      <c r="AD87" s="2">
        <v>1675</v>
      </c>
    </row>
    <row r="88" spans="2:30" x14ac:dyDescent="0.2">
      <c r="B88" s="208">
        <v>1676</v>
      </c>
      <c r="C88" s="209"/>
      <c r="D88" s="209"/>
      <c r="E88" s="211"/>
      <c r="F88" s="211"/>
      <c r="G88" s="211"/>
      <c r="H88" s="211"/>
      <c r="I88" s="211"/>
      <c r="J88" s="225"/>
      <c r="K88" s="211"/>
      <c r="L88" s="211"/>
      <c r="M88" s="211"/>
      <c r="N88" s="211"/>
      <c r="O88" s="64"/>
      <c r="P88" s="211"/>
      <c r="Q88" s="209"/>
      <c r="R88" s="211"/>
      <c r="S88" s="225"/>
      <c r="T88" s="64"/>
      <c r="U88" s="64"/>
      <c r="V88" s="64"/>
      <c r="X88" s="40"/>
      <c r="Y88" s="40"/>
      <c r="Z88" s="40"/>
      <c r="AA88" s="40"/>
      <c r="AB88" s="40"/>
      <c r="AD88" s="2">
        <v>1676</v>
      </c>
    </row>
    <row r="89" spans="2:30" x14ac:dyDescent="0.2">
      <c r="B89" s="208">
        <v>1677</v>
      </c>
      <c r="C89" s="209"/>
      <c r="D89" s="209"/>
      <c r="E89" s="211"/>
      <c r="F89" s="211"/>
      <c r="G89" s="211"/>
      <c r="H89" s="211"/>
      <c r="I89" s="211"/>
      <c r="J89" s="225"/>
      <c r="K89" s="211"/>
      <c r="L89" s="211"/>
      <c r="M89" s="211"/>
      <c r="N89" s="211"/>
      <c r="O89" s="64"/>
      <c r="P89" s="211"/>
      <c r="Q89" s="209"/>
      <c r="R89" s="211"/>
      <c r="S89" s="225"/>
      <c r="T89" s="64"/>
      <c r="U89" s="64"/>
      <c r="V89" s="64"/>
      <c r="X89" s="40"/>
      <c r="Y89" s="40"/>
      <c r="Z89" s="40"/>
      <c r="AA89" s="40"/>
      <c r="AB89" s="40"/>
      <c r="AD89" s="2">
        <v>1677</v>
      </c>
    </row>
    <row r="90" spans="2:30" x14ac:dyDescent="0.2">
      <c r="B90" s="208">
        <v>1678</v>
      </c>
      <c r="C90" s="209"/>
      <c r="D90" s="209"/>
      <c r="E90" s="211"/>
      <c r="F90" s="211"/>
      <c r="G90" s="211"/>
      <c r="H90" s="211"/>
      <c r="I90" s="211"/>
      <c r="J90" s="225"/>
      <c r="K90" s="211"/>
      <c r="L90" s="211"/>
      <c r="M90" s="211"/>
      <c r="N90" s="211"/>
      <c r="O90" s="64"/>
      <c r="P90" s="211"/>
      <c r="Q90" s="209"/>
      <c r="R90" s="211"/>
      <c r="S90" s="225"/>
      <c r="T90" s="64"/>
      <c r="U90" s="64"/>
      <c r="V90" s="64"/>
      <c r="X90" s="40"/>
      <c r="Y90" s="40"/>
      <c r="Z90" s="40"/>
      <c r="AA90" s="40"/>
      <c r="AB90" s="40"/>
      <c r="AD90" s="2">
        <v>1678</v>
      </c>
    </row>
    <row r="91" spans="2:30" x14ac:dyDescent="0.2">
      <c r="B91" s="208">
        <v>1679</v>
      </c>
      <c r="C91" s="209"/>
      <c r="D91" s="209"/>
      <c r="E91" s="211"/>
      <c r="F91" s="211"/>
      <c r="G91" s="211"/>
      <c r="H91" s="211"/>
      <c r="I91" s="211"/>
      <c r="J91" s="225"/>
      <c r="K91" s="211"/>
      <c r="L91" s="211"/>
      <c r="M91" s="211"/>
      <c r="N91" s="211"/>
      <c r="O91" s="64"/>
      <c r="P91" s="211"/>
      <c r="Q91" s="209"/>
      <c r="R91" s="211"/>
      <c r="S91" s="225"/>
      <c r="T91" s="64"/>
      <c r="U91" s="64"/>
      <c r="V91" s="64"/>
      <c r="X91" s="40"/>
      <c r="Y91" s="40"/>
      <c r="Z91" s="40"/>
      <c r="AA91" s="40"/>
      <c r="AB91" s="40"/>
      <c r="AD91" s="2">
        <v>1679</v>
      </c>
    </row>
    <row r="92" spans="2:30" x14ac:dyDescent="0.2">
      <c r="B92" s="208">
        <v>1680</v>
      </c>
      <c r="C92" s="209"/>
      <c r="D92" s="209"/>
      <c r="E92" s="211"/>
      <c r="F92" s="211"/>
      <c r="G92" s="211"/>
      <c r="H92" s="211"/>
      <c r="I92" s="211"/>
      <c r="J92" s="225"/>
      <c r="K92" s="211"/>
      <c r="L92" s="211"/>
      <c r="M92" s="211"/>
      <c r="N92" s="211"/>
      <c r="O92" s="64"/>
      <c r="P92" s="211"/>
      <c r="Q92" s="209"/>
      <c r="R92" s="211"/>
      <c r="S92" s="225"/>
      <c r="T92" s="64"/>
      <c r="U92" s="64"/>
      <c r="V92" s="64"/>
      <c r="X92" s="40"/>
      <c r="Y92" s="40"/>
      <c r="Z92" s="40"/>
      <c r="AA92" s="40"/>
      <c r="AB92" s="40"/>
      <c r="AD92" s="2">
        <v>1680</v>
      </c>
    </row>
    <row r="93" spans="2:30" x14ac:dyDescent="0.2">
      <c r="B93" s="208">
        <v>1681</v>
      </c>
      <c r="C93" s="209"/>
      <c r="D93" s="209"/>
      <c r="E93" s="211"/>
      <c r="F93" s="211"/>
      <c r="G93" s="211"/>
      <c r="H93" s="211"/>
      <c r="I93" s="211"/>
      <c r="J93" s="225"/>
      <c r="K93" s="211"/>
      <c r="L93" s="211"/>
      <c r="M93" s="211"/>
      <c r="N93" s="211"/>
      <c r="O93" s="64"/>
      <c r="P93" s="211"/>
      <c r="Q93" s="209"/>
      <c r="R93" s="211"/>
      <c r="S93" s="225"/>
      <c r="T93" s="64"/>
      <c r="U93" s="64"/>
      <c r="V93" s="64"/>
      <c r="X93" s="40"/>
      <c r="Y93" s="40"/>
      <c r="Z93" s="40"/>
      <c r="AA93" s="40"/>
      <c r="AB93" s="40"/>
      <c r="AD93" s="2">
        <v>1681</v>
      </c>
    </row>
    <row r="94" spans="2:30" x14ac:dyDescent="0.2">
      <c r="B94" s="208">
        <v>1682</v>
      </c>
      <c r="C94" s="209"/>
      <c r="D94" s="209"/>
      <c r="E94" s="211"/>
      <c r="F94" s="211"/>
      <c r="G94" s="211"/>
      <c r="H94" s="211"/>
      <c r="I94" s="211"/>
      <c r="J94" s="225"/>
      <c r="K94" s="211"/>
      <c r="L94" s="211"/>
      <c r="M94" s="211"/>
      <c r="N94" s="211"/>
      <c r="O94" s="64"/>
      <c r="P94" s="211"/>
      <c r="Q94" s="209"/>
      <c r="R94" s="211"/>
      <c r="S94" s="225"/>
      <c r="T94" s="64"/>
      <c r="U94" s="64"/>
      <c r="V94" s="64"/>
      <c r="X94" s="40"/>
      <c r="Y94" s="40"/>
      <c r="Z94" s="40"/>
      <c r="AA94" s="40"/>
      <c r="AB94" s="40"/>
      <c r="AD94" s="2">
        <v>1682</v>
      </c>
    </row>
    <row r="95" spans="2:30" x14ac:dyDescent="0.2">
      <c r="B95" s="208">
        <v>1683</v>
      </c>
      <c r="C95" s="209"/>
      <c r="D95" s="209"/>
      <c r="E95" s="211"/>
      <c r="F95" s="211"/>
      <c r="G95" s="211"/>
      <c r="H95" s="211"/>
      <c r="I95" s="211"/>
      <c r="J95" s="225"/>
      <c r="K95" s="211"/>
      <c r="L95" s="211"/>
      <c r="M95" s="211"/>
      <c r="N95" s="211"/>
      <c r="O95" s="64"/>
      <c r="P95" s="211"/>
      <c r="Q95" s="209"/>
      <c r="R95" s="211"/>
      <c r="S95" s="225"/>
      <c r="T95" s="64"/>
      <c r="U95" s="64"/>
      <c r="V95" s="64"/>
      <c r="X95" s="40"/>
      <c r="Y95" s="40"/>
      <c r="Z95" s="40"/>
      <c r="AA95" s="40"/>
      <c r="AB95" s="40"/>
      <c r="AD95" s="2">
        <v>1683</v>
      </c>
    </row>
    <row r="96" spans="2:30" x14ac:dyDescent="0.2">
      <c r="B96" s="208">
        <v>1684</v>
      </c>
      <c r="C96" s="209"/>
      <c r="D96" s="209"/>
      <c r="E96" s="211"/>
      <c r="F96" s="211"/>
      <c r="G96" s="211"/>
      <c r="H96" s="211"/>
      <c r="I96" s="211"/>
      <c r="J96" s="225"/>
      <c r="K96" s="211"/>
      <c r="L96" s="211"/>
      <c r="M96" s="211"/>
      <c r="N96" s="211"/>
      <c r="O96" s="64"/>
      <c r="P96" s="211"/>
      <c r="Q96" s="209"/>
      <c r="R96" s="211"/>
      <c r="S96" s="225"/>
      <c r="T96" s="64"/>
      <c r="U96" s="64"/>
      <c r="V96" s="64"/>
      <c r="X96" s="40"/>
      <c r="Y96" s="40"/>
      <c r="Z96" s="40"/>
      <c r="AA96" s="40"/>
      <c r="AB96" s="40"/>
      <c r="AD96" s="2">
        <v>1684</v>
      </c>
    </row>
    <row r="97" spans="2:30" x14ac:dyDescent="0.2">
      <c r="B97" s="208">
        <v>1685</v>
      </c>
      <c r="C97" s="209"/>
      <c r="D97" s="209"/>
      <c r="E97" s="211"/>
      <c r="F97" s="211"/>
      <c r="G97" s="211"/>
      <c r="H97" s="211"/>
      <c r="I97" s="211"/>
      <c r="J97" s="225"/>
      <c r="K97" s="211"/>
      <c r="L97" s="211"/>
      <c r="M97" s="211"/>
      <c r="N97" s="211"/>
      <c r="O97" s="64"/>
      <c r="P97" s="211"/>
      <c r="Q97" s="209"/>
      <c r="R97" s="211"/>
      <c r="S97" s="225"/>
      <c r="T97" s="64"/>
      <c r="U97" s="64"/>
      <c r="V97" s="64"/>
      <c r="X97" s="40"/>
      <c r="Y97" s="40"/>
      <c r="Z97" s="40"/>
      <c r="AA97" s="40"/>
      <c r="AB97" s="40"/>
      <c r="AD97" s="2">
        <v>1685</v>
      </c>
    </row>
    <row r="98" spans="2:30" x14ac:dyDescent="0.2">
      <c r="B98" s="208">
        <v>1686</v>
      </c>
      <c r="C98" s="209"/>
      <c r="D98" s="209"/>
      <c r="E98" s="211"/>
      <c r="F98" s="211"/>
      <c r="G98" s="211"/>
      <c r="H98" s="211"/>
      <c r="I98" s="211"/>
      <c r="J98" s="225"/>
      <c r="K98" s="211"/>
      <c r="L98" s="211"/>
      <c r="M98" s="211"/>
      <c r="N98" s="211"/>
      <c r="O98" s="64"/>
      <c r="P98" s="211"/>
      <c r="Q98" s="209"/>
      <c r="R98" s="211"/>
      <c r="S98" s="225"/>
      <c r="T98" s="64"/>
      <c r="U98" s="64"/>
      <c r="V98" s="64"/>
      <c r="X98" s="40"/>
      <c r="Y98" s="40"/>
      <c r="Z98" s="40"/>
      <c r="AA98" s="40"/>
      <c r="AB98" s="40"/>
      <c r="AD98" s="2">
        <v>1686</v>
      </c>
    </row>
    <row r="99" spans="2:30" x14ac:dyDescent="0.2">
      <c r="B99" s="208">
        <v>1687</v>
      </c>
      <c r="C99" s="209"/>
      <c r="D99" s="209"/>
      <c r="E99" s="211"/>
      <c r="F99" s="211"/>
      <c r="G99" s="211"/>
      <c r="H99" s="211"/>
      <c r="I99" s="211"/>
      <c r="J99" s="225"/>
      <c r="K99" s="211"/>
      <c r="L99" s="211"/>
      <c r="M99" s="211"/>
      <c r="N99" s="211"/>
      <c r="O99" s="64"/>
      <c r="P99" s="211"/>
      <c r="Q99" s="209"/>
      <c r="R99" s="211"/>
      <c r="S99" s="225"/>
      <c r="T99" s="64"/>
      <c r="U99" s="64"/>
      <c r="V99" s="64"/>
      <c r="X99" s="40"/>
      <c r="Y99" s="40"/>
      <c r="Z99" s="40"/>
      <c r="AA99" s="40"/>
      <c r="AB99" s="40"/>
      <c r="AD99" s="2">
        <v>1687</v>
      </c>
    </row>
    <row r="100" spans="2:30" x14ac:dyDescent="0.2">
      <c r="B100" s="208">
        <v>1688</v>
      </c>
      <c r="C100" s="209"/>
      <c r="D100" s="209"/>
      <c r="E100" s="211"/>
      <c r="F100" s="211"/>
      <c r="G100" s="211"/>
      <c r="H100" s="211"/>
      <c r="I100" s="211"/>
      <c r="J100" s="225"/>
      <c r="K100" s="211"/>
      <c r="L100" s="211"/>
      <c r="M100" s="211"/>
      <c r="N100" s="211"/>
      <c r="O100" s="64"/>
      <c r="P100" s="211"/>
      <c r="Q100" s="209"/>
      <c r="R100" s="211"/>
      <c r="S100" s="225"/>
      <c r="T100" s="64"/>
      <c r="U100" s="64"/>
      <c r="V100" s="64"/>
      <c r="X100" s="40"/>
      <c r="Y100" s="40"/>
      <c r="Z100" s="40"/>
      <c r="AA100" s="40"/>
      <c r="AB100" s="40"/>
      <c r="AD100" s="2">
        <v>1688</v>
      </c>
    </row>
    <row r="101" spans="2:30" x14ac:dyDescent="0.2">
      <c r="B101" s="208">
        <v>1689</v>
      </c>
      <c r="C101" s="209"/>
      <c r="D101" s="209"/>
      <c r="E101" s="211"/>
      <c r="F101" s="211"/>
      <c r="G101" s="211"/>
      <c r="H101" s="211"/>
      <c r="I101" s="211"/>
      <c r="J101" s="225"/>
      <c r="K101" s="211"/>
      <c r="L101" s="211"/>
      <c r="M101" s="211"/>
      <c r="N101" s="211"/>
      <c r="O101" s="64"/>
      <c r="P101" s="211"/>
      <c r="Q101" s="209"/>
      <c r="R101" s="211"/>
      <c r="S101" s="225"/>
      <c r="T101" s="64"/>
      <c r="U101" s="64"/>
      <c r="V101" s="64"/>
      <c r="X101" s="40"/>
      <c r="Y101" s="40"/>
      <c r="Z101" s="40"/>
      <c r="AA101" s="40"/>
      <c r="AB101" s="40"/>
      <c r="AD101" s="2">
        <v>1689</v>
      </c>
    </row>
    <row r="102" spans="2:30" x14ac:dyDescent="0.2">
      <c r="B102" s="208">
        <v>1690</v>
      </c>
      <c r="C102" s="209"/>
      <c r="D102" s="209"/>
      <c r="E102" s="211"/>
      <c r="F102" s="211"/>
      <c r="G102" s="211"/>
      <c r="H102" s="211"/>
      <c r="I102" s="211"/>
      <c r="J102" s="225"/>
      <c r="K102" s="211"/>
      <c r="L102" s="211"/>
      <c r="M102" s="211"/>
      <c r="N102" s="211"/>
      <c r="O102" s="64"/>
      <c r="P102" s="211"/>
      <c r="Q102" s="209"/>
      <c r="R102" s="211"/>
      <c r="S102" s="225"/>
      <c r="T102" s="64"/>
      <c r="U102" s="64"/>
      <c r="V102" s="64"/>
      <c r="X102" s="40"/>
      <c r="Y102" s="40"/>
      <c r="Z102" s="40"/>
      <c r="AA102" s="40"/>
      <c r="AB102" s="40"/>
      <c r="AD102" s="2">
        <v>1690</v>
      </c>
    </row>
    <row r="103" spans="2:30" x14ac:dyDescent="0.2">
      <c r="B103" s="208">
        <v>1691</v>
      </c>
      <c r="C103" s="209"/>
      <c r="D103" s="209"/>
      <c r="E103" s="211"/>
      <c r="F103" s="211"/>
      <c r="G103" s="211"/>
      <c r="H103" s="211"/>
      <c r="I103" s="211"/>
      <c r="J103" s="225"/>
      <c r="K103" s="211"/>
      <c r="L103" s="211"/>
      <c r="M103" s="211"/>
      <c r="N103" s="211"/>
      <c r="O103" s="64"/>
      <c r="P103" s="211"/>
      <c r="Q103" s="209"/>
      <c r="R103" s="211"/>
      <c r="S103" s="225"/>
      <c r="T103" s="64"/>
      <c r="U103" s="64"/>
      <c r="V103" s="64"/>
      <c r="X103" s="40"/>
      <c r="Y103" s="40"/>
      <c r="Z103" s="40"/>
      <c r="AA103" s="40"/>
      <c r="AB103" s="40"/>
      <c r="AD103" s="2">
        <v>1691</v>
      </c>
    </row>
    <row r="104" spans="2:30" x14ac:dyDescent="0.2">
      <c r="B104" s="208">
        <v>1692</v>
      </c>
      <c r="C104" s="209"/>
      <c r="D104" s="209"/>
      <c r="E104" s="211"/>
      <c r="F104" s="211"/>
      <c r="G104" s="211"/>
      <c r="H104" s="211"/>
      <c r="I104" s="211"/>
      <c r="J104" s="225"/>
      <c r="K104" s="211"/>
      <c r="L104" s="211"/>
      <c r="M104" s="211"/>
      <c r="N104" s="211"/>
      <c r="O104" s="64"/>
      <c r="P104" s="211"/>
      <c r="Q104" s="209"/>
      <c r="R104" s="211"/>
      <c r="S104" s="225"/>
      <c r="T104" s="64"/>
      <c r="U104" s="64"/>
      <c r="V104" s="64"/>
      <c r="X104" s="40"/>
      <c r="Y104" s="40"/>
      <c r="Z104" s="40"/>
      <c r="AA104" s="40"/>
      <c r="AB104" s="40"/>
      <c r="AD104" s="2">
        <v>1692</v>
      </c>
    </row>
    <row r="105" spans="2:30" x14ac:dyDescent="0.2">
      <c r="B105" s="208">
        <v>1693</v>
      </c>
      <c r="C105" s="209"/>
      <c r="D105" s="209"/>
      <c r="E105" s="211"/>
      <c r="F105" s="211"/>
      <c r="G105" s="211"/>
      <c r="H105" s="211"/>
      <c r="I105" s="211"/>
      <c r="J105" s="225"/>
      <c r="K105" s="211"/>
      <c r="L105" s="211"/>
      <c r="M105" s="211"/>
      <c r="N105" s="211"/>
      <c r="O105" s="64"/>
      <c r="P105" s="211"/>
      <c r="Q105" s="209"/>
      <c r="R105" s="211"/>
      <c r="S105" s="225"/>
      <c r="T105" s="64"/>
      <c r="U105" s="64"/>
      <c r="V105" s="64"/>
      <c r="X105" s="40"/>
      <c r="Y105" s="40"/>
      <c r="Z105" s="40"/>
      <c r="AA105" s="40"/>
      <c r="AB105" s="40"/>
      <c r="AD105" s="2">
        <v>1693</v>
      </c>
    </row>
    <row r="106" spans="2:30" x14ac:dyDescent="0.2">
      <c r="B106" s="208">
        <v>1694</v>
      </c>
      <c r="C106" s="209"/>
      <c r="D106" s="209"/>
      <c r="E106" s="211"/>
      <c r="F106" s="211"/>
      <c r="G106" s="211"/>
      <c r="H106" s="211"/>
      <c r="I106" s="211"/>
      <c r="J106" s="225"/>
      <c r="K106" s="211"/>
      <c r="L106" s="211"/>
      <c r="M106" s="211"/>
      <c r="N106" s="211"/>
      <c r="O106" s="64"/>
      <c r="P106" s="211"/>
      <c r="Q106" s="209"/>
      <c r="R106" s="211"/>
      <c r="S106" s="225"/>
      <c r="T106" s="64"/>
      <c r="U106" s="64"/>
      <c r="V106" s="64"/>
      <c r="X106" s="40"/>
      <c r="Y106" s="40"/>
      <c r="Z106" s="40"/>
      <c r="AA106" s="40"/>
      <c r="AB106" s="40"/>
      <c r="AD106" s="2">
        <v>1694</v>
      </c>
    </row>
    <row r="107" spans="2:30" x14ac:dyDescent="0.2">
      <c r="B107" s="208">
        <v>1695</v>
      </c>
      <c r="C107" s="209"/>
      <c r="D107" s="209"/>
      <c r="E107" s="211"/>
      <c r="F107" s="211"/>
      <c r="G107" s="211"/>
      <c r="H107" s="211"/>
      <c r="I107" s="211"/>
      <c r="J107" s="225"/>
      <c r="K107" s="211"/>
      <c r="L107" s="211"/>
      <c r="M107" s="211"/>
      <c r="N107" s="211"/>
      <c r="O107" s="64"/>
      <c r="P107" s="211"/>
      <c r="Q107" s="209"/>
      <c r="R107" s="211"/>
      <c r="S107" s="225"/>
      <c r="T107" s="64"/>
      <c r="U107" s="64"/>
      <c r="V107" s="64"/>
      <c r="X107" s="40"/>
      <c r="Y107" s="40"/>
      <c r="Z107" s="40"/>
      <c r="AA107" s="40"/>
      <c r="AB107" s="40"/>
      <c r="AD107" s="2">
        <v>1695</v>
      </c>
    </row>
    <row r="108" spans="2:30" x14ac:dyDescent="0.2">
      <c r="B108" s="208">
        <v>1696</v>
      </c>
      <c r="C108" s="209"/>
      <c r="D108" s="209"/>
      <c r="E108" s="211"/>
      <c r="F108" s="211"/>
      <c r="G108" s="211"/>
      <c r="H108" s="211"/>
      <c r="I108" s="211"/>
      <c r="J108" s="225"/>
      <c r="K108" s="211"/>
      <c r="L108" s="211"/>
      <c r="M108" s="211"/>
      <c r="N108" s="211"/>
      <c r="O108" s="64"/>
      <c r="P108" s="211"/>
      <c r="Q108" s="209"/>
      <c r="R108" s="211"/>
      <c r="S108" s="225"/>
      <c r="T108" s="64"/>
      <c r="U108" s="64"/>
      <c r="V108" s="64"/>
      <c r="X108" s="40"/>
      <c r="Y108" s="40"/>
      <c r="Z108" s="40"/>
      <c r="AA108" s="40"/>
      <c r="AB108" s="40"/>
      <c r="AD108" s="2">
        <v>1696</v>
      </c>
    </row>
    <row r="109" spans="2:30" x14ac:dyDescent="0.2">
      <c r="B109" s="208">
        <v>1697</v>
      </c>
      <c r="C109" s="209"/>
      <c r="D109" s="209"/>
      <c r="E109" s="211"/>
      <c r="F109" s="211"/>
      <c r="G109" s="211"/>
      <c r="H109" s="211"/>
      <c r="I109" s="211"/>
      <c r="J109" s="225"/>
      <c r="K109" s="211"/>
      <c r="L109" s="211"/>
      <c r="M109" s="211"/>
      <c r="N109" s="211"/>
      <c r="O109" s="64"/>
      <c r="P109" s="211"/>
      <c r="Q109" s="209"/>
      <c r="R109" s="211"/>
      <c r="S109" s="225"/>
      <c r="T109" s="64"/>
      <c r="U109" s="64"/>
      <c r="V109" s="64"/>
      <c r="X109" s="40"/>
      <c r="Y109" s="40"/>
      <c r="Z109" s="40"/>
      <c r="AA109" s="40"/>
      <c r="AB109" s="40"/>
      <c r="AD109" s="2">
        <v>1697</v>
      </c>
    </row>
    <row r="110" spans="2:30" x14ac:dyDescent="0.2">
      <c r="B110" s="208">
        <v>1698</v>
      </c>
      <c r="C110" s="209"/>
      <c r="D110" s="209"/>
      <c r="E110" s="211"/>
      <c r="F110" s="211"/>
      <c r="G110" s="211"/>
      <c r="H110" s="211"/>
      <c r="I110" s="211"/>
      <c r="J110" s="225"/>
      <c r="K110" s="211"/>
      <c r="L110" s="211"/>
      <c r="M110" s="211"/>
      <c r="N110" s="211"/>
      <c r="O110" s="64"/>
      <c r="P110" s="211"/>
      <c r="Q110" s="209"/>
      <c r="R110" s="211"/>
      <c r="S110" s="225"/>
      <c r="T110" s="64"/>
      <c r="U110" s="64"/>
      <c r="V110" s="64"/>
      <c r="X110" s="40"/>
      <c r="Y110" s="40"/>
      <c r="Z110" s="40"/>
      <c r="AA110" s="40"/>
      <c r="AB110" s="40"/>
      <c r="AD110" s="2">
        <v>1698</v>
      </c>
    </row>
    <row r="111" spans="2:30" x14ac:dyDescent="0.2">
      <c r="B111" s="208">
        <v>1699</v>
      </c>
      <c r="C111" s="209"/>
      <c r="D111" s="209"/>
      <c r="E111" s="211"/>
      <c r="F111" s="211"/>
      <c r="G111" s="211"/>
      <c r="H111" s="211"/>
      <c r="I111" s="211"/>
      <c r="J111" s="225"/>
      <c r="K111" s="211"/>
      <c r="L111" s="211"/>
      <c r="M111" s="211"/>
      <c r="N111" s="211"/>
      <c r="O111" s="64"/>
      <c r="P111" s="211"/>
      <c r="Q111" s="209"/>
      <c r="R111" s="211"/>
      <c r="S111" s="225"/>
      <c r="T111" s="64"/>
      <c r="U111" s="64"/>
      <c r="V111" s="64"/>
      <c r="X111" s="40"/>
      <c r="Y111" s="40"/>
      <c r="Z111" s="40"/>
      <c r="AA111" s="40"/>
      <c r="AB111" s="40"/>
      <c r="AD111" s="2">
        <v>1699</v>
      </c>
    </row>
    <row r="112" spans="2:30" x14ac:dyDescent="0.2">
      <c r="B112" s="208">
        <v>1700</v>
      </c>
      <c r="C112" s="209"/>
      <c r="D112" s="209"/>
      <c r="E112" s="211"/>
      <c r="F112" s="211"/>
      <c r="G112" s="211"/>
      <c r="H112" s="211"/>
      <c r="I112" s="211"/>
      <c r="J112" s="225"/>
      <c r="K112" s="211"/>
      <c r="L112" s="211"/>
      <c r="M112" s="211"/>
      <c r="N112" s="211"/>
      <c r="O112" s="64"/>
      <c r="P112" s="211"/>
      <c r="Q112" s="209"/>
      <c r="R112" s="211"/>
      <c r="S112" s="225"/>
      <c r="T112" s="64"/>
      <c r="U112" s="64"/>
      <c r="V112" s="64"/>
      <c r="X112" s="40"/>
      <c r="Y112" s="40"/>
      <c r="Z112" s="40"/>
      <c r="AA112" s="40"/>
      <c r="AB112" s="40"/>
      <c r="AD112" s="2">
        <v>1700</v>
      </c>
    </row>
    <row r="113" spans="2:30" x14ac:dyDescent="0.2">
      <c r="B113" s="208">
        <v>1701</v>
      </c>
      <c r="C113" s="209"/>
      <c r="D113" s="209"/>
      <c r="E113" s="211"/>
      <c r="F113" s="211"/>
      <c r="G113" s="211"/>
      <c r="H113" s="211"/>
      <c r="I113" s="211"/>
      <c r="J113" s="225"/>
      <c r="K113" s="211"/>
      <c r="L113" s="211"/>
      <c r="M113" s="211"/>
      <c r="N113" s="211"/>
      <c r="O113" s="64"/>
      <c r="P113" s="211"/>
      <c r="Q113" s="209"/>
      <c r="R113" s="211"/>
      <c r="S113" s="225"/>
      <c r="T113" s="64"/>
      <c r="U113" s="64"/>
      <c r="V113" s="64"/>
      <c r="X113" s="40"/>
      <c r="Y113" s="40"/>
      <c r="Z113" s="40"/>
      <c r="AA113" s="40"/>
      <c r="AB113" s="40"/>
      <c r="AD113" s="2">
        <v>1701</v>
      </c>
    </row>
    <row r="114" spans="2:30" x14ac:dyDescent="0.2">
      <c r="B114" s="208">
        <v>1702</v>
      </c>
      <c r="C114" s="209"/>
      <c r="D114" s="209"/>
      <c r="E114" s="211"/>
      <c r="F114" s="211"/>
      <c r="G114" s="211"/>
      <c r="H114" s="211"/>
      <c r="I114" s="211"/>
      <c r="J114" s="225"/>
      <c r="K114" s="211"/>
      <c r="L114" s="211"/>
      <c r="M114" s="211"/>
      <c r="N114" s="211"/>
      <c r="O114" s="64"/>
      <c r="P114" s="211"/>
      <c r="Q114" s="209"/>
      <c r="R114" s="211"/>
      <c r="S114" s="225"/>
      <c r="T114" s="64"/>
      <c r="U114" s="64"/>
      <c r="V114" s="64"/>
      <c r="X114" s="40"/>
      <c r="Y114" s="40"/>
      <c r="Z114" s="40"/>
      <c r="AA114" s="40"/>
      <c r="AB114" s="40"/>
      <c r="AD114" s="2">
        <v>1702</v>
      </c>
    </row>
    <row r="115" spans="2:30" x14ac:dyDescent="0.2">
      <c r="B115" s="208">
        <v>1703</v>
      </c>
      <c r="C115" s="209"/>
      <c r="D115" s="209"/>
      <c r="E115" s="211"/>
      <c r="F115" s="211"/>
      <c r="G115" s="211"/>
      <c r="H115" s="211"/>
      <c r="I115" s="211"/>
      <c r="J115" s="225"/>
      <c r="K115" s="211"/>
      <c r="L115" s="211"/>
      <c r="M115" s="211"/>
      <c r="N115" s="211"/>
      <c r="O115" s="64"/>
      <c r="P115" s="211"/>
      <c r="Q115" s="209"/>
      <c r="R115" s="211"/>
      <c r="S115" s="225"/>
      <c r="T115" s="64"/>
      <c r="U115" s="64"/>
      <c r="V115" s="64"/>
      <c r="X115" s="40"/>
      <c r="Y115" s="40"/>
      <c r="Z115" s="40"/>
      <c r="AA115" s="40"/>
      <c r="AB115" s="40"/>
      <c r="AD115" s="2">
        <v>1703</v>
      </c>
    </row>
    <row r="116" spans="2:30" x14ac:dyDescent="0.2">
      <c r="B116" s="208">
        <v>1704</v>
      </c>
      <c r="C116" s="209"/>
      <c r="D116" s="209"/>
      <c r="E116" s="211"/>
      <c r="F116" s="211"/>
      <c r="G116" s="211"/>
      <c r="H116" s="211"/>
      <c r="I116" s="211"/>
      <c r="J116" s="225"/>
      <c r="K116" s="211"/>
      <c r="L116" s="211"/>
      <c r="M116" s="211"/>
      <c r="N116" s="211"/>
      <c r="O116" s="64"/>
      <c r="P116" s="211"/>
      <c r="Q116" s="209"/>
      <c r="R116" s="211"/>
      <c r="S116" s="225"/>
      <c r="T116" s="64"/>
      <c r="U116" s="64"/>
      <c r="V116" s="64"/>
      <c r="X116" s="40"/>
      <c r="Y116" s="40"/>
      <c r="Z116" s="40"/>
      <c r="AA116" s="40"/>
      <c r="AB116" s="40"/>
      <c r="AD116" s="2">
        <v>1704</v>
      </c>
    </row>
    <row r="117" spans="2:30" x14ac:dyDescent="0.2">
      <c r="B117" s="208">
        <v>1705</v>
      </c>
      <c r="C117" s="209"/>
      <c r="D117" s="209"/>
      <c r="E117" s="211"/>
      <c r="F117" s="211"/>
      <c r="G117" s="211"/>
      <c r="H117" s="211"/>
      <c r="I117" s="211"/>
      <c r="J117" s="225"/>
      <c r="K117" s="211"/>
      <c r="L117" s="211"/>
      <c r="M117" s="211"/>
      <c r="N117" s="211"/>
      <c r="O117" s="64"/>
      <c r="P117" s="211"/>
      <c r="Q117" s="209"/>
      <c r="R117" s="211"/>
      <c r="S117" s="225"/>
      <c r="T117" s="64"/>
      <c r="U117" s="64"/>
      <c r="V117" s="64"/>
      <c r="X117" s="40"/>
      <c r="Y117" s="40"/>
      <c r="Z117" s="40"/>
      <c r="AA117" s="40"/>
      <c r="AB117" s="40"/>
      <c r="AD117" s="2">
        <v>1705</v>
      </c>
    </row>
    <row r="118" spans="2:30" x14ac:dyDescent="0.2">
      <c r="B118" s="208">
        <v>1706</v>
      </c>
      <c r="C118" s="209"/>
      <c r="D118" s="209" t="s">
        <v>1397</v>
      </c>
      <c r="E118" s="211"/>
      <c r="F118" s="211"/>
      <c r="G118" s="211"/>
      <c r="H118" s="211"/>
      <c r="I118" s="211"/>
      <c r="J118" s="225"/>
      <c r="K118" s="211"/>
      <c r="L118" s="211"/>
      <c r="M118" s="211"/>
      <c r="N118" s="211"/>
      <c r="O118" s="64"/>
      <c r="P118" s="211"/>
      <c r="Q118" s="209"/>
      <c r="R118" s="211"/>
      <c r="S118" s="225"/>
      <c r="T118" s="64"/>
      <c r="U118" s="64"/>
      <c r="V118" s="64"/>
      <c r="X118" s="40"/>
      <c r="Y118" s="40"/>
      <c r="Z118" s="40"/>
      <c r="AA118" s="40"/>
      <c r="AB118" s="40"/>
      <c r="AD118" s="2">
        <v>1706</v>
      </c>
    </row>
    <row r="119" spans="2:30" x14ac:dyDescent="0.2">
      <c r="B119" s="208">
        <v>1707</v>
      </c>
      <c r="C119" s="209"/>
      <c r="D119" s="209"/>
      <c r="E119" s="211"/>
      <c r="F119" s="211"/>
      <c r="G119" s="211"/>
      <c r="H119" s="211"/>
      <c r="I119" s="211"/>
      <c r="J119" s="225"/>
      <c r="K119" s="211"/>
      <c r="L119" s="211"/>
      <c r="M119" s="211"/>
      <c r="N119" s="211"/>
      <c r="O119" s="64"/>
      <c r="P119" s="211"/>
      <c r="Q119" s="209"/>
      <c r="R119" s="211"/>
      <c r="S119" s="225"/>
      <c r="T119" s="64"/>
      <c r="U119" s="64"/>
      <c r="V119" s="64"/>
      <c r="X119" s="40"/>
      <c r="Y119" s="40"/>
      <c r="Z119" s="40"/>
      <c r="AA119" s="40"/>
      <c r="AB119" s="40"/>
      <c r="AD119" s="2">
        <v>1707</v>
      </c>
    </row>
    <row r="120" spans="2:30" x14ac:dyDescent="0.2">
      <c r="B120" s="208">
        <v>1708</v>
      </c>
      <c r="C120" s="209"/>
      <c r="D120" s="209"/>
      <c r="E120" s="211"/>
      <c r="F120" s="211"/>
      <c r="G120" s="211"/>
      <c r="H120" s="211"/>
      <c r="I120" s="211"/>
      <c r="J120" s="225"/>
      <c r="K120" s="211"/>
      <c r="L120" s="211"/>
      <c r="M120" s="211"/>
      <c r="N120" s="211"/>
      <c r="O120" s="64"/>
      <c r="P120" s="211"/>
      <c r="Q120" s="209"/>
      <c r="R120" s="211"/>
      <c r="S120" s="225"/>
      <c r="T120" s="64"/>
      <c r="U120" s="64"/>
      <c r="V120" s="64"/>
      <c r="X120" s="40"/>
      <c r="Y120" s="40"/>
      <c r="Z120" s="40"/>
      <c r="AA120" s="40"/>
      <c r="AB120" s="40"/>
      <c r="AD120" s="2">
        <v>1708</v>
      </c>
    </row>
    <row r="121" spans="2:30" x14ac:dyDescent="0.2">
      <c r="B121" s="208">
        <v>1709</v>
      </c>
      <c r="C121" s="209"/>
      <c r="D121" s="209"/>
      <c r="E121" s="211"/>
      <c r="F121" s="211"/>
      <c r="G121" s="211"/>
      <c r="H121" s="211"/>
      <c r="I121" s="211"/>
      <c r="J121" s="225"/>
      <c r="K121" s="211"/>
      <c r="L121" s="211"/>
      <c r="M121" s="211"/>
      <c r="N121" s="211"/>
      <c r="O121" s="64"/>
      <c r="P121" s="211"/>
      <c r="Q121" s="209"/>
      <c r="R121" s="211"/>
      <c r="S121" s="225"/>
      <c r="T121" s="64"/>
      <c r="U121" s="64"/>
      <c r="V121" s="64"/>
      <c r="X121" s="40"/>
      <c r="Y121" s="40"/>
      <c r="Z121" s="40"/>
      <c r="AA121" s="40"/>
      <c r="AB121" s="40"/>
      <c r="AD121" s="2">
        <v>1709</v>
      </c>
    </row>
    <row r="122" spans="2:30" x14ac:dyDescent="0.2">
      <c r="B122" s="208">
        <v>1710</v>
      </c>
      <c r="C122" s="209"/>
      <c r="D122" s="209"/>
      <c r="E122" s="211"/>
      <c r="F122" s="211"/>
      <c r="G122" s="211"/>
      <c r="H122" s="211"/>
      <c r="I122" s="211"/>
      <c r="J122" s="225"/>
      <c r="K122" s="211"/>
      <c r="L122" s="211"/>
      <c r="M122" s="211"/>
      <c r="N122" s="211"/>
      <c r="O122" s="64"/>
      <c r="P122" s="211"/>
      <c r="Q122" s="209"/>
      <c r="R122" s="211"/>
      <c r="S122" s="225"/>
      <c r="T122" s="64"/>
      <c r="U122" s="64"/>
      <c r="V122" s="64"/>
      <c r="X122" s="40"/>
      <c r="Y122" s="40"/>
      <c r="Z122" s="40"/>
      <c r="AA122" s="40"/>
      <c r="AB122" s="40"/>
      <c r="AD122" s="2">
        <v>1710</v>
      </c>
    </row>
    <row r="123" spans="2:30" x14ac:dyDescent="0.2">
      <c r="B123" s="208">
        <v>1711</v>
      </c>
      <c r="C123" s="209"/>
      <c r="D123" s="209"/>
      <c r="E123" s="211"/>
      <c r="F123" s="211"/>
      <c r="G123" s="211"/>
      <c r="H123" s="211"/>
      <c r="I123" s="211"/>
      <c r="J123" s="225"/>
      <c r="K123" s="211"/>
      <c r="L123" s="211"/>
      <c r="M123" s="211"/>
      <c r="N123" s="211"/>
      <c r="O123" s="64"/>
      <c r="P123" s="211"/>
      <c r="Q123" s="209"/>
      <c r="R123" s="211"/>
      <c r="S123" s="225"/>
      <c r="T123" s="64"/>
      <c r="U123" s="64"/>
      <c r="V123" s="64"/>
      <c r="X123" s="40"/>
      <c r="Y123" s="40"/>
      <c r="Z123" s="40"/>
      <c r="AA123" s="40"/>
      <c r="AB123" s="40"/>
      <c r="AD123" s="2">
        <v>1711</v>
      </c>
    </row>
    <row r="124" spans="2:30" x14ac:dyDescent="0.2">
      <c r="B124" s="208">
        <v>1712</v>
      </c>
      <c r="C124" s="209"/>
      <c r="D124" s="209" t="s">
        <v>1345</v>
      </c>
      <c r="E124" s="211"/>
      <c r="F124" s="211"/>
      <c r="G124" s="211"/>
      <c r="H124" s="211"/>
      <c r="I124" s="211"/>
      <c r="J124" s="225"/>
      <c r="K124" s="211"/>
      <c r="L124" s="211"/>
      <c r="M124" s="211"/>
      <c r="N124" s="211"/>
      <c r="O124" s="64"/>
      <c r="P124" s="211"/>
      <c r="Q124" s="209"/>
      <c r="R124" s="211"/>
      <c r="S124" s="225"/>
      <c r="T124" s="64"/>
      <c r="U124" s="64"/>
      <c r="V124" s="64"/>
      <c r="X124" s="40"/>
      <c r="Y124" s="40"/>
      <c r="Z124" s="40"/>
      <c r="AA124" s="40"/>
      <c r="AB124" s="40"/>
      <c r="AD124" s="2">
        <v>1712</v>
      </c>
    </row>
    <row r="125" spans="2:30" x14ac:dyDescent="0.2">
      <c r="B125" s="208">
        <v>1713</v>
      </c>
      <c r="C125" s="209"/>
      <c r="D125" s="209"/>
      <c r="E125" s="211"/>
      <c r="F125" s="211"/>
      <c r="G125" s="211"/>
      <c r="H125" s="211"/>
      <c r="I125" s="211"/>
      <c r="J125" s="225"/>
      <c r="K125" s="211"/>
      <c r="L125" s="211"/>
      <c r="M125" s="211"/>
      <c r="N125" s="211"/>
      <c r="O125" s="64"/>
      <c r="P125" s="211"/>
      <c r="Q125" s="209"/>
      <c r="R125" s="211"/>
      <c r="S125" s="225"/>
      <c r="T125" s="64"/>
      <c r="U125" s="64"/>
      <c r="V125" s="64"/>
      <c r="X125" s="40"/>
      <c r="Y125" s="40"/>
      <c r="Z125" s="40"/>
      <c r="AA125" s="40"/>
      <c r="AB125" s="40"/>
      <c r="AD125" s="2">
        <v>1713</v>
      </c>
    </row>
    <row r="126" spans="2:30" x14ac:dyDescent="0.2">
      <c r="B126" s="208">
        <v>1714</v>
      </c>
      <c r="C126" s="209"/>
      <c r="D126" s="209"/>
      <c r="E126" s="211"/>
      <c r="F126" s="211"/>
      <c r="G126" s="211"/>
      <c r="H126" s="211"/>
      <c r="I126" s="211"/>
      <c r="J126" s="225"/>
      <c r="K126" s="211"/>
      <c r="L126" s="211"/>
      <c r="M126" s="211"/>
      <c r="N126" s="211"/>
      <c r="O126" s="64"/>
      <c r="P126" s="211"/>
      <c r="Q126" s="209"/>
      <c r="R126" s="211"/>
      <c r="S126" s="225"/>
      <c r="T126" s="64"/>
      <c r="U126" s="64"/>
      <c r="V126" s="64"/>
      <c r="X126" s="40"/>
      <c r="Y126" s="40"/>
      <c r="Z126" s="40"/>
      <c r="AA126" s="40"/>
      <c r="AB126" s="40"/>
      <c r="AD126" s="2">
        <v>1714</v>
      </c>
    </row>
    <row r="127" spans="2:30" x14ac:dyDescent="0.2">
      <c r="B127" s="208">
        <v>1715</v>
      </c>
      <c r="C127" s="209"/>
      <c r="D127" s="209"/>
      <c r="E127" s="211"/>
      <c r="F127" s="211"/>
      <c r="G127" s="211"/>
      <c r="H127" s="211"/>
      <c r="I127" s="211"/>
      <c r="J127" s="225"/>
      <c r="K127" s="211"/>
      <c r="L127" s="211"/>
      <c r="M127" s="211"/>
      <c r="N127" s="211"/>
      <c r="O127" s="64"/>
      <c r="P127" s="211"/>
      <c r="Q127" s="209"/>
      <c r="R127" s="211"/>
      <c r="S127" s="225"/>
      <c r="T127" s="64"/>
      <c r="U127" s="64"/>
      <c r="V127" s="64"/>
      <c r="X127" s="40"/>
      <c r="Y127" s="40"/>
      <c r="Z127" s="40"/>
      <c r="AA127" s="40"/>
      <c r="AB127" s="40"/>
      <c r="AD127" s="2">
        <v>1715</v>
      </c>
    </row>
    <row r="128" spans="2:30" x14ac:dyDescent="0.2">
      <c r="B128" s="208">
        <v>1716</v>
      </c>
      <c r="C128" s="209"/>
      <c r="D128" s="209"/>
      <c r="E128" s="211"/>
      <c r="F128" s="211"/>
      <c r="G128" s="211"/>
      <c r="H128" s="211"/>
      <c r="I128" s="211"/>
      <c r="J128" s="225"/>
      <c r="K128" s="211"/>
      <c r="L128" s="211"/>
      <c r="M128" s="211"/>
      <c r="N128" s="211"/>
      <c r="O128" s="64"/>
      <c r="P128" s="211"/>
      <c r="Q128" s="209"/>
      <c r="R128" s="211"/>
      <c r="S128" s="225"/>
      <c r="T128" s="64"/>
      <c r="U128" s="64"/>
      <c r="V128" s="64"/>
      <c r="X128" s="40"/>
      <c r="Y128" s="40"/>
      <c r="Z128" s="40"/>
      <c r="AA128" s="40"/>
      <c r="AB128" s="40"/>
      <c r="AD128" s="2">
        <v>1716</v>
      </c>
    </row>
    <row r="129" spans="2:30" x14ac:dyDescent="0.2">
      <c r="B129" s="208">
        <v>1717</v>
      </c>
      <c r="C129" s="209"/>
      <c r="D129" s="209"/>
      <c r="E129" s="211"/>
      <c r="F129" s="211"/>
      <c r="G129" s="211"/>
      <c r="H129" s="211"/>
      <c r="I129" s="211"/>
      <c r="J129" s="225"/>
      <c r="K129" s="211"/>
      <c r="L129" s="211"/>
      <c r="M129" s="211"/>
      <c r="N129" s="211"/>
      <c r="O129" s="64"/>
      <c r="P129" s="211"/>
      <c r="Q129" s="209"/>
      <c r="R129" s="211"/>
      <c r="S129" s="225"/>
      <c r="T129" s="64"/>
      <c r="U129" s="64"/>
      <c r="V129" s="64"/>
      <c r="X129" s="40"/>
      <c r="Y129" s="40"/>
      <c r="Z129" s="40"/>
      <c r="AA129" s="40"/>
      <c r="AB129" s="40"/>
      <c r="AD129" s="2">
        <v>1717</v>
      </c>
    </row>
    <row r="130" spans="2:30" x14ac:dyDescent="0.2">
      <c r="B130" s="208">
        <v>1718</v>
      </c>
      <c r="C130" s="209"/>
      <c r="D130" s="209"/>
      <c r="E130" s="211"/>
      <c r="F130" s="211"/>
      <c r="G130" s="211"/>
      <c r="H130" s="211"/>
      <c r="I130" s="211"/>
      <c r="J130" s="225"/>
      <c r="K130" s="211"/>
      <c r="L130" s="211"/>
      <c r="M130" s="211"/>
      <c r="N130" s="211"/>
      <c r="O130" s="64"/>
      <c r="P130" s="211"/>
      <c r="Q130" s="209"/>
      <c r="R130" s="211"/>
      <c r="S130" s="225"/>
      <c r="T130" s="64"/>
      <c r="U130" s="64"/>
      <c r="V130" s="64"/>
      <c r="X130" s="40"/>
      <c r="Y130" s="40"/>
      <c r="Z130" s="40"/>
      <c r="AA130" s="40"/>
      <c r="AB130" s="40"/>
      <c r="AD130" s="2">
        <v>1718</v>
      </c>
    </row>
    <row r="131" spans="2:30" x14ac:dyDescent="0.2">
      <c r="B131" s="208">
        <v>1719</v>
      </c>
      <c r="C131" s="209"/>
      <c r="D131" s="209"/>
      <c r="E131" s="211"/>
      <c r="F131" s="211"/>
      <c r="G131" s="211"/>
      <c r="H131" s="211"/>
      <c r="I131" s="211"/>
      <c r="J131" s="225"/>
      <c r="K131" s="211"/>
      <c r="L131" s="211"/>
      <c r="M131" s="211"/>
      <c r="N131" s="211"/>
      <c r="O131" s="64"/>
      <c r="P131" s="211"/>
      <c r="Q131" s="209"/>
      <c r="R131" s="211"/>
      <c r="S131" s="225"/>
      <c r="T131" s="64"/>
      <c r="U131" s="64"/>
      <c r="V131" s="64"/>
      <c r="X131" s="40"/>
      <c r="Y131" s="40"/>
      <c r="Z131" s="40"/>
      <c r="AA131" s="40"/>
      <c r="AB131" s="40"/>
      <c r="AD131" s="2">
        <v>1719</v>
      </c>
    </row>
    <row r="132" spans="2:30" ht="22.8" x14ac:dyDescent="0.2">
      <c r="B132" s="208">
        <v>1720</v>
      </c>
      <c r="C132" s="209"/>
      <c r="D132" s="209"/>
      <c r="E132" s="211"/>
      <c r="F132" s="211" t="s">
        <v>1309</v>
      </c>
      <c r="G132" s="211"/>
      <c r="H132" s="211"/>
      <c r="I132" s="211"/>
      <c r="J132" s="225"/>
      <c r="K132" s="211"/>
      <c r="L132" s="211"/>
      <c r="M132" s="211"/>
      <c r="N132" s="211"/>
      <c r="O132" s="64"/>
      <c r="P132" s="211"/>
      <c r="Q132" s="209"/>
      <c r="R132" s="211"/>
      <c r="S132" s="225"/>
      <c r="T132" s="64"/>
      <c r="U132" s="64"/>
      <c r="V132" s="64"/>
      <c r="X132" s="40"/>
      <c r="Y132" s="40"/>
      <c r="Z132" s="40"/>
      <c r="AA132" s="40"/>
      <c r="AB132" s="40"/>
      <c r="AD132" s="2">
        <v>1720</v>
      </c>
    </row>
    <row r="133" spans="2:30" x14ac:dyDescent="0.2">
      <c r="B133" s="208">
        <v>1721</v>
      </c>
      <c r="C133" s="209"/>
      <c r="D133" s="209"/>
      <c r="E133" s="211"/>
      <c r="F133" s="211"/>
      <c r="G133" s="211"/>
      <c r="H133" s="211"/>
      <c r="I133" s="211"/>
      <c r="J133" s="225"/>
      <c r="K133" s="211"/>
      <c r="L133" s="211"/>
      <c r="M133" s="211"/>
      <c r="N133" s="211"/>
      <c r="O133" s="64"/>
      <c r="P133" s="211"/>
      <c r="Q133" s="209"/>
      <c r="R133" s="211"/>
      <c r="S133" s="225"/>
      <c r="T133" s="64"/>
      <c r="U133" s="64"/>
      <c r="V133" s="64"/>
      <c r="X133" s="40"/>
      <c r="Y133" s="40"/>
      <c r="Z133" s="40"/>
      <c r="AA133" s="40"/>
      <c r="AB133" s="40"/>
      <c r="AD133" s="2">
        <v>1721</v>
      </c>
    </row>
    <row r="134" spans="2:30" x14ac:dyDescent="0.2">
      <c r="B134" s="208">
        <v>1722</v>
      </c>
      <c r="C134" s="209"/>
      <c r="D134" s="209"/>
      <c r="E134" s="211"/>
      <c r="F134" s="211"/>
      <c r="G134" s="211"/>
      <c r="H134" s="211"/>
      <c r="I134" s="211"/>
      <c r="J134" s="225"/>
      <c r="K134" s="211"/>
      <c r="L134" s="211"/>
      <c r="M134" s="211"/>
      <c r="N134" s="211"/>
      <c r="O134" s="64"/>
      <c r="P134" s="211"/>
      <c r="Q134" s="209"/>
      <c r="R134" s="211"/>
      <c r="S134" s="225"/>
      <c r="T134" s="64"/>
      <c r="U134" s="64"/>
      <c r="V134" s="64"/>
      <c r="X134" s="40"/>
      <c r="Y134" s="40"/>
      <c r="Z134" s="40"/>
      <c r="AA134" s="40"/>
      <c r="AB134" s="40"/>
      <c r="AD134" s="2">
        <v>1722</v>
      </c>
    </row>
    <row r="135" spans="2:30" x14ac:dyDescent="0.2">
      <c r="B135" s="208">
        <v>1723</v>
      </c>
      <c r="C135" s="209"/>
      <c r="D135" s="209" t="s">
        <v>1391</v>
      </c>
      <c r="E135" s="211"/>
      <c r="F135" s="211"/>
      <c r="G135" s="211"/>
      <c r="H135" s="211"/>
      <c r="I135" s="211"/>
      <c r="J135" s="225"/>
      <c r="K135" s="211"/>
      <c r="L135" s="211"/>
      <c r="M135" s="211"/>
      <c r="N135" s="211"/>
      <c r="O135" s="64"/>
      <c r="P135" s="211"/>
      <c r="Q135" s="209"/>
      <c r="R135" s="211"/>
      <c r="S135" s="225"/>
      <c r="T135" s="64"/>
      <c r="U135" s="64"/>
      <c r="V135" s="64"/>
      <c r="X135" s="40"/>
      <c r="Y135" s="40"/>
      <c r="Z135" s="40"/>
      <c r="AA135" s="40"/>
      <c r="AB135" s="40"/>
      <c r="AD135" s="2">
        <v>1723</v>
      </c>
    </row>
    <row r="136" spans="2:30" x14ac:dyDescent="0.2">
      <c r="B136" s="208">
        <v>1724</v>
      </c>
      <c r="C136" s="209"/>
      <c r="D136" s="209"/>
      <c r="E136" s="211"/>
      <c r="F136" s="211"/>
      <c r="G136" s="211"/>
      <c r="H136" s="211"/>
      <c r="I136" s="211"/>
      <c r="J136" s="225"/>
      <c r="K136" s="211"/>
      <c r="L136" s="211"/>
      <c r="M136" s="211"/>
      <c r="N136" s="211"/>
      <c r="O136" s="64"/>
      <c r="P136" s="211"/>
      <c r="Q136" s="209"/>
      <c r="R136" s="211"/>
      <c r="S136" s="225"/>
      <c r="T136" s="64"/>
      <c r="U136" s="64"/>
      <c r="V136" s="64"/>
      <c r="X136" s="40"/>
      <c r="Y136" s="40"/>
      <c r="Z136" s="40"/>
      <c r="AA136" s="40"/>
      <c r="AB136" s="40"/>
      <c r="AD136" s="2">
        <v>1724</v>
      </c>
    </row>
    <row r="137" spans="2:30" x14ac:dyDescent="0.2">
      <c r="B137" s="208">
        <v>1725</v>
      </c>
      <c r="C137" s="209"/>
      <c r="D137" s="209"/>
      <c r="E137" s="211"/>
      <c r="F137" s="211"/>
      <c r="G137" s="211"/>
      <c r="H137" s="211"/>
      <c r="I137" s="211"/>
      <c r="J137" s="225"/>
      <c r="K137" s="211"/>
      <c r="L137" s="211"/>
      <c r="M137" s="211"/>
      <c r="N137" s="211"/>
      <c r="O137" s="64"/>
      <c r="P137" s="211"/>
      <c r="Q137" s="209"/>
      <c r="R137" s="211"/>
      <c r="S137" s="225"/>
      <c r="T137" s="64"/>
      <c r="U137" s="64"/>
      <c r="V137" s="64"/>
      <c r="X137" s="40"/>
      <c r="Y137" s="40"/>
      <c r="Z137" s="40"/>
      <c r="AA137" s="40"/>
      <c r="AB137" s="40"/>
      <c r="AD137" s="2">
        <v>1725</v>
      </c>
    </row>
    <row r="138" spans="2:30" x14ac:dyDescent="0.2">
      <c r="B138" s="208">
        <v>1726</v>
      </c>
      <c r="C138" s="209"/>
      <c r="D138" s="209"/>
      <c r="E138" s="211"/>
      <c r="F138" s="211"/>
      <c r="G138" s="211"/>
      <c r="H138" s="211"/>
      <c r="I138" s="211"/>
      <c r="J138" s="225"/>
      <c r="K138" s="211"/>
      <c r="L138" s="211"/>
      <c r="M138" s="211"/>
      <c r="N138" s="211"/>
      <c r="O138" s="64"/>
      <c r="P138" s="211"/>
      <c r="Q138" s="209"/>
      <c r="R138" s="211"/>
      <c r="S138" s="225"/>
      <c r="T138" s="64"/>
      <c r="U138" s="64"/>
      <c r="V138" s="64"/>
      <c r="X138" s="40"/>
      <c r="Y138" s="40"/>
      <c r="Z138" s="40"/>
      <c r="AA138" s="40"/>
      <c r="AB138" s="40"/>
      <c r="AD138" s="2">
        <v>1726</v>
      </c>
    </row>
    <row r="139" spans="2:30" x14ac:dyDescent="0.2">
      <c r="B139" s="208">
        <v>1727</v>
      </c>
      <c r="C139" s="209"/>
      <c r="D139" s="209"/>
      <c r="E139" s="211"/>
      <c r="F139" s="211"/>
      <c r="G139" s="211"/>
      <c r="H139" s="211"/>
      <c r="I139" s="211"/>
      <c r="J139" s="225"/>
      <c r="K139" s="211"/>
      <c r="L139" s="211"/>
      <c r="M139" s="211"/>
      <c r="N139" s="211"/>
      <c r="O139" s="64"/>
      <c r="P139" s="211"/>
      <c r="Q139" s="209"/>
      <c r="R139" s="211"/>
      <c r="S139" s="225"/>
      <c r="T139" s="64"/>
      <c r="U139" s="64"/>
      <c r="V139" s="64"/>
      <c r="X139" s="40"/>
      <c r="Y139" s="40"/>
      <c r="Z139" s="40"/>
      <c r="AA139" s="40"/>
      <c r="AB139" s="40"/>
      <c r="AD139" s="2">
        <v>1727</v>
      </c>
    </row>
    <row r="140" spans="2:30" x14ac:dyDescent="0.2">
      <c r="B140" s="208">
        <v>1728</v>
      </c>
      <c r="C140" s="209"/>
      <c r="D140" s="209" t="s">
        <v>1332</v>
      </c>
      <c r="E140" s="211"/>
      <c r="F140" s="211"/>
      <c r="G140" s="211"/>
      <c r="H140" s="211"/>
      <c r="I140" s="211"/>
      <c r="J140" s="225"/>
      <c r="K140" s="211"/>
      <c r="L140" s="211"/>
      <c r="M140" s="211"/>
      <c r="N140" s="211"/>
      <c r="O140" s="64"/>
      <c r="P140" s="211"/>
      <c r="Q140" s="209"/>
      <c r="R140" s="211"/>
      <c r="S140" s="225"/>
      <c r="T140" s="64"/>
      <c r="U140" s="64"/>
      <c r="V140" s="64"/>
      <c r="X140" s="40"/>
      <c r="Y140" s="40"/>
      <c r="Z140" s="40"/>
      <c r="AA140" s="40"/>
      <c r="AB140" s="40"/>
      <c r="AD140" s="2">
        <v>1728</v>
      </c>
    </row>
    <row r="141" spans="2:30" x14ac:dyDescent="0.2">
      <c r="B141" s="208">
        <v>1729</v>
      </c>
      <c r="C141" s="209"/>
      <c r="D141" s="209"/>
      <c r="E141" s="211"/>
      <c r="F141" s="211"/>
      <c r="G141" s="211"/>
      <c r="H141" s="211"/>
      <c r="I141" s="211"/>
      <c r="J141" s="225"/>
      <c r="K141" s="211"/>
      <c r="L141" s="211"/>
      <c r="M141" s="211"/>
      <c r="N141" s="211"/>
      <c r="O141" s="64"/>
      <c r="P141" s="211"/>
      <c r="Q141" s="209"/>
      <c r="R141" s="211"/>
      <c r="S141" s="225"/>
      <c r="T141" s="64"/>
      <c r="U141" s="64"/>
      <c r="V141" s="64"/>
      <c r="X141" s="40"/>
      <c r="Y141" s="40"/>
      <c r="Z141" s="40"/>
      <c r="AA141" s="40"/>
      <c r="AB141" s="40"/>
      <c r="AD141" s="2">
        <v>1729</v>
      </c>
    </row>
    <row r="142" spans="2:30" x14ac:dyDescent="0.2">
      <c r="B142" s="208">
        <v>1730</v>
      </c>
      <c r="C142" s="209"/>
      <c r="D142" s="209"/>
      <c r="E142" s="211"/>
      <c r="F142" s="211"/>
      <c r="G142" s="211"/>
      <c r="H142" s="211"/>
      <c r="I142" s="211"/>
      <c r="J142" s="225"/>
      <c r="K142" s="211"/>
      <c r="L142" s="211"/>
      <c r="M142" s="211"/>
      <c r="N142" s="211"/>
      <c r="O142" s="64"/>
      <c r="P142" s="211"/>
      <c r="Q142" s="209"/>
      <c r="R142" s="211"/>
      <c r="S142" s="225"/>
      <c r="T142" s="64"/>
      <c r="U142" s="64"/>
      <c r="V142" s="64"/>
      <c r="X142" s="40"/>
      <c r="Y142" s="40"/>
      <c r="Z142" s="40"/>
      <c r="AA142" s="40"/>
      <c r="AB142" s="40"/>
      <c r="AD142" s="2">
        <v>1730</v>
      </c>
    </row>
    <row r="143" spans="2:30" x14ac:dyDescent="0.2">
      <c r="B143" s="208">
        <v>1731</v>
      </c>
      <c r="C143" s="209"/>
      <c r="D143" s="209"/>
      <c r="E143" s="211"/>
      <c r="F143" s="211"/>
      <c r="G143" s="211"/>
      <c r="H143" s="211"/>
      <c r="I143" s="211"/>
      <c r="J143" s="225"/>
      <c r="K143" s="211"/>
      <c r="L143" s="211"/>
      <c r="M143" s="211"/>
      <c r="N143" s="211"/>
      <c r="O143" s="64"/>
      <c r="P143" s="211"/>
      <c r="Q143" s="209"/>
      <c r="R143" s="211"/>
      <c r="S143" s="225"/>
      <c r="T143" s="64"/>
      <c r="U143" s="64"/>
      <c r="V143" s="64"/>
      <c r="X143" s="40"/>
      <c r="Y143" s="40"/>
      <c r="Z143" s="40"/>
      <c r="AA143" s="40"/>
      <c r="AB143" s="40"/>
      <c r="AD143" s="2">
        <v>1731</v>
      </c>
    </row>
    <row r="144" spans="2:30" x14ac:dyDescent="0.2">
      <c r="B144" s="208">
        <v>1732</v>
      </c>
      <c r="C144" s="209"/>
      <c r="D144" s="209" t="s">
        <v>1291</v>
      </c>
      <c r="E144" s="211"/>
      <c r="F144" s="211"/>
      <c r="G144" s="211"/>
      <c r="H144" s="211"/>
      <c r="I144" s="211"/>
      <c r="J144" s="225"/>
      <c r="K144" s="211"/>
      <c r="L144" s="211"/>
      <c r="M144" s="211"/>
      <c r="N144" s="211"/>
      <c r="O144" s="64"/>
      <c r="P144" s="211"/>
      <c r="Q144" s="209"/>
      <c r="R144" s="211"/>
      <c r="S144" s="225"/>
      <c r="T144" s="64"/>
      <c r="U144" s="64"/>
      <c r="V144" s="64"/>
      <c r="X144" s="40"/>
      <c r="Y144" s="40"/>
      <c r="Z144" s="40"/>
      <c r="AA144" s="40"/>
      <c r="AB144" s="40"/>
      <c r="AD144" s="2">
        <v>1732</v>
      </c>
    </row>
    <row r="145" spans="2:30" x14ac:dyDescent="0.2">
      <c r="B145" s="208">
        <v>1733</v>
      </c>
      <c r="C145" s="209"/>
      <c r="D145" s="209"/>
      <c r="E145" s="211"/>
      <c r="F145" s="211"/>
      <c r="G145" s="211"/>
      <c r="H145" s="211"/>
      <c r="I145" s="211"/>
      <c r="J145" s="225"/>
      <c r="K145" s="211"/>
      <c r="L145" s="211"/>
      <c r="M145" s="211"/>
      <c r="N145" s="211"/>
      <c r="O145" s="64"/>
      <c r="P145" s="211"/>
      <c r="Q145" s="209"/>
      <c r="R145" s="211"/>
      <c r="S145" s="225"/>
      <c r="T145" s="64"/>
      <c r="U145" s="64"/>
      <c r="V145" s="64"/>
      <c r="X145" s="40"/>
      <c r="Y145" s="40"/>
      <c r="Z145" s="40"/>
      <c r="AA145" s="40"/>
      <c r="AB145" s="40"/>
      <c r="AD145" s="2">
        <v>1733</v>
      </c>
    </row>
    <row r="146" spans="2:30" x14ac:dyDescent="0.2">
      <c r="B146" s="208">
        <v>1734</v>
      </c>
      <c r="C146" s="209"/>
      <c r="D146" s="209"/>
      <c r="E146" s="211"/>
      <c r="F146" s="211"/>
      <c r="G146" s="211"/>
      <c r="H146" s="211"/>
      <c r="I146" s="211"/>
      <c r="J146" s="225"/>
      <c r="K146" s="211"/>
      <c r="L146" s="211"/>
      <c r="M146" s="211"/>
      <c r="N146" s="211"/>
      <c r="O146" s="64"/>
      <c r="P146" s="211"/>
      <c r="Q146" s="209"/>
      <c r="R146" s="211"/>
      <c r="S146" s="225"/>
      <c r="T146" s="64"/>
      <c r="U146" s="64"/>
      <c r="V146" s="64"/>
      <c r="X146" s="40"/>
      <c r="Y146" s="40"/>
      <c r="Z146" s="40"/>
      <c r="AA146" s="40"/>
      <c r="AB146" s="40"/>
      <c r="AD146" s="2">
        <v>1734</v>
      </c>
    </row>
    <row r="147" spans="2:30" x14ac:dyDescent="0.2">
      <c r="B147" s="208">
        <v>1735</v>
      </c>
      <c r="C147" s="209"/>
      <c r="D147" s="209"/>
      <c r="E147" s="211"/>
      <c r="F147" s="211"/>
      <c r="G147" s="211"/>
      <c r="H147" s="211"/>
      <c r="I147" s="211"/>
      <c r="J147" s="225"/>
      <c r="K147" s="211"/>
      <c r="L147" s="211"/>
      <c r="M147" s="211"/>
      <c r="N147" s="211"/>
      <c r="O147" s="64"/>
      <c r="P147" s="211"/>
      <c r="Q147" s="209"/>
      <c r="R147" s="211"/>
      <c r="S147" s="225"/>
      <c r="T147" s="64"/>
      <c r="U147" s="64"/>
      <c r="V147" s="64"/>
      <c r="X147" s="40"/>
      <c r="Y147" s="40"/>
      <c r="Z147" s="40"/>
      <c r="AA147" s="40"/>
      <c r="AB147" s="40"/>
      <c r="AD147" s="2">
        <v>1735</v>
      </c>
    </row>
    <row r="148" spans="2:30" x14ac:dyDescent="0.2">
      <c r="B148" s="208">
        <v>1736</v>
      </c>
      <c r="C148" s="209"/>
      <c r="D148" s="209" t="s">
        <v>1480</v>
      </c>
      <c r="E148" s="211"/>
      <c r="F148" s="211"/>
      <c r="G148" s="211"/>
      <c r="H148" s="211"/>
      <c r="I148" s="211"/>
      <c r="J148" s="225"/>
      <c r="K148" s="211"/>
      <c r="L148" s="211"/>
      <c r="M148" s="211"/>
      <c r="N148" s="211"/>
      <c r="O148" s="64"/>
      <c r="P148" s="211"/>
      <c r="Q148" s="209"/>
      <c r="R148" s="211"/>
      <c r="S148" s="225"/>
      <c r="T148" s="64"/>
      <c r="U148" s="64"/>
      <c r="V148" s="64"/>
      <c r="X148" s="40"/>
      <c r="Y148" s="40"/>
      <c r="Z148" s="40"/>
      <c r="AA148" s="40"/>
      <c r="AB148" s="40"/>
      <c r="AD148" s="2">
        <v>1736</v>
      </c>
    </row>
    <row r="149" spans="2:30" x14ac:dyDescent="0.2">
      <c r="B149" s="208">
        <v>1737</v>
      </c>
      <c r="C149" s="209"/>
      <c r="D149" s="209"/>
      <c r="E149" s="211"/>
      <c r="F149" s="211"/>
      <c r="G149" s="211"/>
      <c r="H149" s="211"/>
      <c r="I149" s="211"/>
      <c r="J149" s="225"/>
      <c r="K149" s="211"/>
      <c r="L149" s="211"/>
      <c r="M149" s="211"/>
      <c r="N149" s="211"/>
      <c r="O149" s="64"/>
      <c r="P149" s="211"/>
      <c r="Q149" s="209"/>
      <c r="R149" s="211"/>
      <c r="S149" s="225"/>
      <c r="T149" s="64"/>
      <c r="U149" s="64"/>
      <c r="V149" s="64"/>
      <c r="X149" s="40"/>
      <c r="Y149" s="40"/>
      <c r="Z149" s="40"/>
      <c r="AA149" s="40"/>
      <c r="AB149" s="40"/>
      <c r="AD149" s="2">
        <v>1737</v>
      </c>
    </row>
    <row r="150" spans="2:30" x14ac:dyDescent="0.2">
      <c r="B150" s="208">
        <v>1738</v>
      </c>
      <c r="C150" s="209"/>
      <c r="D150" s="209"/>
      <c r="E150" s="211"/>
      <c r="F150" s="211"/>
      <c r="G150" s="211"/>
      <c r="H150" s="211"/>
      <c r="I150" s="211"/>
      <c r="J150" s="225"/>
      <c r="K150" s="211"/>
      <c r="L150" s="211"/>
      <c r="M150" s="211"/>
      <c r="N150" s="211"/>
      <c r="O150" s="64"/>
      <c r="P150" s="211"/>
      <c r="Q150" s="209"/>
      <c r="R150" s="211"/>
      <c r="S150" s="225"/>
      <c r="T150" s="64"/>
      <c r="U150" s="64"/>
      <c r="V150" s="64"/>
      <c r="X150" s="40"/>
      <c r="Y150" s="40"/>
      <c r="Z150" s="40"/>
      <c r="AA150" s="40"/>
      <c r="AB150" s="40"/>
      <c r="AD150" s="2">
        <v>1738</v>
      </c>
    </row>
    <row r="151" spans="2:30" x14ac:dyDescent="0.2">
      <c r="B151" s="208">
        <v>1739</v>
      </c>
      <c r="C151" s="209"/>
      <c r="D151" s="209"/>
      <c r="E151" s="211"/>
      <c r="F151" s="211"/>
      <c r="G151" s="211"/>
      <c r="H151" s="211"/>
      <c r="I151" s="211"/>
      <c r="J151" s="225"/>
      <c r="K151" s="211"/>
      <c r="L151" s="211"/>
      <c r="M151" s="211"/>
      <c r="N151" s="211"/>
      <c r="O151" s="64"/>
      <c r="P151" s="211"/>
      <c r="Q151" s="209"/>
      <c r="R151" s="211"/>
      <c r="S151" s="225"/>
      <c r="T151" s="64"/>
      <c r="U151" s="64"/>
      <c r="V151" s="64"/>
      <c r="X151" s="40"/>
      <c r="Y151" s="40"/>
      <c r="Z151" s="40"/>
      <c r="AA151" s="40"/>
      <c r="AB151" s="40"/>
      <c r="AD151" s="2">
        <v>1739</v>
      </c>
    </row>
    <row r="152" spans="2:30" x14ac:dyDescent="0.2">
      <c r="B152" s="208">
        <v>1740</v>
      </c>
      <c r="C152" s="209"/>
      <c r="D152" s="209"/>
      <c r="E152" s="211"/>
      <c r="F152" s="211"/>
      <c r="G152" s="211"/>
      <c r="H152" s="211"/>
      <c r="I152" s="211"/>
      <c r="J152" s="225"/>
      <c r="K152" s="211"/>
      <c r="L152" s="211"/>
      <c r="M152" s="211"/>
      <c r="N152" s="211"/>
      <c r="O152" s="64"/>
      <c r="P152" s="211"/>
      <c r="Q152" s="209"/>
      <c r="R152" s="211"/>
      <c r="S152" s="225"/>
      <c r="T152" s="64"/>
      <c r="U152" s="64"/>
      <c r="V152" s="64"/>
      <c r="X152" s="40"/>
      <c r="Y152" s="40"/>
      <c r="Z152" s="40"/>
      <c r="AA152" s="40"/>
      <c r="AB152" s="40"/>
      <c r="AD152" s="2">
        <v>1740</v>
      </c>
    </row>
    <row r="153" spans="2:30" x14ac:dyDescent="0.2">
      <c r="B153" s="208">
        <v>1741</v>
      </c>
      <c r="C153" s="209"/>
      <c r="D153" s="209"/>
      <c r="E153" s="211"/>
      <c r="F153" s="211"/>
      <c r="G153" s="211"/>
      <c r="H153" s="211"/>
      <c r="I153" s="211"/>
      <c r="J153" s="225"/>
      <c r="K153" s="211"/>
      <c r="L153" s="211"/>
      <c r="M153" s="211"/>
      <c r="N153" s="211"/>
      <c r="O153" s="64"/>
      <c r="P153" s="211"/>
      <c r="Q153" s="209"/>
      <c r="R153" s="211"/>
      <c r="S153" s="225"/>
      <c r="T153" s="64"/>
      <c r="U153" s="64"/>
      <c r="V153" s="64"/>
      <c r="X153" s="40"/>
      <c r="Y153" s="40"/>
      <c r="Z153" s="40"/>
      <c r="AA153" s="40"/>
      <c r="AB153" s="40"/>
      <c r="AD153" s="2">
        <v>1741</v>
      </c>
    </row>
    <row r="154" spans="2:30" x14ac:dyDescent="0.2">
      <c r="B154" s="208">
        <v>1742</v>
      </c>
      <c r="C154" s="209"/>
      <c r="D154" s="209"/>
      <c r="E154" s="211"/>
      <c r="F154" s="211"/>
      <c r="G154" s="211"/>
      <c r="H154" s="211"/>
      <c r="I154" s="211"/>
      <c r="J154" s="225"/>
      <c r="K154" s="211"/>
      <c r="L154" s="211"/>
      <c r="M154" s="211"/>
      <c r="N154" s="211"/>
      <c r="O154" s="64"/>
      <c r="P154" s="211"/>
      <c r="Q154" s="209"/>
      <c r="R154" s="211"/>
      <c r="S154" s="225"/>
      <c r="T154" s="64"/>
      <c r="U154" s="64"/>
      <c r="V154" s="64"/>
      <c r="X154" s="40"/>
      <c r="Y154" s="40"/>
      <c r="Z154" s="40"/>
      <c r="AA154" s="40"/>
      <c r="AB154" s="40"/>
      <c r="AD154" s="2">
        <v>1742</v>
      </c>
    </row>
    <row r="155" spans="2:30" x14ac:dyDescent="0.2">
      <c r="B155" s="208">
        <v>1743</v>
      </c>
      <c r="C155" s="209"/>
      <c r="D155" s="209" t="s">
        <v>1405</v>
      </c>
      <c r="E155" s="211"/>
      <c r="F155" s="211"/>
      <c r="G155" s="211"/>
      <c r="H155" s="211"/>
      <c r="I155" s="211"/>
      <c r="J155" s="225"/>
      <c r="K155" s="211"/>
      <c r="L155" s="211"/>
      <c r="M155" s="211"/>
      <c r="N155" s="211"/>
      <c r="O155" s="64"/>
      <c r="P155" s="211"/>
      <c r="Q155" s="209"/>
      <c r="R155" s="211"/>
      <c r="S155" s="225"/>
      <c r="T155" s="64"/>
      <c r="U155" s="64"/>
      <c r="V155" s="64"/>
      <c r="X155" s="40"/>
      <c r="Y155" s="40"/>
      <c r="Z155" s="40"/>
      <c r="AA155" s="40"/>
      <c r="AB155" s="40"/>
      <c r="AD155" s="2">
        <v>1743</v>
      </c>
    </row>
    <row r="156" spans="2:30" x14ac:dyDescent="0.2">
      <c r="B156" s="208">
        <v>1744</v>
      </c>
      <c r="C156" s="209"/>
      <c r="D156" s="209"/>
      <c r="E156" s="211"/>
      <c r="F156" s="211"/>
      <c r="G156" s="211"/>
      <c r="H156" s="211"/>
      <c r="I156" s="211"/>
      <c r="J156" s="225"/>
      <c r="K156" s="211"/>
      <c r="L156" s="211"/>
      <c r="M156" s="211"/>
      <c r="N156" s="211"/>
      <c r="O156" s="64"/>
      <c r="P156" s="211"/>
      <c r="Q156" s="209"/>
      <c r="R156" s="211"/>
      <c r="S156" s="225"/>
      <c r="T156" s="64"/>
      <c r="U156" s="64"/>
      <c r="V156" s="64"/>
      <c r="X156" s="40"/>
      <c r="Y156" s="40"/>
      <c r="Z156" s="40"/>
      <c r="AA156" s="40"/>
      <c r="AB156" s="40"/>
      <c r="AD156" s="2">
        <v>1744</v>
      </c>
    </row>
    <row r="157" spans="2:30" x14ac:dyDescent="0.2">
      <c r="B157" s="208">
        <v>1745</v>
      </c>
      <c r="C157" s="209"/>
      <c r="D157" s="209"/>
      <c r="E157" s="211"/>
      <c r="F157" s="211"/>
      <c r="G157" s="211"/>
      <c r="H157" s="211"/>
      <c r="I157" s="211"/>
      <c r="J157" s="225"/>
      <c r="K157" s="211"/>
      <c r="L157" s="211"/>
      <c r="M157" s="211"/>
      <c r="N157" s="211"/>
      <c r="O157" s="64"/>
      <c r="P157" s="211"/>
      <c r="Q157" s="209"/>
      <c r="R157" s="211"/>
      <c r="S157" s="225"/>
      <c r="T157" s="64"/>
      <c r="U157" s="64"/>
      <c r="V157" s="64"/>
      <c r="X157" s="40"/>
      <c r="Y157" s="40"/>
      <c r="Z157" s="40"/>
      <c r="AA157" s="40"/>
      <c r="AB157" s="40"/>
      <c r="AD157" s="2">
        <v>1745</v>
      </c>
    </row>
    <row r="158" spans="2:30" x14ac:dyDescent="0.2">
      <c r="B158" s="208">
        <v>1746</v>
      </c>
      <c r="C158" s="209"/>
      <c r="D158" s="209"/>
      <c r="E158" s="211"/>
      <c r="F158" s="211"/>
      <c r="G158" s="211"/>
      <c r="H158" s="211"/>
      <c r="I158" s="211"/>
      <c r="J158" s="225"/>
      <c r="K158" s="211"/>
      <c r="L158" s="211"/>
      <c r="M158" s="211"/>
      <c r="N158" s="211"/>
      <c r="O158" s="64"/>
      <c r="P158" s="211"/>
      <c r="Q158" s="209"/>
      <c r="R158" s="211"/>
      <c r="S158" s="225"/>
      <c r="T158" s="64"/>
      <c r="U158" s="64"/>
      <c r="V158" s="64"/>
      <c r="X158" s="40"/>
      <c r="Y158" s="40"/>
      <c r="Z158" s="40"/>
      <c r="AA158" s="40"/>
      <c r="AB158" s="40"/>
      <c r="AD158" s="2">
        <v>1746</v>
      </c>
    </row>
    <row r="159" spans="2:30" x14ac:dyDescent="0.2">
      <c r="B159" s="208">
        <v>1747</v>
      </c>
      <c r="C159" s="209"/>
      <c r="D159" s="209"/>
      <c r="E159" s="211"/>
      <c r="F159" s="211"/>
      <c r="G159" s="211"/>
      <c r="H159" s="211"/>
      <c r="I159" s="211"/>
      <c r="J159" s="225"/>
      <c r="K159" s="211"/>
      <c r="L159" s="211"/>
      <c r="M159" s="211"/>
      <c r="N159" s="211"/>
      <c r="O159" s="64"/>
      <c r="P159" s="211"/>
      <c r="Q159" s="209"/>
      <c r="R159" s="211"/>
      <c r="S159" s="225"/>
      <c r="T159" s="64"/>
      <c r="U159" s="64"/>
      <c r="V159" s="64"/>
      <c r="X159" s="40"/>
      <c r="Y159" s="40"/>
      <c r="Z159" s="40"/>
      <c r="AA159" s="40"/>
      <c r="AB159" s="40"/>
      <c r="AD159" s="2">
        <v>1747</v>
      </c>
    </row>
    <row r="160" spans="2:30" x14ac:dyDescent="0.2">
      <c r="B160" s="208">
        <v>1748</v>
      </c>
      <c r="C160" s="209"/>
      <c r="D160" s="209"/>
      <c r="E160" s="211"/>
      <c r="F160" s="211"/>
      <c r="G160" s="211"/>
      <c r="H160" s="211"/>
      <c r="I160" s="211"/>
      <c r="J160" s="225"/>
      <c r="K160" s="211"/>
      <c r="L160" s="211"/>
      <c r="M160" s="211"/>
      <c r="N160" s="211"/>
      <c r="O160" s="64"/>
      <c r="P160" s="211"/>
      <c r="Q160" s="209"/>
      <c r="R160" s="211"/>
      <c r="S160" s="225"/>
      <c r="T160" s="64"/>
      <c r="U160" s="64"/>
      <c r="V160" s="64"/>
      <c r="X160" s="40"/>
      <c r="Y160" s="40"/>
      <c r="Z160" s="40"/>
      <c r="AA160" s="40"/>
      <c r="AB160" s="40"/>
      <c r="AD160" s="2">
        <v>1748</v>
      </c>
    </row>
    <row r="161" spans="2:30" x14ac:dyDescent="0.2">
      <c r="B161" s="208">
        <v>1749</v>
      </c>
      <c r="C161" s="209"/>
      <c r="D161" s="209"/>
      <c r="E161" s="211"/>
      <c r="F161" s="211"/>
      <c r="G161" s="211"/>
      <c r="H161" s="211"/>
      <c r="I161" s="211"/>
      <c r="J161" s="225"/>
      <c r="K161" s="211"/>
      <c r="L161" s="211"/>
      <c r="M161" s="211"/>
      <c r="N161" s="211"/>
      <c r="O161" s="64"/>
      <c r="P161" s="211"/>
      <c r="Q161" s="209"/>
      <c r="R161" s="211"/>
      <c r="S161" s="225"/>
      <c r="T161" s="64"/>
      <c r="U161" s="64"/>
      <c r="V161" s="64"/>
      <c r="X161" s="40"/>
      <c r="Y161" s="40"/>
      <c r="Z161" s="40"/>
      <c r="AA161" s="40"/>
      <c r="AB161" s="40"/>
      <c r="AD161" s="2">
        <v>1749</v>
      </c>
    </row>
    <row r="162" spans="2:30" x14ac:dyDescent="0.2">
      <c r="B162" s="208">
        <v>1750</v>
      </c>
      <c r="C162" s="209"/>
      <c r="D162" s="209"/>
      <c r="E162" s="211"/>
      <c r="F162" s="211"/>
      <c r="G162" s="211"/>
      <c r="H162" s="211"/>
      <c r="I162" s="211"/>
      <c r="J162" s="225"/>
      <c r="K162" s="211"/>
      <c r="L162" s="211"/>
      <c r="M162" s="211"/>
      <c r="N162" s="211"/>
      <c r="O162" s="64"/>
      <c r="P162" s="211"/>
      <c r="Q162" s="209"/>
      <c r="R162" s="211"/>
      <c r="S162" s="225"/>
      <c r="T162" s="64"/>
      <c r="U162" s="64"/>
      <c r="V162" s="64"/>
      <c r="X162" s="40"/>
      <c r="Y162" s="40"/>
      <c r="Z162" s="40"/>
      <c r="AA162" s="40"/>
      <c r="AB162" s="40"/>
      <c r="AD162" s="2">
        <v>1750</v>
      </c>
    </row>
    <row r="163" spans="2:30" x14ac:dyDescent="0.2">
      <c r="B163" s="208">
        <v>1751</v>
      </c>
      <c r="C163" s="209"/>
      <c r="D163" s="209"/>
      <c r="E163" s="211"/>
      <c r="F163" s="211"/>
      <c r="G163" s="211"/>
      <c r="H163" s="211"/>
      <c r="I163" s="211"/>
      <c r="J163" s="225"/>
      <c r="K163" s="211"/>
      <c r="L163" s="211"/>
      <c r="M163" s="211"/>
      <c r="N163" s="211"/>
      <c r="O163" s="64"/>
      <c r="P163" s="211"/>
      <c r="Q163" s="209"/>
      <c r="R163" s="211"/>
      <c r="S163" s="225"/>
      <c r="T163" s="64"/>
      <c r="U163" s="64"/>
      <c r="V163" s="64"/>
      <c r="X163" s="40"/>
      <c r="Y163" s="40"/>
      <c r="Z163" s="40"/>
      <c r="AA163" s="40"/>
      <c r="AB163" s="40"/>
      <c r="AD163" s="2">
        <v>1751</v>
      </c>
    </row>
    <row r="164" spans="2:30" x14ac:dyDescent="0.2">
      <c r="B164" s="208">
        <v>1752</v>
      </c>
      <c r="C164" s="209"/>
      <c r="D164" s="209"/>
      <c r="E164" s="211"/>
      <c r="F164" s="211"/>
      <c r="G164" s="211"/>
      <c r="H164" s="211"/>
      <c r="I164" s="211"/>
      <c r="J164" s="225"/>
      <c r="K164" s="211"/>
      <c r="L164" s="211"/>
      <c r="M164" s="211"/>
      <c r="N164" s="211"/>
      <c r="O164" s="64"/>
      <c r="P164" s="211"/>
      <c r="Q164" s="209"/>
      <c r="R164" s="211"/>
      <c r="S164" s="225"/>
      <c r="T164" s="64"/>
      <c r="U164" s="64"/>
      <c r="V164" s="64"/>
      <c r="X164" s="40"/>
      <c r="Y164" s="40"/>
      <c r="Z164" s="40"/>
      <c r="AA164" s="40"/>
      <c r="AB164" s="40"/>
      <c r="AD164" s="2">
        <v>1752</v>
      </c>
    </row>
    <row r="165" spans="2:30" x14ac:dyDescent="0.2">
      <c r="B165" s="208">
        <v>1753</v>
      </c>
      <c r="C165" s="209"/>
      <c r="D165" s="209"/>
      <c r="E165" s="211"/>
      <c r="F165" s="211"/>
      <c r="G165" s="211"/>
      <c r="H165" s="211"/>
      <c r="I165" s="211"/>
      <c r="J165" s="225"/>
      <c r="K165" s="211"/>
      <c r="L165" s="211"/>
      <c r="M165" s="211"/>
      <c r="N165" s="211"/>
      <c r="O165" s="64"/>
      <c r="P165" s="211"/>
      <c r="Q165" s="209"/>
      <c r="R165" s="211"/>
      <c r="S165" s="225"/>
      <c r="T165" s="64"/>
      <c r="U165" s="64"/>
      <c r="V165" s="64"/>
      <c r="X165" s="40"/>
      <c r="Y165" s="40"/>
      <c r="Z165" s="40"/>
      <c r="AA165" s="40"/>
      <c r="AB165" s="40"/>
      <c r="AD165" s="2">
        <v>1753</v>
      </c>
    </row>
    <row r="166" spans="2:30" x14ac:dyDescent="0.2">
      <c r="B166" s="208">
        <v>1754</v>
      </c>
      <c r="C166" s="209"/>
      <c r="D166" s="209"/>
      <c r="E166" s="211"/>
      <c r="F166" s="211"/>
      <c r="G166" s="211"/>
      <c r="H166" s="211"/>
      <c r="I166" s="211"/>
      <c r="J166" s="225"/>
      <c r="K166" s="211"/>
      <c r="L166" s="211"/>
      <c r="M166" s="211"/>
      <c r="N166" s="211"/>
      <c r="O166" s="64"/>
      <c r="P166" s="211"/>
      <c r="Q166" s="209"/>
      <c r="R166" s="211"/>
      <c r="S166" s="225"/>
      <c r="T166" s="64"/>
      <c r="U166" s="64"/>
      <c r="V166" s="64"/>
      <c r="X166" s="40"/>
      <c r="Y166" s="40"/>
      <c r="Z166" s="40"/>
      <c r="AA166" s="40"/>
      <c r="AB166" s="40"/>
      <c r="AD166" s="2">
        <v>1754</v>
      </c>
    </row>
    <row r="167" spans="2:30" x14ac:dyDescent="0.2">
      <c r="B167" s="208">
        <v>1755</v>
      </c>
      <c r="C167" s="209"/>
      <c r="D167" s="209"/>
      <c r="E167" s="211"/>
      <c r="F167" s="211"/>
      <c r="G167" s="211"/>
      <c r="H167" s="211"/>
      <c r="I167" s="211"/>
      <c r="J167" s="225"/>
      <c r="K167" s="211"/>
      <c r="L167" s="211"/>
      <c r="M167" s="211"/>
      <c r="N167" s="211"/>
      <c r="O167" s="64"/>
      <c r="P167" s="211"/>
      <c r="Q167" s="209"/>
      <c r="R167" s="211"/>
      <c r="S167" s="225"/>
      <c r="T167" s="64"/>
      <c r="U167" s="64"/>
      <c r="V167" s="64"/>
      <c r="X167" s="40"/>
      <c r="Y167" s="40"/>
      <c r="Z167" s="40"/>
      <c r="AA167" s="40"/>
      <c r="AB167" s="40"/>
      <c r="AD167" s="2">
        <v>1755</v>
      </c>
    </row>
    <row r="168" spans="2:30" x14ac:dyDescent="0.2">
      <c r="B168" s="208">
        <v>1756</v>
      </c>
      <c r="C168" s="209"/>
      <c r="D168" s="209"/>
      <c r="E168" s="211"/>
      <c r="F168" s="211"/>
      <c r="G168" s="211"/>
      <c r="H168" s="211"/>
      <c r="I168" s="211"/>
      <c r="J168" s="225"/>
      <c r="K168" s="211"/>
      <c r="L168" s="211"/>
      <c r="M168" s="211"/>
      <c r="N168" s="211"/>
      <c r="O168" s="64"/>
      <c r="P168" s="211"/>
      <c r="Q168" s="209"/>
      <c r="R168" s="211"/>
      <c r="S168" s="225"/>
      <c r="T168" s="64"/>
      <c r="U168" s="64"/>
      <c r="V168" s="64"/>
      <c r="X168" s="40"/>
      <c r="Y168" s="40"/>
      <c r="Z168" s="40"/>
      <c r="AA168" s="40"/>
      <c r="AB168" s="40"/>
      <c r="AD168" s="2">
        <v>1756</v>
      </c>
    </row>
    <row r="169" spans="2:30" x14ac:dyDescent="0.2">
      <c r="B169" s="208">
        <v>1757</v>
      </c>
      <c r="C169" s="209"/>
      <c r="D169" s="209"/>
      <c r="E169" s="211"/>
      <c r="F169" s="211"/>
      <c r="G169" s="211"/>
      <c r="H169" s="211"/>
      <c r="I169" s="211"/>
      <c r="J169" s="225"/>
      <c r="K169" s="211"/>
      <c r="L169" s="211"/>
      <c r="M169" s="211"/>
      <c r="N169" s="211"/>
      <c r="O169" s="64"/>
      <c r="P169" s="211"/>
      <c r="Q169" s="209"/>
      <c r="R169" s="211"/>
      <c r="S169" s="225"/>
      <c r="T169" s="64"/>
      <c r="U169" s="64"/>
      <c r="V169" s="64"/>
      <c r="X169" s="40"/>
      <c r="Y169" s="40"/>
      <c r="Z169" s="40"/>
      <c r="AA169" s="40"/>
      <c r="AB169" s="40"/>
      <c r="AD169" s="2">
        <v>1757</v>
      </c>
    </row>
    <row r="170" spans="2:30" x14ac:dyDescent="0.2">
      <c r="B170" s="208">
        <v>1758</v>
      </c>
      <c r="C170" s="209"/>
      <c r="D170" s="209"/>
      <c r="E170" s="211"/>
      <c r="F170" s="211"/>
      <c r="G170" s="211"/>
      <c r="H170" s="211"/>
      <c r="I170" s="211"/>
      <c r="J170" s="225"/>
      <c r="K170" s="211"/>
      <c r="L170" s="211"/>
      <c r="M170" s="211"/>
      <c r="N170" s="211"/>
      <c r="O170" s="64"/>
      <c r="P170" s="211"/>
      <c r="Q170" s="209"/>
      <c r="R170" s="211"/>
      <c r="S170" s="225"/>
      <c r="T170" s="64"/>
      <c r="U170" s="64"/>
      <c r="V170" s="64"/>
      <c r="X170" s="40"/>
      <c r="Y170" s="40"/>
      <c r="Z170" s="40"/>
      <c r="AA170" s="40"/>
      <c r="AB170" s="40"/>
      <c r="AD170" s="2">
        <v>1758</v>
      </c>
    </row>
    <row r="171" spans="2:30" x14ac:dyDescent="0.2">
      <c r="B171" s="208">
        <v>1759</v>
      </c>
      <c r="C171" s="209"/>
      <c r="D171" s="209"/>
      <c r="E171" s="211"/>
      <c r="F171" s="211"/>
      <c r="G171" s="211"/>
      <c r="H171" s="211"/>
      <c r="I171" s="211"/>
      <c r="J171" s="225"/>
      <c r="K171" s="211"/>
      <c r="L171" s="211"/>
      <c r="M171" s="211"/>
      <c r="N171" s="211"/>
      <c r="O171" s="64"/>
      <c r="P171" s="211"/>
      <c r="Q171" s="209"/>
      <c r="R171" s="211"/>
      <c r="S171" s="225"/>
      <c r="T171" s="64"/>
      <c r="U171" s="64"/>
      <c r="V171" s="64"/>
      <c r="X171" s="40"/>
      <c r="Y171" s="40"/>
      <c r="Z171" s="40"/>
      <c r="AA171" s="40"/>
      <c r="AB171" s="40"/>
      <c r="AD171" s="2">
        <v>1759</v>
      </c>
    </row>
    <row r="172" spans="2:30" x14ac:dyDescent="0.2">
      <c r="B172" s="208">
        <v>1760</v>
      </c>
      <c r="C172" s="209"/>
      <c r="D172" s="209"/>
      <c r="E172" s="211"/>
      <c r="F172" s="211"/>
      <c r="G172" s="211"/>
      <c r="H172" s="211"/>
      <c r="I172" s="211"/>
      <c r="J172" s="225"/>
      <c r="K172" s="211"/>
      <c r="L172" s="211"/>
      <c r="M172" s="211"/>
      <c r="N172" s="211"/>
      <c r="O172" s="64"/>
      <c r="P172" s="211"/>
      <c r="Q172" s="209"/>
      <c r="R172" s="211"/>
      <c r="S172" s="225"/>
      <c r="T172" s="64"/>
      <c r="U172" s="64"/>
      <c r="V172" s="64"/>
      <c r="X172" s="40"/>
      <c r="Y172" s="40"/>
      <c r="Z172" s="40"/>
      <c r="AA172" s="40"/>
      <c r="AB172" s="40"/>
      <c r="AD172" s="2">
        <v>1760</v>
      </c>
    </row>
    <row r="173" spans="2:30" x14ac:dyDescent="0.2">
      <c r="B173" s="208">
        <v>1761</v>
      </c>
      <c r="C173" s="209"/>
      <c r="D173" s="209"/>
      <c r="E173" s="211"/>
      <c r="F173" s="211"/>
      <c r="G173" s="211"/>
      <c r="H173" s="211"/>
      <c r="I173" s="211"/>
      <c r="J173" s="225"/>
      <c r="K173" s="211"/>
      <c r="L173" s="211"/>
      <c r="M173" s="211"/>
      <c r="N173" s="211"/>
      <c r="O173" s="64"/>
      <c r="P173" s="211"/>
      <c r="Q173" s="209"/>
      <c r="R173" s="211"/>
      <c r="S173" s="225"/>
      <c r="T173" s="64"/>
      <c r="U173" s="64"/>
      <c r="V173" s="64"/>
      <c r="X173" s="40"/>
      <c r="Y173" s="40"/>
      <c r="Z173" s="40"/>
      <c r="AA173" s="40"/>
      <c r="AB173" s="40"/>
      <c r="AD173" s="2">
        <v>1761</v>
      </c>
    </row>
    <row r="174" spans="2:30" x14ac:dyDescent="0.2">
      <c r="B174" s="208">
        <v>1762</v>
      </c>
      <c r="C174" s="209"/>
      <c r="D174" s="209"/>
      <c r="E174" s="211"/>
      <c r="F174" s="211"/>
      <c r="G174" s="211"/>
      <c r="H174" s="211"/>
      <c r="I174" s="211"/>
      <c r="J174" s="225"/>
      <c r="K174" s="211"/>
      <c r="L174" s="211"/>
      <c r="M174" s="211"/>
      <c r="N174" s="211"/>
      <c r="O174" s="64"/>
      <c r="P174" s="211"/>
      <c r="Q174" s="209"/>
      <c r="R174" s="211"/>
      <c r="S174" s="225"/>
      <c r="T174" s="64"/>
      <c r="U174" s="64"/>
      <c r="V174" s="64"/>
      <c r="X174" s="40"/>
      <c r="Y174" s="40"/>
      <c r="Z174" s="40"/>
      <c r="AA174" s="40"/>
      <c r="AB174" s="40"/>
      <c r="AD174" s="2">
        <v>1762</v>
      </c>
    </row>
    <row r="175" spans="2:30" x14ac:dyDescent="0.2">
      <c r="B175" s="208">
        <v>1763</v>
      </c>
      <c r="C175" s="209"/>
      <c r="D175" s="209"/>
      <c r="E175" s="211"/>
      <c r="F175" s="211"/>
      <c r="G175" s="211"/>
      <c r="H175" s="211"/>
      <c r="I175" s="211"/>
      <c r="J175" s="225"/>
      <c r="K175" s="211"/>
      <c r="L175" s="211"/>
      <c r="M175" s="211"/>
      <c r="N175" s="211"/>
      <c r="O175" s="64"/>
      <c r="P175" s="211"/>
      <c r="Q175" s="209"/>
      <c r="R175" s="211"/>
      <c r="S175" s="225"/>
      <c r="T175" s="64"/>
      <c r="U175" s="64"/>
      <c r="V175" s="64"/>
      <c r="X175" s="40"/>
      <c r="Y175" s="40"/>
      <c r="Z175" s="40"/>
      <c r="AA175" s="40"/>
      <c r="AB175" s="40"/>
      <c r="AD175" s="2">
        <v>1763</v>
      </c>
    </row>
    <row r="176" spans="2:30" x14ac:dyDescent="0.2">
      <c r="B176" s="208">
        <v>1764</v>
      </c>
      <c r="C176" s="209" t="s">
        <v>1244</v>
      </c>
      <c r="D176" s="209"/>
      <c r="E176" s="211"/>
      <c r="F176" s="211"/>
      <c r="G176" s="211"/>
      <c r="H176" s="211"/>
      <c r="I176" s="211"/>
      <c r="J176" s="225"/>
      <c r="K176" s="211"/>
      <c r="L176" s="211"/>
      <c r="M176" s="211"/>
      <c r="N176" s="211"/>
      <c r="O176" s="64"/>
      <c r="P176" s="211"/>
      <c r="Q176" s="209"/>
      <c r="R176" s="211"/>
      <c r="S176" s="225"/>
      <c r="T176" s="64"/>
      <c r="U176" s="64"/>
      <c r="V176" s="64"/>
      <c r="X176" s="40"/>
      <c r="Y176" s="40"/>
      <c r="Z176" s="40"/>
      <c r="AA176" s="40"/>
      <c r="AB176" s="40"/>
      <c r="AD176" s="2">
        <v>1764</v>
      </c>
    </row>
    <row r="177" spans="2:30" x14ac:dyDescent="0.2">
      <c r="B177" s="208">
        <v>1765</v>
      </c>
      <c r="C177" s="209"/>
      <c r="D177" s="209"/>
      <c r="E177" s="211"/>
      <c r="F177" s="211"/>
      <c r="G177" s="211"/>
      <c r="H177" s="211"/>
      <c r="I177" s="211"/>
      <c r="J177" s="225"/>
      <c r="K177" s="211"/>
      <c r="L177" s="211"/>
      <c r="M177" s="211"/>
      <c r="N177" s="211"/>
      <c r="O177" s="64"/>
      <c r="P177" s="211"/>
      <c r="Q177" s="209"/>
      <c r="R177" s="211"/>
      <c r="S177" s="225"/>
      <c r="T177" s="64"/>
      <c r="U177" s="64"/>
      <c r="V177" s="64"/>
      <c r="X177" s="40"/>
      <c r="Y177" s="40"/>
      <c r="Z177" s="40"/>
      <c r="AA177" s="40"/>
      <c r="AB177" s="40"/>
      <c r="AD177" s="2">
        <v>1765</v>
      </c>
    </row>
    <row r="178" spans="2:30" x14ac:dyDescent="0.2">
      <c r="B178" s="208">
        <v>1766</v>
      </c>
      <c r="C178" s="209"/>
      <c r="D178" s="209"/>
      <c r="E178" s="211"/>
      <c r="F178" s="211"/>
      <c r="G178" s="211"/>
      <c r="H178" s="211"/>
      <c r="I178" s="211"/>
      <c r="J178" s="225"/>
      <c r="K178" s="211"/>
      <c r="L178" s="211"/>
      <c r="M178" s="211"/>
      <c r="N178" s="211"/>
      <c r="O178" s="64"/>
      <c r="P178" s="211"/>
      <c r="Q178" s="209"/>
      <c r="R178" s="211"/>
      <c r="S178" s="225"/>
      <c r="T178" s="64"/>
      <c r="U178" s="64"/>
      <c r="V178" s="64"/>
      <c r="X178" s="40"/>
      <c r="Y178" s="40"/>
      <c r="Z178" s="40"/>
      <c r="AA178" s="40"/>
      <c r="AB178" s="40"/>
      <c r="AD178" s="2">
        <v>1766</v>
      </c>
    </row>
    <row r="179" spans="2:30" x14ac:dyDescent="0.2">
      <c r="B179" s="208">
        <v>1767</v>
      </c>
      <c r="C179" s="209"/>
      <c r="D179" s="209"/>
      <c r="E179" s="211"/>
      <c r="F179" s="211"/>
      <c r="G179" s="211"/>
      <c r="H179" s="211"/>
      <c r="I179" s="211"/>
      <c r="J179" s="225"/>
      <c r="K179" s="211"/>
      <c r="L179" s="211"/>
      <c r="M179" s="211"/>
      <c r="N179" s="211"/>
      <c r="O179" s="64"/>
      <c r="P179" s="211"/>
      <c r="Q179" s="209"/>
      <c r="R179" s="211"/>
      <c r="S179" s="225"/>
      <c r="T179" s="64"/>
      <c r="U179" s="64"/>
      <c r="V179" s="64"/>
      <c r="X179" s="40"/>
      <c r="Y179" s="40"/>
      <c r="Z179" s="40"/>
      <c r="AA179" s="40"/>
      <c r="AB179" s="40"/>
      <c r="AD179" s="2">
        <v>1767</v>
      </c>
    </row>
    <row r="180" spans="2:30" x14ac:dyDescent="0.2">
      <c r="B180" s="208">
        <v>1768</v>
      </c>
      <c r="C180" s="209"/>
      <c r="D180" s="209"/>
      <c r="E180" s="211"/>
      <c r="F180" s="211"/>
      <c r="G180" s="211"/>
      <c r="H180" s="211"/>
      <c r="I180" s="211"/>
      <c r="J180" s="225"/>
      <c r="K180" s="211"/>
      <c r="L180" s="211"/>
      <c r="M180" s="211"/>
      <c r="N180" s="211"/>
      <c r="O180" s="64"/>
      <c r="P180" s="211"/>
      <c r="Q180" s="209"/>
      <c r="R180" s="211"/>
      <c r="S180" s="225"/>
      <c r="T180" s="64"/>
      <c r="U180" s="64"/>
      <c r="V180" s="64"/>
      <c r="X180" s="40"/>
      <c r="Y180" s="40"/>
      <c r="Z180" s="40"/>
      <c r="AA180" s="40"/>
      <c r="AB180" s="40"/>
      <c r="AD180" s="2">
        <v>1768</v>
      </c>
    </row>
    <row r="181" spans="2:30" x14ac:dyDescent="0.2">
      <c r="B181" s="208">
        <v>1769</v>
      </c>
      <c r="C181" s="209"/>
      <c r="D181" s="209"/>
      <c r="E181" s="211"/>
      <c r="F181" s="211"/>
      <c r="G181" s="211"/>
      <c r="H181" s="211"/>
      <c r="I181" s="211"/>
      <c r="J181" s="225"/>
      <c r="K181" s="211"/>
      <c r="L181" s="211"/>
      <c r="M181" s="211"/>
      <c r="N181" s="211"/>
      <c r="O181" s="64"/>
      <c r="P181" s="211"/>
      <c r="Q181" s="209"/>
      <c r="R181" s="211"/>
      <c r="S181" s="225"/>
      <c r="T181" s="64"/>
      <c r="U181" s="64"/>
      <c r="V181" s="64"/>
      <c r="X181" s="40"/>
      <c r="Y181" s="40"/>
      <c r="Z181" s="40"/>
      <c r="AA181" s="40"/>
      <c r="AB181" s="40"/>
      <c r="AD181" s="2">
        <v>1769</v>
      </c>
    </row>
    <row r="182" spans="2:30" x14ac:dyDescent="0.2">
      <c r="B182" s="208">
        <v>1770</v>
      </c>
      <c r="C182" s="209"/>
      <c r="D182" s="209"/>
      <c r="E182" s="211"/>
      <c r="F182" s="211"/>
      <c r="G182" s="211"/>
      <c r="H182" s="211"/>
      <c r="I182" s="211"/>
      <c r="J182" s="225"/>
      <c r="K182" s="211"/>
      <c r="L182" s="211"/>
      <c r="M182" s="211"/>
      <c r="N182" s="211"/>
      <c r="O182" s="64"/>
      <c r="P182" s="211"/>
      <c r="Q182" s="209"/>
      <c r="R182" s="211"/>
      <c r="S182" s="225"/>
      <c r="T182" s="64"/>
      <c r="U182" s="64"/>
      <c r="V182" s="64"/>
      <c r="X182" s="40"/>
      <c r="Y182" s="40"/>
      <c r="Z182" s="40"/>
      <c r="AA182" s="40"/>
      <c r="AB182" s="40"/>
      <c r="AD182" s="2">
        <v>1770</v>
      </c>
    </row>
    <row r="183" spans="2:30" x14ac:dyDescent="0.2">
      <c r="B183" s="208">
        <v>1771</v>
      </c>
      <c r="C183" s="209"/>
      <c r="D183" s="209"/>
      <c r="E183" s="211"/>
      <c r="F183" s="211"/>
      <c r="G183" s="211"/>
      <c r="H183" s="211"/>
      <c r="I183" s="211"/>
      <c r="J183" s="225"/>
      <c r="K183" s="211"/>
      <c r="L183" s="211"/>
      <c r="M183" s="211"/>
      <c r="N183" s="211"/>
      <c r="O183" s="64"/>
      <c r="P183" s="211"/>
      <c r="Q183" s="209"/>
      <c r="R183" s="211"/>
      <c r="S183" s="225"/>
      <c r="T183" s="64"/>
      <c r="U183" s="64"/>
      <c r="V183" s="64"/>
      <c r="X183" s="40"/>
      <c r="Y183" s="40"/>
      <c r="Z183" s="40"/>
      <c r="AA183" s="40"/>
      <c r="AB183" s="40"/>
      <c r="AD183" s="2">
        <v>1771</v>
      </c>
    </row>
    <row r="184" spans="2:30" x14ac:dyDescent="0.2">
      <c r="B184" s="208">
        <v>1772</v>
      </c>
      <c r="C184" s="209"/>
      <c r="D184" s="209" t="s">
        <v>1392</v>
      </c>
      <c r="E184" s="211"/>
      <c r="F184" s="211"/>
      <c r="G184" s="211"/>
      <c r="H184" s="211"/>
      <c r="I184" s="211"/>
      <c r="J184" s="225"/>
      <c r="K184" s="211"/>
      <c r="L184" s="211"/>
      <c r="M184" s="211"/>
      <c r="N184" s="211"/>
      <c r="O184" s="64"/>
      <c r="P184" s="211"/>
      <c r="Q184" s="209"/>
      <c r="R184" s="211"/>
      <c r="S184" s="225"/>
      <c r="T184" s="64"/>
      <c r="U184" s="64"/>
      <c r="V184" s="64"/>
      <c r="X184" s="40"/>
      <c r="Y184" s="40"/>
      <c r="Z184" s="40"/>
      <c r="AA184" s="40"/>
      <c r="AB184" s="40"/>
      <c r="AD184" s="2">
        <v>1772</v>
      </c>
    </row>
    <row r="185" spans="2:30" x14ac:dyDescent="0.2">
      <c r="B185" s="208">
        <v>1773</v>
      </c>
      <c r="C185" s="209"/>
      <c r="D185" s="209"/>
      <c r="E185" s="211"/>
      <c r="F185" s="211"/>
      <c r="G185" s="211"/>
      <c r="H185" s="211"/>
      <c r="I185" s="211"/>
      <c r="J185" s="225"/>
      <c r="K185" s="211"/>
      <c r="L185" s="211"/>
      <c r="M185" s="211"/>
      <c r="N185" s="211"/>
      <c r="O185" s="64"/>
      <c r="P185" s="211"/>
      <c r="Q185" s="209"/>
      <c r="R185" s="211"/>
      <c r="S185" s="225"/>
      <c r="T185" s="64"/>
      <c r="U185" s="64"/>
      <c r="V185" s="64"/>
      <c r="X185" s="40"/>
      <c r="Y185" s="40"/>
      <c r="Z185" s="40"/>
      <c r="AA185" s="40"/>
      <c r="AB185" s="40"/>
      <c r="AD185" s="2">
        <v>1773</v>
      </c>
    </row>
    <row r="186" spans="2:30" x14ac:dyDescent="0.2">
      <c r="B186" s="208">
        <v>1774</v>
      </c>
      <c r="C186" s="209"/>
      <c r="D186" s="209"/>
      <c r="E186" s="211"/>
      <c r="F186" s="211"/>
      <c r="G186" s="211"/>
      <c r="H186" s="211"/>
      <c r="I186" s="211"/>
      <c r="J186" s="225"/>
      <c r="K186" s="211"/>
      <c r="L186" s="211"/>
      <c r="M186" s="211"/>
      <c r="N186" s="211"/>
      <c r="O186" s="64"/>
      <c r="P186" s="211"/>
      <c r="Q186" s="209"/>
      <c r="R186" s="211"/>
      <c r="S186" s="225"/>
      <c r="T186" s="64"/>
      <c r="U186" s="64"/>
      <c r="V186" s="64"/>
      <c r="X186" s="40"/>
      <c r="Y186" s="40"/>
      <c r="Z186" s="40"/>
      <c r="AA186" s="40"/>
      <c r="AB186" s="40"/>
      <c r="AD186" s="2">
        <v>1774</v>
      </c>
    </row>
    <row r="187" spans="2:30" x14ac:dyDescent="0.2">
      <c r="B187" s="208">
        <v>1775</v>
      </c>
      <c r="C187" s="209"/>
      <c r="D187" s="209"/>
      <c r="E187" s="211" t="s">
        <v>1453</v>
      </c>
      <c r="F187" s="211"/>
      <c r="G187" s="211"/>
      <c r="H187" s="211"/>
      <c r="I187" s="211"/>
      <c r="J187" s="225"/>
      <c r="K187" s="211"/>
      <c r="L187" s="211"/>
      <c r="M187" s="211"/>
      <c r="N187" s="211"/>
      <c r="O187" s="64"/>
      <c r="P187" s="211"/>
      <c r="Q187" s="209"/>
      <c r="R187" s="211"/>
      <c r="S187" s="225"/>
      <c r="T187" s="64"/>
      <c r="U187" s="64"/>
      <c r="V187" s="64"/>
      <c r="X187" s="40"/>
      <c r="Y187" s="40"/>
      <c r="Z187" s="40"/>
      <c r="AA187" s="40"/>
      <c r="AB187" s="40"/>
      <c r="AD187" s="2">
        <v>1775</v>
      </c>
    </row>
    <row r="188" spans="2:30" x14ac:dyDescent="0.2">
      <c r="B188" s="208">
        <v>1776</v>
      </c>
      <c r="C188" s="209" t="s">
        <v>1242</v>
      </c>
      <c r="D188" s="209"/>
      <c r="E188" s="211" t="s">
        <v>1454</v>
      </c>
      <c r="F188" s="211"/>
      <c r="G188" s="211"/>
      <c r="H188" s="211"/>
      <c r="I188" s="211"/>
      <c r="J188" s="225"/>
      <c r="K188" s="211"/>
      <c r="L188" s="211"/>
      <c r="M188" s="211"/>
      <c r="N188" s="211"/>
      <c r="O188" s="64"/>
      <c r="P188" s="211"/>
      <c r="Q188" s="209"/>
      <c r="R188" s="211"/>
      <c r="S188" s="225"/>
      <c r="T188" s="64"/>
      <c r="U188" s="64"/>
      <c r="V188" s="64"/>
      <c r="X188" s="40"/>
      <c r="Y188" s="40"/>
      <c r="Z188" s="40"/>
      <c r="AA188" s="40"/>
      <c r="AB188" s="40"/>
      <c r="AD188" s="2">
        <v>1776</v>
      </c>
    </row>
    <row r="189" spans="2:30" x14ac:dyDescent="0.2">
      <c r="B189" s="208">
        <v>1777</v>
      </c>
      <c r="C189" s="209"/>
      <c r="D189" s="209"/>
      <c r="E189" s="211"/>
      <c r="F189" s="211"/>
      <c r="G189" s="211"/>
      <c r="H189" s="211"/>
      <c r="I189" s="211"/>
      <c r="J189" s="225"/>
      <c r="K189" s="211"/>
      <c r="L189" s="211"/>
      <c r="M189" s="211"/>
      <c r="N189" s="211"/>
      <c r="O189" s="64"/>
      <c r="P189" s="211"/>
      <c r="Q189" s="209"/>
      <c r="R189" s="211"/>
      <c r="S189" s="225"/>
      <c r="T189" s="64"/>
      <c r="U189" s="64"/>
      <c r="V189" s="64"/>
      <c r="X189" s="40"/>
      <c r="Y189" s="40"/>
      <c r="Z189" s="40"/>
      <c r="AA189" s="40"/>
      <c r="AB189" s="40"/>
      <c r="AD189" s="2">
        <v>1777</v>
      </c>
    </row>
    <row r="190" spans="2:30" x14ac:dyDescent="0.2">
      <c r="B190" s="208">
        <v>1778</v>
      </c>
      <c r="C190" s="209"/>
      <c r="D190" s="209"/>
      <c r="E190" s="211"/>
      <c r="F190" s="211"/>
      <c r="G190" s="211"/>
      <c r="H190" s="211"/>
      <c r="I190" s="211"/>
      <c r="J190" s="225"/>
      <c r="K190" s="211"/>
      <c r="L190" s="211"/>
      <c r="M190" s="211"/>
      <c r="N190" s="211"/>
      <c r="O190" s="64"/>
      <c r="P190" s="211"/>
      <c r="Q190" s="209"/>
      <c r="R190" s="211"/>
      <c r="S190" s="225"/>
      <c r="T190" s="64"/>
      <c r="U190" s="64"/>
      <c r="V190" s="64"/>
      <c r="X190" s="40"/>
      <c r="Y190" s="40"/>
      <c r="Z190" s="40"/>
      <c r="AA190" s="40"/>
      <c r="AB190" s="40"/>
      <c r="AD190" s="2">
        <v>1778</v>
      </c>
    </row>
    <row r="191" spans="2:30" x14ac:dyDescent="0.2">
      <c r="B191" s="208">
        <v>1779</v>
      </c>
      <c r="C191" s="209" t="s">
        <v>1336</v>
      </c>
      <c r="D191" s="209"/>
      <c r="E191" s="211"/>
      <c r="F191" s="211"/>
      <c r="G191" s="211"/>
      <c r="H191" s="211"/>
      <c r="I191" s="211"/>
      <c r="J191" s="225"/>
      <c r="K191" s="211"/>
      <c r="L191" s="211"/>
      <c r="M191" s="211"/>
      <c r="N191" s="211"/>
      <c r="O191" s="64"/>
      <c r="P191" s="211"/>
      <c r="Q191" s="209"/>
      <c r="R191" s="211"/>
      <c r="S191" s="225"/>
      <c r="T191" s="64"/>
      <c r="U191" s="64"/>
      <c r="V191" s="64"/>
      <c r="X191" s="40"/>
      <c r="Y191" s="40"/>
      <c r="Z191" s="40"/>
      <c r="AA191" s="40"/>
      <c r="AB191" s="40"/>
      <c r="AD191" s="2">
        <v>1779</v>
      </c>
    </row>
    <row r="192" spans="2:30" x14ac:dyDescent="0.2">
      <c r="B192" s="208">
        <v>1780</v>
      </c>
      <c r="C192" s="209"/>
      <c r="D192" s="209"/>
      <c r="E192" s="211"/>
      <c r="F192" s="211"/>
      <c r="G192" s="211"/>
      <c r="H192" s="211"/>
      <c r="I192" s="211"/>
      <c r="J192" s="225"/>
      <c r="K192" s="211"/>
      <c r="L192" s="211"/>
      <c r="M192" s="211"/>
      <c r="N192" s="211"/>
      <c r="O192" s="64"/>
      <c r="P192" s="211"/>
      <c r="Q192" s="209"/>
      <c r="R192" s="211"/>
      <c r="S192" s="225"/>
      <c r="T192" s="64"/>
      <c r="U192" s="64"/>
      <c r="V192" s="64"/>
      <c r="X192" s="40"/>
      <c r="Y192" s="40"/>
      <c r="Z192" s="40"/>
      <c r="AA192" s="40"/>
      <c r="AB192" s="40"/>
      <c r="AD192" s="2">
        <v>1780</v>
      </c>
    </row>
    <row r="193" spans="2:30" x14ac:dyDescent="0.2">
      <c r="B193" s="208">
        <v>1781</v>
      </c>
      <c r="C193" s="209" t="s">
        <v>1243</v>
      </c>
      <c r="D193" s="209"/>
      <c r="E193" s="211"/>
      <c r="F193" s="211"/>
      <c r="G193" s="211"/>
      <c r="H193" s="211"/>
      <c r="I193" s="211"/>
      <c r="J193" s="225"/>
      <c r="K193" s="211"/>
      <c r="L193" s="211"/>
      <c r="M193" s="211"/>
      <c r="N193" s="211"/>
      <c r="O193" s="64"/>
      <c r="P193" s="211"/>
      <c r="Q193" s="209"/>
      <c r="R193" s="211"/>
      <c r="S193" s="225"/>
      <c r="T193" s="64"/>
      <c r="U193" s="64"/>
      <c r="V193" s="64"/>
      <c r="X193" s="40"/>
      <c r="Y193" s="40"/>
      <c r="Z193" s="40"/>
      <c r="AA193" s="40"/>
      <c r="AB193" s="40"/>
      <c r="AD193" s="2">
        <v>1781</v>
      </c>
    </row>
    <row r="194" spans="2:30" x14ac:dyDescent="0.2">
      <c r="B194" s="208">
        <v>1782</v>
      </c>
      <c r="C194" s="209"/>
      <c r="D194" s="209"/>
      <c r="E194" s="211"/>
      <c r="F194" s="211"/>
      <c r="G194" s="211"/>
      <c r="H194" s="211"/>
      <c r="I194" s="211"/>
      <c r="J194" s="225"/>
      <c r="K194" s="211"/>
      <c r="L194" s="211"/>
      <c r="M194" s="211"/>
      <c r="N194" s="211"/>
      <c r="O194" s="64"/>
      <c r="P194" s="211"/>
      <c r="Q194" s="209"/>
      <c r="R194" s="211"/>
      <c r="S194" s="225"/>
      <c r="T194" s="64"/>
      <c r="U194" s="64"/>
      <c r="V194" s="64"/>
      <c r="X194" s="40"/>
      <c r="Y194" s="40"/>
      <c r="Z194" s="40"/>
      <c r="AA194" s="40"/>
      <c r="AB194" s="40"/>
      <c r="AD194" s="2">
        <v>1782</v>
      </c>
    </row>
    <row r="195" spans="2:30" x14ac:dyDescent="0.2">
      <c r="B195" s="208">
        <v>1783</v>
      </c>
      <c r="C195" s="209"/>
      <c r="D195" s="209"/>
      <c r="E195" s="211"/>
      <c r="F195" s="211"/>
      <c r="G195" s="211"/>
      <c r="H195" s="211"/>
      <c r="I195" s="211"/>
      <c r="J195" s="225"/>
      <c r="K195" s="211"/>
      <c r="L195" s="211"/>
      <c r="M195" s="211"/>
      <c r="N195" s="211"/>
      <c r="O195" s="64"/>
      <c r="P195" s="211"/>
      <c r="Q195" s="209"/>
      <c r="R195" s="211"/>
      <c r="S195" s="225"/>
      <c r="T195" s="64"/>
      <c r="U195" s="64"/>
      <c r="V195" s="64"/>
      <c r="X195" s="40"/>
      <c r="Y195" s="40"/>
      <c r="Z195" s="40"/>
      <c r="AA195" s="40"/>
      <c r="AB195" s="40"/>
      <c r="AD195" s="2">
        <v>1783</v>
      </c>
    </row>
    <row r="196" spans="2:30" ht="22.8" x14ac:dyDescent="0.2">
      <c r="B196" s="208">
        <v>1784</v>
      </c>
      <c r="C196" s="209"/>
      <c r="D196" s="209"/>
      <c r="E196" s="211" t="s">
        <v>1698</v>
      </c>
      <c r="F196" s="211"/>
      <c r="G196" s="211"/>
      <c r="H196" s="211"/>
      <c r="I196" s="211"/>
      <c r="J196" s="225"/>
      <c r="K196" s="211"/>
      <c r="L196" s="211"/>
      <c r="M196" s="211"/>
      <c r="N196" s="211"/>
      <c r="O196" s="64"/>
      <c r="P196" s="211"/>
      <c r="Q196" s="209"/>
      <c r="R196" s="211"/>
      <c r="S196" s="225"/>
      <c r="T196" s="64"/>
      <c r="U196" s="64"/>
      <c r="V196" s="64"/>
      <c r="X196" s="40"/>
      <c r="Y196" s="40"/>
      <c r="Z196" s="40"/>
      <c r="AA196" s="40"/>
      <c r="AB196" s="40"/>
      <c r="AD196" s="2">
        <v>1784</v>
      </c>
    </row>
    <row r="197" spans="2:30" x14ac:dyDescent="0.2">
      <c r="B197" s="208">
        <v>1785</v>
      </c>
      <c r="C197" s="209"/>
      <c r="D197" s="209"/>
      <c r="E197" s="211"/>
      <c r="F197" s="211"/>
      <c r="G197" s="211"/>
      <c r="H197" s="211"/>
      <c r="I197" s="211"/>
      <c r="J197" s="225"/>
      <c r="K197" s="211"/>
      <c r="L197" s="211"/>
      <c r="M197" s="211"/>
      <c r="N197" s="211"/>
      <c r="O197" s="64"/>
      <c r="P197" s="211"/>
      <c r="Q197" s="209"/>
      <c r="R197" s="211"/>
      <c r="S197" s="225"/>
      <c r="T197" s="64"/>
      <c r="U197" s="64"/>
      <c r="V197" s="64"/>
      <c r="X197" s="40"/>
      <c r="Y197" s="40"/>
      <c r="Z197" s="40"/>
      <c r="AA197" s="40"/>
      <c r="AB197" s="40"/>
      <c r="AD197" s="2">
        <v>1785</v>
      </c>
    </row>
    <row r="198" spans="2:30" x14ac:dyDescent="0.2">
      <c r="B198" s="208">
        <v>1786</v>
      </c>
      <c r="C198" s="209"/>
      <c r="D198" s="209"/>
      <c r="E198" s="211"/>
      <c r="F198" s="211"/>
      <c r="G198" s="211"/>
      <c r="H198" s="211"/>
      <c r="I198" s="211"/>
      <c r="J198" s="225"/>
      <c r="K198" s="211"/>
      <c r="L198" s="211"/>
      <c r="M198" s="211"/>
      <c r="N198" s="211"/>
      <c r="O198" s="64"/>
      <c r="P198" s="211"/>
      <c r="Q198" s="209"/>
      <c r="R198" s="211"/>
      <c r="S198" s="225"/>
      <c r="T198" s="64"/>
      <c r="U198" s="64"/>
      <c r="V198" s="64"/>
      <c r="X198" s="40"/>
      <c r="Y198" s="40"/>
      <c r="Z198" s="40"/>
      <c r="AA198" s="40"/>
      <c r="AB198" s="40"/>
      <c r="AD198" s="2">
        <v>1786</v>
      </c>
    </row>
    <row r="199" spans="2:30" x14ac:dyDescent="0.2">
      <c r="B199" s="208">
        <v>1787</v>
      </c>
      <c r="C199" s="209"/>
      <c r="D199" s="209"/>
      <c r="E199" s="211"/>
      <c r="F199" s="211"/>
      <c r="G199" s="211"/>
      <c r="H199" s="211"/>
      <c r="I199" s="211"/>
      <c r="J199" s="225"/>
      <c r="K199" s="211"/>
      <c r="L199" s="211"/>
      <c r="M199" s="211"/>
      <c r="N199" s="211"/>
      <c r="O199" s="64"/>
      <c r="P199" s="211"/>
      <c r="Q199" s="209"/>
      <c r="R199" s="211"/>
      <c r="S199" s="225"/>
      <c r="T199" s="64"/>
      <c r="U199" s="64"/>
      <c r="V199" s="64"/>
      <c r="X199" s="40"/>
      <c r="Y199" s="40"/>
      <c r="Z199" s="40"/>
      <c r="AA199" s="40"/>
      <c r="AB199" s="40"/>
      <c r="AD199" s="2">
        <v>1787</v>
      </c>
    </row>
    <row r="200" spans="2:30" x14ac:dyDescent="0.2">
      <c r="B200" s="208">
        <v>1788</v>
      </c>
      <c r="C200" s="209"/>
      <c r="D200" s="209"/>
      <c r="E200" s="211"/>
      <c r="F200" s="211"/>
      <c r="G200" s="211"/>
      <c r="H200" s="211"/>
      <c r="I200" s="211"/>
      <c r="J200" s="225"/>
      <c r="K200" s="211"/>
      <c r="L200" s="211"/>
      <c r="M200" s="211"/>
      <c r="N200" s="211"/>
      <c r="O200" s="64"/>
      <c r="P200" s="211"/>
      <c r="Q200" s="209"/>
      <c r="R200" s="211"/>
      <c r="S200" s="225"/>
      <c r="T200" s="64"/>
      <c r="U200" s="64"/>
      <c r="V200" s="64"/>
      <c r="X200" s="40"/>
      <c r="Y200" s="40"/>
      <c r="Z200" s="40"/>
      <c r="AA200" s="40"/>
      <c r="AB200" s="40"/>
      <c r="AD200" s="2">
        <v>1788</v>
      </c>
    </row>
    <row r="201" spans="2:30" x14ac:dyDescent="0.2">
      <c r="B201" s="208">
        <v>1789</v>
      </c>
      <c r="C201" s="209"/>
      <c r="D201" s="209"/>
      <c r="E201" s="211"/>
      <c r="F201" s="211"/>
      <c r="G201" s="211"/>
      <c r="H201" s="211"/>
      <c r="I201" s="211"/>
      <c r="J201" s="225"/>
      <c r="K201" s="211"/>
      <c r="L201" s="211"/>
      <c r="M201" s="211"/>
      <c r="N201" s="211"/>
      <c r="O201" s="64"/>
      <c r="P201" s="211"/>
      <c r="Q201" s="209"/>
      <c r="R201" s="211"/>
      <c r="S201" s="225"/>
      <c r="T201" s="64"/>
      <c r="U201" s="64"/>
      <c r="V201" s="64"/>
      <c r="X201" s="40"/>
      <c r="Y201" s="40"/>
      <c r="Z201" s="40"/>
      <c r="AA201" s="40"/>
      <c r="AB201" s="40"/>
      <c r="AD201" s="2">
        <v>1789</v>
      </c>
    </row>
    <row r="202" spans="2:30" x14ac:dyDescent="0.2">
      <c r="B202" s="208">
        <v>1790</v>
      </c>
      <c r="C202" s="209" t="s">
        <v>1481</v>
      </c>
      <c r="D202" s="209"/>
      <c r="E202" s="211"/>
      <c r="F202" s="211"/>
      <c r="G202" s="211"/>
      <c r="H202" s="211"/>
      <c r="I202" s="211"/>
      <c r="J202" s="225"/>
      <c r="K202" s="211"/>
      <c r="L202" s="211"/>
      <c r="M202" s="211"/>
      <c r="N202" s="211"/>
      <c r="O202" s="64"/>
      <c r="P202" s="211"/>
      <c r="Q202" s="209"/>
      <c r="R202" s="211"/>
      <c r="S202" s="225"/>
      <c r="T202" s="64"/>
      <c r="U202" s="64"/>
      <c r="V202" s="64"/>
      <c r="X202" s="40"/>
      <c r="Y202" s="40"/>
      <c r="Z202" s="40"/>
      <c r="AA202" s="40"/>
      <c r="AB202" s="40"/>
      <c r="AD202" s="2">
        <v>1790</v>
      </c>
    </row>
    <row r="203" spans="2:30" x14ac:dyDescent="0.2">
      <c r="B203" s="208">
        <v>1791</v>
      </c>
      <c r="C203" s="209"/>
      <c r="D203" s="209"/>
      <c r="E203" s="211"/>
      <c r="F203" s="211"/>
      <c r="G203" s="211"/>
      <c r="H203" s="211"/>
      <c r="I203" s="211"/>
      <c r="J203" s="225"/>
      <c r="K203" s="211"/>
      <c r="L203" s="211"/>
      <c r="M203" s="211"/>
      <c r="N203" s="211"/>
      <c r="O203" s="64"/>
      <c r="P203" s="211"/>
      <c r="Q203" s="209"/>
      <c r="R203" s="211"/>
      <c r="S203" s="225"/>
      <c r="T203" s="64"/>
      <c r="U203" s="64"/>
      <c r="V203" s="64"/>
      <c r="X203" s="40"/>
      <c r="Y203" s="40"/>
      <c r="Z203" s="40"/>
      <c r="AA203" s="40"/>
      <c r="AB203" s="40"/>
      <c r="AD203" s="2">
        <v>1791</v>
      </c>
    </row>
    <row r="204" spans="2:30" x14ac:dyDescent="0.2">
      <c r="B204" s="208">
        <v>1792</v>
      </c>
      <c r="C204" s="209"/>
      <c r="D204" s="209"/>
      <c r="E204" s="211"/>
      <c r="F204" s="211" t="s">
        <v>1317</v>
      </c>
      <c r="G204" s="211"/>
      <c r="H204" s="211"/>
      <c r="I204" s="211"/>
      <c r="J204" s="225"/>
      <c r="K204" s="211"/>
      <c r="L204" s="211"/>
      <c r="M204" s="211"/>
      <c r="N204" s="211"/>
      <c r="O204" s="64"/>
      <c r="P204" s="211"/>
      <c r="Q204" s="209"/>
      <c r="R204" s="211"/>
      <c r="S204" s="225"/>
      <c r="T204" s="64"/>
      <c r="U204" s="64"/>
      <c r="V204" s="64"/>
      <c r="X204" s="40"/>
      <c r="Y204" s="40"/>
      <c r="Z204" s="40"/>
      <c r="AA204" s="40"/>
      <c r="AB204" s="40"/>
      <c r="AD204" s="2">
        <v>1792</v>
      </c>
    </row>
    <row r="205" spans="2:30" x14ac:dyDescent="0.2">
      <c r="B205" s="208">
        <v>1793</v>
      </c>
      <c r="C205" s="209"/>
      <c r="D205" s="209"/>
      <c r="E205" s="211"/>
      <c r="F205" s="211"/>
      <c r="G205" s="211"/>
      <c r="H205" s="211"/>
      <c r="I205" s="211"/>
      <c r="J205" s="225"/>
      <c r="K205" s="211"/>
      <c r="L205" s="211"/>
      <c r="M205" s="211"/>
      <c r="N205" s="211"/>
      <c r="O205" s="64"/>
      <c r="P205" s="211"/>
      <c r="Q205" s="209"/>
      <c r="R205" s="211"/>
      <c r="S205" s="225"/>
      <c r="T205" s="64"/>
      <c r="U205" s="64"/>
      <c r="V205" s="64"/>
      <c r="X205" s="40"/>
      <c r="Y205" s="40"/>
      <c r="Z205" s="40"/>
      <c r="AA205" s="40"/>
      <c r="AB205" s="40"/>
      <c r="AD205" s="2">
        <v>1793</v>
      </c>
    </row>
    <row r="206" spans="2:30" x14ac:dyDescent="0.2">
      <c r="B206" s="208">
        <v>1794</v>
      </c>
      <c r="C206" s="209"/>
      <c r="D206" s="209"/>
      <c r="E206" s="211"/>
      <c r="F206" s="211"/>
      <c r="G206" s="211"/>
      <c r="H206" s="211"/>
      <c r="I206" s="211"/>
      <c r="J206" s="225"/>
      <c r="K206" s="211"/>
      <c r="L206" s="211"/>
      <c r="M206" s="211"/>
      <c r="N206" s="211"/>
      <c r="O206" s="64"/>
      <c r="P206" s="211"/>
      <c r="Q206" s="209"/>
      <c r="R206" s="211"/>
      <c r="S206" s="225"/>
      <c r="T206" s="64"/>
      <c r="U206" s="64"/>
      <c r="V206" s="64"/>
      <c r="X206" s="40"/>
      <c r="Y206" s="40"/>
      <c r="Z206" s="40"/>
      <c r="AA206" s="40"/>
      <c r="AB206" s="40"/>
      <c r="AD206" s="2">
        <v>1794</v>
      </c>
    </row>
    <row r="207" spans="2:30" x14ac:dyDescent="0.2">
      <c r="B207" s="208">
        <v>1795</v>
      </c>
      <c r="C207" s="209"/>
      <c r="D207" s="209"/>
      <c r="E207" s="211"/>
      <c r="F207" s="211"/>
      <c r="G207" s="211"/>
      <c r="H207" s="211"/>
      <c r="I207" s="211"/>
      <c r="J207" s="225"/>
      <c r="K207" s="211"/>
      <c r="L207" s="211"/>
      <c r="M207" s="211"/>
      <c r="N207" s="211"/>
      <c r="O207" s="64"/>
      <c r="P207" s="211"/>
      <c r="Q207" s="209"/>
      <c r="R207" s="211"/>
      <c r="S207" s="225"/>
      <c r="T207" s="64"/>
      <c r="U207" s="64"/>
      <c r="V207" s="64"/>
      <c r="X207" s="40"/>
      <c r="Y207" s="40"/>
      <c r="Z207" s="40"/>
      <c r="AA207" s="40"/>
      <c r="AB207" s="40"/>
      <c r="AD207" s="2">
        <v>1795</v>
      </c>
    </row>
    <row r="208" spans="2:30" x14ac:dyDescent="0.2">
      <c r="B208" s="208">
        <v>1796</v>
      </c>
      <c r="C208" s="209" t="s">
        <v>1252</v>
      </c>
      <c r="D208" s="209"/>
      <c r="E208" s="211"/>
      <c r="F208" s="211"/>
      <c r="G208" s="211"/>
      <c r="H208" s="211"/>
      <c r="I208" s="211"/>
      <c r="J208" s="225"/>
      <c r="K208" s="211"/>
      <c r="L208" s="211"/>
      <c r="M208" s="211"/>
      <c r="N208" s="211"/>
      <c r="O208" s="64"/>
      <c r="P208" s="211"/>
      <c r="Q208" s="209"/>
      <c r="R208" s="211"/>
      <c r="S208" s="225"/>
      <c r="T208" s="64"/>
      <c r="U208" s="64"/>
      <c r="V208" s="64"/>
      <c r="X208" s="40"/>
      <c r="Y208" s="40"/>
      <c r="Z208" s="40"/>
      <c r="AA208" s="40"/>
      <c r="AB208" s="40"/>
      <c r="AD208" s="2">
        <v>1796</v>
      </c>
    </row>
    <row r="209" spans="2:30" x14ac:dyDescent="0.2">
      <c r="B209" s="208">
        <v>1797</v>
      </c>
      <c r="C209" s="209"/>
      <c r="D209" s="209" t="s">
        <v>1396</v>
      </c>
      <c r="E209" s="211"/>
      <c r="F209" s="211"/>
      <c r="G209" s="211"/>
      <c r="H209" s="211"/>
      <c r="I209" s="211"/>
      <c r="J209" s="225"/>
      <c r="K209" s="211"/>
      <c r="L209" s="211"/>
      <c r="M209" s="211"/>
      <c r="N209" s="211"/>
      <c r="O209" s="64"/>
      <c r="P209" s="211"/>
      <c r="Q209" s="209"/>
      <c r="R209" s="211"/>
      <c r="S209" s="225"/>
      <c r="T209" s="64"/>
      <c r="U209" s="64"/>
      <c r="V209" s="64"/>
      <c r="X209" s="40"/>
      <c r="Y209" s="40"/>
      <c r="Z209" s="40"/>
      <c r="AA209" s="40"/>
      <c r="AB209" s="40"/>
      <c r="AD209" s="2">
        <v>1797</v>
      </c>
    </row>
    <row r="210" spans="2:30" x14ac:dyDescent="0.2">
      <c r="B210" s="208">
        <v>1798</v>
      </c>
      <c r="C210" s="209"/>
      <c r="D210" s="209"/>
      <c r="E210" s="211"/>
      <c r="F210" s="211"/>
      <c r="G210" s="211"/>
      <c r="H210" s="211"/>
      <c r="I210" s="211"/>
      <c r="J210" s="225"/>
      <c r="K210" s="211"/>
      <c r="L210" s="211"/>
      <c r="M210" s="211"/>
      <c r="N210" s="211"/>
      <c r="O210" s="64"/>
      <c r="P210" s="211"/>
      <c r="Q210" s="209"/>
      <c r="R210" s="211"/>
      <c r="S210" s="225"/>
      <c r="T210" s="64"/>
      <c r="U210" s="64"/>
      <c r="V210" s="64"/>
      <c r="X210" s="40"/>
      <c r="Y210" s="40"/>
      <c r="Z210" s="40"/>
      <c r="AA210" s="40"/>
      <c r="AB210" s="40"/>
      <c r="AD210" s="2">
        <v>1798</v>
      </c>
    </row>
    <row r="211" spans="2:30" x14ac:dyDescent="0.2">
      <c r="B211" s="208">
        <v>1799</v>
      </c>
      <c r="C211" s="209"/>
      <c r="D211" s="209" t="s">
        <v>1404</v>
      </c>
      <c r="E211" s="211"/>
      <c r="F211" s="211"/>
      <c r="G211" s="211"/>
      <c r="H211" s="211"/>
      <c r="I211" s="211"/>
      <c r="J211" s="225"/>
      <c r="K211" s="211"/>
      <c r="L211" s="211"/>
      <c r="M211" s="211"/>
      <c r="N211" s="211"/>
      <c r="O211" s="64"/>
      <c r="P211" s="211"/>
      <c r="Q211" s="209"/>
      <c r="R211" s="211"/>
      <c r="S211" s="225"/>
      <c r="T211" s="64"/>
      <c r="U211" s="64"/>
      <c r="V211" s="64"/>
      <c r="X211" s="40"/>
      <c r="Y211" s="40"/>
      <c r="Z211" s="40"/>
      <c r="AA211" s="40"/>
      <c r="AB211" s="40"/>
      <c r="AD211" s="2">
        <v>1799</v>
      </c>
    </row>
    <row r="212" spans="2:30" x14ac:dyDescent="0.2">
      <c r="B212" s="208">
        <v>1800</v>
      </c>
      <c r="C212" s="209"/>
      <c r="D212" s="209"/>
      <c r="E212" s="211"/>
      <c r="F212" s="211"/>
      <c r="G212" s="211"/>
      <c r="H212" s="211"/>
      <c r="I212" s="211"/>
      <c r="J212" s="225"/>
      <c r="K212" s="211"/>
      <c r="L212" s="211"/>
      <c r="M212" s="211"/>
      <c r="N212" s="211"/>
      <c r="O212" s="64"/>
      <c r="P212" s="211"/>
      <c r="Q212" s="209"/>
      <c r="R212" s="211"/>
      <c r="S212" s="225"/>
      <c r="T212" s="64"/>
      <c r="U212" s="64"/>
      <c r="V212" s="64"/>
      <c r="X212" s="40"/>
      <c r="Y212" s="40"/>
      <c r="Z212" s="40"/>
      <c r="AA212" s="40"/>
      <c r="AB212" s="40"/>
      <c r="AD212" s="2">
        <v>1800</v>
      </c>
    </row>
    <row r="213" spans="2:30" x14ac:dyDescent="0.2">
      <c r="B213" s="208">
        <v>1801</v>
      </c>
      <c r="C213" s="209"/>
      <c r="D213" s="209"/>
      <c r="E213" s="211"/>
      <c r="F213" s="211"/>
      <c r="G213" s="211"/>
      <c r="H213" s="211"/>
      <c r="I213" s="211"/>
      <c r="J213" s="225"/>
      <c r="K213" s="211"/>
      <c r="L213" s="211"/>
      <c r="M213" s="211"/>
      <c r="N213" s="211"/>
      <c r="O213" s="64"/>
      <c r="P213" s="211"/>
      <c r="Q213" s="209"/>
      <c r="R213" s="211"/>
      <c r="S213" s="225"/>
      <c r="T213" s="64"/>
      <c r="U213" s="64"/>
      <c r="V213" s="64"/>
      <c r="X213" s="40"/>
      <c r="Y213" s="40"/>
      <c r="Z213" s="40"/>
      <c r="AA213" s="40"/>
      <c r="AB213" s="40"/>
      <c r="AD213" s="2">
        <v>1801</v>
      </c>
    </row>
    <row r="214" spans="2:30" x14ac:dyDescent="0.2">
      <c r="B214" s="208">
        <v>1802</v>
      </c>
      <c r="C214" s="209"/>
      <c r="D214" s="209"/>
      <c r="E214" s="211"/>
      <c r="F214" s="211"/>
      <c r="G214" s="211"/>
      <c r="H214" s="211"/>
      <c r="I214" s="211"/>
      <c r="J214" s="225"/>
      <c r="K214" s="211"/>
      <c r="L214" s="211"/>
      <c r="M214" s="211"/>
      <c r="N214" s="211"/>
      <c r="O214" s="64"/>
      <c r="P214" s="211"/>
      <c r="Q214" s="209"/>
      <c r="R214" s="211"/>
      <c r="S214" s="225"/>
      <c r="T214" s="64"/>
      <c r="U214" s="64"/>
      <c r="V214" s="64"/>
      <c r="X214" s="40"/>
      <c r="Y214" s="40"/>
      <c r="Z214" s="40"/>
      <c r="AA214" s="40"/>
      <c r="AB214" s="40"/>
      <c r="AD214" s="2">
        <v>1802</v>
      </c>
    </row>
    <row r="215" spans="2:30" x14ac:dyDescent="0.2">
      <c r="B215" s="208">
        <v>1803</v>
      </c>
      <c r="C215" s="209"/>
      <c r="D215" s="209"/>
      <c r="E215" s="211"/>
      <c r="F215" s="211"/>
      <c r="G215" s="211"/>
      <c r="H215" s="211"/>
      <c r="I215" s="211"/>
      <c r="J215" s="225"/>
      <c r="K215" s="211"/>
      <c r="L215" s="211"/>
      <c r="M215" s="211"/>
      <c r="N215" s="211"/>
      <c r="O215" s="64"/>
      <c r="P215" s="211"/>
      <c r="Q215" s="209"/>
      <c r="R215" s="211"/>
      <c r="S215" s="225"/>
      <c r="T215" s="64"/>
      <c r="U215" s="64"/>
      <c r="V215" s="64"/>
      <c r="X215" s="40"/>
      <c r="Y215" s="40"/>
      <c r="Z215" s="40"/>
      <c r="AA215" s="40"/>
      <c r="AB215" s="40"/>
      <c r="AD215" s="2">
        <v>1803</v>
      </c>
    </row>
    <row r="216" spans="2:30" x14ac:dyDescent="0.2">
      <c r="B216" s="208">
        <v>1804</v>
      </c>
      <c r="C216" s="209" t="s">
        <v>1245</v>
      </c>
      <c r="D216" s="209"/>
      <c r="E216" s="211"/>
      <c r="F216" s="211"/>
      <c r="G216" s="211"/>
      <c r="H216" s="211"/>
      <c r="I216" s="211"/>
      <c r="J216" s="225"/>
      <c r="K216" s="211"/>
      <c r="L216" s="211"/>
      <c r="M216" s="211"/>
      <c r="N216" s="211"/>
      <c r="O216" s="64"/>
      <c r="P216" s="211"/>
      <c r="Q216" s="209"/>
      <c r="R216" s="211"/>
      <c r="S216" s="225"/>
      <c r="T216" s="64"/>
      <c r="U216" s="64"/>
      <c r="V216" s="64"/>
      <c r="X216" s="40"/>
      <c r="Y216" s="40"/>
      <c r="Z216" s="40"/>
      <c r="AA216" s="40"/>
      <c r="AB216" s="40"/>
      <c r="AD216" s="2">
        <v>1804</v>
      </c>
    </row>
    <row r="217" spans="2:30" x14ac:dyDescent="0.2">
      <c r="B217" s="208">
        <v>1805</v>
      </c>
      <c r="C217" s="209"/>
      <c r="D217" s="209"/>
      <c r="E217" s="211"/>
      <c r="F217" s="211"/>
      <c r="G217" s="211"/>
      <c r="H217" s="211"/>
      <c r="I217" s="211"/>
      <c r="J217" s="225"/>
      <c r="K217" s="211"/>
      <c r="L217" s="211"/>
      <c r="M217" s="211"/>
      <c r="N217" s="211"/>
      <c r="O217" s="64"/>
      <c r="P217" s="211"/>
      <c r="Q217" s="209"/>
      <c r="R217" s="211"/>
      <c r="S217" s="225"/>
      <c r="T217" s="64"/>
      <c r="U217" s="64"/>
      <c r="V217" s="64"/>
      <c r="X217" s="40"/>
      <c r="Y217" s="40"/>
      <c r="Z217" s="40"/>
      <c r="AA217" s="40"/>
      <c r="AB217" s="40"/>
      <c r="AD217" s="2">
        <v>1805</v>
      </c>
    </row>
    <row r="218" spans="2:30" x14ac:dyDescent="0.2">
      <c r="B218" s="208">
        <v>1806</v>
      </c>
      <c r="C218" s="209"/>
      <c r="D218" s="209"/>
      <c r="E218" s="211" t="s">
        <v>1444</v>
      </c>
      <c r="F218" s="211"/>
      <c r="G218" s="211"/>
      <c r="H218" s="211" t="s">
        <v>1376</v>
      </c>
      <c r="I218" s="211"/>
      <c r="J218" s="225"/>
      <c r="K218" s="211"/>
      <c r="L218" s="211"/>
      <c r="M218" s="211"/>
      <c r="N218" s="211"/>
      <c r="O218" s="64"/>
      <c r="P218" s="211"/>
      <c r="Q218" s="209"/>
      <c r="R218" s="211"/>
      <c r="S218" s="225"/>
      <c r="T218" s="64"/>
      <c r="U218" s="64"/>
      <c r="V218" s="64"/>
      <c r="X218" s="40"/>
      <c r="Y218" s="40"/>
      <c r="Z218" s="40"/>
      <c r="AA218" s="40"/>
      <c r="AB218" s="40"/>
      <c r="AD218" s="2">
        <v>1806</v>
      </c>
    </row>
    <row r="219" spans="2:30" x14ac:dyDescent="0.2">
      <c r="B219" s="208">
        <v>1807</v>
      </c>
      <c r="C219" s="209"/>
      <c r="D219" s="209"/>
      <c r="E219" s="211"/>
      <c r="F219" s="211"/>
      <c r="G219" s="211"/>
      <c r="H219" s="211"/>
      <c r="I219" s="211"/>
      <c r="J219" s="225"/>
      <c r="K219" s="211"/>
      <c r="L219" s="211"/>
      <c r="M219" s="211"/>
      <c r="N219" s="211"/>
      <c r="O219" s="64"/>
      <c r="P219" s="211"/>
      <c r="Q219" s="209"/>
      <c r="R219" s="211"/>
      <c r="S219" s="225"/>
      <c r="T219" s="64"/>
      <c r="U219" s="64"/>
      <c r="V219" s="64"/>
      <c r="X219" s="40"/>
      <c r="Y219" s="40"/>
      <c r="Z219" s="40"/>
      <c r="AA219" s="40"/>
      <c r="AB219" s="40"/>
      <c r="AD219" s="2">
        <v>1807</v>
      </c>
    </row>
    <row r="220" spans="2:30" x14ac:dyDescent="0.2">
      <c r="B220" s="208">
        <v>1808</v>
      </c>
      <c r="C220" s="209"/>
      <c r="D220" s="209"/>
      <c r="E220" s="211"/>
      <c r="F220" s="211"/>
      <c r="G220" s="211"/>
      <c r="H220" s="211"/>
      <c r="I220" s="211"/>
      <c r="J220" s="225"/>
      <c r="K220" s="211"/>
      <c r="L220" s="211"/>
      <c r="M220" s="211"/>
      <c r="N220" s="211"/>
      <c r="O220" s="64"/>
      <c r="P220" s="211"/>
      <c r="Q220" s="209"/>
      <c r="R220" s="211"/>
      <c r="S220" s="225"/>
      <c r="T220" s="64"/>
      <c r="U220" s="64"/>
      <c r="V220" s="64"/>
      <c r="X220" s="40"/>
      <c r="Y220" s="40"/>
      <c r="Z220" s="40"/>
      <c r="AA220" s="40"/>
      <c r="AB220" s="40"/>
      <c r="AD220" s="2">
        <v>1808</v>
      </c>
    </row>
    <row r="221" spans="2:30" ht="22.8" x14ac:dyDescent="0.2">
      <c r="B221" s="208">
        <v>1809</v>
      </c>
      <c r="C221" s="209"/>
      <c r="D221" s="209" t="s">
        <v>1333</v>
      </c>
      <c r="E221" s="211"/>
      <c r="F221" s="211"/>
      <c r="G221" s="211"/>
      <c r="H221" s="211"/>
      <c r="I221" s="211"/>
      <c r="J221" s="225"/>
      <c r="K221" s="211"/>
      <c r="L221" s="211"/>
      <c r="M221" s="211"/>
      <c r="N221" s="211"/>
      <c r="O221" s="64"/>
      <c r="P221" s="211"/>
      <c r="Q221" s="209"/>
      <c r="R221" s="211"/>
      <c r="S221" s="225"/>
      <c r="T221" s="64"/>
      <c r="U221" s="64"/>
      <c r="V221" s="64"/>
      <c r="X221" s="40"/>
      <c r="Y221" s="40"/>
      <c r="Z221" s="40"/>
      <c r="AA221" s="40"/>
      <c r="AB221" s="40"/>
      <c r="AD221" s="2">
        <v>1809</v>
      </c>
    </row>
    <row r="222" spans="2:30" x14ac:dyDescent="0.2">
      <c r="B222" s="208">
        <v>1810</v>
      </c>
      <c r="C222" s="209"/>
      <c r="D222" s="209"/>
      <c r="E222" s="211"/>
      <c r="F222" s="211"/>
      <c r="G222" s="211"/>
      <c r="H222" s="211"/>
      <c r="I222" s="211"/>
      <c r="J222" s="225"/>
      <c r="K222" s="211"/>
      <c r="L222" s="211"/>
      <c r="M222" s="211"/>
      <c r="N222" s="211"/>
      <c r="O222" s="64"/>
      <c r="P222" s="211"/>
      <c r="Q222" s="209"/>
      <c r="R222" s="211"/>
      <c r="S222" s="225"/>
      <c r="T222" s="64"/>
      <c r="U222" s="64"/>
      <c r="V222" s="64"/>
      <c r="X222" s="40"/>
      <c r="Y222" s="40"/>
      <c r="Z222" s="40"/>
      <c r="AA222" s="40"/>
      <c r="AB222" s="40"/>
      <c r="AD222" s="2">
        <v>1810</v>
      </c>
    </row>
    <row r="223" spans="2:30" x14ac:dyDescent="0.2">
      <c r="B223" s="208">
        <v>1811</v>
      </c>
      <c r="C223" s="209"/>
      <c r="D223" s="209" t="s">
        <v>1283</v>
      </c>
      <c r="E223" s="211"/>
      <c r="F223" s="211"/>
      <c r="G223" s="211"/>
      <c r="H223" s="211"/>
      <c r="I223" s="211"/>
      <c r="J223" s="225"/>
      <c r="K223" s="211"/>
      <c r="L223" s="211"/>
      <c r="M223" s="211"/>
      <c r="N223" s="211"/>
      <c r="O223" s="64"/>
      <c r="P223" s="211"/>
      <c r="Q223" s="209"/>
      <c r="R223" s="211"/>
      <c r="S223" s="225"/>
      <c r="T223" s="64"/>
      <c r="U223" s="64"/>
      <c r="V223" s="64"/>
      <c r="X223" s="40"/>
      <c r="Y223" s="40"/>
      <c r="Z223" s="40"/>
      <c r="AA223" s="40"/>
      <c r="AB223" s="40"/>
      <c r="AD223" s="2">
        <v>1811</v>
      </c>
    </row>
    <row r="224" spans="2:30" x14ac:dyDescent="0.2">
      <c r="B224" s="208">
        <v>1812</v>
      </c>
      <c r="C224" s="209"/>
      <c r="D224" s="209"/>
      <c r="E224" s="211"/>
      <c r="F224" s="211"/>
      <c r="G224" s="211"/>
      <c r="H224" s="211" t="s">
        <v>1416</v>
      </c>
      <c r="I224" s="211"/>
      <c r="J224" s="225"/>
      <c r="K224" s="211"/>
      <c r="L224" s="211"/>
      <c r="M224" s="211"/>
      <c r="N224" s="211"/>
      <c r="O224" s="64"/>
      <c r="P224" s="211"/>
      <c r="Q224" s="209"/>
      <c r="R224" s="211"/>
      <c r="S224" s="225"/>
      <c r="T224" s="64"/>
      <c r="U224" s="64"/>
      <c r="V224" s="64"/>
      <c r="X224" s="40"/>
      <c r="Y224" s="40"/>
      <c r="Z224" s="40"/>
      <c r="AA224" s="40"/>
      <c r="AB224" s="40"/>
      <c r="AD224" s="2">
        <v>1812</v>
      </c>
    </row>
    <row r="225" spans="2:30" x14ac:dyDescent="0.2">
      <c r="B225" s="208">
        <v>1813</v>
      </c>
      <c r="C225" s="209"/>
      <c r="D225" s="209"/>
      <c r="E225" s="211"/>
      <c r="F225" s="211"/>
      <c r="G225" s="211"/>
      <c r="H225" s="211"/>
      <c r="I225" s="211"/>
      <c r="J225" s="225"/>
      <c r="K225" s="211"/>
      <c r="L225" s="211"/>
      <c r="M225" s="211"/>
      <c r="N225" s="211"/>
      <c r="O225" s="64"/>
      <c r="P225" s="211"/>
      <c r="Q225" s="209"/>
      <c r="R225" s="211"/>
      <c r="S225" s="225"/>
      <c r="T225" s="64"/>
      <c r="U225" s="64"/>
      <c r="V225" s="64"/>
      <c r="X225" s="40"/>
      <c r="Y225" s="40"/>
      <c r="Z225" s="40"/>
      <c r="AA225" s="40"/>
      <c r="AB225" s="40"/>
      <c r="AD225" s="2">
        <v>1813</v>
      </c>
    </row>
    <row r="226" spans="2:30" x14ac:dyDescent="0.2">
      <c r="B226" s="208">
        <v>1814</v>
      </c>
      <c r="C226" s="209" t="s">
        <v>1264</v>
      </c>
      <c r="D226" s="209"/>
      <c r="E226" s="211"/>
      <c r="F226" s="211"/>
      <c r="G226" s="211"/>
      <c r="H226" s="211"/>
      <c r="I226" s="211"/>
      <c r="J226" s="225"/>
      <c r="K226" s="211"/>
      <c r="L226" s="211"/>
      <c r="M226" s="211"/>
      <c r="N226" s="211"/>
      <c r="O226" s="64"/>
      <c r="P226" s="211"/>
      <c r="Q226" s="209"/>
      <c r="R226" s="211"/>
      <c r="S226" s="225"/>
      <c r="T226" s="64"/>
      <c r="U226" s="64"/>
      <c r="V226" s="64"/>
      <c r="X226" s="40"/>
      <c r="Y226" s="40"/>
      <c r="Z226" s="40"/>
      <c r="AA226" s="40"/>
      <c r="AB226" s="40"/>
      <c r="AD226" s="2">
        <v>1814</v>
      </c>
    </row>
    <row r="227" spans="2:30" x14ac:dyDescent="0.2">
      <c r="B227" s="208">
        <v>1815</v>
      </c>
      <c r="C227" s="209"/>
      <c r="D227" s="209"/>
      <c r="E227" s="211"/>
      <c r="F227" s="211"/>
      <c r="G227" s="211"/>
      <c r="H227" s="211"/>
      <c r="I227" s="211"/>
      <c r="J227" s="225"/>
      <c r="K227" s="211"/>
      <c r="L227" s="211"/>
      <c r="M227" s="211"/>
      <c r="N227" s="211"/>
      <c r="O227" s="64"/>
      <c r="P227" s="211"/>
      <c r="Q227" s="209"/>
      <c r="R227" s="211"/>
      <c r="S227" s="225"/>
      <c r="T227" s="64"/>
      <c r="U227" s="64"/>
      <c r="V227" s="64"/>
      <c r="X227" s="40"/>
      <c r="Y227" s="40"/>
      <c r="Z227" s="40"/>
      <c r="AA227" s="40"/>
      <c r="AB227" s="40"/>
      <c r="AD227" s="2">
        <v>1815</v>
      </c>
    </row>
    <row r="228" spans="2:30" x14ac:dyDescent="0.2">
      <c r="B228" s="208">
        <v>1816</v>
      </c>
      <c r="C228" s="209"/>
      <c r="D228" s="209"/>
      <c r="E228" s="211"/>
      <c r="F228" s="211" t="s">
        <v>1338</v>
      </c>
      <c r="G228" s="211"/>
      <c r="H228" s="211"/>
      <c r="I228" s="211"/>
      <c r="J228" s="225"/>
      <c r="K228" s="211"/>
      <c r="L228" s="211"/>
      <c r="M228" s="211"/>
      <c r="N228" s="211"/>
      <c r="O228" s="64"/>
      <c r="P228" s="211"/>
      <c r="Q228" s="209"/>
      <c r="R228" s="211"/>
      <c r="S228" s="225"/>
      <c r="T228" s="64"/>
      <c r="U228" s="64"/>
      <c r="V228" s="64"/>
      <c r="X228" s="40"/>
      <c r="Y228" s="40"/>
      <c r="Z228" s="40"/>
      <c r="AA228" s="40"/>
      <c r="AB228" s="40"/>
      <c r="AD228" s="2">
        <v>1816</v>
      </c>
    </row>
    <row r="229" spans="2:30" x14ac:dyDescent="0.2">
      <c r="B229" s="208">
        <v>1817</v>
      </c>
      <c r="C229" s="209"/>
      <c r="D229" s="209"/>
      <c r="E229" s="211"/>
      <c r="F229" s="211" t="s">
        <v>1320</v>
      </c>
      <c r="G229" s="211"/>
      <c r="H229" s="211"/>
      <c r="I229" s="211"/>
      <c r="J229" s="225"/>
      <c r="K229" s="211"/>
      <c r="L229" s="211"/>
      <c r="M229" s="211"/>
      <c r="N229" s="211"/>
      <c r="O229" s="64"/>
      <c r="P229" s="211"/>
      <c r="Q229" s="209"/>
      <c r="R229" s="211"/>
      <c r="S229" s="225"/>
      <c r="T229" s="64"/>
      <c r="U229" s="64"/>
      <c r="V229" s="64"/>
      <c r="X229" s="40"/>
      <c r="Y229" s="40"/>
      <c r="Z229" s="40"/>
      <c r="AA229" s="40"/>
      <c r="AB229" s="40"/>
      <c r="AD229" s="2">
        <v>1817</v>
      </c>
    </row>
    <row r="230" spans="2:30" x14ac:dyDescent="0.2">
      <c r="B230" s="208">
        <v>1818</v>
      </c>
      <c r="C230" s="209"/>
      <c r="D230" s="209" t="s">
        <v>1406</v>
      </c>
      <c r="E230" s="211"/>
      <c r="F230" s="211"/>
      <c r="G230" s="211"/>
      <c r="H230" s="211"/>
      <c r="I230" s="211"/>
      <c r="J230" s="225"/>
      <c r="K230" s="211"/>
      <c r="L230" s="211"/>
      <c r="M230" s="211"/>
      <c r="N230" s="211"/>
      <c r="O230" s="64"/>
      <c r="P230" s="211"/>
      <c r="Q230" s="209"/>
      <c r="R230" s="211"/>
      <c r="S230" s="225"/>
      <c r="T230" s="64"/>
      <c r="U230" s="64"/>
      <c r="V230" s="64"/>
      <c r="X230" s="40"/>
      <c r="Y230" s="40"/>
      <c r="Z230" s="40"/>
      <c r="AA230" s="40"/>
      <c r="AB230" s="40"/>
      <c r="AD230" s="2">
        <v>1818</v>
      </c>
    </row>
    <row r="231" spans="2:30" x14ac:dyDescent="0.2">
      <c r="B231" s="208">
        <v>1819</v>
      </c>
      <c r="C231" s="209"/>
      <c r="D231" s="209"/>
      <c r="E231" s="211"/>
      <c r="F231" s="211"/>
      <c r="G231" s="211"/>
      <c r="H231" s="211"/>
      <c r="I231" s="211"/>
      <c r="J231" s="225"/>
      <c r="K231" s="211"/>
      <c r="L231" s="211"/>
      <c r="M231" s="211"/>
      <c r="N231" s="211"/>
      <c r="O231" s="64"/>
      <c r="P231" s="211"/>
      <c r="Q231" s="209"/>
      <c r="R231" s="211"/>
      <c r="S231" s="225"/>
      <c r="T231" s="64"/>
      <c r="U231" s="64"/>
      <c r="V231" s="64"/>
      <c r="X231" s="40"/>
      <c r="Y231" s="40"/>
      <c r="Z231" s="40"/>
      <c r="AA231" s="40"/>
      <c r="AB231" s="40"/>
      <c r="AD231" s="2">
        <v>1819</v>
      </c>
    </row>
    <row r="232" spans="2:30" x14ac:dyDescent="0.2">
      <c r="B232" s="208">
        <v>1820</v>
      </c>
      <c r="C232" s="209"/>
      <c r="D232" s="209"/>
      <c r="E232" s="211"/>
      <c r="F232" s="211"/>
      <c r="G232" s="211"/>
      <c r="H232" s="211"/>
      <c r="I232" s="211"/>
      <c r="J232" s="225"/>
      <c r="K232" s="211"/>
      <c r="L232" s="211"/>
      <c r="M232" s="211"/>
      <c r="N232" s="211"/>
      <c r="O232" s="64"/>
      <c r="P232" s="211"/>
      <c r="Q232" s="209"/>
      <c r="R232" s="211"/>
      <c r="S232" s="225"/>
      <c r="T232" s="64"/>
      <c r="U232" s="64"/>
      <c r="V232" s="64"/>
      <c r="X232" s="40"/>
      <c r="Y232" s="40"/>
      <c r="Z232" s="40"/>
      <c r="AA232" s="40"/>
      <c r="AB232" s="40"/>
      <c r="AD232" s="2">
        <v>1820</v>
      </c>
    </row>
    <row r="233" spans="2:30" x14ac:dyDescent="0.2">
      <c r="B233" s="208">
        <v>1821</v>
      </c>
      <c r="C233" s="209"/>
      <c r="D233" s="209"/>
      <c r="E233" s="211" t="s">
        <v>1445</v>
      </c>
      <c r="F233" s="211"/>
      <c r="G233" s="211"/>
      <c r="H233" s="211"/>
      <c r="I233" s="211"/>
      <c r="J233" s="225"/>
      <c r="K233" s="211"/>
      <c r="L233" s="211"/>
      <c r="M233" s="211"/>
      <c r="N233" s="211"/>
      <c r="O233" s="64"/>
      <c r="P233" s="211"/>
      <c r="Q233" s="209"/>
      <c r="R233" s="211"/>
      <c r="S233" s="225"/>
      <c r="T233" s="64"/>
      <c r="U233" s="64"/>
      <c r="V233" s="64"/>
      <c r="X233" s="40"/>
      <c r="Y233" s="40"/>
      <c r="Z233" s="40"/>
      <c r="AA233" s="40"/>
      <c r="AB233" s="40"/>
      <c r="AD233" s="2">
        <v>1821</v>
      </c>
    </row>
    <row r="234" spans="2:30" x14ac:dyDescent="0.2">
      <c r="B234" s="208">
        <v>1822</v>
      </c>
      <c r="C234" s="209"/>
      <c r="D234" s="209"/>
      <c r="E234" s="211"/>
      <c r="F234" s="211"/>
      <c r="G234" s="211"/>
      <c r="H234" s="211"/>
      <c r="I234" s="211"/>
      <c r="J234" s="225"/>
      <c r="K234" s="211"/>
      <c r="L234" s="211"/>
      <c r="M234" s="211"/>
      <c r="N234" s="211"/>
      <c r="O234" s="64"/>
      <c r="P234" s="211"/>
      <c r="Q234" s="209"/>
      <c r="R234" s="211"/>
      <c r="S234" s="225"/>
      <c r="T234" s="64"/>
      <c r="U234" s="64"/>
      <c r="V234" s="64"/>
      <c r="X234" s="40"/>
      <c r="Y234" s="40"/>
      <c r="Z234" s="40"/>
      <c r="AA234" s="40"/>
      <c r="AB234" s="40"/>
      <c r="AD234" s="2">
        <v>1822</v>
      </c>
    </row>
    <row r="235" spans="2:30" x14ac:dyDescent="0.2">
      <c r="B235" s="208">
        <v>1823</v>
      </c>
      <c r="C235" s="209"/>
      <c r="D235" s="209" t="s">
        <v>1282</v>
      </c>
      <c r="E235" s="211"/>
      <c r="F235" s="211"/>
      <c r="G235" s="211"/>
      <c r="H235" s="211"/>
      <c r="I235" s="211"/>
      <c r="J235" s="225"/>
      <c r="K235" s="211"/>
      <c r="L235" s="211"/>
      <c r="M235" s="211"/>
      <c r="N235" s="211"/>
      <c r="O235" s="64"/>
      <c r="P235" s="211"/>
      <c r="Q235" s="209"/>
      <c r="R235" s="211"/>
      <c r="S235" s="225"/>
      <c r="T235" s="64"/>
      <c r="U235" s="64"/>
      <c r="V235" s="64"/>
      <c r="X235" s="40"/>
      <c r="Y235" s="40"/>
      <c r="Z235" s="40"/>
      <c r="AA235" s="40"/>
      <c r="AB235" s="40"/>
      <c r="AD235" s="2">
        <v>1823</v>
      </c>
    </row>
    <row r="236" spans="2:30" x14ac:dyDescent="0.2">
      <c r="B236" s="208">
        <v>1824</v>
      </c>
      <c r="C236" s="209"/>
      <c r="D236" s="209"/>
      <c r="E236" s="211"/>
      <c r="F236" s="211"/>
      <c r="G236" s="211"/>
      <c r="H236" s="211"/>
      <c r="I236" s="211"/>
      <c r="J236" s="225"/>
      <c r="K236" s="211"/>
      <c r="L236" s="211"/>
      <c r="M236" s="211"/>
      <c r="N236" s="211"/>
      <c r="O236" s="64"/>
      <c r="P236" s="211"/>
      <c r="Q236" s="209"/>
      <c r="R236" s="211"/>
      <c r="S236" s="225"/>
      <c r="T236" s="64"/>
      <c r="U236" s="64"/>
      <c r="V236" s="64"/>
      <c r="X236" s="40"/>
      <c r="Y236" s="40"/>
      <c r="Z236" s="40"/>
      <c r="AA236" s="40"/>
      <c r="AB236" s="40"/>
      <c r="AD236" s="2">
        <v>1824</v>
      </c>
    </row>
    <row r="237" spans="2:30" x14ac:dyDescent="0.2">
      <c r="B237" s="208">
        <v>1825</v>
      </c>
      <c r="C237" s="209"/>
      <c r="D237" s="209"/>
      <c r="E237" s="211"/>
      <c r="F237" s="211"/>
      <c r="G237" s="211"/>
      <c r="H237" s="211"/>
      <c r="I237" s="211"/>
      <c r="J237" s="225"/>
      <c r="K237" s="211"/>
      <c r="L237" s="211"/>
      <c r="M237" s="211"/>
      <c r="N237" s="211"/>
      <c r="O237" s="64"/>
      <c r="P237" s="211"/>
      <c r="Q237" s="209"/>
      <c r="R237" s="211"/>
      <c r="S237" s="225"/>
      <c r="T237" s="64"/>
      <c r="U237" s="64"/>
      <c r="V237" s="64"/>
      <c r="X237" s="40"/>
      <c r="Y237" s="40"/>
      <c r="Z237" s="40"/>
      <c r="AA237" s="40"/>
      <c r="AB237" s="40"/>
      <c r="AD237" s="2">
        <v>1825</v>
      </c>
    </row>
    <row r="238" spans="2:30" x14ac:dyDescent="0.2">
      <c r="B238" s="208">
        <v>1826</v>
      </c>
      <c r="C238" s="209"/>
      <c r="D238" s="209"/>
      <c r="E238" s="211"/>
      <c r="F238" s="211"/>
      <c r="G238" s="211"/>
      <c r="H238" s="211"/>
      <c r="I238" s="211"/>
      <c r="J238" s="225"/>
      <c r="K238" s="211"/>
      <c r="L238" s="211"/>
      <c r="M238" s="211"/>
      <c r="N238" s="211"/>
      <c r="O238" s="64"/>
      <c r="P238" s="211"/>
      <c r="Q238" s="209"/>
      <c r="R238" s="211"/>
      <c r="S238" s="225"/>
      <c r="T238" s="64"/>
      <c r="U238" s="64"/>
      <c r="V238" s="64"/>
      <c r="X238" s="40"/>
      <c r="Y238" s="40"/>
      <c r="Z238" s="40"/>
      <c r="AA238" s="40"/>
      <c r="AB238" s="40"/>
      <c r="AD238" s="2">
        <v>1826</v>
      </c>
    </row>
    <row r="239" spans="2:30" x14ac:dyDescent="0.2">
      <c r="B239" s="208">
        <v>1827</v>
      </c>
      <c r="C239" s="209"/>
      <c r="D239" s="209"/>
      <c r="E239" s="211"/>
      <c r="F239" s="211"/>
      <c r="G239" s="211"/>
      <c r="H239" s="211"/>
      <c r="I239" s="211"/>
      <c r="J239" s="225"/>
      <c r="K239" s="211"/>
      <c r="L239" s="211"/>
      <c r="M239" s="211"/>
      <c r="N239" s="211"/>
      <c r="O239" s="64"/>
      <c r="P239" s="211"/>
      <c r="Q239" s="209"/>
      <c r="R239" s="211"/>
      <c r="S239" s="225"/>
      <c r="T239" s="64"/>
      <c r="U239" s="64"/>
      <c r="V239" s="64"/>
      <c r="X239" s="40"/>
      <c r="Y239" s="40"/>
      <c r="Z239" s="40"/>
      <c r="AA239" s="40"/>
      <c r="AB239" s="40"/>
      <c r="AD239" s="2">
        <v>1827</v>
      </c>
    </row>
    <row r="240" spans="2:30" x14ac:dyDescent="0.2">
      <c r="B240" s="208">
        <v>1828</v>
      </c>
      <c r="C240" s="209"/>
      <c r="D240" s="209"/>
      <c r="E240" s="211"/>
      <c r="F240" s="211"/>
      <c r="G240" s="211"/>
      <c r="H240" s="211"/>
      <c r="I240" s="211"/>
      <c r="J240" s="225"/>
      <c r="K240" s="211"/>
      <c r="L240" s="211"/>
      <c r="M240" s="211"/>
      <c r="N240" s="211"/>
      <c r="O240" s="64"/>
      <c r="P240" s="211"/>
      <c r="Q240" s="209"/>
      <c r="R240" s="211"/>
      <c r="S240" s="225"/>
      <c r="T240" s="64"/>
      <c r="U240" s="64"/>
      <c r="V240" s="64"/>
      <c r="X240" s="40"/>
      <c r="Y240" s="40"/>
      <c r="Z240" s="40"/>
      <c r="AA240" s="40"/>
      <c r="AB240" s="40"/>
      <c r="AD240" s="2">
        <v>1828</v>
      </c>
    </row>
    <row r="241" spans="2:30" x14ac:dyDescent="0.2">
      <c r="B241" s="208">
        <v>1829</v>
      </c>
      <c r="C241" s="209"/>
      <c r="D241" s="209"/>
      <c r="E241" s="211"/>
      <c r="F241" s="211"/>
      <c r="G241" s="211"/>
      <c r="H241" s="211"/>
      <c r="I241" s="211"/>
      <c r="J241" s="225"/>
      <c r="K241" s="211"/>
      <c r="L241" s="211"/>
      <c r="M241" s="211"/>
      <c r="N241" s="211"/>
      <c r="O241" s="64"/>
      <c r="P241" s="211"/>
      <c r="Q241" s="209"/>
      <c r="R241" s="211"/>
      <c r="S241" s="225"/>
      <c r="T241" s="64"/>
      <c r="U241" s="64"/>
      <c r="V241" s="64"/>
      <c r="X241" s="40"/>
      <c r="Y241" s="40"/>
      <c r="Z241" s="40"/>
      <c r="AA241" s="40"/>
      <c r="AB241" s="40"/>
      <c r="AD241" s="2">
        <v>1829</v>
      </c>
    </row>
    <row r="242" spans="2:30" x14ac:dyDescent="0.2">
      <c r="B242" s="208">
        <v>1830</v>
      </c>
      <c r="C242" s="209"/>
      <c r="D242" s="209"/>
      <c r="E242" s="211"/>
      <c r="F242" s="211"/>
      <c r="G242" s="211"/>
      <c r="H242" s="211"/>
      <c r="I242" s="211"/>
      <c r="J242" s="225"/>
      <c r="K242" s="211"/>
      <c r="L242" s="211"/>
      <c r="M242" s="211"/>
      <c r="N242" s="211"/>
      <c r="O242" s="64"/>
      <c r="P242" s="211"/>
      <c r="Q242" s="209"/>
      <c r="R242" s="211"/>
      <c r="S242" s="225"/>
      <c r="T242" s="64"/>
      <c r="U242" s="64"/>
      <c r="V242" s="64"/>
      <c r="X242" s="40"/>
      <c r="Y242" s="40"/>
      <c r="Z242" s="40"/>
      <c r="AA242" s="40"/>
      <c r="AB242" s="40"/>
      <c r="AD242" s="2">
        <v>1830</v>
      </c>
    </row>
    <row r="243" spans="2:30" ht="22.8" x14ac:dyDescent="0.2">
      <c r="B243" s="208">
        <v>1831</v>
      </c>
      <c r="C243" s="209" t="s">
        <v>1335</v>
      </c>
      <c r="D243" s="209"/>
      <c r="E243" s="211"/>
      <c r="F243" s="211"/>
      <c r="G243" s="211"/>
      <c r="H243" s="211"/>
      <c r="I243" s="211"/>
      <c r="J243" s="225"/>
      <c r="K243" s="211"/>
      <c r="L243" s="211"/>
      <c r="M243" s="211"/>
      <c r="N243" s="211"/>
      <c r="O243" s="64"/>
      <c r="P243" s="211"/>
      <c r="Q243" s="209"/>
      <c r="R243" s="211"/>
      <c r="S243" s="225"/>
      <c r="T243" s="64"/>
      <c r="U243" s="64"/>
      <c r="V243" s="64"/>
      <c r="X243" s="40"/>
      <c r="Y243" s="40"/>
      <c r="Z243" s="40"/>
      <c r="AA243" s="40"/>
      <c r="AB243" s="40"/>
      <c r="AD243" s="2">
        <v>1831</v>
      </c>
    </row>
    <row r="244" spans="2:30" x14ac:dyDescent="0.2">
      <c r="B244" s="208">
        <v>1832</v>
      </c>
      <c r="C244" s="209"/>
      <c r="D244" s="209" t="s">
        <v>1408</v>
      </c>
      <c r="E244" s="211"/>
      <c r="F244" s="211"/>
      <c r="G244" s="211"/>
      <c r="H244" s="211"/>
      <c r="I244" s="211"/>
      <c r="J244" s="225"/>
      <c r="K244" s="211"/>
      <c r="L244" s="211"/>
      <c r="M244" s="211"/>
      <c r="N244" s="211"/>
      <c r="O244" s="64"/>
      <c r="P244" s="211"/>
      <c r="Q244" s="209"/>
      <c r="R244" s="211"/>
      <c r="S244" s="225"/>
      <c r="T244" s="64"/>
      <c r="U244" s="64"/>
      <c r="V244" s="64"/>
      <c r="X244" s="40"/>
      <c r="Y244" s="40"/>
      <c r="Z244" s="40"/>
      <c r="AA244" s="40"/>
      <c r="AB244" s="40"/>
      <c r="AD244" s="2">
        <v>1832</v>
      </c>
    </row>
    <row r="245" spans="2:30" x14ac:dyDescent="0.2">
      <c r="B245" s="208">
        <v>1833</v>
      </c>
      <c r="C245" s="209"/>
      <c r="D245" s="209" t="s">
        <v>1334</v>
      </c>
      <c r="E245" s="211"/>
      <c r="F245" s="211"/>
      <c r="G245" s="211"/>
      <c r="H245" s="211"/>
      <c r="I245" s="211"/>
      <c r="J245" s="225"/>
      <c r="K245" s="211"/>
      <c r="L245" s="211"/>
      <c r="M245" s="211"/>
      <c r="N245" s="211"/>
      <c r="O245" s="64"/>
      <c r="P245" s="211"/>
      <c r="Q245" s="209"/>
      <c r="R245" s="211"/>
      <c r="S245" s="225"/>
      <c r="T245" s="64"/>
      <c r="U245" s="64"/>
      <c r="V245" s="64"/>
      <c r="X245" s="40"/>
      <c r="Y245" s="40"/>
      <c r="Z245" s="40"/>
      <c r="AA245" s="40"/>
      <c r="AB245" s="40"/>
      <c r="AD245" s="2">
        <v>1833</v>
      </c>
    </row>
    <row r="246" spans="2:30" x14ac:dyDescent="0.2">
      <c r="B246" s="208">
        <v>1834</v>
      </c>
      <c r="C246" s="209"/>
      <c r="D246" s="209"/>
      <c r="E246" s="211"/>
      <c r="F246" s="211"/>
      <c r="G246" s="211"/>
      <c r="H246" s="211"/>
      <c r="I246" s="211"/>
      <c r="J246" s="225"/>
      <c r="K246" s="211"/>
      <c r="L246" s="211"/>
      <c r="M246" s="211"/>
      <c r="N246" s="211"/>
      <c r="O246" s="64"/>
      <c r="P246" s="211"/>
      <c r="Q246" s="209"/>
      <c r="R246" s="211"/>
      <c r="S246" s="225"/>
      <c r="T246" s="64"/>
      <c r="U246" s="64"/>
      <c r="V246" s="64"/>
      <c r="X246" s="40"/>
      <c r="Y246" s="40"/>
      <c r="Z246" s="40"/>
      <c r="AA246" s="40"/>
      <c r="AB246" s="40"/>
      <c r="AD246" s="2">
        <v>1834</v>
      </c>
    </row>
    <row r="247" spans="2:30" ht="34.200000000000003" x14ac:dyDescent="0.2">
      <c r="B247" s="208">
        <v>1835</v>
      </c>
      <c r="C247" s="209"/>
      <c r="D247" s="209" t="s">
        <v>1299</v>
      </c>
      <c r="E247" s="211"/>
      <c r="F247" s="211"/>
      <c r="G247" s="211"/>
      <c r="H247" s="211"/>
      <c r="I247" s="211"/>
      <c r="J247" s="225"/>
      <c r="K247" s="211"/>
      <c r="L247" s="211"/>
      <c r="M247" s="211"/>
      <c r="N247" s="211"/>
      <c r="O247" s="64"/>
      <c r="P247" s="211"/>
      <c r="Q247" s="209"/>
      <c r="R247" s="211"/>
      <c r="S247" s="225"/>
      <c r="T247" s="64"/>
      <c r="U247" s="64"/>
      <c r="V247" s="64"/>
      <c r="X247" s="40"/>
      <c r="Y247" s="40"/>
      <c r="Z247" s="40"/>
      <c r="AA247" s="40"/>
      <c r="AB247" s="40"/>
      <c r="AD247" s="2">
        <v>1835</v>
      </c>
    </row>
    <row r="248" spans="2:30" x14ac:dyDescent="0.2">
      <c r="B248" s="208">
        <v>1836</v>
      </c>
      <c r="C248" s="209"/>
      <c r="D248" s="209"/>
      <c r="E248" s="211"/>
      <c r="F248" s="211"/>
      <c r="G248" s="211"/>
      <c r="H248" s="211" t="s">
        <v>1510</v>
      </c>
      <c r="I248" s="211"/>
      <c r="J248" s="225"/>
      <c r="K248" s="211"/>
      <c r="L248" s="211"/>
      <c r="M248" s="211"/>
      <c r="N248" s="211"/>
      <c r="O248" s="64"/>
      <c r="P248" s="211"/>
      <c r="Q248" s="209"/>
      <c r="R248" s="211"/>
      <c r="S248" s="225"/>
      <c r="T248" s="64"/>
      <c r="U248" s="64"/>
      <c r="V248" s="64"/>
      <c r="X248" s="40"/>
      <c r="Y248" s="40"/>
      <c r="Z248" s="40"/>
      <c r="AA248" s="40"/>
      <c r="AB248" s="40"/>
      <c r="AD248" s="2">
        <v>1836</v>
      </c>
    </row>
    <row r="249" spans="2:30" x14ac:dyDescent="0.2">
      <c r="B249" s="208">
        <v>1837</v>
      </c>
      <c r="C249" s="209"/>
      <c r="D249" s="209" t="s">
        <v>1281</v>
      </c>
      <c r="E249" s="211"/>
      <c r="F249" s="211"/>
      <c r="G249" s="211"/>
      <c r="H249" s="211" t="s">
        <v>1388</v>
      </c>
      <c r="I249" s="211"/>
      <c r="J249" s="225"/>
      <c r="K249" s="211"/>
      <c r="L249" s="211"/>
      <c r="M249" s="211"/>
      <c r="N249" s="211"/>
      <c r="O249" s="64"/>
      <c r="P249" s="211"/>
      <c r="Q249" s="209"/>
      <c r="R249" s="211"/>
      <c r="S249" s="225"/>
      <c r="T249" s="64"/>
      <c r="U249" s="64"/>
      <c r="V249" s="64"/>
      <c r="X249" s="40"/>
      <c r="Y249" s="40"/>
      <c r="Z249" s="40"/>
      <c r="AA249" s="40"/>
      <c r="AB249" s="40"/>
      <c r="AD249" s="2">
        <v>1837</v>
      </c>
    </row>
    <row r="250" spans="2:30" x14ac:dyDescent="0.2">
      <c r="B250" s="208">
        <v>1838</v>
      </c>
      <c r="C250" s="209"/>
      <c r="D250" s="209"/>
      <c r="E250" s="211"/>
      <c r="F250" s="211"/>
      <c r="G250" s="211"/>
      <c r="H250" s="211"/>
      <c r="I250" s="211"/>
      <c r="J250" s="225"/>
      <c r="K250" s="211"/>
      <c r="L250" s="211"/>
      <c r="M250" s="211"/>
      <c r="N250" s="211"/>
      <c r="O250" s="64"/>
      <c r="P250" s="211"/>
      <c r="Q250" s="209"/>
      <c r="R250" s="211"/>
      <c r="S250" s="225"/>
      <c r="T250" s="64"/>
      <c r="U250" s="64"/>
      <c r="V250" s="64"/>
      <c r="X250" s="40"/>
      <c r="Y250" s="40"/>
      <c r="Z250" s="40"/>
      <c r="AA250" s="40"/>
      <c r="AB250" s="40"/>
      <c r="AD250" s="2">
        <v>1838</v>
      </c>
    </row>
    <row r="251" spans="2:30" x14ac:dyDescent="0.2">
      <c r="B251" s="208">
        <v>1839</v>
      </c>
      <c r="C251" s="209"/>
      <c r="D251" s="209" t="s">
        <v>1280</v>
      </c>
      <c r="E251" s="211"/>
      <c r="F251" s="211"/>
      <c r="G251" s="211"/>
      <c r="H251" s="211"/>
      <c r="I251" s="211"/>
      <c r="J251" s="225"/>
      <c r="K251" s="211"/>
      <c r="L251" s="211" t="s">
        <v>1461</v>
      </c>
      <c r="M251" s="211"/>
      <c r="N251" s="211"/>
      <c r="O251" s="64"/>
      <c r="P251" s="211"/>
      <c r="Q251" s="209"/>
      <c r="R251" s="211"/>
      <c r="S251" s="225"/>
      <c r="T251" s="64"/>
      <c r="U251" s="64"/>
      <c r="V251" s="64"/>
      <c r="X251" s="40"/>
      <c r="Y251" s="40"/>
      <c r="Z251" s="40"/>
      <c r="AA251" s="40"/>
      <c r="AB251" s="40"/>
      <c r="AD251" s="2">
        <v>1839</v>
      </c>
    </row>
    <row r="252" spans="2:30" x14ac:dyDescent="0.2">
      <c r="B252" s="208">
        <v>1840</v>
      </c>
      <c r="C252" s="209"/>
      <c r="D252" s="209"/>
      <c r="E252" s="211" t="s">
        <v>1313</v>
      </c>
      <c r="F252" s="211"/>
      <c r="G252" s="211"/>
      <c r="H252" s="211"/>
      <c r="I252" s="211"/>
      <c r="J252" s="225"/>
      <c r="K252" s="211"/>
      <c r="L252" s="211" t="s">
        <v>1313</v>
      </c>
      <c r="M252" s="211"/>
      <c r="N252" s="211"/>
      <c r="O252" s="64"/>
      <c r="P252" s="211"/>
      <c r="Q252" s="209"/>
      <c r="R252" s="211"/>
      <c r="S252" s="225"/>
      <c r="T252" s="64"/>
      <c r="U252" s="64"/>
      <c r="V252" s="64"/>
      <c r="X252" s="40"/>
      <c r="Y252" s="40"/>
      <c r="Z252" s="40"/>
      <c r="AA252" s="40"/>
      <c r="AB252" s="40"/>
      <c r="AD252" s="2">
        <v>1840</v>
      </c>
    </row>
    <row r="253" spans="2:30" x14ac:dyDescent="0.2">
      <c r="B253" s="208">
        <v>1841</v>
      </c>
      <c r="C253" s="209"/>
      <c r="D253" s="209"/>
      <c r="E253" s="211"/>
      <c r="F253" s="211"/>
      <c r="G253" s="211"/>
      <c r="H253" s="211"/>
      <c r="I253" s="211"/>
      <c r="J253" s="225"/>
      <c r="K253" s="211"/>
      <c r="L253" s="211"/>
      <c r="M253" s="211"/>
      <c r="N253" s="211"/>
      <c r="O253" s="64"/>
      <c r="P253" s="211"/>
      <c r="Q253" s="209"/>
      <c r="R253" s="211"/>
      <c r="S253" s="225"/>
      <c r="T253" s="64"/>
      <c r="U253" s="64"/>
      <c r="V253" s="64"/>
      <c r="X253" s="40"/>
      <c r="Y253" s="40"/>
      <c r="Z253" s="40"/>
      <c r="AA253" s="40"/>
      <c r="AB253" s="40"/>
      <c r="AD253" s="2">
        <v>1841</v>
      </c>
    </row>
    <row r="254" spans="2:30" ht="22.8" x14ac:dyDescent="0.2">
      <c r="B254" s="208">
        <v>1842</v>
      </c>
      <c r="C254" s="209"/>
      <c r="D254" s="209"/>
      <c r="E254" s="211"/>
      <c r="F254" s="211"/>
      <c r="G254" s="211"/>
      <c r="H254" s="211"/>
      <c r="I254" s="211"/>
      <c r="J254" s="225"/>
      <c r="K254" s="211"/>
      <c r="L254" s="211" t="s">
        <v>1522</v>
      </c>
      <c r="M254" s="211"/>
      <c r="N254" s="211"/>
      <c r="O254" s="64"/>
      <c r="P254" s="211"/>
      <c r="Q254" s="209"/>
      <c r="R254" s="211"/>
      <c r="S254" s="225"/>
      <c r="T254" s="64"/>
      <c r="U254" s="64"/>
      <c r="V254" s="64"/>
      <c r="X254" s="40"/>
      <c r="Y254" s="40"/>
      <c r="Z254" s="40"/>
      <c r="AA254" s="40"/>
      <c r="AB254" s="40"/>
      <c r="AD254" s="2">
        <v>1842</v>
      </c>
    </row>
    <row r="255" spans="2:30" x14ac:dyDescent="0.2">
      <c r="B255" s="208">
        <v>1843</v>
      </c>
      <c r="C255" s="209"/>
      <c r="D255" s="209"/>
      <c r="E255" s="211"/>
      <c r="F255" s="211"/>
      <c r="G255" s="211"/>
      <c r="H255" s="211"/>
      <c r="I255" s="211"/>
      <c r="J255" s="225"/>
      <c r="K255" s="211"/>
      <c r="L255" s="211"/>
      <c r="M255" s="211"/>
      <c r="N255" s="211"/>
      <c r="O255" s="64"/>
      <c r="P255" s="211"/>
      <c r="Q255" s="209"/>
      <c r="R255" s="211"/>
      <c r="S255" s="225"/>
      <c r="T255" s="64"/>
      <c r="U255" s="64"/>
      <c r="V255" s="64"/>
      <c r="X255" s="40"/>
      <c r="Y255" s="40"/>
      <c r="Z255" s="40"/>
      <c r="AA255" s="40"/>
      <c r="AB255" s="40"/>
      <c r="AD255" s="2">
        <v>1843</v>
      </c>
    </row>
    <row r="256" spans="2:30" x14ac:dyDescent="0.2">
      <c r="B256" s="208">
        <v>1844</v>
      </c>
      <c r="C256" s="209"/>
      <c r="D256" s="209"/>
      <c r="E256" s="211"/>
      <c r="F256" s="211"/>
      <c r="G256" s="211"/>
      <c r="H256" s="211"/>
      <c r="I256" s="211"/>
      <c r="J256" s="225"/>
      <c r="K256" s="211"/>
      <c r="L256" s="211"/>
      <c r="M256" s="211"/>
      <c r="N256" s="211"/>
      <c r="O256" s="64"/>
      <c r="P256" s="211"/>
      <c r="Q256" s="209"/>
      <c r="R256" s="211"/>
      <c r="S256" s="225"/>
      <c r="T256" s="64"/>
      <c r="U256" s="64"/>
      <c r="V256" s="64"/>
      <c r="X256" s="40"/>
      <c r="Y256" s="40"/>
      <c r="Z256" s="40"/>
      <c r="AA256" s="40"/>
      <c r="AB256" s="40"/>
      <c r="AD256" s="2">
        <v>1844</v>
      </c>
    </row>
    <row r="257" spans="2:30" x14ac:dyDescent="0.2">
      <c r="B257" s="208">
        <v>1845</v>
      </c>
      <c r="C257" s="209"/>
      <c r="D257" s="209"/>
      <c r="E257" s="211"/>
      <c r="F257" s="211"/>
      <c r="G257" s="211"/>
      <c r="H257" s="211"/>
      <c r="I257" s="211"/>
      <c r="J257" s="225"/>
      <c r="K257" s="211"/>
      <c r="L257" s="211"/>
      <c r="M257" s="211"/>
      <c r="N257" s="211"/>
      <c r="O257" s="64"/>
      <c r="P257" s="211"/>
      <c r="Q257" s="209"/>
      <c r="R257" s="211"/>
      <c r="S257" s="225"/>
      <c r="T257" s="64"/>
      <c r="U257" s="64"/>
      <c r="V257" s="64"/>
      <c r="X257" s="40"/>
      <c r="Y257" s="40"/>
      <c r="Z257" s="40"/>
      <c r="AA257" s="40"/>
      <c r="AB257" s="40"/>
      <c r="AD257" s="2">
        <v>1845</v>
      </c>
    </row>
    <row r="258" spans="2:30" x14ac:dyDescent="0.2">
      <c r="B258" s="208">
        <v>1846</v>
      </c>
      <c r="C258" s="209" t="s">
        <v>1487</v>
      </c>
      <c r="D258" s="209"/>
      <c r="E258" s="211"/>
      <c r="F258" s="211"/>
      <c r="G258" s="211"/>
      <c r="H258" s="211"/>
      <c r="I258" s="211"/>
      <c r="J258" s="225"/>
      <c r="K258" s="211"/>
      <c r="L258" s="211"/>
      <c r="M258" s="211"/>
      <c r="N258" s="211"/>
      <c r="O258" s="64"/>
      <c r="P258" s="211"/>
      <c r="Q258" s="209"/>
      <c r="R258" s="211"/>
      <c r="S258" s="225"/>
      <c r="T258" s="64"/>
      <c r="U258" s="64"/>
      <c r="V258" s="64"/>
      <c r="X258" s="40"/>
      <c r="Y258" s="40"/>
      <c r="Z258" s="40"/>
      <c r="AA258" s="40"/>
      <c r="AB258" s="40"/>
      <c r="AD258" s="2">
        <v>1846</v>
      </c>
    </row>
    <row r="259" spans="2:30" ht="22.8" x14ac:dyDescent="0.2">
      <c r="B259" s="208">
        <v>1847</v>
      </c>
      <c r="C259" s="209"/>
      <c r="D259" s="209" t="s">
        <v>1287</v>
      </c>
      <c r="E259" s="211"/>
      <c r="F259" s="211"/>
      <c r="G259" s="211"/>
      <c r="H259" s="211" t="s">
        <v>1513</v>
      </c>
      <c r="I259" s="211"/>
      <c r="J259" s="225"/>
      <c r="K259" s="211"/>
      <c r="L259" s="211"/>
      <c r="M259" s="211"/>
      <c r="N259" s="211"/>
      <c r="O259" s="64"/>
      <c r="P259" s="211"/>
      <c r="Q259" s="209"/>
      <c r="R259" s="211"/>
      <c r="S259" s="225"/>
      <c r="T259" s="64"/>
      <c r="U259" s="64"/>
      <c r="V259" s="64"/>
      <c r="X259" s="40"/>
      <c r="Y259" s="40"/>
      <c r="Z259" s="40"/>
      <c r="AA259" s="40"/>
      <c r="AB259" s="40"/>
      <c r="AD259" s="2">
        <v>1847</v>
      </c>
    </row>
    <row r="260" spans="2:30" x14ac:dyDescent="0.2">
      <c r="B260" s="208">
        <v>1848</v>
      </c>
      <c r="C260" s="209"/>
      <c r="D260" s="209"/>
      <c r="E260" s="211" t="s">
        <v>1446</v>
      </c>
      <c r="F260" s="211"/>
      <c r="G260" s="211"/>
      <c r="H260" s="211"/>
      <c r="I260" s="211"/>
      <c r="J260" s="225"/>
      <c r="K260" s="211"/>
      <c r="L260" s="211"/>
      <c r="M260" s="211"/>
      <c r="N260" s="211"/>
      <c r="O260" s="64"/>
      <c r="P260" s="211"/>
      <c r="Q260" s="209"/>
      <c r="R260" s="211"/>
      <c r="S260" s="225"/>
      <c r="T260" s="64"/>
      <c r="U260" s="64"/>
      <c r="V260" s="64"/>
      <c r="X260" s="40"/>
      <c r="Y260" s="40"/>
      <c r="Z260" s="40"/>
      <c r="AA260" s="40"/>
      <c r="AB260" s="40"/>
      <c r="AD260" s="2">
        <v>1848</v>
      </c>
    </row>
    <row r="261" spans="2:30" x14ac:dyDescent="0.2">
      <c r="B261" s="208">
        <v>1849</v>
      </c>
      <c r="C261" s="209"/>
      <c r="D261" s="209"/>
      <c r="E261" s="211"/>
      <c r="F261" s="211"/>
      <c r="G261" s="211"/>
      <c r="H261" s="211" t="s">
        <v>1381</v>
      </c>
      <c r="I261" s="211"/>
      <c r="J261" s="225"/>
      <c r="K261" s="211"/>
      <c r="L261" s="211"/>
      <c r="M261" s="211"/>
      <c r="N261" s="211"/>
      <c r="O261" s="64"/>
      <c r="P261" s="211"/>
      <c r="Q261" s="209"/>
      <c r="R261" s="211"/>
      <c r="S261" s="225"/>
      <c r="T261" s="64"/>
      <c r="U261" s="64"/>
      <c r="V261" s="64"/>
      <c r="X261" s="40"/>
      <c r="Y261" s="40"/>
      <c r="Z261" s="40"/>
      <c r="AA261" s="40"/>
      <c r="AB261" s="40"/>
      <c r="AD261" s="2">
        <v>1849</v>
      </c>
    </row>
    <row r="262" spans="2:30" x14ac:dyDescent="0.2">
      <c r="B262" s="208">
        <v>1850</v>
      </c>
      <c r="C262" s="209"/>
      <c r="D262" s="209"/>
      <c r="E262" s="211"/>
      <c r="F262" s="211"/>
      <c r="G262" s="211"/>
      <c r="H262" s="211" t="s">
        <v>1383</v>
      </c>
      <c r="I262" s="211"/>
      <c r="J262" s="225"/>
      <c r="K262" s="211"/>
      <c r="L262" s="211"/>
      <c r="M262" s="211"/>
      <c r="N262" s="211"/>
      <c r="O262" s="64"/>
      <c r="P262" s="211"/>
      <c r="Q262" s="209"/>
      <c r="R262" s="211"/>
      <c r="S262" s="225"/>
      <c r="T262" s="64"/>
      <c r="U262" s="64"/>
      <c r="V262" s="64"/>
      <c r="X262" s="40"/>
      <c r="Y262" s="40"/>
      <c r="Z262" s="40"/>
      <c r="AA262" s="40"/>
      <c r="AB262" s="40"/>
      <c r="AD262" s="2">
        <v>1850</v>
      </c>
    </row>
    <row r="263" spans="2:30" x14ac:dyDescent="0.2">
      <c r="B263" s="208">
        <v>1851</v>
      </c>
      <c r="C263" s="209"/>
      <c r="D263" s="209"/>
      <c r="E263" s="211"/>
      <c r="F263" s="211"/>
      <c r="G263" s="211"/>
      <c r="H263" s="211"/>
      <c r="I263" s="211"/>
      <c r="J263" s="225"/>
      <c r="K263" s="211"/>
      <c r="L263" s="211" t="s">
        <v>1462</v>
      </c>
      <c r="M263" s="211"/>
      <c r="N263" s="211"/>
      <c r="O263" s="64"/>
      <c r="P263" s="211"/>
      <c r="Q263" s="209"/>
      <c r="R263" s="211"/>
      <c r="S263" s="225"/>
      <c r="T263" s="64"/>
      <c r="U263" s="64"/>
      <c r="V263" s="64"/>
      <c r="X263" s="40"/>
      <c r="Y263" s="40"/>
      <c r="Z263" s="40"/>
      <c r="AA263" s="40"/>
      <c r="AB263" s="40"/>
      <c r="AD263" s="2">
        <v>1851</v>
      </c>
    </row>
    <row r="264" spans="2:30" x14ac:dyDescent="0.2">
      <c r="B264" s="208">
        <v>1852</v>
      </c>
      <c r="C264" s="209"/>
      <c r="D264" s="209"/>
      <c r="E264" s="211"/>
      <c r="F264" s="211"/>
      <c r="G264" s="211"/>
      <c r="H264" s="211"/>
      <c r="I264" s="211"/>
      <c r="J264" s="225"/>
      <c r="K264" s="211"/>
      <c r="L264" s="211"/>
      <c r="M264" s="211"/>
      <c r="N264" s="211"/>
      <c r="O264" s="64"/>
      <c r="P264" s="211"/>
      <c r="Q264" s="209"/>
      <c r="R264" s="211"/>
      <c r="S264" s="225"/>
      <c r="T264" s="64"/>
      <c r="U264" s="64"/>
      <c r="V264" s="64"/>
      <c r="X264" s="40"/>
      <c r="Y264" s="40"/>
      <c r="Z264" s="40"/>
      <c r="AA264" s="40"/>
      <c r="AB264" s="40"/>
      <c r="AD264" s="2">
        <v>1852</v>
      </c>
    </row>
    <row r="265" spans="2:30" x14ac:dyDescent="0.2">
      <c r="B265" s="208">
        <v>1853</v>
      </c>
      <c r="C265" s="209"/>
      <c r="D265" s="209"/>
      <c r="E265" s="211" t="s">
        <v>1447</v>
      </c>
      <c r="F265" s="211"/>
      <c r="G265" s="211"/>
      <c r="H265" s="211"/>
      <c r="I265" s="211"/>
      <c r="J265" s="225"/>
      <c r="K265" s="211"/>
      <c r="L265" s="211"/>
      <c r="M265" s="211"/>
      <c r="N265" s="211"/>
      <c r="O265" s="64"/>
      <c r="P265" s="211"/>
      <c r="Q265" s="209"/>
      <c r="R265" s="211"/>
      <c r="S265" s="225"/>
      <c r="T265" s="64"/>
      <c r="U265" s="64"/>
      <c r="V265" s="64"/>
      <c r="X265" s="40"/>
      <c r="Y265" s="40"/>
      <c r="Z265" s="40"/>
      <c r="AA265" s="40"/>
      <c r="AB265" s="40"/>
      <c r="AD265" s="2">
        <v>1853</v>
      </c>
    </row>
    <row r="266" spans="2:30" x14ac:dyDescent="0.2">
      <c r="B266" s="208">
        <v>1854</v>
      </c>
      <c r="C266" s="209"/>
      <c r="D266" s="209"/>
      <c r="E266" s="211" t="s">
        <v>1298</v>
      </c>
      <c r="F266" s="211"/>
      <c r="G266" s="211"/>
      <c r="H266" s="211" t="s">
        <v>1368</v>
      </c>
      <c r="I266" s="211"/>
      <c r="J266" s="225"/>
      <c r="K266" s="211"/>
      <c r="L266" s="211"/>
      <c r="M266" s="211"/>
      <c r="N266" s="211"/>
      <c r="O266" s="64"/>
      <c r="P266" s="211"/>
      <c r="Q266" s="209"/>
      <c r="R266" s="211"/>
      <c r="S266" s="225"/>
      <c r="T266" s="64"/>
      <c r="U266" s="64"/>
      <c r="V266" s="64"/>
      <c r="X266" s="40"/>
      <c r="Y266" s="40"/>
      <c r="Z266" s="40"/>
      <c r="AA266" s="40"/>
      <c r="AB266" s="40"/>
      <c r="AD266" s="2">
        <v>1854</v>
      </c>
    </row>
    <row r="267" spans="2:30" x14ac:dyDescent="0.2">
      <c r="B267" s="208">
        <v>1855</v>
      </c>
      <c r="C267" s="209"/>
      <c r="D267" s="209"/>
      <c r="E267" s="211"/>
      <c r="F267" s="211"/>
      <c r="G267" s="211"/>
      <c r="H267" s="211"/>
      <c r="I267" s="211"/>
      <c r="J267" s="225"/>
      <c r="K267" s="211"/>
      <c r="L267" s="211"/>
      <c r="M267" s="211"/>
      <c r="N267" s="211"/>
      <c r="O267" s="64"/>
      <c r="P267" s="211"/>
      <c r="Q267" s="209"/>
      <c r="R267" s="211"/>
      <c r="S267" s="225"/>
      <c r="T267" s="64"/>
      <c r="U267" s="64"/>
      <c r="V267" s="64"/>
      <c r="X267" s="40"/>
      <c r="Y267" s="40"/>
      <c r="Z267" s="40"/>
      <c r="AA267" s="40"/>
      <c r="AB267" s="40"/>
      <c r="AD267" s="2">
        <v>1855</v>
      </c>
    </row>
    <row r="268" spans="2:30" x14ac:dyDescent="0.2">
      <c r="B268" s="208">
        <v>1856</v>
      </c>
      <c r="C268" s="209"/>
      <c r="D268" s="209" t="s">
        <v>1288</v>
      </c>
      <c r="E268" s="211" t="s">
        <v>1312</v>
      </c>
      <c r="F268" s="211"/>
      <c r="G268" s="211"/>
      <c r="H268" s="211" t="s">
        <v>1423</v>
      </c>
      <c r="I268" s="211"/>
      <c r="J268" s="225"/>
      <c r="K268" s="211"/>
      <c r="L268" s="211" t="s">
        <v>1312</v>
      </c>
      <c r="M268" s="211"/>
      <c r="N268" s="211"/>
      <c r="O268" s="64"/>
      <c r="P268" s="211"/>
      <c r="Q268" s="209"/>
      <c r="R268" s="211"/>
      <c r="S268" s="225"/>
      <c r="T268" s="64"/>
      <c r="U268" s="64"/>
      <c r="V268" s="64"/>
      <c r="X268" s="40"/>
      <c r="Y268" s="40"/>
      <c r="Z268" s="40"/>
      <c r="AA268" s="40"/>
      <c r="AB268" s="40"/>
      <c r="AD268" s="2">
        <v>1856</v>
      </c>
    </row>
    <row r="269" spans="2:30" x14ac:dyDescent="0.2">
      <c r="B269" s="208">
        <v>1857</v>
      </c>
      <c r="C269" s="209"/>
      <c r="D269" s="209"/>
      <c r="E269" s="211"/>
      <c r="F269" s="211"/>
      <c r="G269" s="211"/>
      <c r="H269" s="211"/>
      <c r="I269" s="211"/>
      <c r="J269" s="225"/>
      <c r="K269" s="211"/>
      <c r="L269" s="211"/>
      <c r="M269" s="211"/>
      <c r="N269" s="211"/>
      <c r="O269" s="64"/>
      <c r="P269" s="211"/>
      <c r="Q269" s="209"/>
      <c r="R269" s="211"/>
      <c r="S269" s="225"/>
      <c r="T269" s="64"/>
      <c r="U269" s="64"/>
      <c r="V269" s="64"/>
      <c r="X269" s="40"/>
      <c r="Y269" s="40"/>
      <c r="Z269" s="40"/>
      <c r="AA269" s="40"/>
      <c r="AB269" s="40"/>
      <c r="AD269" s="2">
        <v>1857</v>
      </c>
    </row>
    <row r="270" spans="2:30" x14ac:dyDescent="0.2">
      <c r="B270" s="208">
        <v>1858</v>
      </c>
      <c r="C270" s="209"/>
      <c r="D270" s="209"/>
      <c r="E270" s="211"/>
      <c r="F270" s="211"/>
      <c r="G270" s="211"/>
      <c r="H270" s="211"/>
      <c r="I270" s="211"/>
      <c r="J270" s="225"/>
      <c r="K270" s="211"/>
      <c r="L270" s="211"/>
      <c r="M270" s="211"/>
      <c r="N270" s="211"/>
      <c r="O270" s="64"/>
      <c r="P270" s="211"/>
      <c r="Q270" s="209"/>
      <c r="R270" s="211"/>
      <c r="S270" s="225"/>
      <c r="T270" s="64"/>
      <c r="U270" s="64"/>
      <c r="V270" s="64"/>
      <c r="X270" s="40"/>
      <c r="Y270" s="40"/>
      <c r="Z270" s="40"/>
      <c r="AA270" s="40"/>
      <c r="AB270" s="40"/>
      <c r="AD270" s="2">
        <v>1858</v>
      </c>
    </row>
    <row r="271" spans="2:30" x14ac:dyDescent="0.2">
      <c r="B271" s="208">
        <v>1859</v>
      </c>
      <c r="C271" s="209"/>
      <c r="D271" s="209"/>
      <c r="E271" s="211"/>
      <c r="F271" s="211"/>
      <c r="G271" s="211"/>
      <c r="H271" s="211" t="s">
        <v>1377</v>
      </c>
      <c r="I271" s="211"/>
      <c r="J271" s="225"/>
      <c r="K271" s="211"/>
      <c r="L271" s="211"/>
      <c r="M271" s="211"/>
      <c r="N271" s="211"/>
      <c r="O271" s="64"/>
      <c r="P271" s="211"/>
      <c r="Q271" s="209"/>
      <c r="R271" s="211"/>
      <c r="S271" s="225"/>
      <c r="T271" s="64"/>
      <c r="U271" s="64"/>
      <c r="V271" s="64"/>
      <c r="X271" s="40"/>
      <c r="Y271" s="40"/>
      <c r="Z271" s="40"/>
      <c r="AA271" s="40"/>
      <c r="AB271" s="40"/>
      <c r="AD271" s="2">
        <v>1859</v>
      </c>
    </row>
    <row r="272" spans="2:30" ht="22.8" x14ac:dyDescent="0.2">
      <c r="B272" s="208">
        <v>1860</v>
      </c>
      <c r="C272" s="209"/>
      <c r="D272" s="209"/>
      <c r="E272" s="211"/>
      <c r="F272" s="211"/>
      <c r="G272" s="211"/>
      <c r="H272" s="211"/>
      <c r="I272" s="211"/>
      <c r="J272" s="225"/>
      <c r="K272" s="211" t="s">
        <v>1528</v>
      </c>
      <c r="L272" s="211" t="s">
        <v>1463</v>
      </c>
      <c r="M272" s="211"/>
      <c r="N272" s="211"/>
      <c r="O272" s="64"/>
      <c r="P272" s="211"/>
      <c r="Q272" s="209"/>
      <c r="R272" s="211"/>
      <c r="S272" s="225"/>
      <c r="T272" s="64"/>
      <c r="U272" s="64"/>
      <c r="V272" s="64"/>
      <c r="X272" s="40"/>
      <c r="Y272" s="40"/>
      <c r="Z272" s="40"/>
      <c r="AA272" s="40"/>
      <c r="AB272" s="40"/>
      <c r="AD272" s="2">
        <v>1860</v>
      </c>
    </row>
    <row r="273" spans="2:30" x14ac:dyDescent="0.2">
      <c r="B273" s="208">
        <v>1861</v>
      </c>
      <c r="C273" s="209"/>
      <c r="D273" s="209"/>
      <c r="E273" s="211" t="s">
        <v>1296</v>
      </c>
      <c r="F273" s="211"/>
      <c r="G273" s="211"/>
      <c r="H273" s="211" t="s">
        <v>1362</v>
      </c>
      <c r="I273" s="211"/>
      <c r="J273" s="225"/>
      <c r="K273" s="211"/>
      <c r="L273" s="211"/>
      <c r="M273" s="211"/>
      <c r="N273" s="211"/>
      <c r="O273" s="64"/>
      <c r="P273" s="211"/>
      <c r="Q273" s="209"/>
      <c r="R273" s="211"/>
      <c r="S273" s="225"/>
      <c r="T273" s="64"/>
      <c r="U273" s="64"/>
      <c r="V273" s="64"/>
      <c r="X273" s="40"/>
      <c r="Y273" s="40"/>
      <c r="Z273" s="40"/>
      <c r="AA273" s="40"/>
      <c r="AB273" s="40"/>
      <c r="AD273" s="2">
        <v>1861</v>
      </c>
    </row>
    <row r="274" spans="2:30" x14ac:dyDescent="0.2">
      <c r="B274" s="208">
        <v>1862</v>
      </c>
      <c r="C274" s="209"/>
      <c r="D274" s="209"/>
      <c r="E274" s="211"/>
      <c r="F274" s="211"/>
      <c r="G274" s="211"/>
      <c r="H274" s="211"/>
      <c r="I274" s="211"/>
      <c r="J274" s="225"/>
      <c r="K274" s="211"/>
      <c r="L274" s="211"/>
      <c r="M274" s="211"/>
      <c r="N274" s="211"/>
      <c r="O274" s="64"/>
      <c r="P274" s="211"/>
      <c r="Q274" s="209"/>
      <c r="R274" s="211"/>
      <c r="S274" s="225"/>
      <c r="T274" s="64"/>
      <c r="U274" s="64"/>
      <c r="V274" s="64"/>
      <c r="X274" s="40"/>
      <c r="Y274" s="40"/>
      <c r="Z274" s="40"/>
      <c r="AA274" s="40"/>
      <c r="AB274" s="40"/>
      <c r="AD274" s="2">
        <v>1862</v>
      </c>
    </row>
    <row r="275" spans="2:30" x14ac:dyDescent="0.2">
      <c r="B275" s="208">
        <v>1863</v>
      </c>
      <c r="C275" s="209"/>
      <c r="D275" s="209" t="s">
        <v>1325</v>
      </c>
      <c r="E275" s="211"/>
      <c r="F275" s="211"/>
      <c r="G275" s="211"/>
      <c r="H275" s="211"/>
      <c r="I275" s="211"/>
      <c r="J275" s="225"/>
      <c r="K275" s="211"/>
      <c r="L275" s="211"/>
      <c r="M275" s="211"/>
      <c r="N275" s="211"/>
      <c r="O275" s="64"/>
      <c r="P275" s="211"/>
      <c r="Q275" s="209"/>
      <c r="R275" s="211"/>
      <c r="S275" s="225"/>
      <c r="T275" s="64"/>
      <c r="U275" s="64"/>
      <c r="V275" s="64"/>
      <c r="X275" s="40"/>
      <c r="Y275" s="40"/>
      <c r="Z275" s="40"/>
      <c r="AA275" s="40"/>
      <c r="AB275" s="40"/>
      <c r="AD275" s="2">
        <v>1863</v>
      </c>
    </row>
    <row r="276" spans="2:30" ht="34.200000000000003" x14ac:dyDescent="0.2">
      <c r="B276" s="208">
        <v>1864</v>
      </c>
      <c r="C276" s="209"/>
      <c r="D276" s="209"/>
      <c r="E276" s="211" t="s">
        <v>1448</v>
      </c>
      <c r="F276" s="211"/>
      <c r="G276" s="211"/>
      <c r="H276" s="211" t="s">
        <v>1521</v>
      </c>
      <c r="I276" s="211"/>
      <c r="J276" s="225"/>
      <c r="K276" s="211"/>
      <c r="L276" s="211" t="s">
        <v>1464</v>
      </c>
      <c r="M276" s="211"/>
      <c r="N276" s="211"/>
      <c r="O276" s="64"/>
      <c r="P276" s="211"/>
      <c r="Q276" s="209"/>
      <c r="R276" s="211"/>
      <c r="S276" s="225"/>
      <c r="T276" s="64"/>
      <c r="U276" s="64"/>
      <c r="V276" s="64"/>
      <c r="X276" s="40"/>
      <c r="Y276" s="40"/>
      <c r="Z276" s="40"/>
      <c r="AA276" s="40"/>
      <c r="AB276" s="40"/>
      <c r="AD276" s="2">
        <v>1864</v>
      </c>
    </row>
    <row r="277" spans="2:30" x14ac:dyDescent="0.2">
      <c r="B277" s="208">
        <v>1865</v>
      </c>
      <c r="C277" s="209"/>
      <c r="D277" s="209"/>
      <c r="E277" s="211"/>
      <c r="F277" s="211"/>
      <c r="G277" s="211"/>
      <c r="H277" s="211" t="s">
        <v>1350</v>
      </c>
      <c r="I277" s="211"/>
      <c r="J277" s="225"/>
      <c r="K277" s="211"/>
      <c r="L277" s="211"/>
      <c r="M277" s="211"/>
      <c r="N277" s="211"/>
      <c r="O277" s="64"/>
      <c r="P277" s="211"/>
      <c r="Q277" s="209"/>
      <c r="R277" s="211"/>
      <c r="S277" s="225"/>
      <c r="T277" s="64"/>
      <c r="U277" s="64"/>
      <c r="V277" s="64"/>
      <c r="X277" s="40"/>
      <c r="Y277" s="40"/>
      <c r="Z277" s="40"/>
      <c r="AA277" s="40"/>
      <c r="AB277" s="40"/>
      <c r="AD277" s="2">
        <v>1865</v>
      </c>
    </row>
    <row r="278" spans="2:30" x14ac:dyDescent="0.2">
      <c r="B278" s="208">
        <v>1866</v>
      </c>
      <c r="C278" s="209"/>
      <c r="D278" s="209" t="s">
        <v>1475</v>
      </c>
      <c r="E278" s="211" t="s">
        <v>1449</v>
      </c>
      <c r="F278" s="211"/>
      <c r="G278" s="211"/>
      <c r="H278" s="211"/>
      <c r="I278" s="211"/>
      <c r="J278" s="225"/>
      <c r="K278" s="211"/>
      <c r="L278" s="211"/>
      <c r="M278" s="211"/>
      <c r="N278" s="211"/>
      <c r="O278" s="64"/>
      <c r="P278" s="211"/>
      <c r="Q278" s="209"/>
      <c r="R278" s="211"/>
      <c r="S278" s="225"/>
      <c r="T278" s="64"/>
      <c r="U278" s="64"/>
      <c r="V278" s="64"/>
      <c r="X278" s="40"/>
      <c r="Y278" s="40"/>
      <c r="Z278" s="40"/>
      <c r="AA278" s="40"/>
      <c r="AB278" s="40"/>
      <c r="AD278" s="2">
        <v>1866</v>
      </c>
    </row>
    <row r="279" spans="2:30" x14ac:dyDescent="0.2">
      <c r="B279" s="208">
        <v>1867</v>
      </c>
      <c r="C279" s="209"/>
      <c r="D279" s="209"/>
      <c r="E279" s="211"/>
      <c r="F279" s="211"/>
      <c r="G279" s="211"/>
      <c r="H279" s="211" t="s">
        <v>1417</v>
      </c>
      <c r="I279" s="211"/>
      <c r="J279" s="225"/>
      <c r="K279" s="211"/>
      <c r="L279" s="211"/>
      <c r="M279" s="211"/>
      <c r="N279" s="211"/>
      <c r="O279" s="64"/>
      <c r="P279" s="211"/>
      <c r="Q279" s="209"/>
      <c r="R279" s="211"/>
      <c r="S279" s="225"/>
      <c r="T279" s="64"/>
      <c r="U279" s="64"/>
      <c r="V279" s="64"/>
      <c r="X279" s="40"/>
      <c r="Y279" s="40"/>
      <c r="Z279" s="40"/>
      <c r="AA279" s="40"/>
      <c r="AB279" s="40"/>
      <c r="AD279" s="2">
        <v>1867</v>
      </c>
    </row>
    <row r="280" spans="2:30" x14ac:dyDescent="0.2">
      <c r="B280" s="208">
        <v>1868</v>
      </c>
      <c r="C280" s="209"/>
      <c r="D280" s="209"/>
      <c r="E280" s="211" t="s">
        <v>1297</v>
      </c>
      <c r="F280" s="211"/>
      <c r="G280" s="211"/>
      <c r="H280" s="211"/>
      <c r="I280" s="211"/>
      <c r="J280" s="225"/>
      <c r="K280" s="211"/>
      <c r="L280" s="211"/>
      <c r="M280" s="211"/>
      <c r="N280" s="211"/>
      <c r="O280" s="64"/>
      <c r="P280" s="211"/>
      <c r="Q280" s="209"/>
      <c r="R280" s="211"/>
      <c r="S280" s="225"/>
      <c r="T280" s="64"/>
      <c r="U280" s="64"/>
      <c r="V280" s="64"/>
      <c r="X280" s="40"/>
      <c r="Y280" s="40"/>
      <c r="Z280" s="40"/>
      <c r="AA280" s="40"/>
      <c r="AB280" s="40"/>
      <c r="AD280" s="2">
        <v>1868</v>
      </c>
    </row>
    <row r="281" spans="2:30" x14ac:dyDescent="0.2">
      <c r="B281" s="208">
        <v>1869</v>
      </c>
      <c r="C281" s="209"/>
      <c r="D281" s="209" t="s">
        <v>1346</v>
      </c>
      <c r="E281" s="211"/>
      <c r="F281" s="211"/>
      <c r="G281" s="211"/>
      <c r="H281" s="211" t="s">
        <v>1519</v>
      </c>
      <c r="I281" s="211"/>
      <c r="J281" s="225"/>
      <c r="K281" s="211"/>
      <c r="L281" s="211"/>
      <c r="M281" s="211"/>
      <c r="N281" s="211"/>
      <c r="O281" s="64"/>
      <c r="P281" s="211"/>
      <c r="Q281" s="209"/>
      <c r="R281" s="211"/>
      <c r="S281" s="225"/>
      <c r="T281" s="64"/>
      <c r="U281" s="64"/>
      <c r="V281" s="64"/>
      <c r="X281" s="40"/>
      <c r="Y281" s="40"/>
      <c r="Z281" s="40"/>
      <c r="AA281" s="40"/>
      <c r="AB281" s="40"/>
      <c r="AD281" s="2">
        <v>1869</v>
      </c>
    </row>
    <row r="282" spans="2:30" ht="22.8" x14ac:dyDescent="0.2">
      <c r="B282" s="208">
        <v>1870</v>
      </c>
      <c r="C282" s="209"/>
      <c r="D282" s="209" t="s">
        <v>1340</v>
      </c>
      <c r="E282" s="211" t="s">
        <v>1450</v>
      </c>
      <c r="F282" s="211"/>
      <c r="G282" s="211"/>
      <c r="H282" s="211" t="s">
        <v>1348</v>
      </c>
      <c r="I282" s="211"/>
      <c r="J282" s="225"/>
      <c r="K282" s="211"/>
      <c r="L282" s="211"/>
      <c r="M282" s="211"/>
      <c r="N282" s="211"/>
      <c r="O282" s="64"/>
      <c r="P282" s="211"/>
      <c r="Q282" s="209"/>
      <c r="R282" s="211"/>
      <c r="S282" s="225"/>
      <c r="T282" s="64"/>
      <c r="U282" s="64"/>
      <c r="V282" s="64"/>
      <c r="X282" s="40"/>
      <c r="Y282" s="40"/>
      <c r="Z282" s="40"/>
      <c r="AA282" s="40"/>
      <c r="AB282" s="40"/>
      <c r="AD282" s="2">
        <v>1870</v>
      </c>
    </row>
    <row r="283" spans="2:30" x14ac:dyDescent="0.2">
      <c r="B283" s="208">
        <v>1871</v>
      </c>
      <c r="C283" s="209"/>
      <c r="D283" s="209"/>
      <c r="E283" s="211" t="s">
        <v>1451</v>
      </c>
      <c r="F283" s="211"/>
      <c r="G283" s="211"/>
      <c r="H283" s="211"/>
      <c r="I283" s="211"/>
      <c r="J283" s="225"/>
      <c r="K283" s="211"/>
      <c r="L283" s="211"/>
      <c r="M283" s="211"/>
      <c r="N283" s="211"/>
      <c r="O283" s="64"/>
      <c r="P283" s="211"/>
      <c r="Q283" s="209"/>
      <c r="R283" s="211"/>
      <c r="S283" s="225"/>
      <c r="T283" s="64"/>
      <c r="U283" s="64"/>
      <c r="V283" s="64"/>
      <c r="X283" s="40"/>
      <c r="Y283" s="40"/>
      <c r="Z283" s="40"/>
      <c r="AA283" s="40"/>
      <c r="AB283" s="40"/>
      <c r="AD283" s="2">
        <v>1871</v>
      </c>
    </row>
    <row r="284" spans="2:30" x14ac:dyDescent="0.2">
      <c r="B284" s="208">
        <v>1872</v>
      </c>
      <c r="C284" s="209"/>
      <c r="D284" s="209"/>
      <c r="E284" s="211"/>
      <c r="F284" s="211"/>
      <c r="G284" s="211"/>
      <c r="H284" s="211"/>
      <c r="I284" s="211"/>
      <c r="J284" s="225"/>
      <c r="K284" s="211"/>
      <c r="L284" s="211"/>
      <c r="M284" s="211"/>
      <c r="N284" s="211"/>
      <c r="O284" s="64"/>
      <c r="P284" s="211"/>
      <c r="Q284" s="209"/>
      <c r="R284" s="211"/>
      <c r="S284" s="225"/>
      <c r="T284" s="64"/>
      <c r="U284" s="64"/>
      <c r="V284" s="64"/>
      <c r="X284" s="40"/>
      <c r="Y284" s="40"/>
      <c r="Z284" s="40"/>
      <c r="AA284" s="40"/>
      <c r="AB284" s="40"/>
      <c r="AD284" s="2">
        <v>1872</v>
      </c>
    </row>
    <row r="285" spans="2:30" x14ac:dyDescent="0.2">
      <c r="B285" s="208">
        <v>1873</v>
      </c>
      <c r="C285" s="209"/>
      <c r="D285" s="209"/>
      <c r="E285" s="211"/>
      <c r="F285" s="211"/>
      <c r="G285" s="211"/>
      <c r="H285" s="211"/>
      <c r="I285" s="211"/>
      <c r="J285" s="225"/>
      <c r="K285" s="211"/>
      <c r="L285" s="211"/>
      <c r="M285" s="211"/>
      <c r="N285" s="211"/>
      <c r="O285" s="64"/>
      <c r="P285" s="211"/>
      <c r="Q285" s="209"/>
      <c r="R285" s="211"/>
      <c r="S285" s="225"/>
      <c r="T285" s="64"/>
      <c r="U285" s="64"/>
      <c r="V285" s="64"/>
      <c r="X285" s="40"/>
      <c r="Y285" s="40"/>
      <c r="Z285" s="40"/>
      <c r="AA285" s="40"/>
      <c r="AB285" s="40"/>
      <c r="AD285" s="2">
        <v>1873</v>
      </c>
    </row>
    <row r="286" spans="2:30" x14ac:dyDescent="0.2">
      <c r="B286" s="208">
        <v>1874</v>
      </c>
      <c r="C286" s="209"/>
      <c r="D286" s="209" t="s">
        <v>1341</v>
      </c>
      <c r="E286" s="211"/>
      <c r="F286" s="211"/>
      <c r="G286" s="211"/>
      <c r="H286" s="211"/>
      <c r="I286" s="211"/>
      <c r="J286" s="225"/>
      <c r="K286" s="211"/>
      <c r="L286" s="211"/>
      <c r="M286" s="211"/>
      <c r="N286" s="211"/>
      <c r="O286" s="64"/>
      <c r="P286" s="211"/>
      <c r="Q286" s="209"/>
      <c r="R286" s="211"/>
      <c r="S286" s="225"/>
      <c r="T286" s="64"/>
      <c r="U286" s="64"/>
      <c r="V286" s="64"/>
      <c r="X286" s="40"/>
      <c r="Y286" s="40"/>
      <c r="Z286" s="40"/>
      <c r="AA286" s="40"/>
      <c r="AB286" s="40"/>
      <c r="AD286" s="2">
        <v>1874</v>
      </c>
    </row>
    <row r="287" spans="2:30" x14ac:dyDescent="0.2">
      <c r="B287" s="208">
        <v>1875</v>
      </c>
      <c r="C287" s="209"/>
      <c r="D287" s="209"/>
      <c r="E287" s="211"/>
      <c r="F287" s="211"/>
      <c r="G287" s="211"/>
      <c r="H287" s="211"/>
      <c r="I287" s="211"/>
      <c r="J287" s="225"/>
      <c r="K287" s="211"/>
      <c r="L287" s="211"/>
      <c r="M287" s="211"/>
      <c r="N287" s="211"/>
      <c r="O287" s="64"/>
      <c r="P287" s="211"/>
      <c r="Q287" s="209"/>
      <c r="R287" s="211"/>
      <c r="S287" s="225"/>
      <c r="T287" s="64"/>
      <c r="U287" s="64"/>
      <c r="V287" s="64"/>
      <c r="X287" s="40"/>
      <c r="Y287" s="40"/>
      <c r="Z287" s="40"/>
      <c r="AA287" s="40"/>
      <c r="AB287" s="40"/>
      <c r="AD287" s="2">
        <v>1875</v>
      </c>
    </row>
    <row r="288" spans="2:30" x14ac:dyDescent="0.2">
      <c r="B288" s="208">
        <v>1876</v>
      </c>
      <c r="C288" s="209" t="s">
        <v>1250</v>
      </c>
      <c r="D288" s="209"/>
      <c r="E288" s="211"/>
      <c r="F288" s="211"/>
      <c r="G288" s="211"/>
      <c r="H288" s="211" t="s">
        <v>1418</v>
      </c>
      <c r="I288" s="211"/>
      <c r="J288" s="225"/>
      <c r="K288" s="211"/>
      <c r="L288" s="211"/>
      <c r="M288" s="211"/>
      <c r="N288" s="211"/>
      <c r="O288" s="64"/>
      <c r="P288" s="211"/>
      <c r="Q288" s="209"/>
      <c r="R288" s="211"/>
      <c r="S288" s="225"/>
      <c r="T288" s="64"/>
      <c r="U288" s="64"/>
      <c r="V288" s="64"/>
      <c r="X288" s="40"/>
      <c r="Y288" s="40"/>
      <c r="Z288" s="40"/>
      <c r="AA288" s="40"/>
      <c r="AB288" s="40"/>
      <c r="AD288" s="2">
        <v>1876</v>
      </c>
    </row>
    <row r="289" spans="2:30" ht="22.8" x14ac:dyDescent="0.2">
      <c r="B289" s="208">
        <v>1877</v>
      </c>
      <c r="C289" s="209" t="s">
        <v>1484</v>
      </c>
      <c r="D289" s="209"/>
      <c r="E289" s="211" t="s">
        <v>1452</v>
      </c>
      <c r="F289" s="211"/>
      <c r="G289" s="211"/>
      <c r="H289" s="211" t="s">
        <v>1371</v>
      </c>
      <c r="I289" s="211"/>
      <c r="J289" s="225"/>
      <c r="K289" s="211"/>
      <c r="L289" s="211" t="s">
        <v>1465</v>
      </c>
      <c r="M289" s="211"/>
      <c r="N289" s="211"/>
      <c r="O289" s="64"/>
      <c r="P289" s="211"/>
      <c r="Q289" s="209"/>
      <c r="R289" s="211"/>
      <c r="S289" s="225"/>
      <c r="T289" s="64"/>
      <c r="U289" s="64"/>
      <c r="V289" s="64"/>
      <c r="X289" s="40"/>
      <c r="Y289" s="40"/>
      <c r="Z289" s="40"/>
      <c r="AA289" s="40"/>
      <c r="AB289" s="40"/>
      <c r="AD289" s="2">
        <v>1877</v>
      </c>
    </row>
    <row r="290" spans="2:30" x14ac:dyDescent="0.2">
      <c r="B290" s="208">
        <v>1878</v>
      </c>
      <c r="C290" s="209"/>
      <c r="D290" s="209" t="s">
        <v>1411</v>
      </c>
      <c r="E290" s="211"/>
      <c r="F290" s="211"/>
      <c r="G290" s="211"/>
      <c r="H290" s="211"/>
      <c r="I290" s="211"/>
      <c r="J290" s="225"/>
      <c r="K290" s="211"/>
      <c r="L290" s="211"/>
      <c r="M290" s="211"/>
      <c r="N290" s="211"/>
      <c r="O290" s="64"/>
      <c r="P290" s="211"/>
      <c r="Q290" s="209"/>
      <c r="R290" s="211"/>
      <c r="S290" s="225"/>
      <c r="T290" s="64"/>
      <c r="U290" s="64"/>
      <c r="V290" s="64"/>
      <c r="X290" s="40"/>
      <c r="Y290" s="40"/>
      <c r="Z290" s="40"/>
      <c r="AA290" s="40"/>
      <c r="AB290" s="40"/>
      <c r="AD290" s="2">
        <v>1878</v>
      </c>
    </row>
    <row r="291" spans="2:30" ht="22.8" x14ac:dyDescent="0.2">
      <c r="B291" s="208">
        <v>1879</v>
      </c>
      <c r="C291" s="209" t="s">
        <v>1240</v>
      </c>
      <c r="D291" s="209"/>
      <c r="E291" s="211"/>
      <c r="F291" s="211"/>
      <c r="G291" s="211"/>
      <c r="H291" s="211" t="s">
        <v>1419</v>
      </c>
      <c r="I291" s="211"/>
      <c r="J291" s="225"/>
      <c r="K291" s="211"/>
      <c r="L291" s="211"/>
      <c r="M291" s="211"/>
      <c r="N291" s="211"/>
      <c r="O291" s="64"/>
      <c r="P291" s="211"/>
      <c r="Q291" s="209"/>
      <c r="R291" s="211"/>
      <c r="S291" s="225"/>
      <c r="T291" s="64"/>
      <c r="U291" s="64"/>
      <c r="V291" s="64"/>
      <c r="X291" s="40"/>
      <c r="Y291" s="40"/>
      <c r="Z291" s="40"/>
      <c r="AA291" s="40"/>
      <c r="AB291" s="40"/>
      <c r="AD291" s="2">
        <v>1879</v>
      </c>
    </row>
    <row r="292" spans="2:30" x14ac:dyDescent="0.2">
      <c r="B292" s="208">
        <v>1880</v>
      </c>
      <c r="C292" s="209" t="s">
        <v>1267</v>
      </c>
      <c r="D292" s="209"/>
      <c r="E292" s="211"/>
      <c r="F292" s="211"/>
      <c r="G292" s="211"/>
      <c r="H292" s="211" t="s">
        <v>1370</v>
      </c>
      <c r="I292" s="211"/>
      <c r="J292" s="225"/>
      <c r="K292" s="211"/>
      <c r="L292" s="211"/>
      <c r="M292" s="211"/>
      <c r="N292" s="211"/>
      <c r="O292" s="64"/>
      <c r="P292" s="211"/>
      <c r="Q292" s="209"/>
      <c r="R292" s="211"/>
      <c r="S292" s="225"/>
      <c r="T292" s="64"/>
      <c r="U292" s="64"/>
      <c r="V292" s="64"/>
      <c r="X292" s="40"/>
      <c r="Y292" s="40"/>
      <c r="Z292" s="40"/>
      <c r="AA292" s="40"/>
      <c r="AB292" s="40"/>
      <c r="AD292" s="2">
        <v>1880</v>
      </c>
    </row>
    <row r="293" spans="2:30" ht="22.8" x14ac:dyDescent="0.2">
      <c r="B293" s="208">
        <v>1881</v>
      </c>
      <c r="C293" s="209"/>
      <c r="D293" s="209"/>
      <c r="E293" s="211"/>
      <c r="F293" s="211"/>
      <c r="G293" s="211"/>
      <c r="H293" s="211"/>
      <c r="I293" s="211"/>
      <c r="J293" s="225"/>
      <c r="K293" s="211"/>
      <c r="L293" s="211" t="s">
        <v>1466</v>
      </c>
      <c r="M293" s="211"/>
      <c r="N293" s="211"/>
      <c r="O293" s="64"/>
      <c r="P293" s="211"/>
      <c r="Q293" s="209"/>
      <c r="R293" s="211"/>
      <c r="S293" s="225"/>
      <c r="T293" s="64"/>
      <c r="U293" s="64"/>
      <c r="V293" s="64"/>
      <c r="X293" s="40"/>
      <c r="Y293" s="40"/>
      <c r="Z293" s="40"/>
      <c r="AA293" s="40"/>
      <c r="AB293" s="40"/>
      <c r="AD293" s="2">
        <v>1881</v>
      </c>
    </row>
    <row r="294" spans="2:30" x14ac:dyDescent="0.2">
      <c r="B294" s="208">
        <v>1882</v>
      </c>
      <c r="C294" s="209"/>
      <c r="D294" s="209" t="s">
        <v>1342</v>
      </c>
      <c r="E294" s="211"/>
      <c r="F294" s="211"/>
      <c r="G294" s="211"/>
      <c r="H294" s="211" t="s">
        <v>1520</v>
      </c>
      <c r="I294" s="211"/>
      <c r="J294" s="225"/>
      <c r="K294" s="211"/>
      <c r="L294" s="211"/>
      <c r="M294" s="211"/>
      <c r="N294" s="211"/>
      <c r="O294" s="64"/>
      <c r="P294" s="211"/>
      <c r="Q294" s="209"/>
      <c r="R294" s="211"/>
      <c r="S294" s="225"/>
      <c r="T294" s="64"/>
      <c r="U294" s="64"/>
      <c r="V294" s="64"/>
      <c r="X294" s="40"/>
      <c r="Y294" s="40"/>
      <c r="Z294" s="40"/>
      <c r="AA294" s="40"/>
      <c r="AB294" s="40"/>
      <c r="AD294" s="2">
        <v>1882</v>
      </c>
    </row>
    <row r="295" spans="2:30" ht="34.200000000000003" x14ac:dyDescent="0.2">
      <c r="B295" s="208">
        <v>1883</v>
      </c>
      <c r="C295" s="209"/>
      <c r="D295" s="209" t="s">
        <v>1412</v>
      </c>
      <c r="E295" s="211"/>
      <c r="F295" s="211"/>
      <c r="G295" s="211"/>
      <c r="H295" s="211"/>
      <c r="I295" s="211"/>
      <c r="J295" s="225"/>
      <c r="K295" s="211"/>
      <c r="L295" s="211"/>
      <c r="M295" s="211"/>
      <c r="N295" s="211"/>
      <c r="O295" s="64"/>
      <c r="P295" s="211"/>
      <c r="Q295" s="209"/>
      <c r="R295" s="211"/>
      <c r="S295" s="225"/>
      <c r="T295" s="64"/>
      <c r="U295" s="64"/>
      <c r="V295" s="64"/>
      <c r="X295" s="40"/>
      <c r="Y295" s="40"/>
      <c r="Z295" s="40"/>
      <c r="AA295" s="40"/>
      <c r="AB295" s="40"/>
      <c r="AD295" s="2">
        <v>1883</v>
      </c>
    </row>
    <row r="296" spans="2:30" x14ac:dyDescent="0.2">
      <c r="B296" s="208">
        <v>1884</v>
      </c>
      <c r="C296" s="209"/>
      <c r="D296" s="209"/>
      <c r="E296" s="211"/>
      <c r="F296" s="211"/>
      <c r="G296" s="211"/>
      <c r="H296" s="211"/>
      <c r="I296" s="211"/>
      <c r="J296" s="225"/>
      <c r="K296" s="211"/>
      <c r="L296" s="211" t="s">
        <v>1467</v>
      </c>
      <c r="M296" s="211"/>
      <c r="N296" s="211"/>
      <c r="O296" s="64"/>
      <c r="P296" s="211"/>
      <c r="Q296" s="209"/>
      <c r="R296" s="211"/>
      <c r="S296" s="225"/>
      <c r="T296" s="64"/>
      <c r="U296" s="64"/>
      <c r="V296" s="64"/>
      <c r="X296" s="40"/>
      <c r="Y296" s="40"/>
      <c r="Z296" s="40"/>
      <c r="AA296" s="40"/>
      <c r="AB296" s="40"/>
      <c r="AD296" s="2">
        <v>1884</v>
      </c>
    </row>
    <row r="297" spans="2:30" x14ac:dyDescent="0.2">
      <c r="B297" s="208">
        <v>1885</v>
      </c>
      <c r="C297" s="209" t="s">
        <v>1249</v>
      </c>
      <c r="D297" s="209"/>
      <c r="E297" s="211"/>
      <c r="F297" s="211" t="s">
        <v>1315</v>
      </c>
      <c r="G297" s="211"/>
      <c r="H297" s="211"/>
      <c r="I297" s="211"/>
      <c r="J297" s="225"/>
      <c r="K297" s="211"/>
      <c r="L297" s="211"/>
      <c r="M297" s="211"/>
      <c r="N297" s="211"/>
      <c r="O297" s="64"/>
      <c r="P297" s="211"/>
      <c r="Q297" s="209"/>
      <c r="R297" s="211"/>
      <c r="S297" s="225"/>
      <c r="T297" s="64"/>
      <c r="U297" s="64"/>
      <c r="V297" s="64"/>
      <c r="X297" s="40"/>
      <c r="Y297" s="40"/>
      <c r="Z297" s="40"/>
      <c r="AA297" s="40"/>
      <c r="AB297" s="40"/>
      <c r="AD297" s="2">
        <v>1885</v>
      </c>
    </row>
    <row r="298" spans="2:30" x14ac:dyDescent="0.2">
      <c r="B298" s="208">
        <v>1886</v>
      </c>
      <c r="C298" s="209" t="s">
        <v>2106</v>
      </c>
      <c r="D298" s="209"/>
      <c r="E298" s="211"/>
      <c r="F298" s="211"/>
      <c r="G298" s="211"/>
      <c r="H298" s="211" t="s">
        <v>1361</v>
      </c>
      <c r="I298" s="211"/>
      <c r="J298" s="225"/>
      <c r="K298" s="211"/>
      <c r="L298" s="211"/>
      <c r="M298" s="211"/>
      <c r="N298" s="211"/>
      <c r="O298" s="64"/>
      <c r="P298" s="211"/>
      <c r="Q298" s="209"/>
      <c r="R298" s="211"/>
      <c r="S298" s="225"/>
      <c r="T298" s="64"/>
      <c r="U298" s="64"/>
      <c r="V298" s="64"/>
      <c r="X298" s="40"/>
      <c r="Y298" s="40"/>
      <c r="Z298" s="40"/>
      <c r="AA298" s="40"/>
      <c r="AB298" s="40"/>
      <c r="AD298" s="2">
        <v>1886</v>
      </c>
    </row>
    <row r="299" spans="2:30" x14ac:dyDescent="0.2">
      <c r="B299" s="208">
        <v>1887</v>
      </c>
      <c r="C299" s="209"/>
      <c r="D299" s="209" t="s">
        <v>1289</v>
      </c>
      <c r="E299" s="211"/>
      <c r="F299" s="211"/>
      <c r="G299" s="211"/>
      <c r="H299" s="211"/>
      <c r="I299" s="211"/>
      <c r="J299" s="225"/>
      <c r="K299" s="211"/>
      <c r="L299" s="211"/>
      <c r="M299" s="211"/>
      <c r="N299" s="211"/>
      <c r="O299" s="64"/>
      <c r="P299" s="211"/>
      <c r="Q299" s="209"/>
      <c r="R299" s="211"/>
      <c r="S299" s="225"/>
      <c r="T299" s="64"/>
      <c r="U299" s="64"/>
      <c r="V299" s="64"/>
      <c r="X299" s="40"/>
      <c r="Y299" s="40"/>
      <c r="Z299" s="40"/>
      <c r="AA299" s="40"/>
      <c r="AB299" s="40"/>
      <c r="AD299" s="2">
        <v>1887</v>
      </c>
    </row>
    <row r="300" spans="2:30" ht="22.8" x14ac:dyDescent="0.2">
      <c r="B300" s="208">
        <v>1888</v>
      </c>
      <c r="C300" s="209" t="s">
        <v>1482</v>
      </c>
      <c r="D300" s="209"/>
      <c r="E300" s="211"/>
      <c r="F300" s="211"/>
      <c r="G300" s="211"/>
      <c r="H300" s="211" t="s">
        <v>1401</v>
      </c>
      <c r="I300" s="211"/>
      <c r="J300" s="225"/>
      <c r="K300" s="211"/>
      <c r="L300" s="211"/>
      <c r="M300" s="211"/>
      <c r="N300" s="211"/>
      <c r="O300" s="64"/>
      <c r="P300" s="211"/>
      <c r="Q300" s="209"/>
      <c r="R300" s="211"/>
      <c r="S300" s="225"/>
      <c r="T300" s="64"/>
      <c r="U300" s="64"/>
      <c r="V300" s="64"/>
      <c r="X300" s="40"/>
      <c r="Y300" s="40"/>
      <c r="Z300" s="40"/>
      <c r="AA300" s="40"/>
      <c r="AB300" s="40"/>
      <c r="AD300" s="2">
        <v>1888</v>
      </c>
    </row>
    <row r="301" spans="2:30" x14ac:dyDescent="0.2">
      <c r="B301" s="208">
        <v>1889</v>
      </c>
      <c r="C301" s="209"/>
      <c r="D301" s="209" t="s">
        <v>1344</v>
      </c>
      <c r="E301" s="211"/>
      <c r="F301" s="211"/>
      <c r="G301" s="211"/>
      <c r="H301" s="211" t="s">
        <v>1367</v>
      </c>
      <c r="I301" s="211"/>
      <c r="J301" s="225"/>
      <c r="K301" s="211"/>
      <c r="L301" s="211"/>
      <c r="M301" s="211"/>
      <c r="N301" s="211"/>
      <c r="O301" s="64"/>
      <c r="P301" s="211"/>
      <c r="Q301" s="209"/>
      <c r="R301" s="211"/>
      <c r="S301" s="225"/>
      <c r="T301" s="64"/>
      <c r="U301" s="64"/>
      <c r="V301" s="64"/>
      <c r="X301" s="40"/>
      <c r="Y301" s="40"/>
      <c r="Z301" s="40"/>
      <c r="AA301" s="40"/>
      <c r="AB301" s="40"/>
      <c r="AD301" s="2">
        <v>1889</v>
      </c>
    </row>
    <row r="302" spans="2:30" ht="22.8" x14ac:dyDescent="0.2">
      <c r="B302" s="208">
        <v>1890</v>
      </c>
      <c r="C302" s="209"/>
      <c r="D302" s="209" t="s">
        <v>1343</v>
      </c>
      <c r="E302" s="211"/>
      <c r="F302" s="211"/>
      <c r="G302" s="211"/>
      <c r="H302" s="211"/>
      <c r="I302" s="211"/>
      <c r="J302" s="225"/>
      <c r="K302" s="211"/>
      <c r="L302" s="211"/>
      <c r="M302" s="211"/>
      <c r="N302" s="211"/>
      <c r="O302" s="64"/>
      <c r="P302" s="211"/>
      <c r="Q302" s="209"/>
      <c r="R302" s="211"/>
      <c r="S302" s="225"/>
      <c r="T302" s="64"/>
      <c r="U302" s="64"/>
      <c r="V302" s="64"/>
      <c r="X302" s="40"/>
      <c r="Y302" s="40"/>
      <c r="Z302" s="40"/>
      <c r="AA302" s="40"/>
      <c r="AB302" s="40"/>
      <c r="AD302" s="2">
        <v>1890</v>
      </c>
    </row>
    <row r="303" spans="2:30" x14ac:dyDescent="0.2">
      <c r="B303" s="208">
        <v>1891</v>
      </c>
      <c r="C303" s="209" t="s">
        <v>1241</v>
      </c>
      <c r="D303" s="209"/>
      <c r="E303" s="211"/>
      <c r="F303" s="211"/>
      <c r="G303" s="211"/>
      <c r="H303" s="211" t="s">
        <v>1366</v>
      </c>
      <c r="I303" s="211"/>
      <c r="J303" s="225"/>
      <c r="K303" s="211"/>
      <c r="L303" s="211"/>
      <c r="M303" s="211"/>
      <c r="N303" s="211"/>
      <c r="O303" s="64"/>
      <c r="P303" s="211"/>
      <c r="Q303" s="209"/>
      <c r="R303" s="211"/>
      <c r="S303" s="225"/>
      <c r="T303" s="64"/>
      <c r="U303" s="64"/>
      <c r="V303" s="64"/>
      <c r="X303" s="40"/>
      <c r="Y303" s="40"/>
      <c r="Z303" s="40"/>
      <c r="AA303" s="40"/>
      <c r="AB303" s="40"/>
      <c r="AD303" s="2">
        <v>1891</v>
      </c>
    </row>
    <row r="304" spans="2:30" x14ac:dyDescent="0.2">
      <c r="B304" s="208">
        <v>1892</v>
      </c>
      <c r="C304" s="209" t="s">
        <v>1265</v>
      </c>
      <c r="D304" s="209"/>
      <c r="E304" s="211"/>
      <c r="F304" s="211"/>
      <c r="G304" s="211"/>
      <c r="H304" s="211"/>
      <c r="I304" s="211"/>
      <c r="J304" s="225"/>
      <c r="K304" s="211"/>
      <c r="L304" s="211"/>
      <c r="M304" s="211"/>
      <c r="N304" s="211"/>
      <c r="O304" s="64"/>
      <c r="P304" s="211"/>
      <c r="Q304" s="209"/>
      <c r="R304" s="211"/>
      <c r="S304" s="225"/>
      <c r="T304" s="64"/>
      <c r="U304" s="64"/>
      <c r="V304" s="64"/>
      <c r="X304" s="40"/>
      <c r="Y304" s="40"/>
      <c r="Z304" s="40"/>
      <c r="AA304" s="40"/>
      <c r="AB304" s="40"/>
      <c r="AD304" s="2">
        <v>1892</v>
      </c>
    </row>
    <row r="305" spans="2:30" x14ac:dyDescent="0.2">
      <c r="B305" s="208">
        <v>1893</v>
      </c>
      <c r="C305" s="209"/>
      <c r="D305" s="209" t="s">
        <v>1290</v>
      </c>
      <c r="E305" s="211"/>
      <c r="F305" s="211"/>
      <c r="G305" s="211"/>
      <c r="H305" s="211"/>
      <c r="I305" s="211"/>
      <c r="J305" s="225"/>
      <c r="K305" s="211"/>
      <c r="L305" s="211"/>
      <c r="M305" s="211"/>
      <c r="N305" s="211"/>
      <c r="O305" s="64"/>
      <c r="P305" s="211"/>
      <c r="Q305" s="209"/>
      <c r="R305" s="211"/>
      <c r="S305" s="225"/>
      <c r="T305" s="64"/>
      <c r="U305" s="64"/>
      <c r="V305" s="64"/>
      <c r="X305" s="40"/>
      <c r="Y305" s="40"/>
      <c r="Z305" s="40"/>
      <c r="AA305" s="40"/>
      <c r="AB305" s="40"/>
      <c r="AD305" s="2">
        <v>1893</v>
      </c>
    </row>
    <row r="306" spans="2:30" ht="22.8" x14ac:dyDescent="0.2">
      <c r="B306" s="208">
        <v>1894</v>
      </c>
      <c r="C306" s="209"/>
      <c r="D306" s="209" t="s">
        <v>1433</v>
      </c>
      <c r="E306" s="211" t="s">
        <v>1314</v>
      </c>
      <c r="F306" s="211"/>
      <c r="G306" s="211" t="s">
        <v>1499</v>
      </c>
      <c r="H306" s="211"/>
      <c r="I306" s="211"/>
      <c r="J306" s="225"/>
      <c r="K306" s="211"/>
      <c r="L306" s="211" t="s">
        <v>1314</v>
      </c>
      <c r="M306" s="211"/>
      <c r="N306" s="211"/>
      <c r="O306" s="64"/>
      <c r="P306" s="211"/>
      <c r="Q306" s="209"/>
      <c r="R306" s="211"/>
      <c r="S306" s="225"/>
      <c r="T306" s="64"/>
      <c r="U306" s="64"/>
      <c r="V306" s="64"/>
      <c r="X306" s="40"/>
      <c r="Y306" s="40"/>
      <c r="Z306" s="40"/>
      <c r="AA306" s="40"/>
      <c r="AB306" s="40"/>
      <c r="AD306" s="2">
        <v>1894</v>
      </c>
    </row>
    <row r="307" spans="2:30" ht="22.8" x14ac:dyDescent="0.2">
      <c r="B307" s="208">
        <v>1895</v>
      </c>
      <c r="C307" s="209"/>
      <c r="D307" s="209"/>
      <c r="E307" s="211"/>
      <c r="F307" s="211"/>
      <c r="G307" s="211"/>
      <c r="H307" s="211"/>
      <c r="I307" s="211"/>
      <c r="J307" s="225"/>
      <c r="K307" s="211"/>
      <c r="L307" s="211" t="s">
        <v>1468</v>
      </c>
      <c r="M307" s="211"/>
      <c r="N307" s="211"/>
      <c r="O307" s="64"/>
      <c r="P307" s="211"/>
      <c r="Q307" s="209"/>
      <c r="R307" s="211"/>
      <c r="S307" s="225"/>
      <c r="T307" s="64"/>
      <c r="U307" s="64"/>
      <c r="V307" s="64"/>
      <c r="X307" s="40"/>
      <c r="Y307" s="40"/>
      <c r="Z307" s="40"/>
      <c r="AA307" s="40"/>
      <c r="AB307" s="40"/>
      <c r="AD307" s="2">
        <v>1895</v>
      </c>
    </row>
    <row r="308" spans="2:30" x14ac:dyDescent="0.2">
      <c r="B308" s="208">
        <v>1896</v>
      </c>
      <c r="C308" s="209"/>
      <c r="D308" s="209"/>
      <c r="E308" s="211"/>
      <c r="F308" s="211"/>
      <c r="G308" s="211"/>
      <c r="H308" s="211"/>
      <c r="I308" s="211"/>
      <c r="J308" s="225"/>
      <c r="K308" s="211"/>
      <c r="L308" s="211"/>
      <c r="M308" s="211"/>
      <c r="N308" s="211"/>
      <c r="O308" s="64"/>
      <c r="P308" s="211"/>
      <c r="Q308" s="209"/>
      <c r="R308" s="211"/>
      <c r="S308" s="225"/>
      <c r="T308" s="64"/>
      <c r="U308" s="64"/>
      <c r="V308" s="64"/>
      <c r="X308" s="40"/>
      <c r="Y308" s="40"/>
      <c r="Z308" s="40"/>
      <c r="AA308" s="40"/>
      <c r="AB308" s="40"/>
      <c r="AD308" s="2">
        <v>1896</v>
      </c>
    </row>
    <row r="309" spans="2:30" x14ac:dyDescent="0.2">
      <c r="B309" s="208">
        <v>1897</v>
      </c>
      <c r="C309" s="209"/>
      <c r="D309" s="209"/>
      <c r="E309" s="211"/>
      <c r="F309" s="211"/>
      <c r="G309" s="211"/>
      <c r="H309" s="211"/>
      <c r="I309" s="211"/>
      <c r="J309" s="225"/>
      <c r="K309" s="211"/>
      <c r="L309" s="211"/>
      <c r="M309" s="211"/>
      <c r="N309" s="211"/>
      <c r="O309" s="64"/>
      <c r="P309" s="211"/>
      <c r="Q309" s="209"/>
      <c r="R309" s="211"/>
      <c r="S309" s="225"/>
      <c r="T309" s="64"/>
      <c r="U309" s="64"/>
      <c r="V309" s="64"/>
      <c r="X309" s="40"/>
      <c r="Y309" s="40"/>
      <c r="Z309" s="40"/>
      <c r="AA309" s="40"/>
      <c r="AB309" s="40"/>
      <c r="AD309" s="2">
        <v>1897</v>
      </c>
    </row>
    <row r="310" spans="2:30" x14ac:dyDescent="0.2">
      <c r="B310" s="208">
        <v>1898</v>
      </c>
      <c r="C310" s="209"/>
      <c r="D310" s="209"/>
      <c r="E310" s="211"/>
      <c r="F310" s="211"/>
      <c r="G310" s="211"/>
      <c r="H310" s="211" t="s">
        <v>1351</v>
      </c>
      <c r="I310" s="211"/>
      <c r="J310" s="225"/>
      <c r="K310" s="211"/>
      <c r="L310" s="211" t="s">
        <v>1469</v>
      </c>
      <c r="M310" s="211"/>
      <c r="N310" s="211"/>
      <c r="O310" s="64"/>
      <c r="P310" s="211"/>
      <c r="Q310" s="209"/>
      <c r="R310" s="211"/>
      <c r="S310" s="225"/>
      <c r="T310" s="64"/>
      <c r="U310" s="64"/>
      <c r="V310" s="64"/>
      <c r="X310" s="40"/>
      <c r="Y310" s="40"/>
      <c r="Z310" s="40"/>
      <c r="AA310" s="40"/>
      <c r="AB310" s="40"/>
      <c r="AD310" s="2">
        <v>1898</v>
      </c>
    </row>
    <row r="311" spans="2:30" x14ac:dyDescent="0.2">
      <c r="B311" s="208">
        <v>1899</v>
      </c>
      <c r="C311" s="209"/>
      <c r="D311" s="209"/>
      <c r="E311" s="211"/>
      <c r="F311" s="211"/>
      <c r="G311" s="211"/>
      <c r="H311" s="211"/>
      <c r="I311" s="211"/>
      <c r="J311" s="225"/>
      <c r="K311" s="211"/>
      <c r="L311" s="211"/>
      <c r="M311" s="211"/>
      <c r="N311" s="211"/>
      <c r="O311" s="64"/>
      <c r="P311" s="211"/>
      <c r="Q311" s="209"/>
      <c r="R311" s="211"/>
      <c r="S311" s="225"/>
      <c r="T311" s="64"/>
      <c r="U311" s="64"/>
      <c r="V311" s="64"/>
      <c r="X311" s="40"/>
      <c r="Y311" s="40"/>
      <c r="Z311" s="40"/>
      <c r="AA311" s="40"/>
      <c r="AB311" s="40"/>
      <c r="AD311" s="2">
        <v>1899</v>
      </c>
    </row>
    <row r="312" spans="2:30" ht="45.6" x14ac:dyDescent="0.2">
      <c r="B312" s="208">
        <v>1900</v>
      </c>
      <c r="C312" s="209"/>
      <c r="D312" s="209"/>
      <c r="E312" s="211" t="s">
        <v>1305</v>
      </c>
      <c r="F312" s="211"/>
      <c r="G312" s="211"/>
      <c r="H312" s="211"/>
      <c r="I312" s="211"/>
      <c r="J312" s="225"/>
      <c r="K312" s="211"/>
      <c r="L312" s="211" t="s">
        <v>1470</v>
      </c>
      <c r="M312" s="211"/>
      <c r="N312" s="211"/>
      <c r="O312" s="64"/>
      <c r="P312" s="211"/>
      <c r="Q312" s="209"/>
      <c r="R312" s="211"/>
      <c r="S312" s="225"/>
      <c r="T312" s="64"/>
      <c r="U312" s="64"/>
      <c r="V312" s="64"/>
      <c r="X312" s="40"/>
      <c r="Y312" s="40"/>
      <c r="Z312" s="40"/>
      <c r="AA312" s="40"/>
      <c r="AB312" s="40"/>
      <c r="AD312" s="2">
        <v>1900</v>
      </c>
    </row>
    <row r="313" spans="2:30" x14ac:dyDescent="0.2">
      <c r="B313" s="208">
        <v>1901</v>
      </c>
      <c r="C313" s="209" t="s">
        <v>1483</v>
      </c>
      <c r="D313" s="209" t="s">
        <v>1409</v>
      </c>
      <c r="E313" s="211"/>
      <c r="F313" s="211"/>
      <c r="G313" s="211"/>
      <c r="H313" s="211" t="s">
        <v>1414</v>
      </c>
      <c r="I313" s="211"/>
      <c r="J313" s="225"/>
      <c r="K313" s="211"/>
      <c r="L313" s="211" t="s">
        <v>1471</v>
      </c>
      <c r="M313" s="211"/>
      <c r="N313" s="211"/>
      <c r="O313" s="64"/>
      <c r="P313" s="211"/>
      <c r="Q313" s="209"/>
      <c r="R313" s="211"/>
      <c r="S313" s="225"/>
      <c r="T313" s="64"/>
      <c r="U313" s="64"/>
      <c r="V313" s="64"/>
      <c r="X313" s="40"/>
      <c r="Y313" s="40"/>
      <c r="Z313" s="40"/>
      <c r="AA313" s="40"/>
      <c r="AB313" s="40"/>
      <c r="AD313" s="2">
        <v>1901</v>
      </c>
    </row>
    <row r="314" spans="2:30" x14ac:dyDescent="0.2">
      <c r="B314" s="208">
        <v>1902</v>
      </c>
      <c r="C314" s="209" t="s">
        <v>1248</v>
      </c>
      <c r="D314" s="209"/>
      <c r="E314" s="211"/>
      <c r="F314" s="211"/>
      <c r="G314" s="211"/>
      <c r="H314" s="211" t="s">
        <v>1358</v>
      </c>
      <c r="I314" s="211"/>
      <c r="J314" s="225"/>
      <c r="K314" s="211"/>
      <c r="L314" s="211"/>
      <c r="M314" s="211"/>
      <c r="N314" s="211"/>
      <c r="O314" s="64"/>
      <c r="P314" s="211"/>
      <c r="Q314" s="209"/>
      <c r="R314" s="211"/>
      <c r="S314" s="225"/>
      <c r="T314" s="64"/>
      <c r="U314" s="64"/>
      <c r="V314" s="64"/>
      <c r="X314" s="40"/>
      <c r="Y314" s="40"/>
      <c r="Z314" s="40"/>
      <c r="AA314" s="40"/>
      <c r="AB314" s="40"/>
      <c r="AD314" s="2">
        <v>1902</v>
      </c>
    </row>
    <row r="315" spans="2:30" x14ac:dyDescent="0.2">
      <c r="B315" s="208">
        <v>1903</v>
      </c>
      <c r="C315" s="209" t="s">
        <v>1256</v>
      </c>
      <c r="D315" s="209"/>
      <c r="E315" s="211"/>
      <c r="F315" s="211"/>
      <c r="G315" s="211"/>
      <c r="H315" s="211" t="s">
        <v>1356</v>
      </c>
      <c r="I315" s="211"/>
      <c r="J315" s="225"/>
      <c r="K315" s="211"/>
      <c r="L315" s="211"/>
      <c r="M315" s="211"/>
      <c r="N315" s="211"/>
      <c r="O315" s="64"/>
      <c r="P315" s="211"/>
      <c r="Q315" s="209"/>
      <c r="R315" s="211"/>
      <c r="S315" s="225"/>
      <c r="T315" s="64"/>
      <c r="U315" s="64"/>
      <c r="V315" s="64"/>
      <c r="X315" s="40"/>
      <c r="Y315" s="40"/>
      <c r="Z315" s="40"/>
      <c r="AA315" s="40"/>
      <c r="AB315" s="40"/>
      <c r="AD315" s="2">
        <v>1903</v>
      </c>
    </row>
    <row r="316" spans="2:30" x14ac:dyDescent="0.2">
      <c r="B316" s="208">
        <v>1904</v>
      </c>
      <c r="C316" s="209" t="s">
        <v>1260</v>
      </c>
      <c r="D316" s="209" t="s">
        <v>1311</v>
      </c>
      <c r="E316" s="211" t="s">
        <v>1306</v>
      </c>
      <c r="F316" s="211"/>
      <c r="G316" s="211"/>
      <c r="H316" s="211"/>
      <c r="I316" s="211"/>
      <c r="J316" s="225"/>
      <c r="K316" s="211"/>
      <c r="L316" s="211"/>
      <c r="M316" s="211"/>
      <c r="N316" s="211"/>
      <c r="O316" s="64"/>
      <c r="P316" s="211"/>
      <c r="Q316" s="209"/>
      <c r="R316" s="211"/>
      <c r="S316" s="225"/>
      <c r="T316" s="64"/>
      <c r="U316" s="64"/>
      <c r="V316" s="64"/>
      <c r="X316" s="40"/>
      <c r="Y316" s="40"/>
      <c r="Z316" s="40"/>
      <c r="AA316" s="40"/>
      <c r="AB316" s="40"/>
      <c r="AD316" s="2">
        <v>1904</v>
      </c>
    </row>
    <row r="317" spans="2:30" x14ac:dyDescent="0.2">
      <c r="B317" s="208">
        <v>1905</v>
      </c>
      <c r="C317" s="209"/>
      <c r="D317" s="209"/>
      <c r="E317" s="211"/>
      <c r="F317" s="211"/>
      <c r="G317" s="211"/>
      <c r="H317" s="211"/>
      <c r="I317" s="211"/>
      <c r="J317" s="225"/>
      <c r="K317" s="211"/>
      <c r="L317" s="211"/>
      <c r="M317" s="211"/>
      <c r="N317" s="211"/>
      <c r="O317" s="64"/>
      <c r="P317" s="211"/>
      <c r="Q317" s="209"/>
      <c r="R317" s="211"/>
      <c r="S317" s="225"/>
      <c r="T317" s="64"/>
      <c r="U317" s="64"/>
      <c r="V317" s="64"/>
      <c r="X317" s="40"/>
      <c r="Y317" s="40"/>
      <c r="Z317" s="40"/>
      <c r="AA317" s="40"/>
      <c r="AB317" s="40"/>
      <c r="AD317" s="2">
        <v>1905</v>
      </c>
    </row>
    <row r="318" spans="2:30" x14ac:dyDescent="0.2">
      <c r="B318" s="208">
        <v>1906</v>
      </c>
      <c r="C318" s="209" t="s">
        <v>1279</v>
      </c>
      <c r="D318" s="209"/>
      <c r="E318" s="211"/>
      <c r="F318" s="211"/>
      <c r="G318" s="211"/>
      <c r="H318" s="211"/>
      <c r="I318" s="211"/>
      <c r="J318" s="225"/>
      <c r="K318" s="211"/>
      <c r="L318" s="211"/>
      <c r="M318" s="211"/>
      <c r="N318" s="211"/>
      <c r="O318" s="64"/>
      <c r="P318" s="211"/>
      <c r="Q318" s="209"/>
      <c r="R318" s="211"/>
      <c r="S318" s="225"/>
      <c r="T318" s="64"/>
      <c r="U318" s="64"/>
      <c r="V318" s="64"/>
      <c r="X318" s="40"/>
      <c r="Y318" s="40"/>
      <c r="Z318" s="40"/>
      <c r="AA318" s="40"/>
      <c r="AB318" s="40"/>
      <c r="AD318" s="2">
        <v>1906</v>
      </c>
    </row>
    <row r="319" spans="2:30" x14ac:dyDescent="0.2">
      <c r="B319" s="208">
        <v>1907</v>
      </c>
      <c r="C319" s="209" t="s">
        <v>1261</v>
      </c>
      <c r="D319" s="209"/>
      <c r="E319" s="211"/>
      <c r="F319" s="211"/>
      <c r="G319" s="211"/>
      <c r="H319" s="211" t="s">
        <v>1421</v>
      </c>
      <c r="I319" s="211"/>
      <c r="J319" s="225"/>
      <c r="K319" s="211"/>
      <c r="L319" s="211"/>
      <c r="M319" s="211"/>
      <c r="N319" s="211"/>
      <c r="O319" s="64"/>
      <c r="P319" s="211"/>
      <c r="Q319" s="209"/>
      <c r="R319" s="211"/>
      <c r="S319" s="225"/>
      <c r="T319" s="64"/>
      <c r="U319" s="64"/>
      <c r="V319" s="64"/>
      <c r="X319" s="40"/>
      <c r="Y319" s="40"/>
      <c r="Z319" s="40"/>
      <c r="AA319" s="40"/>
      <c r="AB319" s="40"/>
      <c r="AD319" s="2">
        <v>1907</v>
      </c>
    </row>
    <row r="320" spans="2:30" ht="22.8" x14ac:dyDescent="0.2">
      <c r="B320" s="208">
        <v>1908</v>
      </c>
      <c r="C320" s="209" t="s">
        <v>1246</v>
      </c>
      <c r="D320" s="209"/>
      <c r="E320" s="211"/>
      <c r="F320" s="211"/>
      <c r="G320" s="211" t="s">
        <v>1496</v>
      </c>
      <c r="H320" s="211" t="s">
        <v>1515</v>
      </c>
      <c r="I320" s="211"/>
      <c r="J320" s="225"/>
      <c r="K320" s="211" t="s">
        <v>1529</v>
      </c>
      <c r="L320" s="211"/>
      <c r="M320" s="211"/>
      <c r="N320" s="211"/>
      <c r="O320" s="64"/>
      <c r="P320" s="211"/>
      <c r="Q320" s="209"/>
      <c r="R320" s="211"/>
      <c r="S320" s="225"/>
      <c r="T320" s="64"/>
      <c r="U320" s="64"/>
      <c r="V320" s="64"/>
      <c r="X320" s="40"/>
      <c r="Y320" s="40"/>
      <c r="Z320" s="40"/>
      <c r="AA320" s="40"/>
      <c r="AB320" s="40"/>
      <c r="AD320" s="2">
        <v>1908</v>
      </c>
    </row>
    <row r="321" spans="2:30" x14ac:dyDescent="0.2">
      <c r="B321" s="208">
        <v>1909</v>
      </c>
      <c r="C321" s="209"/>
      <c r="D321" s="209"/>
      <c r="E321" s="211"/>
      <c r="F321" s="211"/>
      <c r="G321" s="211"/>
      <c r="H321" s="211" t="s">
        <v>1514</v>
      </c>
      <c r="I321" s="211"/>
      <c r="J321" s="225"/>
      <c r="K321" s="211"/>
      <c r="L321" s="211"/>
      <c r="M321" s="211"/>
      <c r="N321" s="211"/>
      <c r="O321" s="64"/>
      <c r="P321" s="211"/>
      <c r="Q321" s="209"/>
      <c r="R321" s="211"/>
      <c r="S321" s="225"/>
      <c r="T321" s="64"/>
      <c r="U321" s="64"/>
      <c r="V321" s="64"/>
      <c r="X321" s="40"/>
      <c r="Y321" s="40"/>
      <c r="Z321" s="40"/>
      <c r="AA321" s="40"/>
      <c r="AB321" s="40"/>
      <c r="AD321" s="2">
        <v>1909</v>
      </c>
    </row>
    <row r="322" spans="2:30" x14ac:dyDescent="0.2">
      <c r="B322" s="208">
        <v>1910</v>
      </c>
      <c r="C322" s="209"/>
      <c r="D322" s="209"/>
      <c r="E322" s="211" t="s">
        <v>1696</v>
      </c>
      <c r="F322" s="211"/>
      <c r="G322" s="211"/>
      <c r="H322" s="211" t="s">
        <v>1413</v>
      </c>
      <c r="I322" s="211"/>
      <c r="J322" s="225"/>
      <c r="K322" s="211"/>
      <c r="L322" s="211"/>
      <c r="M322" s="211"/>
      <c r="N322" s="211"/>
      <c r="O322" s="64"/>
      <c r="P322" s="211"/>
      <c r="Q322" s="209"/>
      <c r="R322" s="211"/>
      <c r="S322" s="225"/>
      <c r="T322" s="64"/>
      <c r="U322" s="64"/>
      <c r="V322" s="64"/>
      <c r="X322" s="40"/>
      <c r="Y322" s="40"/>
      <c r="Z322" s="40"/>
      <c r="AA322" s="40"/>
      <c r="AB322" s="40"/>
      <c r="AD322" s="2">
        <v>1910</v>
      </c>
    </row>
    <row r="323" spans="2:30" x14ac:dyDescent="0.2">
      <c r="B323" s="208">
        <v>1911</v>
      </c>
      <c r="C323" s="209"/>
      <c r="D323" s="209"/>
      <c r="E323" s="211"/>
      <c r="F323" s="211"/>
      <c r="G323" s="211"/>
      <c r="H323" s="211"/>
      <c r="I323" s="211"/>
      <c r="J323" s="225"/>
      <c r="K323" s="211"/>
      <c r="L323" s="211" t="s">
        <v>1459</v>
      </c>
      <c r="M323" s="211"/>
      <c r="N323" s="211"/>
      <c r="O323" s="64"/>
      <c r="P323" s="211"/>
      <c r="Q323" s="209"/>
      <c r="R323" s="211"/>
      <c r="S323" s="225"/>
      <c r="T323" s="64"/>
      <c r="U323" s="64"/>
      <c r="V323" s="64"/>
      <c r="X323" s="40"/>
      <c r="Y323" s="40"/>
      <c r="Z323" s="40"/>
      <c r="AA323" s="40"/>
      <c r="AB323" s="40"/>
      <c r="AD323" s="2">
        <v>1911</v>
      </c>
    </row>
    <row r="324" spans="2:30" ht="34.200000000000003" x14ac:dyDescent="0.2">
      <c r="B324" s="208">
        <v>1912</v>
      </c>
      <c r="C324" s="209"/>
      <c r="D324" s="209" t="s">
        <v>1575</v>
      </c>
      <c r="E324" s="211" t="s">
        <v>1455</v>
      </c>
      <c r="F324" s="211"/>
      <c r="G324" s="211"/>
      <c r="H324" s="211" t="s">
        <v>1363</v>
      </c>
      <c r="I324" s="211"/>
      <c r="J324" s="225"/>
      <c r="K324" s="211"/>
      <c r="L324" s="211" t="s">
        <v>1472</v>
      </c>
      <c r="M324" s="211"/>
      <c r="N324" s="211"/>
      <c r="O324" s="64"/>
      <c r="P324" s="211"/>
      <c r="Q324" s="209"/>
      <c r="R324" s="211"/>
      <c r="S324" s="225"/>
      <c r="T324" s="64"/>
      <c r="U324" s="64"/>
      <c r="V324" s="64"/>
      <c r="X324" s="209" t="s">
        <v>1576</v>
      </c>
      <c r="Y324" s="40"/>
      <c r="Z324" s="40"/>
      <c r="AA324" s="40"/>
      <c r="AB324" s="40"/>
      <c r="AD324" s="2">
        <v>1912</v>
      </c>
    </row>
    <row r="325" spans="2:30" x14ac:dyDescent="0.2">
      <c r="B325" s="208">
        <v>1913</v>
      </c>
      <c r="C325" s="209" t="s">
        <v>1247</v>
      </c>
      <c r="D325" s="209"/>
      <c r="E325" s="211"/>
      <c r="F325" s="211"/>
      <c r="G325" s="211"/>
      <c r="H325" s="211" t="s">
        <v>1422</v>
      </c>
      <c r="I325" s="211"/>
      <c r="J325" s="225"/>
      <c r="K325" s="211"/>
      <c r="L325" s="211"/>
      <c r="M325" s="211"/>
      <c r="N325" s="211"/>
      <c r="O325" s="64"/>
      <c r="P325" s="211"/>
      <c r="Q325" s="209"/>
      <c r="R325" s="211"/>
      <c r="S325" s="225"/>
      <c r="T325" s="64"/>
      <c r="U325" s="64"/>
      <c r="V325" s="64"/>
      <c r="X325" s="40"/>
      <c r="Y325" s="40"/>
      <c r="Z325" s="40"/>
      <c r="AA325" s="40"/>
      <c r="AB325" s="40"/>
      <c r="AD325" s="2">
        <v>1913</v>
      </c>
    </row>
    <row r="326" spans="2:30" x14ac:dyDescent="0.2">
      <c r="B326" s="208">
        <v>1914</v>
      </c>
      <c r="C326" s="209"/>
      <c r="D326" s="209"/>
      <c r="E326" s="211" t="s">
        <v>1307</v>
      </c>
      <c r="F326" s="211"/>
      <c r="G326" s="211"/>
      <c r="H326" s="211" t="s">
        <v>1374</v>
      </c>
      <c r="I326" s="211"/>
      <c r="J326" s="225"/>
      <c r="K326" s="211"/>
      <c r="L326" s="211"/>
      <c r="M326" s="211"/>
      <c r="N326" s="211"/>
      <c r="O326" s="64"/>
      <c r="P326" s="211"/>
      <c r="Q326" s="209"/>
      <c r="R326" s="211"/>
      <c r="S326" s="225"/>
      <c r="T326" s="64"/>
      <c r="U326" s="64"/>
      <c r="V326" s="64"/>
      <c r="X326" s="40"/>
      <c r="Y326" s="40"/>
      <c r="Z326" s="40"/>
      <c r="AA326" s="40"/>
      <c r="AB326" s="40"/>
      <c r="AD326" s="2">
        <v>1914</v>
      </c>
    </row>
    <row r="327" spans="2:30" x14ac:dyDescent="0.2">
      <c r="B327" s="208">
        <v>1915</v>
      </c>
      <c r="C327" s="209" t="s">
        <v>1607</v>
      </c>
      <c r="D327" s="209"/>
      <c r="E327" s="211"/>
      <c r="F327" s="211"/>
      <c r="G327" s="211"/>
      <c r="H327" s="211"/>
      <c r="I327" s="211"/>
      <c r="J327" s="225"/>
      <c r="K327" s="211"/>
      <c r="L327" s="211"/>
      <c r="M327" s="211"/>
      <c r="N327" s="211"/>
      <c r="O327" s="64"/>
      <c r="P327" s="211"/>
      <c r="Q327" s="209"/>
      <c r="R327" s="211"/>
      <c r="S327" s="225"/>
      <c r="T327" s="64"/>
      <c r="U327" s="64"/>
      <c r="V327" s="64"/>
      <c r="X327" s="40"/>
      <c r="Y327" s="40"/>
      <c r="Z327" s="40"/>
      <c r="AA327" s="40"/>
      <c r="AB327" s="40"/>
      <c r="AD327" s="2">
        <v>1915</v>
      </c>
    </row>
    <row r="328" spans="2:30" x14ac:dyDescent="0.2">
      <c r="B328" s="208">
        <v>1916</v>
      </c>
      <c r="C328" s="209" t="s">
        <v>1460</v>
      </c>
      <c r="D328" s="209"/>
      <c r="E328" s="211" t="s">
        <v>1337</v>
      </c>
      <c r="F328" s="211"/>
      <c r="G328" s="211"/>
      <c r="H328" s="211" t="s">
        <v>1364</v>
      </c>
      <c r="I328" s="211"/>
      <c r="J328" s="225"/>
      <c r="K328" s="211"/>
      <c r="L328" s="211" t="s">
        <v>1473</v>
      </c>
      <c r="M328" s="211"/>
      <c r="N328" s="211"/>
      <c r="O328" s="64"/>
      <c r="P328" s="211"/>
      <c r="Q328" s="209"/>
      <c r="R328" s="211"/>
      <c r="S328" s="225"/>
      <c r="T328" s="64"/>
      <c r="U328" s="64"/>
      <c r="V328" s="64"/>
      <c r="X328" s="40"/>
      <c r="Y328" s="40"/>
      <c r="Z328" s="40"/>
      <c r="AA328" s="40"/>
      <c r="AB328" s="40"/>
      <c r="AD328" s="2">
        <v>1916</v>
      </c>
    </row>
    <row r="329" spans="2:30" x14ac:dyDescent="0.2">
      <c r="B329" s="208">
        <v>1917</v>
      </c>
      <c r="C329" s="209"/>
      <c r="D329" s="209"/>
      <c r="E329" s="211"/>
      <c r="F329" s="211"/>
      <c r="G329" s="211"/>
      <c r="H329" s="211"/>
      <c r="I329" s="211"/>
      <c r="J329" s="225"/>
      <c r="K329" s="211"/>
      <c r="L329" s="211"/>
      <c r="M329" s="211"/>
      <c r="N329" s="211"/>
      <c r="O329" s="64"/>
      <c r="P329" s="211"/>
      <c r="Q329" s="209"/>
      <c r="R329" s="211"/>
      <c r="S329" s="225"/>
      <c r="T329" s="64"/>
      <c r="U329" s="64"/>
      <c r="V329" s="64"/>
      <c r="X329" s="40"/>
      <c r="Y329" s="40"/>
      <c r="Z329" s="40"/>
      <c r="AA329" s="40"/>
      <c r="AB329" s="40"/>
      <c r="AD329" s="2">
        <v>1917</v>
      </c>
    </row>
    <row r="330" spans="2:30" x14ac:dyDescent="0.2">
      <c r="B330" s="208">
        <v>1918</v>
      </c>
      <c r="C330" s="209"/>
      <c r="D330" s="209" t="s">
        <v>1326</v>
      </c>
      <c r="E330" s="211"/>
      <c r="F330" s="211"/>
      <c r="G330" s="211"/>
      <c r="H330" s="211" t="s">
        <v>1365</v>
      </c>
      <c r="I330" s="211"/>
      <c r="J330" s="225"/>
      <c r="K330" s="211"/>
      <c r="L330" s="211"/>
      <c r="M330" s="211"/>
      <c r="N330" s="211"/>
      <c r="O330" s="64"/>
      <c r="P330" s="211"/>
      <c r="Q330" s="209"/>
      <c r="R330" s="211"/>
      <c r="S330" s="225"/>
      <c r="T330" s="64"/>
      <c r="U330" s="64"/>
      <c r="V330" s="64"/>
      <c r="X330" s="40"/>
      <c r="Y330" s="40"/>
      <c r="Z330" s="40"/>
      <c r="AA330" s="40"/>
      <c r="AB330" s="40"/>
      <c r="AD330" s="2">
        <v>1918</v>
      </c>
    </row>
    <row r="331" spans="2:30" x14ac:dyDescent="0.2">
      <c r="B331" s="208">
        <v>1919</v>
      </c>
      <c r="C331" s="209"/>
      <c r="D331" s="209"/>
      <c r="E331" s="211"/>
      <c r="F331" s="211"/>
      <c r="G331" s="211"/>
      <c r="H331" s="211" t="s">
        <v>1516</v>
      </c>
      <c r="I331" s="211"/>
      <c r="J331" s="225"/>
      <c r="K331" s="211"/>
      <c r="L331" s="211"/>
      <c r="M331" s="211"/>
      <c r="N331" s="211"/>
      <c r="O331" s="64"/>
      <c r="P331" s="211"/>
      <c r="Q331" s="209"/>
      <c r="R331" s="211"/>
      <c r="S331" s="225"/>
      <c r="T331" s="64"/>
      <c r="U331" s="64"/>
      <c r="V331" s="64"/>
      <c r="X331" s="40"/>
      <c r="Y331" s="40"/>
      <c r="Z331" s="40"/>
      <c r="AA331" s="40"/>
      <c r="AB331" s="40"/>
      <c r="AD331" s="2">
        <v>1919</v>
      </c>
    </row>
    <row r="332" spans="2:30" x14ac:dyDescent="0.2">
      <c r="B332" s="208">
        <v>1920</v>
      </c>
      <c r="C332" s="209"/>
      <c r="D332" s="209"/>
      <c r="E332" s="211"/>
      <c r="F332" s="211"/>
      <c r="G332" s="211" t="s">
        <v>1492</v>
      </c>
      <c r="H332" s="211"/>
      <c r="I332" s="211"/>
      <c r="J332" s="225"/>
      <c r="K332" s="211"/>
      <c r="L332" s="211"/>
      <c r="M332" s="211"/>
      <c r="N332" s="211"/>
      <c r="O332" s="64"/>
      <c r="P332" s="211"/>
      <c r="Q332" s="209"/>
      <c r="R332" s="211"/>
      <c r="S332" s="225"/>
      <c r="T332" s="64"/>
      <c r="U332" s="64"/>
      <c r="V332" s="64"/>
      <c r="X332" s="40"/>
      <c r="Y332" s="40"/>
      <c r="Z332" s="40"/>
      <c r="AA332" s="40"/>
      <c r="AB332" s="40"/>
      <c r="AD332" s="2">
        <v>1920</v>
      </c>
    </row>
    <row r="333" spans="2:30" x14ac:dyDescent="0.2">
      <c r="B333" s="208">
        <v>1921</v>
      </c>
      <c r="C333" s="209"/>
      <c r="D333" s="209" t="s">
        <v>1327</v>
      </c>
      <c r="E333" s="211"/>
      <c r="F333" s="211"/>
      <c r="G333" s="211"/>
      <c r="H333" s="211" t="s">
        <v>1424</v>
      </c>
      <c r="I333" s="211"/>
      <c r="J333" s="225"/>
      <c r="K333" s="211"/>
      <c r="L333" s="211" t="s">
        <v>1474</v>
      </c>
      <c r="M333" s="211"/>
      <c r="N333" s="211"/>
      <c r="O333" s="64"/>
      <c r="P333" s="211"/>
      <c r="Q333" s="209"/>
      <c r="R333" s="211"/>
      <c r="S333" s="225"/>
      <c r="T333" s="64"/>
      <c r="U333" s="64"/>
      <c r="V333" s="64"/>
      <c r="X333" s="40"/>
      <c r="Y333" s="40"/>
      <c r="Z333" s="40"/>
      <c r="AA333" s="40"/>
      <c r="AB333" s="40"/>
      <c r="AD333" s="2">
        <v>1921</v>
      </c>
    </row>
    <row r="334" spans="2:30" x14ac:dyDescent="0.2">
      <c r="B334" s="208">
        <v>1922</v>
      </c>
      <c r="C334" s="209"/>
      <c r="D334" s="209"/>
      <c r="E334" s="211"/>
      <c r="F334" s="211"/>
      <c r="G334" s="211"/>
      <c r="H334" s="211"/>
      <c r="I334" s="211"/>
      <c r="J334" s="225"/>
      <c r="K334" s="211"/>
      <c r="L334" s="211"/>
      <c r="M334" s="211"/>
      <c r="N334" s="211"/>
      <c r="O334" s="64"/>
      <c r="P334" s="211"/>
      <c r="Q334" s="209"/>
      <c r="R334" s="211"/>
      <c r="S334" s="225"/>
      <c r="T334" s="64"/>
      <c r="U334" s="64"/>
      <c r="V334" s="64"/>
      <c r="X334" s="40"/>
      <c r="Y334" s="40"/>
      <c r="Z334" s="40"/>
      <c r="AA334" s="40"/>
      <c r="AB334" s="40"/>
      <c r="AD334" s="2">
        <v>1922</v>
      </c>
    </row>
    <row r="335" spans="2:30" x14ac:dyDescent="0.2">
      <c r="B335" s="208">
        <v>1923</v>
      </c>
      <c r="C335" s="209" t="s">
        <v>1263</v>
      </c>
      <c r="D335" s="209"/>
      <c r="E335" s="211"/>
      <c r="F335" s="211"/>
      <c r="G335" s="211" t="s">
        <v>1488</v>
      </c>
      <c r="H335" s="211" t="s">
        <v>1425</v>
      </c>
      <c r="I335" s="211"/>
      <c r="J335" s="225"/>
      <c r="K335" s="211"/>
      <c r="L335" s="211"/>
      <c r="M335" s="211"/>
      <c r="N335" s="211"/>
      <c r="O335" s="64"/>
      <c r="P335" s="211"/>
      <c r="Q335" s="209"/>
      <c r="R335" s="211"/>
      <c r="S335" s="225"/>
      <c r="T335" s="64"/>
      <c r="U335" s="64"/>
      <c r="V335" s="64"/>
      <c r="X335" s="40"/>
      <c r="Y335" s="40"/>
      <c r="Z335" s="40"/>
      <c r="AA335" s="40"/>
      <c r="AB335" s="40"/>
      <c r="AD335" s="2">
        <v>1923</v>
      </c>
    </row>
    <row r="336" spans="2:30" ht="22.8" x14ac:dyDescent="0.2">
      <c r="B336" s="208">
        <v>1924</v>
      </c>
      <c r="C336" s="209"/>
      <c r="D336" s="209" t="s">
        <v>1432</v>
      </c>
      <c r="E336" s="211"/>
      <c r="F336" s="211"/>
      <c r="G336" s="211"/>
      <c r="H336" s="211"/>
      <c r="I336" s="211"/>
      <c r="J336" s="225"/>
      <c r="K336" s="211" t="s">
        <v>1527</v>
      </c>
      <c r="L336" s="211"/>
      <c r="M336" s="211"/>
      <c r="N336" s="211"/>
      <c r="O336" s="64"/>
      <c r="P336" s="211"/>
      <c r="Q336" s="209"/>
      <c r="R336" s="211"/>
      <c r="S336" s="225"/>
      <c r="T336" s="64"/>
      <c r="U336" s="64"/>
      <c r="V336" s="64"/>
      <c r="X336" s="40"/>
      <c r="Y336" s="40"/>
      <c r="Z336" s="40"/>
      <c r="AA336" s="40"/>
      <c r="AB336" s="40"/>
      <c r="AD336" s="2">
        <v>1924</v>
      </c>
    </row>
    <row r="337" spans="2:30" x14ac:dyDescent="0.2">
      <c r="B337" s="208">
        <v>1925</v>
      </c>
      <c r="C337" s="209"/>
      <c r="D337" s="209"/>
      <c r="E337" s="211"/>
      <c r="F337" s="211"/>
      <c r="G337" s="211"/>
      <c r="H337" s="211" t="s">
        <v>1426</v>
      </c>
      <c r="I337" s="211"/>
      <c r="J337" s="225"/>
      <c r="K337" s="211"/>
      <c r="L337" s="211" t="s">
        <v>1476</v>
      </c>
      <c r="M337" s="211"/>
      <c r="N337" s="211"/>
      <c r="O337" s="64"/>
      <c r="P337" s="211"/>
      <c r="Q337" s="209"/>
      <c r="R337" s="211"/>
      <c r="S337" s="225"/>
      <c r="T337" s="64"/>
      <c r="U337" s="64"/>
      <c r="V337" s="64"/>
      <c r="X337" s="40"/>
      <c r="Y337" s="40"/>
      <c r="Z337" s="40"/>
      <c r="AA337" s="40"/>
      <c r="AB337" s="40"/>
      <c r="AD337" s="2">
        <v>1925</v>
      </c>
    </row>
    <row r="338" spans="2:30" x14ac:dyDescent="0.2">
      <c r="B338" s="208">
        <v>1926</v>
      </c>
      <c r="C338" s="209"/>
      <c r="D338" s="209"/>
      <c r="E338" s="211"/>
      <c r="F338" s="211"/>
      <c r="G338" s="211"/>
      <c r="H338" s="211" t="s">
        <v>1352</v>
      </c>
      <c r="I338" s="211"/>
      <c r="J338" s="225"/>
      <c r="K338" s="211"/>
      <c r="L338" s="211"/>
      <c r="M338" s="211"/>
      <c r="N338" s="211"/>
      <c r="O338" s="64"/>
      <c r="P338" s="211"/>
      <c r="Q338" s="209"/>
      <c r="R338" s="211"/>
      <c r="S338" s="225"/>
      <c r="T338" s="64"/>
      <c r="U338" s="64"/>
      <c r="V338" s="64"/>
      <c r="X338" s="40"/>
      <c r="Y338" s="40"/>
      <c r="Z338" s="40"/>
      <c r="AA338" s="40"/>
      <c r="AB338" s="40"/>
      <c r="AD338" s="2">
        <v>1926</v>
      </c>
    </row>
    <row r="339" spans="2:30" x14ac:dyDescent="0.2">
      <c r="B339" s="208">
        <v>1927</v>
      </c>
      <c r="C339" s="209" t="s">
        <v>1251</v>
      </c>
      <c r="D339" s="209"/>
      <c r="E339" s="211"/>
      <c r="F339" s="211"/>
      <c r="G339" s="211"/>
      <c r="H339" s="211" t="s">
        <v>1382</v>
      </c>
      <c r="I339" s="211"/>
      <c r="J339" s="225"/>
      <c r="K339" s="211"/>
      <c r="L339" s="211"/>
      <c r="M339" s="211"/>
      <c r="N339" s="211"/>
      <c r="O339" s="64"/>
      <c r="P339" s="211"/>
      <c r="Q339" s="209"/>
      <c r="R339" s="211"/>
      <c r="S339" s="225"/>
      <c r="T339" s="64"/>
      <c r="U339" s="64"/>
      <c r="V339" s="64"/>
      <c r="X339" s="40"/>
      <c r="Y339" s="40"/>
      <c r="Z339" s="40"/>
      <c r="AA339" s="40"/>
      <c r="AB339" s="40"/>
      <c r="AD339" s="2">
        <v>1927</v>
      </c>
    </row>
    <row r="340" spans="2:30" x14ac:dyDescent="0.2">
      <c r="B340" s="208">
        <v>1928</v>
      </c>
      <c r="C340" s="209" t="s">
        <v>1253</v>
      </c>
      <c r="D340" s="209" t="s">
        <v>1400</v>
      </c>
      <c r="E340" s="211"/>
      <c r="F340" s="211"/>
      <c r="G340" s="211"/>
      <c r="H340" s="211" t="s">
        <v>1375</v>
      </c>
      <c r="I340" s="211"/>
      <c r="J340" s="225"/>
      <c r="K340" s="211" t="s">
        <v>1526</v>
      </c>
      <c r="L340" s="211"/>
      <c r="M340" s="211"/>
      <c r="N340" s="211"/>
      <c r="O340" s="64"/>
      <c r="P340" s="211"/>
      <c r="Q340" s="209"/>
      <c r="R340" s="211"/>
      <c r="S340" s="225"/>
      <c r="T340" s="40"/>
      <c r="U340" s="64"/>
      <c r="V340" s="64"/>
      <c r="X340" s="40"/>
      <c r="Y340" s="40"/>
      <c r="Z340" s="40"/>
      <c r="AA340" s="40"/>
      <c r="AB340" s="40"/>
      <c r="AD340" s="2">
        <v>1928</v>
      </c>
    </row>
    <row r="341" spans="2:30" ht="22.8" x14ac:dyDescent="0.2">
      <c r="B341" s="208">
        <v>1929</v>
      </c>
      <c r="C341" s="209"/>
      <c r="D341" s="209"/>
      <c r="E341" s="211"/>
      <c r="F341" s="211" t="s">
        <v>1339</v>
      </c>
      <c r="G341" s="211"/>
      <c r="H341" s="211"/>
      <c r="I341" s="211"/>
      <c r="J341" s="225"/>
      <c r="K341" s="211"/>
      <c r="L341" s="211"/>
      <c r="M341" s="211"/>
      <c r="N341" s="211"/>
      <c r="O341" s="64"/>
      <c r="P341" s="211"/>
      <c r="Q341" s="209"/>
      <c r="R341" s="211"/>
      <c r="S341" s="225"/>
      <c r="T341" s="64"/>
      <c r="U341" s="64"/>
      <c r="V341" s="64"/>
      <c r="X341" s="40"/>
      <c r="Y341" s="40"/>
      <c r="Z341" s="40"/>
      <c r="AA341" s="40"/>
      <c r="AB341" s="40"/>
      <c r="AD341" s="2">
        <v>1929</v>
      </c>
    </row>
    <row r="342" spans="2:30" ht="22.8" x14ac:dyDescent="0.2">
      <c r="B342" s="208">
        <v>1930</v>
      </c>
      <c r="C342" s="209"/>
      <c r="D342" s="209" t="s">
        <v>1431</v>
      </c>
      <c r="E342" s="211"/>
      <c r="F342" s="211"/>
      <c r="G342" s="211"/>
      <c r="H342" s="211"/>
      <c r="I342" s="211"/>
      <c r="J342" s="225"/>
      <c r="K342" s="211"/>
      <c r="L342" s="211"/>
      <c r="M342" s="211"/>
      <c r="N342" s="211"/>
      <c r="O342" s="64"/>
      <c r="P342" s="211"/>
      <c r="Q342" s="209"/>
      <c r="R342" s="211"/>
      <c r="S342" s="225"/>
      <c r="T342" s="64"/>
      <c r="U342" s="64"/>
      <c r="V342" s="64"/>
      <c r="X342" s="40"/>
      <c r="Y342" s="40"/>
      <c r="Z342" s="40"/>
      <c r="AA342" s="40"/>
      <c r="AB342" s="40"/>
      <c r="AD342" s="2">
        <v>1930</v>
      </c>
    </row>
    <row r="343" spans="2:30" x14ac:dyDescent="0.2">
      <c r="B343" s="208">
        <v>1931</v>
      </c>
      <c r="C343" s="209" t="s">
        <v>1486</v>
      </c>
      <c r="D343" s="209"/>
      <c r="E343" s="211" t="s">
        <v>1429</v>
      </c>
      <c r="F343" s="211"/>
      <c r="G343" s="211"/>
      <c r="H343" s="211" t="s">
        <v>1512</v>
      </c>
      <c r="I343" s="211"/>
      <c r="J343" s="225"/>
      <c r="K343" s="211"/>
      <c r="L343" s="211" t="s">
        <v>1429</v>
      </c>
      <c r="M343" s="211"/>
      <c r="N343" s="211"/>
      <c r="O343" s="64"/>
      <c r="P343" s="211"/>
      <c r="Q343" s="209"/>
      <c r="R343" s="211"/>
      <c r="S343" s="225"/>
      <c r="T343" s="64"/>
      <c r="U343" s="64"/>
      <c r="V343" s="64"/>
      <c r="X343" s="40"/>
      <c r="Y343" s="40"/>
      <c r="Z343" s="40"/>
      <c r="AA343" s="40"/>
      <c r="AB343" s="40"/>
      <c r="AD343" s="2">
        <v>1931</v>
      </c>
    </row>
    <row r="344" spans="2:30" x14ac:dyDescent="0.2">
      <c r="B344" s="208">
        <v>1932</v>
      </c>
      <c r="C344" s="209"/>
      <c r="D344" s="209"/>
      <c r="E344" s="211"/>
      <c r="F344" s="211"/>
      <c r="G344" s="211"/>
      <c r="H344" s="211" t="s">
        <v>1387</v>
      </c>
      <c r="I344" s="211"/>
      <c r="J344" s="225"/>
      <c r="K344" s="211"/>
      <c r="L344" s="211"/>
      <c r="M344" s="211"/>
      <c r="N344" s="211"/>
      <c r="O344" s="64"/>
      <c r="P344" s="211"/>
      <c r="Q344" s="209"/>
      <c r="R344" s="211"/>
      <c r="S344" s="225"/>
      <c r="T344" s="64"/>
      <c r="U344" s="64"/>
      <c r="V344" s="64"/>
      <c r="X344" s="40"/>
      <c r="Y344" s="40"/>
      <c r="Z344" s="40"/>
      <c r="AA344" s="40"/>
      <c r="AB344" s="40"/>
      <c r="AD344" s="2">
        <v>1932</v>
      </c>
    </row>
    <row r="345" spans="2:30" x14ac:dyDescent="0.2">
      <c r="B345" s="208">
        <v>1933</v>
      </c>
      <c r="C345" s="209"/>
      <c r="D345" s="209"/>
      <c r="E345" s="211"/>
      <c r="F345" s="211"/>
      <c r="G345" s="211"/>
      <c r="H345" s="211" t="s">
        <v>1427</v>
      </c>
      <c r="I345" s="211"/>
      <c r="J345" s="225"/>
      <c r="K345" s="211"/>
      <c r="L345" s="211"/>
      <c r="M345" s="211"/>
      <c r="N345" s="211"/>
      <c r="O345" s="64"/>
      <c r="P345" s="211"/>
      <c r="Q345" s="209"/>
      <c r="R345" s="211"/>
      <c r="S345" s="225"/>
      <c r="T345" s="64"/>
      <c r="U345" s="64"/>
      <c r="V345" s="64"/>
      <c r="X345" s="40"/>
      <c r="Y345" s="40"/>
      <c r="Z345" s="40"/>
      <c r="AA345" s="40"/>
      <c r="AB345" s="40"/>
      <c r="AD345" s="2">
        <v>1933</v>
      </c>
    </row>
    <row r="346" spans="2:30" x14ac:dyDescent="0.2">
      <c r="B346" s="208">
        <v>1934</v>
      </c>
      <c r="C346" s="209"/>
      <c r="D346" s="209" t="s">
        <v>1430</v>
      </c>
      <c r="E346" s="211"/>
      <c r="F346" s="211"/>
      <c r="G346" s="211"/>
      <c r="H346" s="211"/>
      <c r="I346" s="211"/>
      <c r="J346" s="225"/>
      <c r="K346" s="211"/>
      <c r="L346" s="211"/>
      <c r="M346" s="211"/>
      <c r="N346" s="211"/>
      <c r="O346" s="64"/>
      <c r="P346" s="211"/>
      <c r="Q346" s="209"/>
      <c r="R346" s="211"/>
      <c r="S346" s="225"/>
      <c r="T346" s="64"/>
      <c r="U346" s="64"/>
      <c r="V346" s="64"/>
      <c r="X346" s="40"/>
      <c r="Y346" s="40"/>
      <c r="Z346" s="40"/>
      <c r="AA346" s="40"/>
      <c r="AB346" s="40"/>
      <c r="AD346" s="2">
        <v>1934</v>
      </c>
    </row>
    <row r="347" spans="2:30" x14ac:dyDescent="0.2">
      <c r="B347" s="208">
        <v>1935</v>
      </c>
      <c r="C347" s="209"/>
      <c r="D347" s="209"/>
      <c r="E347" s="211"/>
      <c r="F347" s="211"/>
      <c r="G347" s="211"/>
      <c r="H347" s="211" t="s">
        <v>1355</v>
      </c>
      <c r="I347" s="211"/>
      <c r="J347" s="225"/>
      <c r="K347" s="211"/>
      <c r="L347" s="211"/>
      <c r="M347" s="211"/>
      <c r="N347" s="211"/>
      <c r="O347" s="64"/>
      <c r="P347" s="211"/>
      <c r="Q347" s="209"/>
      <c r="R347" s="211"/>
      <c r="S347" s="225"/>
      <c r="T347" s="64"/>
      <c r="U347" s="64"/>
      <c r="V347" s="64"/>
      <c r="X347" s="40"/>
      <c r="Y347" s="40"/>
      <c r="Z347" s="40"/>
      <c r="AA347" s="40"/>
      <c r="AB347" s="40"/>
      <c r="AD347" s="2">
        <v>1935</v>
      </c>
    </row>
    <row r="348" spans="2:30" ht="22.8" x14ac:dyDescent="0.2">
      <c r="B348" s="208">
        <v>1936</v>
      </c>
      <c r="C348" s="209"/>
      <c r="D348" s="209" t="s">
        <v>1434</v>
      </c>
      <c r="E348" s="211"/>
      <c r="F348" s="211"/>
      <c r="G348" s="211"/>
      <c r="H348" s="211"/>
      <c r="I348" s="211"/>
      <c r="J348" s="225"/>
      <c r="K348" s="211"/>
      <c r="L348" s="211" t="s">
        <v>1477</v>
      </c>
      <c r="M348" s="211"/>
      <c r="N348" s="211"/>
      <c r="O348" s="64"/>
      <c r="P348" s="211"/>
      <c r="Q348" s="209"/>
      <c r="R348" s="211"/>
      <c r="S348" s="225"/>
      <c r="T348" s="64"/>
      <c r="U348" s="64"/>
      <c r="V348" s="64"/>
      <c r="X348" s="40"/>
      <c r="Y348" s="40"/>
      <c r="Z348" s="40"/>
      <c r="AA348" s="40"/>
      <c r="AB348" s="40"/>
      <c r="AD348" s="2">
        <v>1936</v>
      </c>
    </row>
    <row r="349" spans="2:30" ht="22.8" x14ac:dyDescent="0.2">
      <c r="B349" s="208">
        <v>1937</v>
      </c>
      <c r="C349" s="209"/>
      <c r="D349" s="209"/>
      <c r="E349" s="211" t="s">
        <v>1428</v>
      </c>
      <c r="F349" s="211"/>
      <c r="G349" s="211"/>
      <c r="H349" s="211" t="s">
        <v>1372</v>
      </c>
      <c r="I349" s="211"/>
      <c r="J349" s="225"/>
      <c r="K349" s="211"/>
      <c r="L349" s="211" t="s">
        <v>1428</v>
      </c>
      <c r="M349" s="211"/>
      <c r="N349" s="211"/>
      <c r="O349" s="64"/>
      <c r="P349" s="211"/>
      <c r="Q349" s="209"/>
      <c r="R349" s="211"/>
      <c r="S349" s="225"/>
      <c r="T349" s="64"/>
      <c r="U349" s="64"/>
      <c r="V349" s="64"/>
      <c r="X349" s="40"/>
      <c r="Y349" s="40"/>
      <c r="Z349" s="40"/>
      <c r="AA349" s="40"/>
      <c r="AB349" s="40"/>
      <c r="AD349" s="2">
        <v>1937</v>
      </c>
    </row>
    <row r="350" spans="2:30" x14ac:dyDescent="0.2">
      <c r="B350" s="208">
        <v>1938</v>
      </c>
      <c r="C350" s="209"/>
      <c r="D350" s="209"/>
      <c r="E350" s="211"/>
      <c r="F350" s="211"/>
      <c r="G350" s="211"/>
      <c r="H350" s="211"/>
      <c r="I350" s="211"/>
      <c r="J350" s="225"/>
      <c r="K350" s="211"/>
      <c r="L350" s="211"/>
      <c r="M350" s="211"/>
      <c r="N350" s="211"/>
      <c r="O350" s="64"/>
      <c r="P350" s="211"/>
      <c r="Q350" s="209"/>
      <c r="R350" s="211"/>
      <c r="S350" s="225"/>
      <c r="T350" s="64"/>
      <c r="U350" s="64"/>
      <c r="V350" s="64"/>
      <c r="X350" s="40"/>
      <c r="Y350" s="40"/>
      <c r="Z350" s="40"/>
      <c r="AA350" s="40"/>
      <c r="AB350" s="40"/>
      <c r="AD350" s="2">
        <v>1938</v>
      </c>
    </row>
    <row r="351" spans="2:30" x14ac:dyDescent="0.2">
      <c r="B351" s="208">
        <v>1939</v>
      </c>
      <c r="C351" s="209"/>
      <c r="D351" s="209"/>
      <c r="E351" s="211" t="s">
        <v>1300</v>
      </c>
      <c r="F351" s="211"/>
      <c r="G351" s="211"/>
      <c r="H351" s="211" t="s">
        <v>1369</v>
      </c>
      <c r="I351" s="211"/>
      <c r="J351" s="225"/>
      <c r="K351" s="211"/>
      <c r="L351" s="211"/>
      <c r="M351" s="211"/>
      <c r="N351" s="211"/>
      <c r="O351" s="64"/>
      <c r="P351" s="211"/>
      <c r="Q351" s="209"/>
      <c r="R351" s="211"/>
      <c r="S351" s="225"/>
      <c r="T351" s="64"/>
      <c r="U351" s="64"/>
      <c r="V351" s="64"/>
      <c r="X351" s="64" t="s">
        <v>1597</v>
      </c>
      <c r="Y351" s="40"/>
      <c r="Z351" s="40"/>
      <c r="AA351" s="40"/>
      <c r="AB351" s="40"/>
      <c r="AD351" s="2">
        <v>1939</v>
      </c>
    </row>
    <row r="352" spans="2:30" x14ac:dyDescent="0.2">
      <c r="B352" s="208">
        <v>1940</v>
      </c>
      <c r="C352" s="209" t="s">
        <v>1262</v>
      </c>
      <c r="D352" s="209"/>
      <c r="E352" s="211"/>
      <c r="F352" s="211"/>
      <c r="G352" s="211"/>
      <c r="H352" s="211"/>
      <c r="I352" s="211"/>
      <c r="J352" s="225"/>
      <c r="K352" s="211"/>
      <c r="L352" s="211"/>
      <c r="M352" s="211"/>
      <c r="N352" s="211"/>
      <c r="O352" s="64"/>
      <c r="P352" s="211"/>
      <c r="Q352" s="209"/>
      <c r="R352" s="211"/>
      <c r="S352" s="225"/>
      <c r="T352" s="64"/>
      <c r="U352" s="64"/>
      <c r="V352" s="64"/>
      <c r="X352" s="64"/>
      <c r="Y352" s="40"/>
      <c r="Z352" s="40"/>
      <c r="AA352" s="40"/>
      <c r="AB352" s="40"/>
      <c r="AD352" s="2">
        <v>1940</v>
      </c>
    </row>
    <row r="353" spans="2:30" x14ac:dyDescent="0.2">
      <c r="B353" s="208">
        <v>1941</v>
      </c>
      <c r="C353" s="209"/>
      <c r="D353" s="209"/>
      <c r="E353" s="211"/>
      <c r="F353" s="211"/>
      <c r="G353" s="211"/>
      <c r="H353" s="211"/>
      <c r="I353" s="211"/>
      <c r="J353" s="225"/>
      <c r="K353" s="211"/>
      <c r="L353" s="211"/>
      <c r="M353" s="211"/>
      <c r="N353" s="211"/>
      <c r="O353" s="64"/>
      <c r="P353" s="211"/>
      <c r="Q353" s="209"/>
      <c r="R353" s="211"/>
      <c r="S353" s="225"/>
      <c r="T353" s="64"/>
      <c r="U353" s="64"/>
      <c r="V353" s="64"/>
      <c r="X353" s="64"/>
      <c r="Y353" s="40"/>
      <c r="Z353" s="40"/>
      <c r="AA353" s="40"/>
      <c r="AB353" s="40"/>
      <c r="AD353" s="2">
        <v>1941</v>
      </c>
    </row>
    <row r="354" spans="2:30" x14ac:dyDescent="0.2">
      <c r="B354" s="208">
        <v>1942</v>
      </c>
      <c r="C354" s="209" t="s">
        <v>1257</v>
      </c>
      <c r="D354" s="209"/>
      <c r="E354" s="211"/>
      <c r="F354" s="211"/>
      <c r="G354" s="211"/>
      <c r="H354" s="211"/>
      <c r="I354" s="211"/>
      <c r="J354" s="225"/>
      <c r="K354" s="211"/>
      <c r="L354" s="211"/>
      <c r="M354" s="211"/>
      <c r="N354" s="211"/>
      <c r="O354" s="64"/>
      <c r="P354" s="211"/>
      <c r="Q354" s="209"/>
      <c r="R354" s="211"/>
      <c r="S354" s="225"/>
      <c r="T354" s="64"/>
      <c r="U354" s="64"/>
      <c r="V354" s="64"/>
      <c r="X354" s="64"/>
      <c r="Y354" s="40"/>
      <c r="Z354" s="40"/>
      <c r="AA354" s="40"/>
      <c r="AB354" s="40"/>
      <c r="AD354" s="2">
        <v>1942</v>
      </c>
    </row>
    <row r="355" spans="2:30" x14ac:dyDescent="0.2">
      <c r="B355" s="208">
        <v>1943</v>
      </c>
      <c r="C355" s="209"/>
      <c r="D355" s="209"/>
      <c r="E355" s="211"/>
      <c r="F355" s="211"/>
      <c r="G355" s="211"/>
      <c r="H355" s="211" t="s">
        <v>1359</v>
      </c>
      <c r="I355" s="211"/>
      <c r="J355" s="225"/>
      <c r="K355" s="211"/>
      <c r="L355" s="211"/>
      <c r="M355" s="211"/>
      <c r="N355" s="211"/>
      <c r="O355" s="64"/>
      <c r="P355" s="211"/>
      <c r="Q355" s="209"/>
      <c r="R355" s="211"/>
      <c r="S355" s="225"/>
      <c r="T355" s="64"/>
      <c r="U355" s="64"/>
      <c r="V355" s="64"/>
      <c r="X355" s="64"/>
      <c r="Y355" s="40"/>
      <c r="Z355" s="40"/>
      <c r="AA355" s="40"/>
      <c r="AB355" s="40"/>
      <c r="AD355" s="2">
        <v>1943</v>
      </c>
    </row>
    <row r="356" spans="2:30" x14ac:dyDescent="0.2">
      <c r="B356" s="208">
        <v>1944</v>
      </c>
      <c r="C356" s="209"/>
      <c r="D356" s="209"/>
      <c r="E356" s="211"/>
      <c r="F356" s="211"/>
      <c r="G356" s="211"/>
      <c r="H356" s="211"/>
      <c r="I356" s="211"/>
      <c r="J356" s="225"/>
      <c r="K356" s="211"/>
      <c r="L356" s="211"/>
      <c r="M356" s="211"/>
      <c r="N356" s="211"/>
      <c r="O356" s="64"/>
      <c r="P356" s="211"/>
      <c r="Q356" s="209"/>
      <c r="R356" s="211"/>
      <c r="S356" s="225"/>
      <c r="T356" s="64"/>
      <c r="U356" s="64"/>
      <c r="V356" s="64"/>
      <c r="X356" s="64" t="s">
        <v>1598</v>
      </c>
      <c r="Y356" s="40"/>
      <c r="Z356" s="40"/>
      <c r="AA356" s="40"/>
      <c r="AB356" s="40"/>
      <c r="AD356" s="2">
        <v>1944</v>
      </c>
    </row>
    <row r="357" spans="2:30" ht="34.200000000000003" x14ac:dyDescent="0.2">
      <c r="B357" s="208">
        <v>1945</v>
      </c>
      <c r="C357" s="209"/>
      <c r="D357" s="209"/>
      <c r="E357" s="211" t="s">
        <v>1691</v>
      </c>
      <c r="F357" s="211"/>
      <c r="G357" s="211"/>
      <c r="H357" s="211"/>
      <c r="I357" s="211"/>
      <c r="J357" s="225"/>
      <c r="K357" s="211"/>
      <c r="L357" s="211" t="s">
        <v>2762</v>
      </c>
      <c r="M357" s="211"/>
      <c r="N357" s="211"/>
      <c r="O357" s="64"/>
      <c r="P357" s="211"/>
      <c r="Q357" s="209"/>
      <c r="R357" s="211"/>
      <c r="S357" s="225"/>
      <c r="T357" s="64"/>
      <c r="U357" s="64"/>
      <c r="V357" s="64"/>
      <c r="X357" s="40"/>
      <c r="Y357" s="40"/>
      <c r="Z357" s="40"/>
      <c r="AA357" s="40"/>
      <c r="AB357" s="40"/>
      <c r="AD357" s="2">
        <v>1945</v>
      </c>
    </row>
    <row r="358" spans="2:30" ht="22.8" x14ac:dyDescent="0.2">
      <c r="B358" s="208">
        <v>1946</v>
      </c>
      <c r="C358" s="209" t="s">
        <v>1238</v>
      </c>
      <c r="D358" s="209"/>
      <c r="E358" s="211" t="s">
        <v>1301</v>
      </c>
      <c r="F358" s="211"/>
      <c r="G358" s="211"/>
      <c r="H358" s="211" t="s">
        <v>1357</v>
      </c>
      <c r="I358" s="211"/>
      <c r="J358" s="225"/>
      <c r="K358" s="211"/>
      <c r="L358" s="211" t="s">
        <v>1301</v>
      </c>
      <c r="M358" s="211"/>
      <c r="N358" s="211"/>
      <c r="O358" s="64"/>
      <c r="P358" s="211"/>
      <c r="Q358" s="209"/>
      <c r="R358" s="211"/>
      <c r="S358" s="225"/>
      <c r="T358" s="64"/>
      <c r="U358" s="64"/>
      <c r="V358" s="64"/>
      <c r="X358" s="211"/>
      <c r="Y358" s="211"/>
      <c r="Z358" s="40"/>
      <c r="AA358" s="40" t="s">
        <v>1583</v>
      </c>
      <c r="AB358" s="40" t="s">
        <v>1584</v>
      </c>
      <c r="AD358" s="2">
        <v>1946</v>
      </c>
    </row>
    <row r="359" spans="2:30" x14ac:dyDescent="0.2">
      <c r="B359" s="208">
        <v>1947</v>
      </c>
      <c r="C359" s="209"/>
      <c r="D359" s="209"/>
      <c r="E359" s="211" t="s">
        <v>1323</v>
      </c>
      <c r="F359" s="211"/>
      <c r="G359" s="211"/>
      <c r="H359" s="211" t="s">
        <v>1507</v>
      </c>
      <c r="I359" s="211"/>
      <c r="J359" s="225"/>
      <c r="K359" s="211"/>
      <c r="L359" s="211"/>
      <c r="M359" s="211"/>
      <c r="N359" s="211"/>
      <c r="O359" s="64"/>
      <c r="P359" s="211"/>
      <c r="Q359" s="209"/>
      <c r="R359" s="211"/>
      <c r="S359" s="225"/>
      <c r="T359" s="64"/>
      <c r="U359" s="64"/>
      <c r="V359" s="64"/>
      <c r="X359" s="40"/>
      <c r="Y359" s="40"/>
      <c r="Z359" s="40"/>
      <c r="AA359" s="40"/>
      <c r="AB359" s="40"/>
      <c r="AD359" s="2">
        <v>1947</v>
      </c>
    </row>
    <row r="360" spans="2:30" x14ac:dyDescent="0.2">
      <c r="B360" s="208">
        <v>1948</v>
      </c>
      <c r="C360" s="209"/>
      <c r="D360" s="209"/>
      <c r="E360" s="211"/>
      <c r="F360" s="211"/>
      <c r="G360" s="211"/>
      <c r="H360" s="211"/>
      <c r="I360" s="211"/>
      <c r="J360" s="225"/>
      <c r="K360" s="211"/>
      <c r="L360" s="211"/>
      <c r="M360" s="211"/>
      <c r="N360" s="211"/>
      <c r="O360" s="64"/>
      <c r="P360" s="211"/>
      <c r="Q360" s="209"/>
      <c r="R360" s="211"/>
      <c r="S360" s="225"/>
      <c r="T360" s="64"/>
      <c r="U360" s="64"/>
      <c r="V360" s="64"/>
      <c r="X360" s="40"/>
      <c r="Y360" s="40"/>
      <c r="Z360" s="40"/>
      <c r="AA360" s="40"/>
      <c r="AB360" s="40"/>
      <c r="AD360" s="2">
        <v>1948</v>
      </c>
    </row>
    <row r="361" spans="2:30" ht="34.200000000000003" x14ac:dyDescent="0.2">
      <c r="B361" s="208">
        <v>1949</v>
      </c>
      <c r="C361" s="209"/>
      <c r="D361" s="209"/>
      <c r="E361" s="213"/>
      <c r="F361" s="211"/>
      <c r="G361" s="211"/>
      <c r="H361" s="218" t="s">
        <v>1353</v>
      </c>
      <c r="I361" s="213"/>
      <c r="J361" s="225"/>
      <c r="K361" s="227" t="s">
        <v>826</v>
      </c>
      <c r="L361" s="213" t="s">
        <v>825</v>
      </c>
      <c r="M361" s="214" t="s">
        <v>2763</v>
      </c>
      <c r="N361" s="213"/>
      <c r="O361" s="30"/>
      <c r="P361" s="213"/>
      <c r="Q361" s="210"/>
      <c r="R361" s="213"/>
      <c r="S361" s="225"/>
      <c r="T361" s="229" t="s">
        <v>1549</v>
      </c>
      <c r="U361" s="30"/>
      <c r="V361" s="30"/>
      <c r="X361" s="231"/>
      <c r="Y361" s="231"/>
      <c r="Z361" s="232"/>
      <c r="AA361" s="232"/>
      <c r="AB361" s="232"/>
      <c r="AD361" s="2">
        <v>1949</v>
      </c>
    </row>
    <row r="362" spans="2:30" ht="22.8" x14ac:dyDescent="0.2">
      <c r="B362" s="208">
        <v>1950</v>
      </c>
      <c r="C362" s="209" t="s">
        <v>1269</v>
      </c>
      <c r="D362" s="209" t="s">
        <v>1410</v>
      </c>
      <c r="E362" s="213" t="s">
        <v>817</v>
      </c>
      <c r="F362" s="211"/>
      <c r="G362" s="211"/>
      <c r="H362" s="218"/>
      <c r="I362" s="213"/>
      <c r="J362" s="225"/>
      <c r="K362" s="227"/>
      <c r="L362" s="213"/>
      <c r="M362" s="213"/>
      <c r="N362" s="213"/>
      <c r="O362" s="30"/>
      <c r="P362" s="213"/>
      <c r="Q362" s="210"/>
      <c r="R362" s="213"/>
      <c r="S362" s="225"/>
      <c r="T362" s="30" t="s">
        <v>1535</v>
      </c>
      <c r="U362" s="30"/>
      <c r="V362" s="30"/>
      <c r="X362" s="232"/>
      <c r="Y362" s="232"/>
      <c r="Z362" s="232"/>
      <c r="AA362" s="232"/>
      <c r="AB362" s="232"/>
      <c r="AD362" s="2">
        <v>1950</v>
      </c>
    </row>
    <row r="363" spans="2:30" ht="22.8" x14ac:dyDescent="0.2">
      <c r="B363" s="208">
        <v>1951</v>
      </c>
      <c r="C363" s="209"/>
      <c r="D363" s="209"/>
      <c r="E363" s="213" t="s">
        <v>1692</v>
      </c>
      <c r="F363" s="211"/>
      <c r="G363" s="211"/>
      <c r="H363" s="218"/>
      <c r="I363" s="213"/>
      <c r="J363" s="225"/>
      <c r="K363" s="227"/>
      <c r="L363" s="213"/>
      <c r="M363" s="213"/>
      <c r="N363" s="213"/>
      <c r="O363" s="30"/>
      <c r="P363" s="213"/>
      <c r="Q363" s="210"/>
      <c r="R363" s="213"/>
      <c r="S363" s="225"/>
      <c r="T363" s="229" t="s">
        <v>1538</v>
      </c>
      <c r="U363" s="30"/>
      <c r="V363" s="30"/>
      <c r="X363" s="231"/>
      <c r="Y363" s="231"/>
      <c r="Z363" s="232"/>
      <c r="AA363" s="232"/>
      <c r="AB363" s="232"/>
      <c r="AD363" s="2">
        <v>1951</v>
      </c>
    </row>
    <row r="364" spans="2:30" x14ac:dyDescent="0.2">
      <c r="B364" s="208">
        <v>1952</v>
      </c>
      <c r="C364" s="209"/>
      <c r="D364" s="209"/>
      <c r="E364" s="213"/>
      <c r="F364" s="211"/>
      <c r="G364" s="211" t="s">
        <v>1497</v>
      </c>
      <c r="H364" s="218" t="s">
        <v>918</v>
      </c>
      <c r="I364" s="213"/>
      <c r="J364" s="225"/>
      <c r="K364" s="227"/>
      <c r="L364" s="213"/>
      <c r="M364" s="214"/>
      <c r="N364" s="214"/>
      <c r="O364" s="30"/>
      <c r="P364" s="213"/>
      <c r="Q364" s="210"/>
      <c r="R364" s="213"/>
      <c r="S364" s="225"/>
      <c r="T364" s="30"/>
      <c r="U364" s="30"/>
      <c r="V364" s="30"/>
      <c r="X364" s="232"/>
      <c r="Y364" s="232"/>
      <c r="Z364" s="232"/>
      <c r="AA364" s="232"/>
      <c r="AB364" s="232"/>
      <c r="AD364" s="2">
        <v>1952</v>
      </c>
    </row>
    <row r="365" spans="2:30" ht="68.400000000000006" x14ac:dyDescent="0.2">
      <c r="B365" s="208">
        <v>1953</v>
      </c>
      <c r="C365" s="209" t="s">
        <v>1258</v>
      </c>
      <c r="D365" s="209"/>
      <c r="E365" s="214" t="s">
        <v>1677</v>
      </c>
      <c r="F365" s="211"/>
      <c r="G365" s="211"/>
      <c r="H365" s="218"/>
      <c r="I365" s="213"/>
      <c r="J365" s="225"/>
      <c r="K365" s="227"/>
      <c r="L365" s="213"/>
      <c r="M365" s="272" t="s">
        <v>1710</v>
      </c>
      <c r="N365" s="214" t="s">
        <v>1711</v>
      </c>
      <c r="O365" s="272" t="s">
        <v>1712</v>
      </c>
      <c r="P365" s="213"/>
      <c r="Q365" s="210"/>
      <c r="R365" s="213"/>
      <c r="S365" s="225"/>
      <c r="T365" s="30" t="s">
        <v>1537</v>
      </c>
      <c r="U365" s="30"/>
      <c r="V365" s="30"/>
      <c r="X365" s="232"/>
      <c r="Y365" s="232"/>
      <c r="Z365" s="232"/>
      <c r="AA365" s="232"/>
      <c r="AB365" s="232"/>
      <c r="AD365" s="2">
        <v>1953</v>
      </c>
    </row>
    <row r="366" spans="2:30" x14ac:dyDescent="0.2">
      <c r="B366" s="208">
        <v>1954</v>
      </c>
      <c r="C366" s="209"/>
      <c r="D366" s="209"/>
      <c r="E366" s="213"/>
      <c r="F366" s="211"/>
      <c r="G366" s="211"/>
      <c r="H366" s="218"/>
      <c r="I366" s="213"/>
      <c r="J366" s="225"/>
      <c r="K366" s="227"/>
      <c r="L366" s="213"/>
      <c r="M366" s="272"/>
      <c r="N366" s="272"/>
      <c r="O366" s="272"/>
      <c r="P366" s="213"/>
      <c r="Q366" s="210"/>
      <c r="R366" s="213"/>
      <c r="S366" s="225"/>
      <c r="T366" s="30" t="s">
        <v>1539</v>
      </c>
      <c r="U366" s="30"/>
      <c r="V366" s="30"/>
      <c r="X366" s="232"/>
      <c r="Y366" s="232"/>
      <c r="Z366" s="232"/>
      <c r="AA366" s="232"/>
      <c r="AB366" s="232"/>
      <c r="AD366" s="2">
        <v>1954</v>
      </c>
    </row>
    <row r="367" spans="2:30" ht="22.8" x14ac:dyDescent="0.2">
      <c r="B367" s="208">
        <v>1955</v>
      </c>
      <c r="C367" s="209"/>
      <c r="D367" s="209" t="s">
        <v>1285</v>
      </c>
      <c r="E367" s="213"/>
      <c r="F367" s="211"/>
      <c r="G367" s="211" t="s">
        <v>1490</v>
      </c>
      <c r="H367" s="218" t="s">
        <v>1349</v>
      </c>
      <c r="I367" s="213"/>
      <c r="J367" s="225"/>
      <c r="K367" s="227"/>
      <c r="L367" s="213"/>
      <c r="M367" s="272"/>
      <c r="N367" s="272"/>
      <c r="O367" s="272"/>
      <c r="P367" s="213"/>
      <c r="Q367" s="210"/>
      <c r="R367" s="213"/>
      <c r="S367" s="225"/>
      <c r="T367" s="229" t="s">
        <v>1542</v>
      </c>
      <c r="U367" s="30"/>
      <c r="V367" s="30"/>
      <c r="X367" s="231"/>
      <c r="Y367" s="231"/>
      <c r="Z367" s="232"/>
      <c r="AA367" s="232" t="s">
        <v>1581</v>
      </c>
      <c r="AB367" s="232"/>
      <c r="AD367" s="2">
        <v>1955</v>
      </c>
    </row>
    <row r="368" spans="2:30" ht="22.8" x14ac:dyDescent="0.2">
      <c r="B368" s="208">
        <v>1956</v>
      </c>
      <c r="C368" s="209" t="s">
        <v>1310</v>
      </c>
      <c r="D368" s="209"/>
      <c r="E368" s="213" t="s">
        <v>1442</v>
      </c>
      <c r="F368" s="211"/>
      <c r="G368" s="211"/>
      <c r="H368" s="218" t="s">
        <v>1420</v>
      </c>
      <c r="I368" s="213"/>
      <c r="J368" s="225"/>
      <c r="K368" s="227"/>
      <c r="L368" s="213"/>
      <c r="M368" s="272" t="s">
        <v>2765</v>
      </c>
      <c r="N368" s="272"/>
      <c r="O368" s="272"/>
      <c r="P368" s="213"/>
      <c r="Q368" s="210"/>
      <c r="R368" s="213"/>
      <c r="S368" s="225"/>
      <c r="T368" s="30"/>
      <c r="U368" s="30"/>
      <c r="V368" s="30"/>
      <c r="X368" s="232"/>
      <c r="Y368" s="232"/>
      <c r="Z368" s="232"/>
      <c r="AA368" s="232"/>
      <c r="AB368" s="232"/>
      <c r="AD368" s="2">
        <v>1956</v>
      </c>
    </row>
    <row r="369" spans="2:30" ht="22.8" x14ac:dyDescent="0.2">
      <c r="B369" s="208">
        <v>1957</v>
      </c>
      <c r="C369" s="209" t="s">
        <v>1254</v>
      </c>
      <c r="D369" s="209" t="s">
        <v>1403</v>
      </c>
      <c r="E369" s="213"/>
      <c r="F369" s="211" t="s">
        <v>1316</v>
      </c>
      <c r="G369" s="211"/>
      <c r="H369" s="218"/>
      <c r="I369" s="213"/>
      <c r="J369" s="225"/>
      <c r="K369" s="227"/>
      <c r="L369" s="213"/>
      <c r="M369" s="272" t="s">
        <v>2764</v>
      </c>
      <c r="N369" s="272"/>
      <c r="O369" s="272"/>
      <c r="P369" s="213"/>
      <c r="Q369" s="210"/>
      <c r="R369" s="213"/>
      <c r="S369" s="225"/>
      <c r="T369" s="30" t="s">
        <v>1536</v>
      </c>
      <c r="U369" s="30"/>
      <c r="V369" s="30"/>
      <c r="X369" s="232"/>
      <c r="Y369" s="232"/>
      <c r="Z369" s="232"/>
      <c r="AA369" s="232"/>
      <c r="AB369" s="232"/>
      <c r="AD369" s="2">
        <v>1957</v>
      </c>
    </row>
    <row r="370" spans="2:30" ht="22.8" x14ac:dyDescent="0.2">
      <c r="B370" s="208">
        <v>1958</v>
      </c>
      <c r="C370" s="209" t="s">
        <v>1270</v>
      </c>
      <c r="D370" s="209"/>
      <c r="E370" s="213"/>
      <c r="F370" s="211"/>
      <c r="G370" s="211"/>
      <c r="H370" s="218" t="s">
        <v>1509</v>
      </c>
      <c r="I370" s="213"/>
      <c r="J370" s="225"/>
      <c r="K370" s="227"/>
      <c r="L370" s="213" t="s">
        <v>2766</v>
      </c>
      <c r="M370" s="272" t="s">
        <v>2767</v>
      </c>
      <c r="N370" s="272"/>
      <c r="O370" s="272"/>
      <c r="P370" s="213"/>
      <c r="Q370" s="210" t="s">
        <v>860</v>
      </c>
      <c r="R370" s="213"/>
      <c r="S370" s="225"/>
      <c r="T370" s="229" t="s">
        <v>1544</v>
      </c>
      <c r="U370" s="30"/>
      <c r="V370" s="30"/>
      <c r="X370" s="231"/>
      <c r="Y370" s="231"/>
      <c r="Z370" s="232"/>
      <c r="AA370" s="232" t="s">
        <v>1585</v>
      </c>
      <c r="AB370" s="231" t="s">
        <v>1578</v>
      </c>
      <c r="AD370" s="2">
        <v>1958</v>
      </c>
    </row>
    <row r="371" spans="2:30" ht="22.8" x14ac:dyDescent="0.2">
      <c r="B371" s="208">
        <v>1959</v>
      </c>
      <c r="C371" s="209" t="s">
        <v>1441</v>
      </c>
      <c r="D371" s="209"/>
      <c r="E371" s="213"/>
      <c r="F371" s="211"/>
      <c r="G371" s="211"/>
      <c r="H371" s="218"/>
      <c r="I371" s="213"/>
      <c r="J371" s="225"/>
      <c r="K371" s="227"/>
      <c r="L371" s="213" t="s">
        <v>1479</v>
      </c>
      <c r="M371" s="272"/>
      <c r="N371" s="272"/>
      <c r="O371" s="272"/>
      <c r="P371" s="213"/>
      <c r="Q371" s="210"/>
      <c r="R371" s="213"/>
      <c r="S371" s="225"/>
      <c r="T371" s="229" t="s">
        <v>1545</v>
      </c>
      <c r="U371" s="30"/>
      <c r="V371" s="30"/>
      <c r="X371" s="231"/>
      <c r="Y371" s="231"/>
      <c r="Z371" s="232"/>
      <c r="AA371" s="232"/>
      <c r="AB371" s="232"/>
      <c r="AD371" s="2">
        <v>1959</v>
      </c>
    </row>
    <row r="372" spans="2:30" x14ac:dyDescent="0.2">
      <c r="B372" s="208">
        <v>1960</v>
      </c>
      <c r="C372" s="209" t="s">
        <v>1271</v>
      </c>
      <c r="D372" s="209"/>
      <c r="E372" s="213"/>
      <c r="F372" s="211"/>
      <c r="G372" s="211" t="s">
        <v>1498</v>
      </c>
      <c r="H372" s="218"/>
      <c r="I372" s="213"/>
      <c r="J372" s="225"/>
      <c r="K372" s="227"/>
      <c r="L372" s="213"/>
      <c r="M372" s="272"/>
      <c r="N372" s="272"/>
      <c r="O372" s="272"/>
      <c r="P372" s="213"/>
      <c r="Q372" s="210"/>
      <c r="R372" s="213"/>
      <c r="S372" s="225"/>
      <c r="T372" s="30"/>
      <c r="U372" s="30"/>
      <c r="V372" s="30"/>
      <c r="X372" s="232"/>
      <c r="Y372" s="232"/>
      <c r="Z372" s="232"/>
      <c r="AA372" s="232"/>
      <c r="AB372" s="232"/>
      <c r="AD372" s="2">
        <v>1960</v>
      </c>
    </row>
    <row r="373" spans="2:30" ht="22.8" x14ac:dyDescent="0.2">
      <c r="B373" s="208">
        <v>1961</v>
      </c>
      <c r="C373" s="209" t="s">
        <v>1255</v>
      </c>
      <c r="D373" s="209"/>
      <c r="E373" s="214" t="s">
        <v>1302</v>
      </c>
      <c r="F373" s="211"/>
      <c r="G373" s="211"/>
      <c r="H373" s="218"/>
      <c r="I373" s="213"/>
      <c r="J373" s="225"/>
      <c r="K373" s="227"/>
      <c r="L373" s="213"/>
      <c r="M373" s="272"/>
      <c r="N373" s="272"/>
      <c r="O373" s="272"/>
      <c r="P373" s="213"/>
      <c r="Q373" s="210"/>
      <c r="R373" s="213"/>
      <c r="S373" s="225"/>
      <c r="T373" s="30" t="s">
        <v>1546</v>
      </c>
      <c r="U373" s="30"/>
      <c r="V373" s="30"/>
      <c r="X373" s="232"/>
      <c r="Y373" s="232"/>
      <c r="Z373" s="232"/>
      <c r="AA373" s="232"/>
      <c r="AB373" s="232"/>
      <c r="AD373" s="2">
        <v>1961</v>
      </c>
    </row>
    <row r="374" spans="2:30" ht="22.8" x14ac:dyDescent="0.2">
      <c r="B374" s="208">
        <v>1962</v>
      </c>
      <c r="C374" s="209"/>
      <c r="D374" s="209"/>
      <c r="E374" s="213" t="s">
        <v>816</v>
      </c>
      <c r="F374" s="211"/>
      <c r="G374" s="211"/>
      <c r="H374" s="218" t="s">
        <v>1501</v>
      </c>
      <c r="I374" s="213"/>
      <c r="J374" s="225"/>
      <c r="K374" s="227"/>
      <c r="L374" s="213"/>
      <c r="M374" s="272"/>
      <c r="N374" s="272"/>
      <c r="O374" s="272"/>
      <c r="P374" s="213"/>
      <c r="Q374" s="210"/>
      <c r="R374" s="213"/>
      <c r="S374" s="225"/>
      <c r="T374" s="229" t="s">
        <v>1548</v>
      </c>
      <c r="U374" s="30"/>
      <c r="V374" s="30"/>
      <c r="X374" s="231"/>
      <c r="Y374" s="231"/>
      <c r="Z374" s="232"/>
      <c r="AA374" s="232"/>
      <c r="AB374" s="232"/>
      <c r="AD374" s="2">
        <v>1962</v>
      </c>
    </row>
    <row r="375" spans="2:30" ht="22.8" x14ac:dyDescent="0.2">
      <c r="B375" s="208">
        <v>1963</v>
      </c>
      <c r="C375" s="209"/>
      <c r="D375" s="209"/>
      <c r="E375" s="213" t="s">
        <v>1443</v>
      </c>
      <c r="F375" s="211"/>
      <c r="G375" s="211"/>
      <c r="H375" s="218" t="s">
        <v>846</v>
      </c>
      <c r="I375" s="213"/>
      <c r="J375" s="225"/>
      <c r="K375" s="227"/>
      <c r="L375" s="213"/>
      <c r="M375" s="272"/>
      <c r="N375" s="272"/>
      <c r="O375" s="272"/>
      <c r="P375" s="213"/>
      <c r="Q375" s="210"/>
      <c r="R375" s="213"/>
      <c r="S375" s="225"/>
      <c r="T375" s="229" t="s">
        <v>1540</v>
      </c>
      <c r="U375" s="30"/>
      <c r="V375" s="30"/>
      <c r="X375" s="231"/>
      <c r="Y375" s="231"/>
      <c r="Z375" s="232"/>
      <c r="AA375" s="232"/>
      <c r="AB375" s="232"/>
      <c r="AD375" s="2">
        <v>1963</v>
      </c>
    </row>
    <row r="376" spans="2:30" ht="22.8" x14ac:dyDescent="0.2">
      <c r="B376" s="208">
        <v>1964</v>
      </c>
      <c r="C376" s="209" t="s">
        <v>1272</v>
      </c>
      <c r="D376" s="209" t="s">
        <v>1398</v>
      </c>
      <c r="E376" s="213"/>
      <c r="F376" s="211"/>
      <c r="G376" s="211"/>
      <c r="H376" s="218" t="s">
        <v>1354</v>
      </c>
      <c r="I376" s="213"/>
      <c r="J376" s="225"/>
      <c r="K376" s="227"/>
      <c r="L376" s="213" t="s">
        <v>873</v>
      </c>
      <c r="M376" s="272"/>
      <c r="N376" s="272"/>
      <c r="O376" s="272"/>
      <c r="P376" s="213"/>
      <c r="Q376" s="210"/>
      <c r="R376" s="213"/>
      <c r="S376" s="225"/>
      <c r="T376" s="30" t="s">
        <v>1541</v>
      </c>
      <c r="U376" s="30"/>
      <c r="V376" s="30"/>
      <c r="X376" s="232"/>
      <c r="Y376" s="232"/>
      <c r="Z376" s="232"/>
      <c r="AA376" s="232"/>
      <c r="AB376" s="232" t="s">
        <v>1579</v>
      </c>
      <c r="AD376" s="2">
        <v>1964</v>
      </c>
    </row>
    <row r="377" spans="2:30" ht="22.8" x14ac:dyDescent="0.2">
      <c r="B377" s="208">
        <v>1965</v>
      </c>
      <c r="C377" s="209" t="s">
        <v>1273</v>
      </c>
      <c r="D377" s="209"/>
      <c r="E377" s="214" t="s">
        <v>1678</v>
      </c>
      <c r="F377" s="211"/>
      <c r="G377" s="211"/>
      <c r="H377" s="218"/>
      <c r="I377" s="213"/>
      <c r="J377" s="225"/>
      <c r="K377" s="227"/>
      <c r="L377" s="213"/>
      <c r="M377" s="272"/>
      <c r="N377" s="272"/>
      <c r="O377" s="272"/>
      <c r="P377" s="213"/>
      <c r="Q377" s="210"/>
      <c r="R377" s="213"/>
      <c r="S377" s="225"/>
      <c r="T377" s="30"/>
      <c r="U377" s="30"/>
      <c r="V377" s="30"/>
      <c r="X377" s="232"/>
      <c r="Y377" s="232"/>
      <c r="Z377" s="232"/>
      <c r="AA377" s="232"/>
      <c r="AB377" s="232"/>
      <c r="AD377" s="2">
        <v>1965</v>
      </c>
    </row>
    <row r="378" spans="2:30" ht="22.8" x14ac:dyDescent="0.2">
      <c r="B378" s="208">
        <v>1966</v>
      </c>
      <c r="C378" s="209"/>
      <c r="D378" s="209"/>
      <c r="E378" s="213"/>
      <c r="F378" s="211"/>
      <c r="G378" s="211"/>
      <c r="H378" s="218" t="s">
        <v>1508</v>
      </c>
      <c r="I378" s="213"/>
      <c r="J378" s="225"/>
      <c r="K378" s="227"/>
      <c r="L378" s="213" t="s">
        <v>781</v>
      </c>
      <c r="M378" s="272" t="s">
        <v>2768</v>
      </c>
      <c r="N378" s="272"/>
      <c r="O378" s="272"/>
      <c r="P378" s="213"/>
      <c r="Q378" s="210"/>
      <c r="R378" s="213"/>
      <c r="S378" s="225"/>
      <c r="T378" s="30"/>
      <c r="U378" s="30"/>
      <c r="V378" s="30"/>
      <c r="X378" s="232"/>
      <c r="Y378" s="232"/>
      <c r="Z378" s="232"/>
      <c r="AA378" s="232"/>
      <c r="AB378" s="232"/>
      <c r="AD378" s="2">
        <v>1966</v>
      </c>
    </row>
    <row r="379" spans="2:30" x14ac:dyDescent="0.2">
      <c r="B379" s="208">
        <v>1967</v>
      </c>
      <c r="C379" s="209" t="s">
        <v>1274</v>
      </c>
      <c r="D379" s="209"/>
      <c r="E379" s="213"/>
      <c r="F379" s="211"/>
      <c r="G379" s="211"/>
      <c r="H379" s="218" t="s">
        <v>917</v>
      </c>
      <c r="I379" s="213"/>
      <c r="J379" s="225"/>
      <c r="K379" s="227"/>
      <c r="L379" s="213"/>
      <c r="M379" s="272"/>
      <c r="N379" s="272"/>
      <c r="O379" s="272"/>
      <c r="P379" s="213"/>
      <c r="Q379" s="210"/>
      <c r="R379" s="213"/>
      <c r="S379" s="225"/>
      <c r="T379" s="30" t="s">
        <v>1555</v>
      </c>
      <c r="U379" s="30"/>
      <c r="V379" s="30"/>
      <c r="X379" s="232"/>
      <c r="Y379" s="232"/>
      <c r="Z379" s="232"/>
      <c r="AA379" s="232"/>
      <c r="AB379" s="232"/>
      <c r="AD379" s="2">
        <v>1967</v>
      </c>
    </row>
    <row r="380" spans="2:30" ht="22.8" x14ac:dyDescent="0.2">
      <c r="B380" s="208">
        <v>1968</v>
      </c>
      <c r="C380" s="209" t="s">
        <v>1259</v>
      </c>
      <c r="D380" s="209"/>
      <c r="E380" s="213"/>
      <c r="F380" s="211"/>
      <c r="G380" s="211"/>
      <c r="H380" s="218"/>
      <c r="I380" s="213"/>
      <c r="J380" s="225"/>
      <c r="K380" s="227"/>
      <c r="L380" s="213" t="s">
        <v>2769</v>
      </c>
      <c r="M380" s="272" t="s">
        <v>2770</v>
      </c>
      <c r="N380" s="272"/>
      <c r="O380" s="272"/>
      <c r="P380" s="213"/>
      <c r="Q380" s="210" t="s">
        <v>776</v>
      </c>
      <c r="R380" s="213"/>
      <c r="S380" s="225"/>
      <c r="T380" s="30"/>
      <c r="U380" s="30"/>
      <c r="V380" s="30"/>
      <c r="X380" s="232"/>
      <c r="Y380" s="232"/>
      <c r="Z380" s="232"/>
      <c r="AA380" s="232"/>
      <c r="AB380" s="232"/>
      <c r="AD380" s="2">
        <v>1968</v>
      </c>
    </row>
    <row r="381" spans="2:30" ht="22.8" x14ac:dyDescent="0.2">
      <c r="B381" s="208">
        <v>1969</v>
      </c>
      <c r="C381" s="209" t="s">
        <v>1694</v>
      </c>
      <c r="D381" s="209"/>
      <c r="E381" s="213" t="s">
        <v>1679</v>
      </c>
      <c r="F381" s="211"/>
      <c r="G381" s="211"/>
      <c r="H381" s="219" t="s">
        <v>1385</v>
      </c>
      <c r="I381" s="214"/>
      <c r="J381" s="225"/>
      <c r="K381" s="227"/>
      <c r="L381" s="213"/>
      <c r="M381" s="272"/>
      <c r="N381" s="272"/>
      <c r="O381" s="272"/>
      <c r="P381" s="213"/>
      <c r="Q381" s="210"/>
      <c r="R381" s="214"/>
      <c r="S381" s="225"/>
      <c r="T381" s="30"/>
      <c r="U381" s="30"/>
      <c r="V381" s="30"/>
      <c r="X381" s="232"/>
      <c r="Y381" s="232"/>
      <c r="Z381" s="232"/>
      <c r="AA381" s="232"/>
      <c r="AB381" s="232"/>
      <c r="AD381" s="2">
        <v>1969</v>
      </c>
    </row>
    <row r="382" spans="2:30" x14ac:dyDescent="0.2">
      <c r="B382" s="208">
        <v>1970</v>
      </c>
      <c r="C382" s="209" t="s">
        <v>1275</v>
      </c>
      <c r="D382" s="209"/>
      <c r="E382" s="213"/>
      <c r="F382" s="211"/>
      <c r="G382" s="211" t="s">
        <v>1493</v>
      </c>
      <c r="H382" s="218" t="s">
        <v>1386</v>
      </c>
      <c r="I382" s="213"/>
      <c r="J382" s="225"/>
      <c r="K382" s="227"/>
      <c r="L382" s="213"/>
      <c r="M382" s="272"/>
      <c r="N382" s="272"/>
      <c r="O382" s="272"/>
      <c r="P382" s="213"/>
      <c r="Q382" s="210"/>
      <c r="R382" s="213"/>
      <c r="S382" s="225"/>
      <c r="T382" s="30"/>
      <c r="U382" s="30"/>
      <c r="V382" s="30"/>
      <c r="X382" s="232"/>
      <c r="Y382" s="232"/>
      <c r="Z382" s="232"/>
      <c r="AA382" s="232" t="s">
        <v>1586</v>
      </c>
      <c r="AB382" s="232" t="s">
        <v>1580</v>
      </c>
      <c r="AD382" s="2">
        <v>1970</v>
      </c>
    </row>
    <row r="383" spans="2:30" ht="22.8" x14ac:dyDescent="0.2">
      <c r="B383" s="208">
        <v>1971</v>
      </c>
      <c r="C383" s="208" t="s">
        <v>1292</v>
      </c>
      <c r="D383" s="208" t="s">
        <v>1402</v>
      </c>
      <c r="E383" s="215"/>
      <c r="F383" s="212" t="s">
        <v>1321</v>
      </c>
      <c r="G383" s="212"/>
      <c r="H383" s="215" t="s">
        <v>1373</v>
      </c>
      <c r="I383" s="215"/>
      <c r="J383" s="226"/>
      <c r="K383" s="228"/>
      <c r="L383" s="217" t="s">
        <v>1693</v>
      </c>
      <c r="M383" s="272"/>
      <c r="N383" s="272"/>
      <c r="O383" s="272"/>
      <c r="P383" s="217"/>
      <c r="Q383" s="193"/>
      <c r="R383" s="215"/>
      <c r="S383" s="226"/>
      <c r="T383" s="30"/>
      <c r="U383" s="30"/>
      <c r="V383" s="30"/>
      <c r="X383" s="232"/>
      <c r="Y383" s="232"/>
      <c r="Z383" s="232"/>
      <c r="AA383" s="232"/>
      <c r="AB383" s="232"/>
      <c r="AD383" s="2">
        <v>1971</v>
      </c>
    </row>
    <row r="384" spans="2:30" x14ac:dyDescent="0.2">
      <c r="B384" s="208">
        <v>1972</v>
      </c>
      <c r="C384" s="208"/>
      <c r="D384" s="208"/>
      <c r="E384" s="215"/>
      <c r="F384" s="212"/>
      <c r="G384" s="212"/>
      <c r="H384" s="215" t="s">
        <v>829</v>
      </c>
      <c r="I384" s="215"/>
      <c r="J384" s="226"/>
      <c r="K384" s="228"/>
      <c r="L384" s="215" t="s">
        <v>872</v>
      </c>
      <c r="M384" s="272"/>
      <c r="N384" s="272"/>
      <c r="O384" s="272"/>
      <c r="P384" s="215"/>
      <c r="Q384" s="193"/>
      <c r="R384" s="215"/>
      <c r="S384" s="226"/>
      <c r="T384" s="30"/>
      <c r="U384" s="30"/>
      <c r="V384" s="30"/>
      <c r="X384" s="232"/>
      <c r="Y384" s="232"/>
      <c r="Z384" s="232"/>
      <c r="AA384" s="232"/>
      <c r="AB384" s="232"/>
      <c r="AD384" s="2">
        <v>1972</v>
      </c>
    </row>
    <row r="385" spans="1:30" ht="22.8" x14ac:dyDescent="0.2">
      <c r="B385" s="208">
        <v>1973</v>
      </c>
      <c r="C385" s="208" t="s">
        <v>1276</v>
      </c>
      <c r="D385" s="208" t="s">
        <v>1399</v>
      </c>
      <c r="E385" s="215" t="s">
        <v>1680</v>
      </c>
      <c r="F385" s="215" t="s">
        <v>822</v>
      </c>
      <c r="G385" s="215"/>
      <c r="H385" s="215"/>
      <c r="I385" s="215"/>
      <c r="J385" s="226"/>
      <c r="K385" s="228"/>
      <c r="L385" s="215"/>
      <c r="M385" s="272"/>
      <c r="N385" s="272"/>
      <c r="O385" s="272"/>
      <c r="P385" s="215"/>
      <c r="Q385" s="193"/>
      <c r="R385" s="215"/>
      <c r="S385" s="226"/>
      <c r="T385" s="30"/>
      <c r="U385" s="30"/>
      <c r="V385" s="30"/>
      <c r="X385" s="232"/>
      <c r="Y385" s="232"/>
      <c r="Z385" s="232"/>
      <c r="AA385" s="232"/>
      <c r="AB385" s="232"/>
      <c r="AD385" s="2">
        <v>1973</v>
      </c>
    </row>
    <row r="386" spans="1:30" x14ac:dyDescent="0.2">
      <c r="B386" s="208">
        <v>1974</v>
      </c>
      <c r="C386" s="208" t="s">
        <v>1695</v>
      </c>
      <c r="D386" s="208"/>
      <c r="E386" s="215"/>
      <c r="F386" s="212"/>
      <c r="G386" s="212"/>
      <c r="H386" s="215" t="s">
        <v>857</v>
      </c>
      <c r="I386" s="215"/>
      <c r="J386" s="226"/>
      <c r="K386" s="228"/>
      <c r="L386" s="215"/>
      <c r="M386" s="272"/>
      <c r="N386" s="272"/>
      <c r="O386" s="272"/>
      <c r="P386" s="215"/>
      <c r="Q386" s="193"/>
      <c r="R386" s="215"/>
      <c r="S386" s="226"/>
      <c r="T386" s="30"/>
      <c r="U386" s="30"/>
      <c r="V386" s="30"/>
      <c r="X386" s="232"/>
      <c r="Y386" s="232"/>
      <c r="Z386" s="232"/>
      <c r="AA386" s="232"/>
      <c r="AB386" s="232"/>
      <c r="AD386" s="2">
        <v>1974</v>
      </c>
    </row>
    <row r="387" spans="1:30" x14ac:dyDescent="0.2">
      <c r="B387" s="208">
        <v>1975</v>
      </c>
      <c r="C387" s="208" t="s">
        <v>1277</v>
      </c>
      <c r="D387" s="208"/>
      <c r="E387" s="215"/>
      <c r="F387" s="212"/>
      <c r="G387" s="212"/>
      <c r="H387" s="215" t="s">
        <v>861</v>
      </c>
      <c r="I387" s="215"/>
      <c r="J387" s="226"/>
      <c r="K387" s="228"/>
      <c r="L387" s="215"/>
      <c r="M387" s="272"/>
      <c r="N387" s="272"/>
      <c r="O387" s="272"/>
      <c r="P387" s="215"/>
      <c r="Q387" s="193"/>
      <c r="R387" s="215"/>
      <c r="S387" s="226"/>
      <c r="T387" s="30"/>
      <c r="U387" s="30"/>
      <c r="V387" s="30"/>
      <c r="X387" s="232"/>
      <c r="Y387" s="232"/>
      <c r="Z387" s="232"/>
      <c r="AA387" s="232"/>
      <c r="AB387" s="232"/>
      <c r="AD387" s="2">
        <v>1975</v>
      </c>
    </row>
    <row r="388" spans="1:30" x14ac:dyDescent="0.2">
      <c r="B388" s="208">
        <v>1976</v>
      </c>
      <c r="C388" s="208" t="s">
        <v>1439</v>
      </c>
      <c r="D388" s="208"/>
      <c r="E388" s="215"/>
      <c r="F388" s="212"/>
      <c r="G388" s="212" t="s">
        <v>1491</v>
      </c>
      <c r="H388" s="215" t="s">
        <v>862</v>
      </c>
      <c r="I388" s="215"/>
      <c r="J388" s="226"/>
      <c r="K388" s="228" t="s">
        <v>787</v>
      </c>
      <c r="L388" s="215" t="s">
        <v>782</v>
      </c>
      <c r="M388" s="272"/>
      <c r="N388" s="272"/>
      <c r="O388" s="272"/>
      <c r="P388" s="215"/>
      <c r="Q388" s="193"/>
      <c r="R388" s="215"/>
      <c r="S388" s="226"/>
      <c r="T388" s="30"/>
      <c r="U388" s="30"/>
      <c r="V388" s="30"/>
      <c r="X388" s="232"/>
      <c r="Y388" s="232"/>
      <c r="Z388" s="232"/>
      <c r="AA388" s="232" t="s">
        <v>1439</v>
      </c>
      <c r="AB388" s="232"/>
      <c r="AD388" s="2">
        <v>1976</v>
      </c>
    </row>
    <row r="389" spans="1:30" x14ac:dyDescent="0.2">
      <c r="B389" s="208">
        <v>1977</v>
      </c>
      <c r="C389" s="208" t="s">
        <v>1587</v>
      </c>
      <c r="D389" s="208"/>
      <c r="E389" s="215"/>
      <c r="F389" s="212"/>
      <c r="G389" s="212"/>
      <c r="H389" s="215" t="s">
        <v>832</v>
      </c>
      <c r="I389" s="215"/>
      <c r="J389" s="226"/>
      <c r="K389" s="228" t="s">
        <v>786</v>
      </c>
      <c r="L389" s="215" t="s">
        <v>759</v>
      </c>
      <c r="M389" s="272"/>
      <c r="N389" s="272"/>
      <c r="O389" s="272"/>
      <c r="P389" s="215"/>
      <c r="Q389" s="193"/>
      <c r="R389" s="215"/>
      <c r="S389" s="226"/>
      <c r="T389" s="30"/>
      <c r="U389" s="30"/>
      <c r="V389" s="30"/>
      <c r="X389" s="232"/>
      <c r="Y389" s="232"/>
      <c r="Z389" s="232"/>
      <c r="AA389" s="231" t="s">
        <v>1587</v>
      </c>
      <c r="AB389" s="232"/>
      <c r="AD389" s="2">
        <v>1977</v>
      </c>
    </row>
    <row r="390" spans="1:30" ht="91.2" x14ac:dyDescent="0.2">
      <c r="A390" s="192"/>
      <c r="B390" s="208">
        <v>1978</v>
      </c>
      <c r="C390" s="208"/>
      <c r="D390" s="208"/>
      <c r="E390" s="215"/>
      <c r="F390" s="212"/>
      <c r="G390" s="212"/>
      <c r="H390" s="215" t="s">
        <v>1384</v>
      </c>
      <c r="I390" s="215"/>
      <c r="J390" s="226"/>
      <c r="K390" s="228"/>
      <c r="L390" s="215"/>
      <c r="M390" s="272" t="s">
        <v>1709</v>
      </c>
      <c r="N390" s="272" t="s">
        <v>1708</v>
      </c>
      <c r="O390" s="19" t="s">
        <v>1707</v>
      </c>
      <c r="P390" s="215"/>
      <c r="Q390" s="193" t="s">
        <v>855</v>
      </c>
      <c r="R390" s="215"/>
      <c r="S390" s="226"/>
      <c r="T390" s="30"/>
      <c r="U390" s="30"/>
      <c r="V390" s="30"/>
      <c r="X390" s="232"/>
      <c r="Y390" s="232"/>
      <c r="Z390" s="232"/>
      <c r="AA390" s="232"/>
      <c r="AB390" s="232"/>
      <c r="AD390" s="2">
        <v>1978</v>
      </c>
    </row>
    <row r="391" spans="1:30" ht="125.4" x14ac:dyDescent="0.2">
      <c r="B391" s="208">
        <v>1979</v>
      </c>
      <c r="C391" s="208" t="s">
        <v>1682</v>
      </c>
      <c r="D391" s="208"/>
      <c r="E391" s="217" t="s">
        <v>1681</v>
      </c>
      <c r="F391" s="212"/>
      <c r="G391" s="212"/>
      <c r="H391" s="215"/>
      <c r="I391" s="215"/>
      <c r="J391" s="226"/>
      <c r="K391" s="228"/>
      <c r="L391" s="215" t="s">
        <v>1389</v>
      </c>
      <c r="M391" s="272" t="s">
        <v>2771</v>
      </c>
      <c r="N391" s="272" t="s">
        <v>1715</v>
      </c>
      <c r="O391" s="19" t="s">
        <v>1714</v>
      </c>
      <c r="P391" s="272" t="s">
        <v>1713</v>
      </c>
      <c r="Q391" s="193"/>
      <c r="R391" s="215"/>
      <c r="S391" s="226"/>
      <c r="T391" s="30"/>
      <c r="U391" s="30"/>
      <c r="V391" s="30"/>
      <c r="X391" s="232"/>
      <c r="Y391" s="232"/>
      <c r="Z391" s="232"/>
      <c r="AA391" s="232"/>
      <c r="AB391" s="232"/>
      <c r="AD391" s="2">
        <v>1979</v>
      </c>
    </row>
    <row r="392" spans="1:30" ht="102.6" x14ac:dyDescent="0.2">
      <c r="B392" s="208">
        <v>1980</v>
      </c>
      <c r="C392" s="208" t="s">
        <v>1278</v>
      </c>
      <c r="D392" s="208"/>
      <c r="E392" s="215" t="s">
        <v>1303</v>
      </c>
      <c r="F392" s="212"/>
      <c r="G392" s="212"/>
      <c r="H392" s="215"/>
      <c r="I392" s="215"/>
      <c r="J392" s="226"/>
      <c r="K392" s="228"/>
      <c r="L392" s="215" t="s">
        <v>882</v>
      </c>
      <c r="M392" s="272"/>
      <c r="N392" s="272" t="s">
        <v>1775</v>
      </c>
      <c r="O392" s="19"/>
      <c r="P392" s="272"/>
      <c r="Q392" s="193"/>
      <c r="R392" s="215"/>
      <c r="S392" s="226"/>
      <c r="T392" s="30"/>
      <c r="U392" s="30" t="s">
        <v>1533</v>
      </c>
      <c r="V392" s="30"/>
      <c r="X392" s="232"/>
      <c r="Y392" s="232"/>
      <c r="Z392" s="232"/>
      <c r="AA392" s="232"/>
      <c r="AB392" s="232"/>
      <c r="AD392" s="2">
        <v>1980</v>
      </c>
    </row>
    <row r="393" spans="1:30" ht="57" x14ac:dyDescent="0.2">
      <c r="B393" s="208">
        <v>1981</v>
      </c>
      <c r="C393" s="208" t="s">
        <v>1683</v>
      </c>
      <c r="D393" s="208"/>
      <c r="E393" s="215"/>
      <c r="F393" s="212"/>
      <c r="G393" s="212"/>
      <c r="H393" s="215" t="s">
        <v>854</v>
      </c>
      <c r="I393" s="215"/>
      <c r="J393" s="226"/>
      <c r="K393" s="228" t="s">
        <v>786</v>
      </c>
      <c r="L393" s="215"/>
      <c r="M393" s="272" t="s">
        <v>1719</v>
      </c>
      <c r="N393" s="272" t="s">
        <v>1716</v>
      </c>
      <c r="O393" s="19" t="s">
        <v>1718</v>
      </c>
      <c r="P393" s="272" t="s">
        <v>1717</v>
      </c>
      <c r="Q393" s="193"/>
      <c r="R393" s="215"/>
      <c r="S393" s="226"/>
      <c r="T393" s="30"/>
      <c r="U393" s="30"/>
      <c r="V393" s="30"/>
      <c r="X393" s="232"/>
      <c r="Y393" s="232"/>
      <c r="Z393" s="232"/>
      <c r="AA393" s="232"/>
      <c r="AB393" s="208" t="s">
        <v>1683</v>
      </c>
      <c r="AD393" s="2">
        <v>1981</v>
      </c>
    </row>
    <row r="394" spans="1:30" ht="79.8" x14ac:dyDescent="0.2">
      <c r="B394" s="208">
        <v>1982</v>
      </c>
      <c r="C394" s="208" t="s">
        <v>1437</v>
      </c>
      <c r="D394" s="208"/>
      <c r="E394" s="215" t="s">
        <v>1304</v>
      </c>
      <c r="F394" s="212"/>
      <c r="G394" s="212"/>
      <c r="H394" s="215" t="s">
        <v>1379</v>
      </c>
      <c r="I394" s="215"/>
      <c r="J394" s="226"/>
      <c r="K394" s="228"/>
      <c r="L394" s="215" t="s">
        <v>835</v>
      </c>
      <c r="M394" s="272" t="s">
        <v>1722</v>
      </c>
      <c r="N394" s="272" t="s">
        <v>1725</v>
      </c>
      <c r="O394" s="19" t="s">
        <v>1721</v>
      </c>
      <c r="P394" s="272"/>
      <c r="Q394" s="193"/>
      <c r="R394" s="215"/>
      <c r="S394" s="226"/>
      <c r="T394" s="30"/>
      <c r="U394" s="30"/>
      <c r="V394" s="30"/>
      <c r="X394" s="232"/>
      <c r="Y394" s="232"/>
      <c r="Z394" s="232"/>
      <c r="AA394" s="232"/>
      <c r="AB394" s="19" t="s">
        <v>1666</v>
      </c>
      <c r="AD394" s="2">
        <v>1982</v>
      </c>
    </row>
    <row r="395" spans="1:30" ht="57" x14ac:dyDescent="0.2">
      <c r="B395" s="208">
        <v>1983</v>
      </c>
      <c r="C395" s="208" t="s">
        <v>791</v>
      </c>
      <c r="D395" s="208"/>
      <c r="E395" s="215"/>
      <c r="F395" s="212"/>
      <c r="G395" s="212"/>
      <c r="H395" s="215" t="s">
        <v>1380</v>
      </c>
      <c r="I395" s="215"/>
      <c r="J395" s="226"/>
      <c r="K395" s="228" t="s">
        <v>788</v>
      </c>
      <c r="L395" s="215"/>
      <c r="M395" s="272" t="s">
        <v>1723</v>
      </c>
      <c r="N395" s="272" t="s">
        <v>1724</v>
      </c>
      <c r="O395" s="19" t="s">
        <v>1720</v>
      </c>
      <c r="P395" s="272"/>
      <c r="Q395" s="193"/>
      <c r="R395" s="215"/>
      <c r="S395" s="226"/>
      <c r="T395" s="30"/>
      <c r="U395" s="30"/>
      <c r="V395" s="30"/>
      <c r="X395" s="232"/>
      <c r="Y395" s="232"/>
      <c r="Z395" s="232"/>
      <c r="AA395" s="231" t="s">
        <v>1588</v>
      </c>
      <c r="AB395" s="232"/>
      <c r="AD395" s="2">
        <v>1983</v>
      </c>
    </row>
    <row r="396" spans="1:30" ht="102.6" x14ac:dyDescent="0.2">
      <c r="B396" s="208">
        <v>1984</v>
      </c>
      <c r="C396" s="208"/>
      <c r="D396" s="208" t="s">
        <v>1286</v>
      </c>
      <c r="E396" s="215"/>
      <c r="F396" s="212"/>
      <c r="G396" s="212"/>
      <c r="H396" s="215" t="s">
        <v>863</v>
      </c>
      <c r="I396" s="215"/>
      <c r="J396" s="226"/>
      <c r="K396" s="228"/>
      <c r="L396" s="215"/>
      <c r="M396" s="272"/>
      <c r="N396" s="272" t="s">
        <v>1776</v>
      </c>
      <c r="O396" s="19" t="s">
        <v>936</v>
      </c>
      <c r="P396" s="272"/>
      <c r="Q396" s="193" t="s">
        <v>868</v>
      </c>
      <c r="R396" s="215"/>
      <c r="S396" s="226"/>
      <c r="T396" s="30"/>
      <c r="U396" s="30" t="s">
        <v>1559</v>
      </c>
      <c r="V396" s="30"/>
      <c r="X396" s="232"/>
      <c r="Y396" s="232"/>
      <c r="Z396" s="232" t="s">
        <v>1591</v>
      </c>
      <c r="AA396" s="232"/>
      <c r="AB396" s="232"/>
      <c r="AD396" s="2">
        <v>1984</v>
      </c>
    </row>
    <row r="397" spans="1:30" ht="57" x14ac:dyDescent="0.2">
      <c r="B397" s="208">
        <v>1985</v>
      </c>
      <c r="C397" s="208" t="s">
        <v>1438</v>
      </c>
      <c r="D397" s="208"/>
      <c r="E397" s="215"/>
      <c r="F397" s="212"/>
      <c r="G397" s="212"/>
      <c r="H397" s="215"/>
      <c r="I397" s="215"/>
      <c r="J397" s="226"/>
      <c r="K397" s="228"/>
      <c r="L397" s="215"/>
      <c r="M397" s="272" t="s">
        <v>1728</v>
      </c>
      <c r="N397" s="272" t="s">
        <v>1727</v>
      </c>
      <c r="O397" s="19" t="s">
        <v>1726</v>
      </c>
      <c r="P397" s="272"/>
      <c r="Q397" s="193" t="s">
        <v>779</v>
      </c>
      <c r="R397" s="215"/>
      <c r="S397" s="226"/>
      <c r="T397" s="30"/>
      <c r="U397" s="30"/>
      <c r="V397" s="30"/>
      <c r="X397" s="232"/>
      <c r="Y397" s="232"/>
      <c r="Z397" s="232"/>
      <c r="AA397" s="232"/>
      <c r="AB397" s="232"/>
      <c r="AD397" s="2">
        <v>1985</v>
      </c>
    </row>
    <row r="398" spans="1:30" ht="68.400000000000006" x14ac:dyDescent="0.2">
      <c r="B398" s="208">
        <v>1986</v>
      </c>
      <c r="C398" s="208" t="s">
        <v>1266</v>
      </c>
      <c r="D398" s="208"/>
      <c r="E398" s="215"/>
      <c r="F398" s="212"/>
      <c r="G398" s="212" t="s">
        <v>1684</v>
      </c>
      <c r="H398" s="215"/>
      <c r="I398" s="215"/>
      <c r="J398" s="226"/>
      <c r="K398" s="228"/>
      <c r="L398" s="215" t="s">
        <v>765</v>
      </c>
      <c r="M398" s="272"/>
      <c r="N398" s="272" t="s">
        <v>1729</v>
      </c>
      <c r="O398" s="19"/>
      <c r="P398" s="272" t="s">
        <v>1730</v>
      </c>
      <c r="Q398" s="193"/>
      <c r="R398" s="215"/>
      <c r="S398" s="226"/>
      <c r="T398" s="30"/>
      <c r="U398" s="30"/>
      <c r="V398" s="30"/>
      <c r="X398" s="232"/>
      <c r="Y398" s="232"/>
      <c r="Z398" s="232"/>
      <c r="AA398" s="232" t="s">
        <v>1589</v>
      </c>
      <c r="AB398" s="232"/>
      <c r="AD398" s="2">
        <v>1986</v>
      </c>
    </row>
    <row r="399" spans="1:30" ht="57" x14ac:dyDescent="0.2">
      <c r="B399" s="208">
        <v>1987</v>
      </c>
      <c r="C399" s="208"/>
      <c r="D399" s="208"/>
      <c r="E399" s="215"/>
      <c r="F399" s="215" t="s">
        <v>1324</v>
      </c>
      <c r="G399" s="215"/>
      <c r="H399" s="217" t="s">
        <v>1518</v>
      </c>
      <c r="I399" s="215"/>
      <c r="J399" s="226"/>
      <c r="K399" s="228"/>
      <c r="L399" s="215" t="s">
        <v>1524</v>
      </c>
      <c r="M399" s="272"/>
      <c r="N399" s="272" t="s">
        <v>1732</v>
      </c>
      <c r="O399" s="19" t="s">
        <v>1733</v>
      </c>
      <c r="P399" s="272" t="s">
        <v>1731</v>
      </c>
      <c r="Q399" s="193" t="s">
        <v>1502</v>
      </c>
      <c r="R399" s="215"/>
      <c r="S399" s="226"/>
      <c r="T399" s="30"/>
      <c r="U399" s="30"/>
      <c r="V399" s="229" t="s">
        <v>1543</v>
      </c>
      <c r="X399" s="232"/>
      <c r="Y399" s="232"/>
      <c r="Z399" s="30" t="s">
        <v>1595</v>
      </c>
      <c r="AA399" s="232"/>
      <c r="AB399" s="231"/>
      <c r="AD399" s="2">
        <v>1987</v>
      </c>
    </row>
    <row r="400" spans="1:30" ht="45.6" x14ac:dyDescent="0.2">
      <c r="B400" s="208">
        <v>1988</v>
      </c>
      <c r="C400" s="208"/>
      <c r="D400" s="208"/>
      <c r="E400" s="215"/>
      <c r="F400" s="212"/>
      <c r="G400" s="212"/>
      <c r="H400" s="215"/>
      <c r="I400" s="215"/>
      <c r="J400" s="226"/>
      <c r="K400" s="228" t="s">
        <v>789</v>
      </c>
      <c r="L400" s="215" t="s">
        <v>767</v>
      </c>
      <c r="M400" s="272" t="s">
        <v>1734</v>
      </c>
      <c r="N400" s="272" t="s">
        <v>1736</v>
      </c>
      <c r="O400" s="19" t="s">
        <v>1735</v>
      </c>
      <c r="P400" s="272"/>
      <c r="Q400" s="193" t="s">
        <v>913</v>
      </c>
      <c r="R400" s="215"/>
      <c r="S400" s="226"/>
      <c r="T400" s="30"/>
      <c r="U400" s="229" t="s">
        <v>1568</v>
      </c>
      <c r="V400" s="30" t="s">
        <v>1534</v>
      </c>
      <c r="X400" s="232"/>
      <c r="Y400" s="232"/>
      <c r="Z400" s="231"/>
      <c r="AA400" s="231"/>
      <c r="AB400" s="232"/>
      <c r="AD400" s="2">
        <v>1988</v>
      </c>
    </row>
    <row r="401" spans="2:30" ht="57" x14ac:dyDescent="0.2">
      <c r="B401" s="208">
        <v>1989</v>
      </c>
      <c r="C401" s="208"/>
      <c r="D401" s="208"/>
      <c r="E401" s="215" t="s">
        <v>823</v>
      </c>
      <c r="F401" s="212"/>
      <c r="G401" s="212"/>
      <c r="H401" s="215" t="s">
        <v>1517</v>
      </c>
      <c r="I401" s="215"/>
      <c r="J401" s="226"/>
      <c r="K401" s="228"/>
      <c r="L401" s="215" t="s">
        <v>1478</v>
      </c>
      <c r="M401" s="272" t="s">
        <v>1738</v>
      </c>
      <c r="N401" s="272" t="s">
        <v>1739</v>
      </c>
      <c r="O401" s="19" t="s">
        <v>1737</v>
      </c>
      <c r="P401" s="272"/>
      <c r="Q401" s="193"/>
      <c r="R401" s="215"/>
      <c r="S401" s="226"/>
      <c r="T401" s="30"/>
      <c r="U401" s="30" t="s">
        <v>1558</v>
      </c>
      <c r="V401" s="30"/>
      <c r="X401" s="232"/>
      <c r="Y401" s="232"/>
      <c r="Z401" s="232"/>
      <c r="AA401" s="232" t="s">
        <v>1590</v>
      </c>
      <c r="AB401" s="232"/>
      <c r="AD401" s="2">
        <v>1989</v>
      </c>
    </row>
    <row r="402" spans="2:30" ht="34.200000000000003" x14ac:dyDescent="0.2">
      <c r="B402" s="208">
        <v>1990</v>
      </c>
      <c r="C402" s="208"/>
      <c r="D402" s="208"/>
      <c r="E402" s="217" t="s">
        <v>1685</v>
      </c>
      <c r="F402" s="212"/>
      <c r="G402" s="212"/>
      <c r="H402" s="215" t="s">
        <v>853</v>
      </c>
      <c r="I402" s="215"/>
      <c r="J402" s="226"/>
      <c r="K402" s="228"/>
      <c r="L402" s="215" t="s">
        <v>1740</v>
      </c>
      <c r="M402" s="272"/>
      <c r="N402" s="272" t="s">
        <v>1742</v>
      </c>
      <c r="O402" s="19" t="s">
        <v>1741</v>
      </c>
      <c r="P402" s="272"/>
      <c r="Q402" s="193"/>
      <c r="R402" s="215"/>
      <c r="S402" s="226"/>
      <c r="T402" s="30"/>
      <c r="U402" s="30"/>
      <c r="V402" s="30"/>
      <c r="X402" s="232"/>
      <c r="Y402" s="233" t="s">
        <v>853</v>
      </c>
      <c r="Z402" s="232"/>
      <c r="AA402" s="232"/>
      <c r="AB402" s="30" t="s">
        <v>1594</v>
      </c>
      <c r="AD402" s="2">
        <v>1990</v>
      </c>
    </row>
    <row r="403" spans="2:30" ht="45.6" x14ac:dyDescent="0.2">
      <c r="B403" s="208">
        <v>1991</v>
      </c>
      <c r="C403" s="208" t="s">
        <v>1268</v>
      </c>
      <c r="D403" s="208"/>
      <c r="E403" s="217" t="s">
        <v>1686</v>
      </c>
      <c r="F403" s="212" t="s">
        <v>1393</v>
      </c>
      <c r="G403" s="212"/>
      <c r="H403" s="215"/>
      <c r="I403" s="215"/>
      <c r="J403" s="226"/>
      <c r="K403" s="228"/>
      <c r="L403" s="215" t="s">
        <v>761</v>
      </c>
      <c r="M403" s="272"/>
      <c r="N403" s="272" t="s">
        <v>1743</v>
      </c>
      <c r="O403" s="19"/>
      <c r="P403" s="272"/>
      <c r="Q403" s="193"/>
      <c r="R403" s="215"/>
      <c r="S403" s="226"/>
      <c r="T403" s="30"/>
      <c r="U403" s="30" t="s">
        <v>1547</v>
      </c>
      <c r="V403" s="30"/>
      <c r="X403" s="232"/>
      <c r="Y403" s="232"/>
      <c r="Z403" s="232"/>
      <c r="AA403" s="232"/>
      <c r="AB403" s="232"/>
      <c r="AD403" s="2">
        <v>1991</v>
      </c>
    </row>
    <row r="404" spans="2:30" ht="57" x14ac:dyDescent="0.2">
      <c r="B404" s="208">
        <v>1992</v>
      </c>
      <c r="C404" s="208"/>
      <c r="D404" s="208"/>
      <c r="E404" s="215"/>
      <c r="F404" s="212"/>
      <c r="G404" s="212"/>
      <c r="H404" s="215"/>
      <c r="I404" s="215"/>
      <c r="J404" s="226"/>
      <c r="K404" s="228"/>
      <c r="L404" s="215" t="s">
        <v>762</v>
      </c>
      <c r="M404" s="272" t="s">
        <v>1744</v>
      </c>
      <c r="N404" s="272" t="s">
        <v>1746</v>
      </c>
      <c r="O404" s="19"/>
      <c r="P404" s="272" t="s">
        <v>1745</v>
      </c>
      <c r="Q404" s="193" t="s">
        <v>780</v>
      </c>
      <c r="R404" s="215"/>
      <c r="S404" s="226"/>
      <c r="T404" s="30"/>
      <c r="U404" s="229" t="s">
        <v>1570</v>
      </c>
      <c r="V404" s="229" t="s">
        <v>1550</v>
      </c>
      <c r="X404" s="232"/>
      <c r="Y404" s="232"/>
      <c r="Z404" s="231"/>
      <c r="AA404" s="231"/>
      <c r="AB404" s="229" t="s">
        <v>1596</v>
      </c>
      <c r="AD404" s="2">
        <v>1992</v>
      </c>
    </row>
    <row r="405" spans="2:30" ht="79.8" x14ac:dyDescent="0.2">
      <c r="B405" s="208">
        <v>1993</v>
      </c>
      <c r="C405" s="208"/>
      <c r="D405" s="208"/>
      <c r="E405" s="215"/>
      <c r="F405" s="212"/>
      <c r="G405" s="212"/>
      <c r="H405" s="215" t="s">
        <v>1395</v>
      </c>
      <c r="I405" s="215"/>
      <c r="J405" s="226"/>
      <c r="K405" s="228" t="s">
        <v>783</v>
      </c>
      <c r="L405" s="215"/>
      <c r="M405" s="272" t="s">
        <v>1747</v>
      </c>
      <c r="N405" s="272" t="s">
        <v>1750</v>
      </c>
      <c r="O405" s="19" t="s">
        <v>1749</v>
      </c>
      <c r="P405" s="272" t="s">
        <v>1748</v>
      </c>
      <c r="Q405" s="193" t="s">
        <v>865</v>
      </c>
      <c r="R405" s="215"/>
      <c r="S405" s="226"/>
      <c r="T405" s="30"/>
      <c r="U405" s="229" t="s">
        <v>1571</v>
      </c>
      <c r="V405" s="30" t="s">
        <v>1551</v>
      </c>
      <c r="X405" s="232"/>
      <c r="Y405" s="232"/>
      <c r="Z405" s="231"/>
      <c r="AA405" s="231"/>
      <c r="AB405" s="232"/>
      <c r="AD405" s="2">
        <v>1993</v>
      </c>
    </row>
    <row r="406" spans="2:30" ht="45.6" x14ac:dyDescent="0.2">
      <c r="B406" s="208">
        <v>1994</v>
      </c>
      <c r="C406" s="208"/>
      <c r="D406" s="208"/>
      <c r="E406" s="215"/>
      <c r="F406" s="212"/>
      <c r="G406" s="212"/>
      <c r="H406" s="215" t="s">
        <v>1360</v>
      </c>
      <c r="I406" s="215"/>
      <c r="J406" s="226"/>
      <c r="K406" s="228"/>
      <c r="L406" s="215" t="s">
        <v>768</v>
      </c>
      <c r="M406" s="272"/>
      <c r="N406" s="272" t="s">
        <v>1751</v>
      </c>
      <c r="O406" s="19"/>
      <c r="P406" s="272"/>
      <c r="Q406" s="193"/>
      <c r="R406" s="215"/>
      <c r="S406" s="226"/>
      <c r="T406" s="30"/>
      <c r="U406" s="30" t="s">
        <v>1564</v>
      </c>
      <c r="V406" s="30"/>
      <c r="X406" s="232"/>
      <c r="Y406" s="232"/>
      <c r="Z406" s="232"/>
      <c r="AA406" s="232"/>
      <c r="AB406" s="232"/>
      <c r="AD406" s="2">
        <v>1994</v>
      </c>
    </row>
    <row r="407" spans="2:30" ht="34.200000000000003" x14ac:dyDescent="0.2">
      <c r="B407" s="208">
        <v>1995</v>
      </c>
      <c r="C407" s="208"/>
      <c r="D407" s="208"/>
      <c r="E407" s="215"/>
      <c r="F407" s="212"/>
      <c r="G407" s="212"/>
      <c r="H407" s="215" t="s">
        <v>944</v>
      </c>
      <c r="I407" s="215"/>
      <c r="J407" s="226"/>
      <c r="K407" s="228"/>
      <c r="L407" s="215"/>
      <c r="M407" s="272"/>
      <c r="N407" s="272" t="s">
        <v>1752</v>
      </c>
      <c r="O407" s="19"/>
      <c r="P407" s="272"/>
      <c r="Q407" s="193"/>
      <c r="R407" s="215"/>
      <c r="S407" s="226"/>
      <c r="T407" s="30"/>
      <c r="U407" s="30" t="s">
        <v>1556</v>
      </c>
      <c r="V407" s="30"/>
      <c r="X407" s="232"/>
      <c r="Y407" s="232"/>
      <c r="Z407" s="232"/>
      <c r="AA407" s="232" t="s">
        <v>1687</v>
      </c>
      <c r="AB407" s="229" t="s">
        <v>1599</v>
      </c>
      <c r="AD407" s="2">
        <v>1995</v>
      </c>
    </row>
    <row r="408" spans="2:30" ht="125.4" x14ac:dyDescent="0.2">
      <c r="B408" s="208">
        <v>1996</v>
      </c>
      <c r="C408" s="208"/>
      <c r="D408" s="208"/>
      <c r="E408" s="215"/>
      <c r="F408" s="212" t="s">
        <v>1440</v>
      </c>
      <c r="G408" s="212"/>
      <c r="H408" s="215"/>
      <c r="I408" s="215"/>
      <c r="J408" s="226"/>
      <c r="K408" s="228"/>
      <c r="L408" s="215"/>
      <c r="M408" s="272" t="s">
        <v>1753</v>
      </c>
      <c r="N408" s="272" t="s">
        <v>1754</v>
      </c>
      <c r="O408" s="19"/>
      <c r="P408" s="272" t="s">
        <v>1755</v>
      </c>
      <c r="Q408" s="193" t="s">
        <v>943</v>
      </c>
      <c r="R408" s="215"/>
      <c r="S408" s="226"/>
      <c r="T408" s="30"/>
      <c r="U408" s="30" t="s">
        <v>1565</v>
      </c>
      <c r="V408" s="30" t="s">
        <v>1560</v>
      </c>
      <c r="X408" s="232"/>
      <c r="Y408" s="232"/>
      <c r="Z408" s="232"/>
      <c r="AA408" s="232"/>
      <c r="AB408" s="232"/>
      <c r="AD408" s="2">
        <v>1996</v>
      </c>
    </row>
    <row r="409" spans="2:30" ht="68.400000000000006" x14ac:dyDescent="0.2">
      <c r="B409" s="208">
        <v>1997</v>
      </c>
      <c r="C409" s="208"/>
      <c r="D409" s="208"/>
      <c r="E409" s="215"/>
      <c r="F409" s="212"/>
      <c r="G409" s="212"/>
      <c r="H409" s="215" t="s">
        <v>1511</v>
      </c>
      <c r="I409" s="215"/>
      <c r="J409" s="226"/>
      <c r="K409" s="228"/>
      <c r="L409" s="215" t="s">
        <v>769</v>
      </c>
      <c r="M409" s="272" t="s">
        <v>1756</v>
      </c>
      <c r="N409" s="272" t="s">
        <v>1757</v>
      </c>
      <c r="O409" s="19"/>
      <c r="P409" s="272"/>
      <c r="Q409" s="193" t="s">
        <v>914</v>
      </c>
      <c r="R409" s="215"/>
      <c r="S409" s="226"/>
      <c r="T409" s="30"/>
      <c r="U409" s="30"/>
      <c r="V409" s="30" t="s">
        <v>1552</v>
      </c>
      <c r="X409" s="232"/>
      <c r="Y409" s="232"/>
      <c r="Z409" s="232"/>
      <c r="AA409" s="232"/>
      <c r="AB409" s="232"/>
      <c r="AD409" s="2">
        <v>1997</v>
      </c>
    </row>
    <row r="410" spans="2:30" ht="114" x14ac:dyDescent="0.2">
      <c r="B410" s="208">
        <v>1998</v>
      </c>
      <c r="C410" s="208"/>
      <c r="D410" s="208"/>
      <c r="E410" s="215" t="s">
        <v>1294</v>
      </c>
      <c r="F410" s="212" t="s">
        <v>1295</v>
      </c>
      <c r="G410" s="212"/>
      <c r="H410" s="215" t="s">
        <v>1603</v>
      </c>
      <c r="I410" s="215"/>
      <c r="J410" s="226"/>
      <c r="K410" s="228" t="s">
        <v>783</v>
      </c>
      <c r="L410" s="220" t="s">
        <v>1697</v>
      </c>
      <c r="M410" s="272" t="s">
        <v>1759</v>
      </c>
      <c r="N410" s="272" t="s">
        <v>1758</v>
      </c>
      <c r="O410" s="19" t="s">
        <v>948</v>
      </c>
      <c r="P410" s="272"/>
      <c r="Q410" s="193" t="s">
        <v>945</v>
      </c>
      <c r="R410" s="215"/>
      <c r="S410" s="226"/>
      <c r="T410" s="30"/>
      <c r="U410" s="30" t="s">
        <v>1554</v>
      </c>
      <c r="V410" s="229" t="s">
        <v>1553</v>
      </c>
      <c r="X410" s="232"/>
      <c r="Y410" s="232"/>
      <c r="Z410" s="232"/>
      <c r="AA410" s="232"/>
      <c r="AB410" s="231"/>
      <c r="AD410" s="2">
        <v>1998</v>
      </c>
    </row>
    <row r="411" spans="2:30" ht="57" x14ac:dyDescent="0.2">
      <c r="B411" s="208">
        <v>1999</v>
      </c>
      <c r="C411" s="208"/>
      <c r="D411" s="208"/>
      <c r="E411" s="215"/>
      <c r="F411" s="212"/>
      <c r="G411" s="212"/>
      <c r="H411" s="215"/>
      <c r="I411" s="215"/>
      <c r="J411" s="226"/>
      <c r="K411" s="228"/>
      <c r="L411" s="217" t="s">
        <v>1523</v>
      </c>
      <c r="M411" s="272"/>
      <c r="N411" s="272" t="s">
        <v>1761</v>
      </c>
      <c r="O411" s="19" t="s">
        <v>1760</v>
      </c>
      <c r="P411" s="272"/>
      <c r="Q411" s="193" t="s">
        <v>770</v>
      </c>
      <c r="R411" s="215"/>
      <c r="S411" s="226"/>
      <c r="T411" s="30"/>
      <c r="U411" s="30" t="s">
        <v>1566</v>
      </c>
      <c r="V411" s="30"/>
      <c r="X411" s="232"/>
      <c r="Y411" s="232"/>
      <c r="Z411" s="232"/>
      <c r="AA411" s="232"/>
      <c r="AB411" s="232"/>
      <c r="AD411" s="2">
        <v>1999</v>
      </c>
    </row>
    <row r="412" spans="2:30" ht="68.400000000000006" x14ac:dyDescent="0.2">
      <c r="B412" s="208">
        <v>2000</v>
      </c>
      <c r="C412" s="208"/>
      <c r="D412" s="208"/>
      <c r="E412" s="215"/>
      <c r="F412" s="212" t="s">
        <v>1308</v>
      </c>
      <c r="G412" s="212"/>
      <c r="H412" s="215"/>
      <c r="I412" s="215"/>
      <c r="J412" s="226"/>
      <c r="K412" s="228"/>
      <c r="L412" s="215"/>
      <c r="M412" s="272"/>
      <c r="N412" s="272" t="s">
        <v>1762</v>
      </c>
      <c r="O412" s="19"/>
      <c r="P412" s="272"/>
      <c r="Q412" s="193" t="s">
        <v>771</v>
      </c>
      <c r="R412" s="215"/>
      <c r="S412" s="226"/>
      <c r="T412" s="30"/>
      <c r="U412" s="30" t="s">
        <v>1562</v>
      </c>
      <c r="V412" s="30"/>
      <c r="X412" s="232"/>
      <c r="Y412" s="232"/>
      <c r="Z412" s="232"/>
      <c r="AA412" s="232"/>
      <c r="AB412" s="232"/>
      <c r="AD412" s="2">
        <v>2000</v>
      </c>
    </row>
    <row r="413" spans="2:30" ht="68.400000000000006" x14ac:dyDescent="0.2">
      <c r="B413" s="208">
        <v>2001</v>
      </c>
      <c r="C413" s="23" t="s">
        <v>1688</v>
      </c>
      <c r="D413" s="208"/>
      <c r="E413" s="215" t="s">
        <v>797</v>
      </c>
      <c r="F413" s="212"/>
      <c r="G413" s="212"/>
      <c r="H413" s="215"/>
      <c r="I413" s="215"/>
      <c r="J413" s="226"/>
      <c r="K413" s="228"/>
      <c r="L413" s="215" t="s">
        <v>763</v>
      </c>
      <c r="M413" s="272"/>
      <c r="N413" s="272" t="s">
        <v>1765</v>
      </c>
      <c r="O413" s="19" t="s">
        <v>1764</v>
      </c>
      <c r="P413" s="272" t="s">
        <v>1763</v>
      </c>
      <c r="Q413" s="193" t="s">
        <v>778</v>
      </c>
      <c r="R413" s="215"/>
      <c r="S413" s="226"/>
      <c r="T413" s="30"/>
      <c r="U413" s="30"/>
      <c r="V413" s="30"/>
      <c r="X413" s="232"/>
      <c r="Y413" s="232"/>
      <c r="Z413" s="232"/>
      <c r="AA413" s="232"/>
      <c r="AB413" s="232" t="s">
        <v>1688</v>
      </c>
      <c r="AD413" s="2">
        <v>2001</v>
      </c>
    </row>
    <row r="414" spans="2:30" ht="57" x14ac:dyDescent="0.2">
      <c r="B414" s="208">
        <v>2002</v>
      </c>
      <c r="C414" s="208"/>
      <c r="D414" s="208"/>
      <c r="E414" s="215"/>
      <c r="F414" s="212" t="s">
        <v>1689</v>
      </c>
      <c r="G414" s="212"/>
      <c r="H414" s="215" t="s">
        <v>920</v>
      </c>
      <c r="I414" s="217" t="s">
        <v>1505</v>
      </c>
      <c r="J414" s="226"/>
      <c r="K414" s="228"/>
      <c r="L414" s="215"/>
      <c r="M414" s="272"/>
      <c r="N414" s="272" t="s">
        <v>1766</v>
      </c>
      <c r="O414" s="19" t="s">
        <v>1767</v>
      </c>
      <c r="P414" s="272"/>
      <c r="Q414" s="193"/>
      <c r="R414" s="215"/>
      <c r="S414" s="226"/>
      <c r="T414" s="30"/>
      <c r="U414" s="30" t="s">
        <v>1567</v>
      </c>
      <c r="V414" s="30"/>
      <c r="X414" s="232"/>
      <c r="Y414" s="232"/>
      <c r="Z414" s="232"/>
      <c r="AA414" s="232"/>
      <c r="AB414" s="232"/>
      <c r="AD414" s="2">
        <v>2002</v>
      </c>
    </row>
    <row r="415" spans="2:30" ht="148.19999999999999" x14ac:dyDescent="0.2">
      <c r="B415" s="208">
        <v>2003</v>
      </c>
      <c r="C415" s="208"/>
      <c r="D415" s="208"/>
      <c r="E415" s="215" t="s">
        <v>798</v>
      </c>
      <c r="F415" s="212"/>
      <c r="G415" s="212"/>
      <c r="H415" s="215" t="s">
        <v>831</v>
      </c>
      <c r="I415" s="215" t="s">
        <v>950</v>
      </c>
      <c r="J415" s="226"/>
      <c r="K415" s="228" t="s">
        <v>784</v>
      </c>
      <c r="L415" s="215" t="s">
        <v>760</v>
      </c>
      <c r="M415" s="272" t="s">
        <v>1769</v>
      </c>
      <c r="N415" s="272" t="s">
        <v>1770</v>
      </c>
      <c r="O415" s="19"/>
      <c r="P415" s="272"/>
      <c r="Q415" s="193" t="s">
        <v>777</v>
      </c>
      <c r="R415" s="215"/>
      <c r="S415" s="226"/>
      <c r="T415" s="30"/>
      <c r="U415" s="30" t="s">
        <v>1572</v>
      </c>
      <c r="V415" s="30" t="s">
        <v>1557</v>
      </c>
      <c r="X415" s="232"/>
      <c r="Y415" s="232"/>
      <c r="Z415" s="232"/>
      <c r="AA415" s="232"/>
      <c r="AB415" s="30" t="s">
        <v>1600</v>
      </c>
      <c r="AD415" s="2">
        <v>2003</v>
      </c>
    </row>
    <row r="416" spans="2:30" ht="57" x14ac:dyDescent="0.2">
      <c r="B416" s="208">
        <v>2004</v>
      </c>
      <c r="C416" s="208"/>
      <c r="D416" s="208"/>
      <c r="E416" s="215"/>
      <c r="F416" s="212"/>
      <c r="G416" s="212" t="s">
        <v>1494</v>
      </c>
      <c r="H416" s="215" t="s">
        <v>830</v>
      </c>
      <c r="I416" s="215"/>
      <c r="J416" s="226"/>
      <c r="K416" s="228"/>
      <c r="L416" s="215"/>
      <c r="M416" s="272" t="s">
        <v>2773</v>
      </c>
      <c r="N416" s="272" t="s">
        <v>1771</v>
      </c>
      <c r="O416" s="19" t="s">
        <v>937</v>
      </c>
      <c r="P416" s="272" t="s">
        <v>1768</v>
      </c>
      <c r="Q416" s="193"/>
      <c r="R416" s="215"/>
      <c r="S416" s="226"/>
      <c r="T416" s="30"/>
      <c r="U416" s="30"/>
      <c r="V416" s="30"/>
      <c r="X416" s="232"/>
      <c r="Y416" s="232"/>
      <c r="Z416" s="232"/>
      <c r="AA416" s="232"/>
      <c r="AB416" s="30"/>
      <c r="AD416" s="2">
        <v>2004</v>
      </c>
    </row>
    <row r="417" spans="2:30" ht="79.8" x14ac:dyDescent="0.2">
      <c r="B417" s="208">
        <v>2005</v>
      </c>
      <c r="C417" s="208"/>
      <c r="D417" s="208"/>
      <c r="E417" s="215"/>
      <c r="F417" s="212"/>
      <c r="G417" s="212"/>
      <c r="H417" s="215" t="s">
        <v>859</v>
      </c>
      <c r="I417" s="215"/>
      <c r="J417" s="226"/>
      <c r="K417" s="228"/>
      <c r="L417" s="215" t="s">
        <v>764</v>
      </c>
      <c r="M417" s="272"/>
      <c r="N417" s="272" t="s">
        <v>1772</v>
      </c>
      <c r="O417" s="19"/>
      <c r="P417" s="272"/>
      <c r="Q417" s="193"/>
      <c r="R417" s="215"/>
      <c r="S417" s="226"/>
      <c r="T417" s="30"/>
      <c r="U417" s="30"/>
      <c r="V417" s="30"/>
      <c r="X417" s="232"/>
      <c r="Y417" s="232"/>
      <c r="Z417" s="232"/>
      <c r="AA417" s="232"/>
      <c r="AB417" s="30"/>
      <c r="AD417" s="2">
        <v>2005</v>
      </c>
    </row>
    <row r="418" spans="2:30" ht="57" x14ac:dyDescent="0.2">
      <c r="B418" s="208">
        <v>2006</v>
      </c>
      <c r="C418" s="208"/>
      <c r="D418" s="208"/>
      <c r="E418" s="215"/>
      <c r="F418" s="212"/>
      <c r="G418" s="212"/>
      <c r="H418" s="215" t="s">
        <v>858</v>
      </c>
      <c r="I418" s="215"/>
      <c r="J418" s="226"/>
      <c r="K418" s="228"/>
      <c r="L418" s="215"/>
      <c r="M418" s="272"/>
      <c r="N418" s="272" t="s">
        <v>1777</v>
      </c>
      <c r="O418" s="19"/>
      <c r="P418" s="272"/>
      <c r="Q418" s="193"/>
      <c r="R418" s="215"/>
      <c r="S418" s="226"/>
      <c r="T418" s="30"/>
      <c r="U418" s="30"/>
      <c r="V418" s="30"/>
      <c r="X418" s="232"/>
      <c r="Y418" s="232"/>
      <c r="Z418" s="232"/>
      <c r="AA418" s="232"/>
      <c r="AB418" s="30"/>
      <c r="AD418" s="2">
        <v>2006</v>
      </c>
    </row>
    <row r="419" spans="2:30" ht="45.6" x14ac:dyDescent="0.2">
      <c r="B419" s="208">
        <v>2007</v>
      </c>
      <c r="C419" s="208" t="s">
        <v>1690</v>
      </c>
      <c r="D419" s="208"/>
      <c r="E419" s="215"/>
      <c r="F419" s="215" t="s">
        <v>952</v>
      </c>
      <c r="G419" s="215"/>
      <c r="H419" s="215"/>
      <c r="I419" s="215" t="s">
        <v>1503</v>
      </c>
      <c r="J419" s="226"/>
      <c r="K419" s="228"/>
      <c r="L419" s="215" t="s">
        <v>839</v>
      </c>
      <c r="M419" s="272" t="s">
        <v>1791</v>
      </c>
      <c r="N419" s="272" t="s">
        <v>1773</v>
      </c>
      <c r="O419" s="19" t="s">
        <v>1774</v>
      </c>
      <c r="P419" s="272"/>
      <c r="Q419" s="193"/>
      <c r="R419" s="215"/>
      <c r="S419" s="226"/>
      <c r="T419" s="30"/>
      <c r="U419" s="30"/>
      <c r="V419" s="30"/>
      <c r="X419" s="232"/>
      <c r="Y419" s="232"/>
      <c r="Z419" s="232"/>
      <c r="AA419" s="232"/>
      <c r="AB419" s="30" t="s">
        <v>1601</v>
      </c>
      <c r="AD419" s="2">
        <v>2007</v>
      </c>
    </row>
    <row r="420" spans="2:30" ht="79.8" x14ac:dyDescent="0.2">
      <c r="B420" s="208">
        <v>2008</v>
      </c>
      <c r="C420" s="208"/>
      <c r="D420" s="208"/>
      <c r="E420" s="215"/>
      <c r="F420" s="212"/>
      <c r="G420" s="212"/>
      <c r="H420" s="215"/>
      <c r="I420" s="217" t="s">
        <v>1504</v>
      </c>
      <c r="J420" s="226"/>
      <c r="K420" s="228" t="s">
        <v>784</v>
      </c>
      <c r="L420" s="215" t="s">
        <v>1781</v>
      </c>
      <c r="M420" s="272" t="s">
        <v>1787</v>
      </c>
      <c r="N420" s="272" t="s">
        <v>1783</v>
      </c>
      <c r="O420" s="19"/>
      <c r="P420" s="272" t="s">
        <v>1784</v>
      </c>
      <c r="Q420" s="193"/>
      <c r="R420" s="215"/>
      <c r="S420" s="226"/>
      <c r="T420" s="30"/>
      <c r="U420" s="30"/>
      <c r="V420" s="229" t="s">
        <v>1561</v>
      </c>
      <c r="X420" s="232"/>
      <c r="Y420" s="232"/>
      <c r="Z420" s="232"/>
      <c r="AA420" s="232"/>
      <c r="AB420" s="231"/>
      <c r="AD420" s="2">
        <v>2008</v>
      </c>
    </row>
    <row r="421" spans="2:30" ht="79.8" x14ac:dyDescent="0.2">
      <c r="B421" s="208">
        <v>2009</v>
      </c>
      <c r="C421" s="208"/>
      <c r="D421" s="208"/>
      <c r="E421" s="215"/>
      <c r="F421" s="212"/>
      <c r="G421" s="212"/>
      <c r="H421" s="215" t="s">
        <v>934</v>
      </c>
      <c r="I421" s="217" t="s">
        <v>1506</v>
      </c>
      <c r="J421" s="226"/>
      <c r="K421" s="228"/>
      <c r="L421" s="215"/>
      <c r="M421" s="272" t="s">
        <v>1785</v>
      </c>
      <c r="N421" s="272" t="s">
        <v>1788</v>
      </c>
      <c r="O421" s="19" t="s">
        <v>1786</v>
      </c>
      <c r="P421" s="272"/>
      <c r="Q421" s="193" t="s">
        <v>932</v>
      </c>
      <c r="R421" s="215"/>
      <c r="S421" s="226"/>
      <c r="T421" s="30"/>
      <c r="U421" s="30"/>
      <c r="V421" s="30" t="s">
        <v>1563</v>
      </c>
      <c r="X421" s="232"/>
      <c r="Y421" s="232"/>
      <c r="Z421" s="232"/>
      <c r="AA421" s="232"/>
      <c r="AB421" s="232"/>
      <c r="AD421" s="2">
        <v>2009</v>
      </c>
    </row>
    <row r="422" spans="2:30" ht="102.6" x14ac:dyDescent="0.2">
      <c r="B422" s="208">
        <v>2010</v>
      </c>
      <c r="C422" s="208"/>
      <c r="D422" s="208"/>
      <c r="E422" s="215"/>
      <c r="F422" s="212"/>
      <c r="G422" s="212"/>
      <c r="H422" s="215"/>
      <c r="I422" s="215"/>
      <c r="J422" s="226"/>
      <c r="K422" s="228"/>
      <c r="L422" s="215" t="s">
        <v>1782</v>
      </c>
      <c r="M422" s="272"/>
      <c r="N422" s="272" t="s">
        <v>1792</v>
      </c>
      <c r="O422" s="19" t="s">
        <v>1790</v>
      </c>
      <c r="P422" s="272" t="s">
        <v>1789</v>
      </c>
      <c r="Q422" s="193" t="s">
        <v>866</v>
      </c>
      <c r="R422" s="215"/>
      <c r="S422" s="226"/>
      <c r="T422" s="30"/>
      <c r="U422" s="30"/>
      <c r="V422" s="30"/>
      <c r="X422" s="232"/>
      <c r="Y422" s="232"/>
      <c r="Z422" s="232"/>
      <c r="AA422" s="232"/>
      <c r="AB422" s="232"/>
      <c r="AD422" s="2">
        <v>2010</v>
      </c>
    </row>
    <row r="423" spans="2:30" ht="45.6" x14ac:dyDescent="0.2">
      <c r="B423" s="208">
        <v>2011</v>
      </c>
      <c r="C423" s="208"/>
      <c r="D423" s="208"/>
      <c r="E423" s="215"/>
      <c r="F423" s="212"/>
      <c r="G423" s="212" t="s">
        <v>1495</v>
      </c>
      <c r="H423" s="215"/>
      <c r="I423" s="215"/>
      <c r="J423" s="226"/>
      <c r="K423" s="228"/>
      <c r="L423" s="215"/>
      <c r="M423" s="272"/>
      <c r="N423" s="272" t="s">
        <v>1793</v>
      </c>
      <c r="O423" s="19" t="s">
        <v>1012</v>
      </c>
      <c r="P423" s="272"/>
      <c r="Q423" s="193"/>
      <c r="R423" s="215"/>
      <c r="S423" s="226"/>
      <c r="T423" s="30"/>
      <c r="U423" s="30"/>
      <c r="V423" s="30" t="s">
        <v>1569</v>
      </c>
      <c r="X423" s="232"/>
      <c r="Y423" s="232"/>
      <c r="Z423" s="232"/>
      <c r="AA423" s="232"/>
      <c r="AB423" s="232"/>
      <c r="AD423" s="2">
        <v>2011</v>
      </c>
    </row>
    <row r="424" spans="2:30" ht="102.6" x14ac:dyDescent="0.2">
      <c r="B424" s="208">
        <v>2012</v>
      </c>
      <c r="C424" s="208"/>
      <c r="D424" s="208"/>
      <c r="E424" s="215"/>
      <c r="F424" s="212"/>
      <c r="G424" s="212"/>
      <c r="H424" s="215"/>
      <c r="I424" s="215"/>
      <c r="J424" s="226"/>
      <c r="K424" s="228"/>
      <c r="L424" s="215" t="s">
        <v>796</v>
      </c>
      <c r="M424" s="272" t="s">
        <v>1795</v>
      </c>
      <c r="N424" s="272" t="s">
        <v>1796</v>
      </c>
      <c r="O424" s="19" t="s">
        <v>935</v>
      </c>
      <c r="P424" s="272" t="s">
        <v>1794</v>
      </c>
      <c r="Q424" s="193" t="s">
        <v>867</v>
      </c>
      <c r="R424" s="215"/>
      <c r="S424" s="226"/>
      <c r="T424" s="30"/>
      <c r="U424" s="30"/>
      <c r="V424" s="30"/>
      <c r="X424" s="232"/>
      <c r="Y424" s="232"/>
      <c r="Z424" s="232"/>
      <c r="AA424" s="232"/>
      <c r="AB424" s="232"/>
      <c r="AD424" s="2">
        <v>2012</v>
      </c>
    </row>
    <row r="425" spans="2:30" ht="45.6" x14ac:dyDescent="0.2">
      <c r="B425" s="208">
        <v>2013</v>
      </c>
      <c r="C425" s="193" t="s">
        <v>856</v>
      </c>
      <c r="D425" s="208"/>
      <c r="E425" s="215"/>
      <c r="F425" s="212"/>
      <c r="G425" s="212"/>
      <c r="H425" s="215"/>
      <c r="I425" s="215"/>
      <c r="J425" s="226"/>
      <c r="K425" s="228" t="s">
        <v>785</v>
      </c>
      <c r="L425" s="215"/>
      <c r="M425" s="272"/>
      <c r="N425" s="272" t="s">
        <v>1798</v>
      </c>
      <c r="O425" s="19"/>
      <c r="P425" s="272"/>
      <c r="Q425" s="193"/>
      <c r="R425" s="215"/>
      <c r="S425" s="226"/>
      <c r="T425" s="30"/>
      <c r="U425" s="30"/>
      <c r="V425" s="30"/>
      <c r="X425" s="232"/>
      <c r="Y425" s="232"/>
      <c r="Z425" s="232"/>
      <c r="AA425" s="232"/>
      <c r="AB425" s="232"/>
      <c r="AD425" s="2">
        <v>2013</v>
      </c>
    </row>
    <row r="426" spans="2:30" ht="34.200000000000003" x14ac:dyDescent="0.2">
      <c r="B426" s="208">
        <v>2014</v>
      </c>
      <c r="C426" s="208"/>
      <c r="D426" s="208"/>
      <c r="E426" s="215"/>
      <c r="F426" s="212"/>
      <c r="G426" s="212"/>
      <c r="H426" s="215"/>
      <c r="I426" s="215"/>
      <c r="J426" s="226"/>
      <c r="K426" s="228"/>
      <c r="L426" s="215"/>
      <c r="M426" s="272" t="s">
        <v>2559</v>
      </c>
      <c r="N426" s="272" t="s">
        <v>1797</v>
      </c>
      <c r="O426" s="19"/>
      <c r="P426" s="272"/>
      <c r="Q426" s="193"/>
      <c r="R426" s="215"/>
      <c r="S426" s="226"/>
      <c r="T426" s="30"/>
      <c r="U426" s="30"/>
      <c r="V426" s="30"/>
      <c r="X426" s="232"/>
      <c r="Y426" s="232"/>
      <c r="Z426" s="232"/>
      <c r="AA426" s="232"/>
      <c r="AB426" s="30" t="s">
        <v>1602</v>
      </c>
      <c r="AD426" s="2">
        <v>2014</v>
      </c>
    </row>
    <row r="427" spans="2:30" ht="45.6" x14ac:dyDescent="0.2">
      <c r="B427" s="208">
        <v>2015</v>
      </c>
      <c r="C427" s="208"/>
      <c r="D427" s="208"/>
      <c r="E427" s="215"/>
      <c r="F427" s="212"/>
      <c r="G427" s="212"/>
      <c r="H427" s="215"/>
      <c r="I427" s="215"/>
      <c r="J427" s="226"/>
      <c r="K427" s="228"/>
      <c r="L427" s="215" t="s">
        <v>1322</v>
      </c>
      <c r="M427" s="272" t="s">
        <v>2772</v>
      </c>
      <c r="N427" s="272" t="s">
        <v>1799</v>
      </c>
      <c r="O427" s="19" t="s">
        <v>951</v>
      </c>
      <c r="P427" s="272"/>
      <c r="Q427" s="193" t="s">
        <v>921</v>
      </c>
      <c r="R427" s="215"/>
      <c r="S427" s="226"/>
      <c r="T427" s="30"/>
      <c r="U427" s="30"/>
      <c r="V427" s="30"/>
      <c r="X427" s="232"/>
      <c r="Y427" s="232"/>
      <c r="Z427" s="232"/>
      <c r="AA427" s="232"/>
      <c r="AB427" s="232"/>
      <c r="AD427" s="2">
        <v>2015</v>
      </c>
    </row>
    <row r="428" spans="2:30" ht="34.200000000000003" x14ac:dyDescent="0.2">
      <c r="B428" s="208">
        <v>2016</v>
      </c>
      <c r="C428" s="208"/>
      <c r="D428" s="208"/>
      <c r="E428" s="215"/>
      <c r="F428" s="215" t="s">
        <v>790</v>
      </c>
      <c r="G428" s="215"/>
      <c r="H428" s="215"/>
      <c r="I428" s="215"/>
      <c r="J428" s="226"/>
      <c r="K428" s="228"/>
      <c r="L428" s="215"/>
      <c r="M428" s="272"/>
      <c r="N428" s="272" t="s">
        <v>1800</v>
      </c>
      <c r="O428" s="19" t="s">
        <v>933</v>
      </c>
      <c r="P428" s="272"/>
      <c r="Q428" s="193"/>
      <c r="R428" s="215"/>
      <c r="S428" s="226"/>
      <c r="T428" s="30"/>
      <c r="U428" s="30"/>
      <c r="V428" s="30"/>
      <c r="X428" s="232"/>
      <c r="Y428" s="232"/>
      <c r="Z428" s="232"/>
      <c r="AA428" s="232"/>
      <c r="AB428" s="232"/>
      <c r="AD428" s="2">
        <v>2016</v>
      </c>
    </row>
    <row r="429" spans="2:30" ht="34.200000000000003" x14ac:dyDescent="0.2">
      <c r="B429" s="208">
        <v>2017</v>
      </c>
      <c r="C429" s="208"/>
      <c r="D429" s="208"/>
      <c r="E429" s="215"/>
      <c r="F429" s="212"/>
      <c r="G429" s="212"/>
      <c r="H429" s="215"/>
      <c r="I429" s="215"/>
      <c r="J429" s="226"/>
      <c r="K429" s="228"/>
      <c r="L429" s="215"/>
      <c r="M429" s="272"/>
      <c r="N429" s="272" t="s">
        <v>1801</v>
      </c>
      <c r="O429" s="19" t="s">
        <v>1097</v>
      </c>
      <c r="P429" s="272"/>
      <c r="Q429" s="193"/>
      <c r="R429" s="215"/>
      <c r="S429" s="226"/>
      <c r="T429" s="30"/>
      <c r="U429" s="30"/>
      <c r="V429" s="30"/>
      <c r="X429" s="232"/>
      <c r="Y429" s="232"/>
      <c r="Z429" s="232"/>
      <c r="AA429" s="232"/>
      <c r="AB429" s="232"/>
      <c r="AD429" s="2">
        <v>2017</v>
      </c>
    </row>
    <row r="430" spans="2:30" x14ac:dyDescent="0.2">
      <c r="B430" s="208">
        <v>2018</v>
      </c>
      <c r="C430" s="208"/>
      <c r="D430" s="208"/>
      <c r="E430" s="215"/>
      <c r="F430" s="212" t="s">
        <v>1802</v>
      </c>
      <c r="G430" s="212"/>
      <c r="H430" s="215"/>
      <c r="I430" s="215"/>
      <c r="J430" s="226"/>
      <c r="K430" s="228"/>
      <c r="L430" s="215" t="s">
        <v>1780</v>
      </c>
      <c r="M430" s="272"/>
      <c r="N430" s="272" t="s">
        <v>1779</v>
      </c>
      <c r="O430" s="19" t="s">
        <v>2674</v>
      </c>
      <c r="P430" s="272"/>
      <c r="Q430" s="193"/>
      <c r="R430" s="215"/>
      <c r="S430" s="226"/>
      <c r="T430" s="30"/>
      <c r="U430" s="30"/>
      <c r="V430" s="30"/>
      <c r="X430" s="232"/>
      <c r="Y430" s="232"/>
      <c r="Z430" s="232"/>
      <c r="AA430" s="232"/>
      <c r="AB430" s="232"/>
      <c r="AD430" s="2">
        <v>2018</v>
      </c>
    </row>
    <row r="431" spans="2:30" x14ac:dyDescent="0.2">
      <c r="B431" s="208">
        <v>2019</v>
      </c>
      <c r="C431" s="208"/>
      <c r="D431" s="208"/>
      <c r="E431" s="215"/>
      <c r="F431" s="212"/>
      <c r="G431" s="212"/>
      <c r="H431" s="215"/>
      <c r="I431" s="215"/>
      <c r="J431" s="226"/>
      <c r="K431" s="228"/>
      <c r="L431" s="215"/>
      <c r="M431" s="19"/>
      <c r="N431" s="19"/>
      <c r="O431" s="19"/>
      <c r="P431" s="215"/>
      <c r="Q431" s="193"/>
      <c r="R431" s="215"/>
      <c r="S431" s="226"/>
      <c r="T431" s="30"/>
      <c r="U431" s="30"/>
      <c r="V431" s="30"/>
      <c r="X431" s="232"/>
      <c r="Y431" s="232"/>
      <c r="Z431" s="232"/>
      <c r="AA431" s="232"/>
      <c r="AB431" s="232"/>
      <c r="AD431" s="2">
        <v>2019</v>
      </c>
    </row>
    <row r="432" spans="2:30" x14ac:dyDescent="0.2">
      <c r="B432" s="208">
        <v>2020</v>
      </c>
      <c r="C432" s="208"/>
      <c r="D432" s="208"/>
      <c r="E432" s="215"/>
      <c r="F432" s="212"/>
      <c r="G432" s="212"/>
      <c r="H432" s="215"/>
      <c r="I432" s="215"/>
      <c r="J432" s="226"/>
      <c r="K432" s="228"/>
      <c r="L432" s="215"/>
      <c r="M432" s="19"/>
      <c r="N432" s="19"/>
      <c r="O432" s="19"/>
      <c r="P432" s="215"/>
      <c r="Q432" s="193"/>
      <c r="R432" s="215"/>
      <c r="S432" s="226"/>
      <c r="T432" s="30"/>
      <c r="U432" s="30"/>
      <c r="V432" s="30"/>
      <c r="X432" s="232"/>
      <c r="Y432" s="232"/>
      <c r="Z432" s="232"/>
      <c r="AA432" s="232"/>
      <c r="AB432" s="232"/>
      <c r="AD432" s="2">
        <v>2020</v>
      </c>
    </row>
    <row r="433" spans="2:30" x14ac:dyDescent="0.2">
      <c r="B433" s="208">
        <v>2021</v>
      </c>
      <c r="C433" s="208"/>
      <c r="D433" s="208"/>
      <c r="E433" s="215"/>
      <c r="F433" s="212"/>
      <c r="G433" s="212"/>
      <c r="H433" s="215"/>
      <c r="I433" s="215"/>
      <c r="J433" s="226"/>
      <c r="K433" s="228"/>
      <c r="L433" s="215"/>
      <c r="M433" s="19"/>
      <c r="N433" s="19"/>
      <c r="O433" s="19"/>
      <c r="P433" s="215"/>
      <c r="Q433" s="193"/>
      <c r="R433" s="215"/>
      <c r="S433" s="226"/>
      <c r="T433" s="30"/>
      <c r="U433" s="30"/>
      <c r="V433" s="30"/>
      <c r="X433" s="232"/>
      <c r="Y433" s="232"/>
      <c r="Z433" s="232"/>
      <c r="AA433" s="232"/>
      <c r="AB433" s="232"/>
      <c r="AD433" s="2">
        <v>2021</v>
      </c>
    </row>
    <row r="434" spans="2:30" x14ac:dyDescent="0.2">
      <c r="B434" s="208">
        <v>2022</v>
      </c>
      <c r="C434" s="208"/>
      <c r="D434" s="208"/>
      <c r="E434" s="215"/>
      <c r="F434" s="212"/>
      <c r="G434" s="212"/>
      <c r="H434" s="215"/>
      <c r="I434" s="215"/>
      <c r="J434" s="226"/>
      <c r="K434" s="228"/>
      <c r="L434" s="215"/>
      <c r="M434" s="19"/>
      <c r="N434" s="19"/>
      <c r="O434" s="19"/>
      <c r="P434" s="215"/>
      <c r="Q434" s="193"/>
      <c r="R434" s="215"/>
      <c r="S434" s="226"/>
      <c r="T434" s="30"/>
      <c r="U434" s="30"/>
      <c r="V434" s="30"/>
      <c r="X434" s="232"/>
      <c r="Y434" s="232"/>
      <c r="Z434" s="232"/>
      <c r="AA434" s="232"/>
      <c r="AB434" s="232"/>
      <c r="AD434" s="2">
        <v>2022</v>
      </c>
    </row>
    <row r="435" spans="2:30" x14ac:dyDescent="0.2">
      <c r="B435" s="208">
        <v>2023</v>
      </c>
      <c r="C435" s="208"/>
      <c r="D435" s="208"/>
      <c r="E435" s="215"/>
      <c r="F435" s="212"/>
      <c r="G435" s="212"/>
      <c r="H435" s="215"/>
      <c r="I435" s="215"/>
      <c r="J435" s="226"/>
      <c r="K435" s="228"/>
      <c r="L435" s="215"/>
      <c r="M435" s="19"/>
      <c r="N435" s="19"/>
      <c r="O435" s="19"/>
      <c r="P435" s="215"/>
      <c r="Q435" s="193"/>
      <c r="R435" s="215"/>
      <c r="S435" s="226"/>
      <c r="T435" s="30"/>
      <c r="U435" s="30"/>
      <c r="V435" s="30"/>
      <c r="X435" s="232"/>
      <c r="Y435" s="232"/>
      <c r="Z435" s="232"/>
      <c r="AA435" s="232"/>
      <c r="AB435" s="232"/>
      <c r="AD435" s="2">
        <v>2023</v>
      </c>
    </row>
    <row r="436" spans="2:30" x14ac:dyDescent="0.2">
      <c r="B436" s="208">
        <v>2024</v>
      </c>
      <c r="C436" s="208"/>
      <c r="D436" s="208"/>
      <c r="E436" s="215"/>
      <c r="F436" s="212"/>
      <c r="G436" s="212"/>
      <c r="H436" s="215"/>
      <c r="I436" s="215"/>
      <c r="J436" s="226"/>
      <c r="K436" s="228"/>
      <c r="L436" s="215"/>
      <c r="M436" s="19"/>
      <c r="N436" s="19"/>
      <c r="O436" s="19"/>
      <c r="P436" s="215"/>
      <c r="Q436" s="193"/>
      <c r="R436" s="215"/>
      <c r="S436" s="226"/>
      <c r="T436" s="30"/>
      <c r="U436" s="30"/>
      <c r="V436" s="30"/>
      <c r="X436" s="232"/>
      <c r="Y436" s="232"/>
      <c r="Z436" s="232"/>
      <c r="AA436" s="232"/>
      <c r="AB436" s="232"/>
      <c r="AD436" s="2">
        <v>2024</v>
      </c>
    </row>
    <row r="437" spans="2:30" x14ac:dyDescent="0.2">
      <c r="B437" s="208">
        <v>2025</v>
      </c>
      <c r="C437" s="208"/>
      <c r="D437" s="208"/>
      <c r="E437" s="215"/>
      <c r="F437" s="212"/>
      <c r="G437" s="212"/>
      <c r="H437" s="215"/>
      <c r="I437" s="215"/>
      <c r="J437" s="226"/>
      <c r="K437" s="228"/>
      <c r="L437" s="215"/>
      <c r="M437" s="19"/>
      <c r="N437" s="19"/>
      <c r="O437" s="19"/>
      <c r="P437" s="215"/>
      <c r="Q437" s="193"/>
      <c r="R437" s="215"/>
      <c r="S437" s="226"/>
      <c r="T437" s="30"/>
      <c r="U437" s="30"/>
      <c r="V437" s="30"/>
      <c r="X437" s="232"/>
      <c r="Y437" s="232"/>
      <c r="Z437" s="232"/>
      <c r="AA437" s="232"/>
      <c r="AB437" s="232"/>
      <c r="AD437" s="2">
        <v>2025</v>
      </c>
    </row>
    <row r="438" spans="2:30" x14ac:dyDescent="0.2">
      <c r="B438" s="208">
        <v>2026</v>
      </c>
      <c r="C438" s="208"/>
      <c r="D438" s="208"/>
      <c r="E438" s="215"/>
      <c r="F438" s="212"/>
      <c r="G438" s="212"/>
      <c r="H438" s="215"/>
      <c r="I438" s="215"/>
      <c r="J438" s="226"/>
      <c r="K438" s="228"/>
      <c r="L438" s="215"/>
      <c r="M438" s="19"/>
      <c r="N438" s="19"/>
      <c r="O438" s="19"/>
      <c r="P438" s="215"/>
      <c r="Q438" s="193"/>
      <c r="R438" s="215"/>
      <c r="S438" s="226"/>
      <c r="T438" s="30"/>
      <c r="U438" s="30"/>
      <c r="V438" s="30"/>
      <c r="X438" s="232"/>
      <c r="Y438" s="232"/>
      <c r="Z438" s="232"/>
      <c r="AA438" s="232"/>
      <c r="AB438" s="232"/>
      <c r="AD438" s="2">
        <v>2026</v>
      </c>
    </row>
    <row r="439" spans="2:30" x14ac:dyDescent="0.2">
      <c r="B439" s="208">
        <v>2027</v>
      </c>
      <c r="C439" s="208"/>
      <c r="D439" s="208"/>
      <c r="E439" s="215"/>
      <c r="F439" s="212"/>
      <c r="G439" s="212"/>
      <c r="H439" s="215"/>
      <c r="I439" s="215"/>
      <c r="J439" s="226"/>
      <c r="K439" s="228"/>
      <c r="L439" s="215"/>
      <c r="M439" s="19"/>
      <c r="N439" s="19"/>
      <c r="O439" s="19"/>
      <c r="P439" s="215"/>
      <c r="Q439" s="193"/>
      <c r="R439" s="215"/>
      <c r="S439" s="226"/>
      <c r="T439" s="30"/>
      <c r="U439" s="30"/>
      <c r="V439" s="30"/>
      <c r="X439" s="232"/>
      <c r="Y439" s="232"/>
      <c r="Z439" s="232"/>
      <c r="AA439" s="232"/>
      <c r="AB439" s="232"/>
      <c r="AD439" s="2">
        <v>2027</v>
      </c>
    </row>
    <row r="440" spans="2:30" x14ac:dyDescent="0.2">
      <c r="B440" s="208">
        <v>2028</v>
      </c>
      <c r="C440" s="208"/>
      <c r="D440" s="208"/>
      <c r="E440" s="215"/>
      <c r="F440" s="212"/>
      <c r="G440" s="212"/>
      <c r="H440" s="215"/>
      <c r="I440" s="215"/>
      <c r="J440" s="226"/>
      <c r="K440" s="228"/>
      <c r="L440" s="215"/>
      <c r="M440" s="19"/>
      <c r="N440" s="19"/>
      <c r="O440" s="19"/>
      <c r="P440" s="215"/>
      <c r="Q440" s="193"/>
      <c r="R440" s="215"/>
      <c r="S440" s="226"/>
      <c r="T440" s="30"/>
      <c r="U440" s="30"/>
      <c r="V440" s="30"/>
      <c r="X440" s="232"/>
      <c r="Y440" s="232"/>
      <c r="Z440" s="232"/>
      <c r="AA440" s="232"/>
      <c r="AB440" s="232"/>
      <c r="AD440" s="2">
        <v>2028</v>
      </c>
    </row>
    <row r="441" spans="2:30" x14ac:dyDescent="0.2">
      <c r="B441" s="208">
        <v>2029</v>
      </c>
      <c r="C441" s="208"/>
      <c r="D441" s="208"/>
      <c r="E441" s="215"/>
      <c r="F441" s="212"/>
      <c r="G441" s="212"/>
      <c r="H441" s="215"/>
      <c r="I441" s="215"/>
      <c r="J441" s="226"/>
      <c r="K441" s="228"/>
      <c r="L441" s="215"/>
      <c r="M441" s="19"/>
      <c r="N441" s="19"/>
      <c r="O441" s="19"/>
      <c r="P441" s="215"/>
      <c r="Q441" s="193"/>
      <c r="R441" s="215"/>
      <c r="S441" s="226"/>
      <c r="T441" s="30"/>
      <c r="U441" s="30"/>
      <c r="V441" s="30"/>
      <c r="X441" s="232"/>
      <c r="Y441" s="232"/>
      <c r="Z441" s="232"/>
      <c r="AA441" s="232"/>
      <c r="AB441" s="232"/>
      <c r="AD441" s="2">
        <v>2029</v>
      </c>
    </row>
    <row r="442" spans="2:30" x14ac:dyDescent="0.2">
      <c r="B442" s="208">
        <v>2030</v>
      </c>
      <c r="C442" s="208"/>
      <c r="D442" s="208"/>
      <c r="E442" s="215"/>
      <c r="F442" s="212"/>
      <c r="G442" s="212"/>
      <c r="H442" s="215"/>
      <c r="I442" s="215"/>
      <c r="J442" s="226"/>
      <c r="K442" s="228"/>
      <c r="L442" s="215"/>
      <c r="M442" s="19"/>
      <c r="N442" s="19"/>
      <c r="O442" s="19"/>
      <c r="P442" s="215"/>
      <c r="Q442" s="193"/>
      <c r="R442" s="215"/>
      <c r="S442" s="226"/>
      <c r="T442" s="30"/>
      <c r="U442" s="30"/>
      <c r="V442" s="30"/>
      <c r="X442" s="232"/>
      <c r="Y442" s="232"/>
      <c r="Z442" s="232"/>
      <c r="AA442" s="232"/>
      <c r="AB442" s="232"/>
      <c r="AD442" s="2">
        <v>2030</v>
      </c>
    </row>
    <row r="446" spans="2:30" x14ac:dyDescent="0.2">
      <c r="L446" s="2"/>
      <c r="M446" s="2"/>
      <c r="N446" s="2"/>
      <c r="P446" s="2"/>
      <c r="U446" s="216" t="s">
        <v>1530</v>
      </c>
    </row>
  </sheetData>
  <mergeCells count="4">
    <mergeCell ref="T2:V2"/>
    <mergeCell ref="X2:AB2"/>
    <mergeCell ref="K2:R2"/>
    <mergeCell ref="B2:I2"/>
  </mergeCells>
  <phoneticPr fontId="2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"/>
  <sheetViews>
    <sheetView showGridLines="0" zoomScale="115" zoomScaleNormal="115" workbookViewId="0">
      <selection activeCell="D17" sqref="D17"/>
    </sheetView>
  </sheetViews>
  <sheetFormatPr defaultRowHeight="11.4" x14ac:dyDescent="0.2"/>
  <cols>
    <col min="1" max="1" width="4.5546875" style="2" customWidth="1"/>
    <col min="2" max="2" width="12.5546875" style="2" customWidth="1"/>
    <col min="3" max="3" width="11.44140625" style="2" customWidth="1"/>
    <col min="4" max="4" width="62.5546875" style="2" customWidth="1"/>
    <col min="5" max="5" width="41.88671875" style="2" customWidth="1"/>
    <col min="6" max="16384" width="8.88671875" style="2"/>
  </cols>
  <sheetData>
    <row r="1" spans="2:5" x14ac:dyDescent="0.2">
      <c r="B1" s="22"/>
      <c r="C1" s="22"/>
      <c r="D1" s="22"/>
      <c r="E1" s="22"/>
    </row>
    <row r="2" spans="2:5" x14ac:dyDescent="0.2">
      <c r="B2" s="27" t="s">
        <v>322</v>
      </c>
      <c r="C2" s="27" t="s">
        <v>323</v>
      </c>
      <c r="D2" s="27" t="s">
        <v>324</v>
      </c>
      <c r="E2" s="27" t="s">
        <v>386</v>
      </c>
    </row>
    <row r="3" spans="2:5" ht="48.6" customHeight="1" x14ac:dyDescent="0.2">
      <c r="B3" s="64" t="s">
        <v>325</v>
      </c>
      <c r="C3" s="39" t="s">
        <v>327</v>
      </c>
      <c r="D3" s="40" t="s">
        <v>384</v>
      </c>
      <c r="E3" s="40"/>
    </row>
    <row r="4" spans="2:5" ht="48.6" customHeight="1" x14ac:dyDescent="0.2">
      <c r="B4" s="64" t="s">
        <v>326</v>
      </c>
      <c r="C4" s="39" t="s">
        <v>328</v>
      </c>
      <c r="D4" s="40" t="s">
        <v>335</v>
      </c>
      <c r="E4" s="40"/>
    </row>
    <row r="5" spans="2:5" ht="48.6" customHeight="1" x14ac:dyDescent="0.2">
      <c r="B5" s="64" t="s">
        <v>334</v>
      </c>
      <c r="C5" s="39" t="s">
        <v>329</v>
      </c>
      <c r="D5" s="40" t="s">
        <v>387</v>
      </c>
      <c r="E5" s="40"/>
    </row>
    <row r="6" spans="2:5" ht="29.4" customHeight="1" x14ac:dyDescent="0.2">
      <c r="B6" s="64" t="s">
        <v>332</v>
      </c>
      <c r="C6" s="39" t="s">
        <v>330</v>
      </c>
      <c r="D6" s="40" t="s">
        <v>719</v>
      </c>
      <c r="E6" s="40"/>
    </row>
    <row r="7" spans="2:5" ht="57" x14ac:dyDescent="0.2">
      <c r="B7" s="64" t="s">
        <v>333</v>
      </c>
      <c r="C7" s="39" t="s">
        <v>331</v>
      </c>
      <c r="D7" s="40" t="s">
        <v>385</v>
      </c>
      <c r="E7" s="74" t="s">
        <v>388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E25"/>
  <sheetViews>
    <sheetView showGridLines="0" zoomScale="130" zoomScaleNormal="130" workbookViewId="0">
      <selection activeCell="G18" sqref="G18"/>
    </sheetView>
  </sheetViews>
  <sheetFormatPr defaultRowHeight="13.8" x14ac:dyDescent="0.25"/>
  <cols>
    <col min="1" max="1" width="8.88671875" style="1"/>
    <col min="2" max="2" width="18.88671875" style="1" customWidth="1"/>
    <col min="3" max="4" width="15.109375" style="1" customWidth="1"/>
    <col min="5" max="5" width="12.21875" style="1" customWidth="1"/>
    <col min="6" max="16384" width="8.88671875" style="1"/>
  </cols>
  <sheetData>
    <row r="13" spans="2:5" x14ac:dyDescent="0.25">
      <c r="B13" s="401" t="s">
        <v>697</v>
      </c>
      <c r="C13" s="401"/>
      <c r="D13" s="401"/>
      <c r="E13" s="401"/>
    </row>
    <row r="14" spans="2:5" x14ac:dyDescent="0.25">
      <c r="B14" s="75" t="s">
        <v>684</v>
      </c>
      <c r="C14" s="75" t="s">
        <v>685</v>
      </c>
      <c r="D14" s="75" t="s">
        <v>686</v>
      </c>
      <c r="E14" s="75" t="s">
        <v>687</v>
      </c>
    </row>
    <row r="15" spans="2:5" x14ac:dyDescent="0.25">
      <c r="B15" s="76" t="s">
        <v>688</v>
      </c>
      <c r="C15" s="77">
        <v>6.6000000000000003E-2</v>
      </c>
      <c r="D15" s="76" t="s">
        <v>676</v>
      </c>
      <c r="E15" s="77">
        <v>0.57189999999999996</v>
      </c>
    </row>
    <row r="16" spans="2:5" x14ac:dyDescent="0.25">
      <c r="B16" s="76" t="s">
        <v>689</v>
      </c>
      <c r="C16" s="77">
        <v>5.1900000000000002E-2</v>
      </c>
      <c r="D16" s="76" t="s">
        <v>677</v>
      </c>
      <c r="E16" s="77">
        <v>0.1037</v>
      </c>
    </row>
    <row r="17" spans="2:5" x14ac:dyDescent="0.25">
      <c r="B17" s="76" t="s">
        <v>690</v>
      </c>
      <c r="C17" s="77">
        <v>6.6799999999999998E-2</v>
      </c>
      <c r="D17" s="76" t="s">
        <v>678</v>
      </c>
      <c r="E17" s="77">
        <v>0.15190000000000001</v>
      </c>
    </row>
    <row r="18" spans="2:5" x14ac:dyDescent="0.25">
      <c r="B18" s="76" t="s">
        <v>691</v>
      </c>
      <c r="C18" s="77">
        <v>9.2499999999999999E-2</v>
      </c>
      <c r="D18" s="76" t="s">
        <v>679</v>
      </c>
      <c r="E18" s="77">
        <v>7.0499999999999993E-2</v>
      </c>
    </row>
    <row r="19" spans="2:5" x14ac:dyDescent="0.25">
      <c r="B19" s="76" t="s">
        <v>692</v>
      </c>
      <c r="C19" s="77">
        <v>0.107</v>
      </c>
      <c r="D19" s="76" t="s">
        <v>695</v>
      </c>
      <c r="E19" s="77">
        <v>4.8500000000000001E-2</v>
      </c>
    </row>
    <row r="20" spans="2:5" x14ac:dyDescent="0.25">
      <c r="B20" s="76" t="s">
        <v>693</v>
      </c>
      <c r="C20" s="77">
        <v>0.121</v>
      </c>
      <c r="D20" s="76" t="s">
        <v>680</v>
      </c>
      <c r="E20" s="77">
        <v>4.1000000000000003E-3</v>
      </c>
    </row>
    <row r="21" spans="2:5" x14ac:dyDescent="0.25">
      <c r="B21" s="76" t="s">
        <v>700</v>
      </c>
      <c r="C21" s="77">
        <v>0.219</v>
      </c>
      <c r="D21" s="76" t="s">
        <v>681</v>
      </c>
      <c r="E21" s="77">
        <v>8.0000000000000002E-3</v>
      </c>
    </row>
    <row r="22" spans="2:5" x14ac:dyDescent="0.25">
      <c r="B22" s="76" t="s">
        <v>701</v>
      </c>
      <c r="C22" s="78">
        <v>0.21</v>
      </c>
      <c r="D22" s="76" t="s">
        <v>682</v>
      </c>
      <c r="E22" s="77">
        <v>0.01</v>
      </c>
    </row>
    <row r="23" spans="2:5" x14ac:dyDescent="0.25">
      <c r="B23" s="76" t="s">
        <v>694</v>
      </c>
      <c r="C23" s="77">
        <v>7.2400000000000006E-2</v>
      </c>
      <c r="D23" s="76" t="s">
        <v>683</v>
      </c>
      <c r="E23" s="77">
        <v>3.1199999999999999E-2</v>
      </c>
    </row>
    <row r="24" spans="2:5" x14ac:dyDescent="0.25">
      <c r="B24" s="400" t="s">
        <v>2654</v>
      </c>
      <c r="C24" s="400"/>
      <c r="D24" s="400"/>
      <c r="E24" s="400"/>
    </row>
    <row r="25" spans="2:5" x14ac:dyDescent="0.25">
      <c r="B25" s="1" t="s">
        <v>2653</v>
      </c>
    </row>
  </sheetData>
  <mergeCells count="2">
    <mergeCell ref="B24:E24"/>
    <mergeCell ref="B13:E1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1:X174"/>
  <sheetViews>
    <sheetView showGridLines="0" topLeftCell="A10" zoomScale="85" zoomScaleNormal="85" workbookViewId="0">
      <selection activeCell="E41" sqref="E41"/>
    </sheetView>
  </sheetViews>
  <sheetFormatPr defaultRowHeight="13.8" x14ac:dyDescent="0.25"/>
  <cols>
    <col min="1" max="1" width="5.88671875" style="196" customWidth="1"/>
    <col min="2" max="2" width="13.77734375" style="196" customWidth="1"/>
    <col min="3" max="3" width="12.44140625" style="235" customWidth="1"/>
    <col min="4" max="4" width="11.6640625" style="235" customWidth="1"/>
    <col min="5" max="5" width="17" style="235" customWidth="1"/>
    <col min="6" max="6" width="9.33203125" style="235" customWidth="1"/>
    <col min="7" max="7" width="9.33203125" style="196" customWidth="1"/>
    <col min="8" max="8" width="11.6640625" style="196" customWidth="1"/>
    <col min="9" max="17" width="9.33203125" style="196" customWidth="1"/>
    <col min="18" max="19" width="16.5546875" style="196" customWidth="1"/>
    <col min="20" max="16384" width="8.88671875" style="196"/>
  </cols>
  <sheetData>
    <row r="11" spans="2:24" x14ac:dyDescent="0.25">
      <c r="B11" s="234"/>
    </row>
    <row r="12" spans="2:24" x14ac:dyDescent="0.25">
      <c r="D12" s="402" t="s">
        <v>1608</v>
      </c>
      <c r="E12" s="402"/>
      <c r="F12" s="402"/>
      <c r="P12" s="403" t="s">
        <v>1609</v>
      </c>
      <c r="Q12" s="403"/>
      <c r="R12" s="236"/>
      <c r="S12" s="236"/>
    </row>
    <row r="13" spans="2:24" s="234" customFormat="1" x14ac:dyDescent="0.25">
      <c r="B13" s="237" t="s">
        <v>1610</v>
      </c>
      <c r="C13" s="238" t="s">
        <v>1611</v>
      </c>
      <c r="D13" s="238" t="s">
        <v>1612</v>
      </c>
      <c r="E13" s="238" t="s">
        <v>1613</v>
      </c>
      <c r="F13" s="238" t="s">
        <v>1614</v>
      </c>
      <c r="G13" s="237" t="s">
        <v>1615</v>
      </c>
      <c r="H13" s="237" t="s">
        <v>1616</v>
      </c>
      <c r="I13" s="237" t="s">
        <v>1669</v>
      </c>
      <c r="J13" s="237" t="s">
        <v>1617</v>
      </c>
      <c r="K13" s="239" t="s">
        <v>1618</v>
      </c>
      <c r="L13" s="239" t="s">
        <v>1619</v>
      </c>
      <c r="M13" s="237" t="s">
        <v>1620</v>
      </c>
      <c r="N13" s="239" t="s">
        <v>1621</v>
      </c>
      <c r="O13" s="239" t="s">
        <v>1622</v>
      </c>
      <c r="P13" s="239" t="s">
        <v>1623</v>
      </c>
      <c r="Q13" s="237" t="s">
        <v>1624</v>
      </c>
      <c r="R13" s="237" t="s">
        <v>1625</v>
      </c>
      <c r="S13" s="239" t="s">
        <v>1667</v>
      </c>
      <c r="T13" s="239" t="s">
        <v>1668</v>
      </c>
      <c r="U13" s="239" t="s">
        <v>1670</v>
      </c>
      <c r="V13" s="239" t="s">
        <v>1671</v>
      </c>
      <c r="W13" s="239" t="s">
        <v>1672</v>
      </c>
      <c r="X13" s="239" t="s">
        <v>1673</v>
      </c>
    </row>
    <row r="14" spans="2:24" s="234" customFormat="1" x14ac:dyDescent="0.25">
      <c r="B14" s="240"/>
      <c r="C14" s="241"/>
      <c r="D14" s="241"/>
      <c r="E14" s="241"/>
      <c r="F14" s="242">
        <v>0.11600000000000001</v>
      </c>
      <c r="G14" s="242">
        <v>0.06</v>
      </c>
      <c r="H14" s="242">
        <v>5.5E-2</v>
      </c>
      <c r="I14" s="242">
        <v>0.08</v>
      </c>
      <c r="J14" s="242">
        <v>0.09</v>
      </c>
      <c r="K14" s="242">
        <v>0.1</v>
      </c>
      <c r="L14" s="242">
        <v>0.1</v>
      </c>
      <c r="M14" s="242">
        <v>0.105</v>
      </c>
      <c r="N14" s="242">
        <v>7.0000000000000007E-2</v>
      </c>
      <c r="O14" s="242">
        <v>0.08</v>
      </c>
      <c r="P14" s="242">
        <v>0.08</v>
      </c>
      <c r="Q14" s="242"/>
      <c r="R14" s="242">
        <v>9.2999999999999999E-2</v>
      </c>
      <c r="S14" s="242">
        <v>0.08</v>
      </c>
      <c r="T14" s="242">
        <v>0.08</v>
      </c>
      <c r="U14" s="242">
        <v>0.12</v>
      </c>
      <c r="V14" s="242">
        <v>0.15</v>
      </c>
      <c r="W14" s="242">
        <v>0.12</v>
      </c>
      <c r="X14" s="242">
        <v>0.11</v>
      </c>
    </row>
    <row r="15" spans="2:24" x14ac:dyDescent="0.25">
      <c r="B15" s="243" t="s">
        <v>26</v>
      </c>
      <c r="C15" s="244">
        <v>4.2999999999999997E-2</v>
      </c>
      <c r="D15" s="245">
        <v>686</v>
      </c>
      <c r="E15" s="245"/>
      <c r="F15" s="245">
        <v>686</v>
      </c>
      <c r="G15" s="246"/>
      <c r="H15" s="246"/>
      <c r="I15" s="246"/>
      <c r="J15" s="247"/>
      <c r="K15" s="247">
        <v>0.5</v>
      </c>
      <c r="L15" s="247"/>
      <c r="M15" s="247">
        <v>0.1</v>
      </c>
      <c r="N15" s="247">
        <v>4.7</v>
      </c>
      <c r="O15" s="247">
        <v>4.7</v>
      </c>
      <c r="P15" s="247">
        <v>2.6</v>
      </c>
      <c r="Q15" s="247"/>
      <c r="R15" s="247"/>
      <c r="S15" s="247"/>
      <c r="T15" s="247"/>
      <c r="U15" s="247"/>
      <c r="V15" s="247"/>
      <c r="W15" s="247"/>
      <c r="X15" s="247"/>
    </row>
    <row r="16" spans="2:24" x14ac:dyDescent="0.25">
      <c r="B16" s="243" t="s">
        <v>25</v>
      </c>
      <c r="C16" s="244">
        <v>4.4999999999999998E-2</v>
      </c>
      <c r="D16" s="245">
        <v>709</v>
      </c>
      <c r="E16" s="248">
        <f>D16/D15-1</f>
        <v>3.3527696793002937E-2</v>
      </c>
      <c r="F16" s="247">
        <f t="shared" ref="F16:F42" si="0">F15*(1+$F$14)</f>
        <v>765.57600000000002</v>
      </c>
      <c r="G16" s="246"/>
      <c r="H16" s="246"/>
      <c r="I16" s="246"/>
      <c r="J16" s="247"/>
      <c r="K16" s="247">
        <f t="shared" ref="K16:K42" si="1">K15*(1+$K$14)</f>
        <v>0.55000000000000004</v>
      </c>
      <c r="L16" s="247"/>
      <c r="M16" s="247">
        <f t="shared" ref="M16:M42" si="2">M15*(1+$M$14)</f>
        <v>0.1105</v>
      </c>
      <c r="N16" s="247">
        <f t="shared" ref="N16:N42" si="3">N15*(1+$N$14)</f>
        <v>5.0290000000000008</v>
      </c>
      <c r="O16" s="247">
        <f t="shared" ref="O16:O42" si="4">O15*(1+$O$14)</f>
        <v>5.0760000000000005</v>
      </c>
      <c r="P16" s="247">
        <f t="shared" ref="P16:P42" si="5">P15*(1+$P$14)</f>
        <v>2.8080000000000003</v>
      </c>
      <c r="Q16" s="247">
        <v>786.19350445882606</v>
      </c>
      <c r="R16" s="247">
        <v>786.19350445882606</v>
      </c>
      <c r="S16" s="247"/>
      <c r="T16" s="247"/>
      <c r="U16" s="247"/>
      <c r="V16" s="247"/>
      <c r="W16" s="247"/>
      <c r="X16" s="247"/>
    </row>
    <row r="17" spans="2:24" x14ac:dyDescent="0.25">
      <c r="B17" s="243" t="s">
        <v>24</v>
      </c>
      <c r="C17" s="244">
        <v>8.8000000000000009E-2</v>
      </c>
      <c r="D17" s="245">
        <v>784</v>
      </c>
      <c r="E17" s="248">
        <f t="shared" ref="E17:E42" si="6">D17/D16-1</f>
        <v>0.10578279266572643</v>
      </c>
      <c r="F17" s="247">
        <f t="shared" si="0"/>
        <v>854.38281600000005</v>
      </c>
      <c r="G17" s="246"/>
      <c r="H17" s="246"/>
      <c r="I17" s="246"/>
      <c r="J17" s="247"/>
      <c r="K17" s="247">
        <f t="shared" si="1"/>
        <v>0.60500000000000009</v>
      </c>
      <c r="L17" s="247"/>
      <c r="M17" s="247">
        <f t="shared" si="2"/>
        <v>0.1221025</v>
      </c>
      <c r="N17" s="247">
        <f t="shared" si="3"/>
        <v>5.3810300000000009</v>
      </c>
      <c r="O17" s="247">
        <f t="shared" si="4"/>
        <v>5.4820800000000007</v>
      </c>
      <c r="P17" s="247">
        <f t="shared" si="5"/>
        <v>3.0326400000000007</v>
      </c>
      <c r="Q17" s="247">
        <v>994.65568939065395</v>
      </c>
      <c r="R17" s="247">
        <f t="shared" ref="R17:R42" si="7">R16*(1+$R$14)</f>
        <v>859.3095003734968</v>
      </c>
      <c r="S17" s="247"/>
      <c r="T17" s="247"/>
      <c r="U17" s="247"/>
      <c r="V17" s="247"/>
      <c r="W17" s="247"/>
      <c r="X17" s="247"/>
    </row>
    <row r="18" spans="2:24" x14ac:dyDescent="0.25">
      <c r="B18" s="243" t="s">
        <v>23</v>
      </c>
      <c r="C18" s="244">
        <v>0.188</v>
      </c>
      <c r="D18" s="245">
        <v>922</v>
      </c>
      <c r="E18" s="248">
        <f t="shared" si="6"/>
        <v>0.17602040816326525</v>
      </c>
      <c r="F18" s="247">
        <f t="shared" si="0"/>
        <v>953.4912226560001</v>
      </c>
      <c r="G18" s="246"/>
      <c r="H18" s="246"/>
      <c r="I18" s="246"/>
      <c r="J18" s="247"/>
      <c r="K18" s="247">
        <f t="shared" si="1"/>
        <v>0.6655000000000002</v>
      </c>
      <c r="L18" s="247"/>
      <c r="M18" s="247">
        <f t="shared" si="2"/>
        <v>0.1349232625</v>
      </c>
      <c r="N18" s="247">
        <f t="shared" si="3"/>
        <v>5.7577021000000013</v>
      </c>
      <c r="O18" s="247">
        <f t="shared" si="4"/>
        <v>5.9206464000000008</v>
      </c>
      <c r="P18" s="247">
        <f t="shared" si="5"/>
        <v>3.2752512000000009</v>
      </c>
      <c r="Q18" s="247">
        <v>1291.4559256927801</v>
      </c>
      <c r="R18" s="247">
        <f t="shared" si="7"/>
        <v>939.22528390823197</v>
      </c>
      <c r="S18" s="247"/>
      <c r="T18" s="247"/>
      <c r="U18" s="247"/>
      <c r="V18" s="247"/>
      <c r="W18" s="247"/>
      <c r="X18" s="247"/>
    </row>
    <row r="19" spans="2:24" x14ac:dyDescent="0.25">
      <c r="B19" s="243" t="s">
        <v>22</v>
      </c>
      <c r="C19" s="244">
        <v>0.255</v>
      </c>
      <c r="D19" s="245">
        <v>1221</v>
      </c>
      <c r="E19" s="248">
        <f t="shared" si="6"/>
        <v>0.324295010845987</v>
      </c>
      <c r="F19" s="247">
        <f t="shared" si="0"/>
        <v>1064.0962044840962</v>
      </c>
      <c r="G19" s="246"/>
      <c r="H19" s="246"/>
      <c r="I19" s="246"/>
      <c r="J19" s="247"/>
      <c r="K19" s="247">
        <f t="shared" si="1"/>
        <v>0.73205000000000031</v>
      </c>
      <c r="L19" s="247"/>
      <c r="M19" s="247">
        <f t="shared" si="2"/>
        <v>0.14909020506250001</v>
      </c>
      <c r="N19" s="247">
        <f t="shared" si="3"/>
        <v>6.1607412470000016</v>
      </c>
      <c r="O19" s="247">
        <f t="shared" si="4"/>
        <v>6.3942981120000013</v>
      </c>
      <c r="P19" s="247">
        <f t="shared" si="5"/>
        <v>3.537271296000001</v>
      </c>
      <c r="Q19" s="247">
        <v>1408.6385859605689</v>
      </c>
      <c r="R19" s="247">
        <f t="shared" si="7"/>
        <v>1026.5732353116975</v>
      </c>
      <c r="S19" s="247"/>
      <c r="T19" s="247"/>
      <c r="U19" s="247"/>
      <c r="V19" s="247"/>
      <c r="W19" s="247"/>
      <c r="X19" s="247"/>
    </row>
    <row r="20" spans="2:24" x14ac:dyDescent="0.25">
      <c r="B20" s="243" t="s">
        <v>21</v>
      </c>
      <c r="C20" s="244">
        <v>0.10099999999999999</v>
      </c>
      <c r="D20" s="245">
        <v>1578</v>
      </c>
      <c r="E20" s="248">
        <f t="shared" si="6"/>
        <v>0.2923832923832923</v>
      </c>
      <c r="F20" s="247">
        <f t="shared" si="0"/>
        <v>1187.5313642042515</v>
      </c>
      <c r="G20" s="246"/>
      <c r="H20" s="246"/>
      <c r="I20" s="246"/>
      <c r="J20" s="247"/>
      <c r="K20" s="247">
        <f t="shared" si="1"/>
        <v>0.80525500000000039</v>
      </c>
      <c r="L20" s="247">
        <v>1</v>
      </c>
      <c r="M20" s="247">
        <f t="shared" si="2"/>
        <v>0.1647446765940625</v>
      </c>
      <c r="N20" s="247">
        <f t="shared" si="3"/>
        <v>6.5919931342900018</v>
      </c>
      <c r="O20" s="247">
        <f t="shared" si="4"/>
        <v>6.9058419609600019</v>
      </c>
      <c r="P20" s="247">
        <f t="shared" si="5"/>
        <v>3.8202529996800014</v>
      </c>
      <c r="Q20" s="247">
        <v>1590.8631990629831</v>
      </c>
      <c r="R20" s="247">
        <f t="shared" si="7"/>
        <v>1122.0445461956854</v>
      </c>
      <c r="S20" s="247"/>
      <c r="T20" s="247"/>
      <c r="U20" s="247"/>
      <c r="V20" s="247"/>
      <c r="W20" s="247"/>
      <c r="X20" s="247"/>
    </row>
    <row r="21" spans="2:24" x14ac:dyDescent="0.25">
      <c r="B21" s="243" t="s">
        <v>20</v>
      </c>
      <c r="C21" s="244">
        <v>7.0000000000000007E-2</v>
      </c>
      <c r="D21" s="245">
        <v>1926</v>
      </c>
      <c r="E21" s="248">
        <f t="shared" si="6"/>
        <v>0.22053231939163509</v>
      </c>
      <c r="F21" s="247">
        <f t="shared" si="0"/>
        <v>1325.2850024519448</v>
      </c>
      <c r="G21" s="246"/>
      <c r="H21" s="246"/>
      <c r="I21" s="246"/>
      <c r="J21" s="247"/>
      <c r="K21" s="247">
        <f t="shared" si="1"/>
        <v>0.88578050000000053</v>
      </c>
      <c r="L21" s="247">
        <f t="shared" ref="L21:L42" si="8">L20*(1+$L$14)</f>
        <v>1.1000000000000001</v>
      </c>
      <c r="M21" s="247">
        <f t="shared" si="2"/>
        <v>0.18204286763643907</v>
      </c>
      <c r="N21" s="247">
        <f t="shared" si="3"/>
        <v>7.0534326536903027</v>
      </c>
      <c r="O21" s="247">
        <f t="shared" si="4"/>
        <v>7.458309317836803</v>
      </c>
      <c r="P21" s="247">
        <f t="shared" si="5"/>
        <v>4.1258732396544016</v>
      </c>
      <c r="Q21" s="247">
        <v>1806.3989084110824</v>
      </c>
      <c r="R21" s="247">
        <f t="shared" si="7"/>
        <v>1226.3946889918841</v>
      </c>
      <c r="S21" s="247"/>
      <c r="T21" s="247"/>
      <c r="U21" s="247"/>
      <c r="V21" s="247"/>
      <c r="W21" s="247"/>
      <c r="X21" s="247"/>
    </row>
    <row r="22" spans="2:24" x14ac:dyDescent="0.25">
      <c r="B22" s="243" t="s">
        <v>19</v>
      </c>
      <c r="C22" s="244">
        <v>4.0000000000000001E-3</v>
      </c>
      <c r="D22" s="245">
        <v>2090</v>
      </c>
      <c r="E22" s="248">
        <f t="shared" si="6"/>
        <v>8.5150571131879627E-2</v>
      </c>
      <c r="F22" s="247">
        <f t="shared" si="0"/>
        <v>1479.0180627363707</v>
      </c>
      <c r="G22" s="246">
        <v>5</v>
      </c>
      <c r="H22" s="246">
        <v>7</v>
      </c>
      <c r="I22" s="246"/>
      <c r="J22" s="247"/>
      <c r="K22" s="247">
        <f t="shared" si="1"/>
        <v>0.97435855000000071</v>
      </c>
      <c r="L22" s="247">
        <f t="shared" si="8"/>
        <v>1.2100000000000002</v>
      </c>
      <c r="M22" s="247">
        <f t="shared" si="2"/>
        <v>0.20115736873826517</v>
      </c>
      <c r="N22" s="247">
        <f t="shared" si="3"/>
        <v>7.5471729394486244</v>
      </c>
      <c r="O22" s="247">
        <f t="shared" si="4"/>
        <v>8.0549740632637477</v>
      </c>
      <c r="P22" s="247">
        <f t="shared" si="5"/>
        <v>4.4559430988267543</v>
      </c>
      <c r="Q22" s="247">
        <v>1997.1613188208435</v>
      </c>
      <c r="R22" s="247">
        <f t="shared" si="7"/>
        <v>1340.4493950681292</v>
      </c>
      <c r="S22" s="247"/>
      <c r="T22" s="247"/>
      <c r="U22" s="247"/>
      <c r="V22" s="247"/>
      <c r="W22" s="247"/>
      <c r="X22" s="247"/>
    </row>
    <row r="23" spans="2:24" x14ac:dyDescent="0.25">
      <c r="B23" s="243" t="s">
        <v>18</v>
      </c>
      <c r="C23" s="244">
        <v>-0.01</v>
      </c>
      <c r="D23" s="245">
        <v>2162</v>
      </c>
      <c r="E23" s="248">
        <f t="shared" si="6"/>
        <v>3.4449760765550286E-2</v>
      </c>
      <c r="F23" s="247">
        <f t="shared" si="0"/>
        <v>1650.5841580137899</v>
      </c>
      <c r="G23" s="249">
        <f t="shared" ref="G23:G42" si="9">G22*(1+$G$14)</f>
        <v>5.3000000000000007</v>
      </c>
      <c r="H23" s="249">
        <f t="shared" ref="H23:H42" si="10">H22*(1+$H$14)</f>
        <v>7.3849999999999998</v>
      </c>
      <c r="I23" s="249"/>
      <c r="J23" s="247"/>
      <c r="K23" s="247">
        <f t="shared" si="1"/>
        <v>1.0717944050000008</v>
      </c>
      <c r="L23" s="247">
        <f t="shared" si="8"/>
        <v>1.3310000000000004</v>
      </c>
      <c r="M23" s="247">
        <f t="shared" si="2"/>
        <v>0.222278892455783</v>
      </c>
      <c r="N23" s="247">
        <f t="shared" si="3"/>
        <v>8.0754750452100286</v>
      </c>
      <c r="O23" s="247">
        <f t="shared" si="4"/>
        <v>8.6993719883248488</v>
      </c>
      <c r="P23" s="247">
        <f t="shared" si="5"/>
        <v>4.8124185467328946</v>
      </c>
      <c r="Q23" s="247">
        <v>2062.5694074007206</v>
      </c>
      <c r="R23" s="247">
        <f t="shared" si="7"/>
        <v>1465.1111888094651</v>
      </c>
      <c r="S23" s="247"/>
      <c r="T23" s="247"/>
      <c r="U23" s="247"/>
      <c r="V23" s="247"/>
      <c r="W23" s="247"/>
      <c r="X23" s="247"/>
    </row>
    <row r="24" spans="2:24" x14ac:dyDescent="0.25">
      <c r="B24" s="243" t="s">
        <v>17</v>
      </c>
      <c r="C24" s="244">
        <v>-0.01</v>
      </c>
      <c r="D24" s="245">
        <v>2210</v>
      </c>
      <c r="E24" s="248">
        <f t="shared" si="6"/>
        <v>2.2201665124884418E-2</v>
      </c>
      <c r="F24" s="247">
        <f t="shared" si="0"/>
        <v>1842.0519203433896</v>
      </c>
      <c r="G24" s="249">
        <f t="shared" si="9"/>
        <v>5.6180000000000012</v>
      </c>
      <c r="H24" s="249">
        <f t="shared" si="10"/>
        <v>7.7911749999999991</v>
      </c>
      <c r="I24" s="249"/>
      <c r="J24" s="247"/>
      <c r="K24" s="247">
        <f t="shared" si="1"/>
        <v>1.1789738455000009</v>
      </c>
      <c r="L24" s="247">
        <f t="shared" si="8"/>
        <v>1.4641000000000006</v>
      </c>
      <c r="M24" s="247">
        <f t="shared" si="2"/>
        <v>0.24561817616364021</v>
      </c>
      <c r="N24" s="247">
        <f t="shared" si="3"/>
        <v>8.6407582983747311</v>
      </c>
      <c r="O24" s="247">
        <f t="shared" si="4"/>
        <v>9.3953217473908381</v>
      </c>
      <c r="P24" s="247">
        <f t="shared" si="5"/>
        <v>5.1974120304715266</v>
      </c>
      <c r="Q24" s="247">
        <v>2052.5997538424676</v>
      </c>
      <c r="R24" s="247">
        <f t="shared" si="7"/>
        <v>1601.3665293687454</v>
      </c>
      <c r="S24" s="247"/>
      <c r="T24" s="247"/>
      <c r="U24" s="247"/>
      <c r="V24" s="247"/>
      <c r="W24" s="247"/>
      <c r="X24" s="247"/>
    </row>
    <row r="25" spans="2:24" x14ac:dyDescent="0.25">
      <c r="B25" s="243" t="s">
        <v>16</v>
      </c>
      <c r="C25" s="244">
        <v>1.4999999999999999E-2</v>
      </c>
      <c r="D25" s="245">
        <v>2253</v>
      </c>
      <c r="E25" s="248">
        <f t="shared" si="6"/>
        <v>1.9457013574660564E-2</v>
      </c>
      <c r="F25" s="247">
        <f t="shared" si="0"/>
        <v>2055.7299431032229</v>
      </c>
      <c r="G25" s="249">
        <f t="shared" si="9"/>
        <v>5.9550800000000015</v>
      </c>
      <c r="H25" s="249">
        <f t="shared" si="10"/>
        <v>8.2196896249999991</v>
      </c>
      <c r="I25" s="249"/>
      <c r="J25" s="247"/>
      <c r="K25" s="247">
        <f t="shared" si="1"/>
        <v>1.2968712300500012</v>
      </c>
      <c r="L25" s="247">
        <f t="shared" si="8"/>
        <v>1.6105100000000008</v>
      </c>
      <c r="M25" s="247">
        <f t="shared" si="2"/>
        <v>0.27140808466082245</v>
      </c>
      <c r="N25" s="247">
        <f t="shared" si="3"/>
        <v>9.2456113792609624</v>
      </c>
      <c r="O25" s="247">
        <f t="shared" si="4"/>
        <v>10.146947487182105</v>
      </c>
      <c r="P25" s="247">
        <f t="shared" si="5"/>
        <v>5.6132049929092487</v>
      </c>
      <c r="Q25" s="247">
        <v>2111.6141392600834</v>
      </c>
      <c r="R25" s="247">
        <f t="shared" si="7"/>
        <v>1750.2936166000386</v>
      </c>
      <c r="S25" s="247"/>
      <c r="T25" s="247"/>
      <c r="U25" s="247">
        <v>5</v>
      </c>
      <c r="V25" s="247">
        <v>5</v>
      </c>
      <c r="W25" s="247"/>
      <c r="X25" s="247"/>
    </row>
    <row r="26" spans="2:24" x14ac:dyDescent="0.25">
      <c r="B26" s="243" t="s">
        <v>15</v>
      </c>
      <c r="C26" s="244">
        <v>-6.0000000000000001E-3</v>
      </c>
      <c r="D26" s="245">
        <v>2366</v>
      </c>
      <c r="E26" s="248">
        <f t="shared" si="6"/>
        <v>5.0155348424323121E-2</v>
      </c>
      <c r="F26" s="247">
        <f t="shared" si="0"/>
        <v>2294.1946165031968</v>
      </c>
      <c r="G26" s="249">
        <f t="shared" si="9"/>
        <v>6.312384800000002</v>
      </c>
      <c r="H26" s="249">
        <f t="shared" si="10"/>
        <v>8.6717725543749982</v>
      </c>
      <c r="I26" s="249"/>
      <c r="J26" s="247"/>
      <c r="K26" s="247">
        <f t="shared" si="1"/>
        <v>1.4265583530550014</v>
      </c>
      <c r="L26" s="247">
        <f t="shared" si="8"/>
        <v>1.7715610000000011</v>
      </c>
      <c r="M26" s="247">
        <f t="shared" si="2"/>
        <v>0.29990593355020878</v>
      </c>
      <c r="N26" s="247">
        <f t="shared" si="3"/>
        <v>9.8928041758092302</v>
      </c>
      <c r="O26" s="247">
        <f t="shared" si="4"/>
        <v>10.958703286156675</v>
      </c>
      <c r="P26" s="247">
        <f t="shared" si="5"/>
        <v>6.0622613923419886</v>
      </c>
      <c r="Q26" s="247">
        <v>2169.7184283167112</v>
      </c>
      <c r="R26" s="247">
        <f t="shared" si="7"/>
        <v>1913.0709229438421</v>
      </c>
      <c r="S26" s="247">
        <v>10</v>
      </c>
      <c r="T26" s="247">
        <v>15</v>
      </c>
      <c r="U26" s="247">
        <f>U25*(1+$U$14)</f>
        <v>5.6000000000000005</v>
      </c>
      <c r="V26" s="247">
        <f>V25*(1+$V$14)</f>
        <v>5.75</v>
      </c>
      <c r="W26" s="247"/>
      <c r="X26" s="247"/>
    </row>
    <row r="27" spans="2:24" x14ac:dyDescent="0.25">
      <c r="B27" s="243" t="s">
        <v>14</v>
      </c>
      <c r="C27" s="244">
        <v>-4.0000000000000001E-3</v>
      </c>
      <c r="D27" s="245">
        <v>2476</v>
      </c>
      <c r="E27" s="248">
        <f t="shared" si="6"/>
        <v>4.6491969568892566E-2</v>
      </c>
      <c r="F27" s="247">
        <f t="shared" si="0"/>
        <v>2560.3211920175677</v>
      </c>
      <c r="G27" s="249">
        <f t="shared" si="9"/>
        <v>6.6911278880000022</v>
      </c>
      <c r="H27" s="249">
        <f t="shared" si="10"/>
        <v>9.1487200448656232</v>
      </c>
      <c r="I27" s="249"/>
      <c r="J27" s="247"/>
      <c r="K27" s="247">
        <f t="shared" si="1"/>
        <v>1.5692141883605017</v>
      </c>
      <c r="L27" s="247">
        <f t="shared" si="8"/>
        <v>1.9487171000000014</v>
      </c>
      <c r="M27" s="247">
        <f t="shared" si="2"/>
        <v>0.33139605657298071</v>
      </c>
      <c r="N27" s="247">
        <f t="shared" si="3"/>
        <v>10.585300468115877</v>
      </c>
      <c r="O27" s="247">
        <f t="shared" si="4"/>
        <v>11.83539954904921</v>
      </c>
      <c r="P27" s="247">
        <f t="shared" si="5"/>
        <v>6.5472423037293481</v>
      </c>
      <c r="Q27" s="247">
        <v>2250.1779533793756</v>
      </c>
      <c r="R27" s="247">
        <f t="shared" si="7"/>
        <v>2090.9865187776195</v>
      </c>
      <c r="S27" s="247">
        <f t="shared" ref="S27:S42" si="11">S26*(1+$S$14)</f>
        <v>10.8</v>
      </c>
      <c r="T27" s="247">
        <f t="shared" ref="T27:T42" si="12">T26*(1+$T$14)</f>
        <v>16.200000000000003</v>
      </c>
      <c r="U27" s="247">
        <f t="shared" ref="U27:U43" si="13">U26*(1+$U$14)</f>
        <v>6.2720000000000011</v>
      </c>
      <c r="V27" s="247">
        <f t="shared" ref="V27:V43" si="14">V26*(1+$V$14)</f>
        <v>6.6124999999999998</v>
      </c>
      <c r="W27" s="247"/>
      <c r="X27" s="247"/>
    </row>
    <row r="28" spans="2:24" x14ac:dyDescent="0.25">
      <c r="B28" s="243" t="s">
        <v>13</v>
      </c>
      <c r="C28" s="244">
        <v>3.2000000000000001E-2</v>
      </c>
      <c r="D28" s="245">
        <v>2622</v>
      </c>
      <c r="E28" s="248">
        <f t="shared" si="6"/>
        <v>5.8966074313408834E-2</v>
      </c>
      <c r="F28" s="247">
        <f t="shared" si="0"/>
        <v>2857.3184502916056</v>
      </c>
      <c r="G28" s="249">
        <f t="shared" si="9"/>
        <v>7.0925955612800031</v>
      </c>
      <c r="H28" s="249">
        <f t="shared" si="10"/>
        <v>9.6518996473332326</v>
      </c>
      <c r="I28" s="249"/>
      <c r="J28" s="247"/>
      <c r="K28" s="247">
        <f t="shared" si="1"/>
        <v>1.7261356071965521</v>
      </c>
      <c r="L28" s="247">
        <f t="shared" si="8"/>
        <v>2.1435888100000016</v>
      </c>
      <c r="M28" s="247">
        <f t="shared" si="2"/>
        <v>0.36619264251314371</v>
      </c>
      <c r="N28" s="247">
        <f t="shared" si="3"/>
        <v>11.326271500883989</v>
      </c>
      <c r="O28" s="247">
        <f t="shared" si="4"/>
        <v>12.782231512973148</v>
      </c>
      <c r="P28" s="247">
        <f t="shared" si="5"/>
        <v>7.0710216880276962</v>
      </c>
      <c r="Q28" s="247">
        <v>2359.4967407150111</v>
      </c>
      <c r="R28" s="247">
        <f t="shared" si="7"/>
        <v>2285.4482650239379</v>
      </c>
      <c r="S28" s="247">
        <f t="shared" si="11"/>
        <v>11.664000000000001</v>
      </c>
      <c r="T28" s="247">
        <f t="shared" si="12"/>
        <v>17.496000000000006</v>
      </c>
      <c r="U28" s="247">
        <f t="shared" si="13"/>
        <v>7.0246400000000015</v>
      </c>
      <c r="V28" s="247">
        <f t="shared" si="14"/>
        <v>7.6043749999999992</v>
      </c>
      <c r="W28" s="247"/>
      <c r="X28" s="247"/>
    </row>
    <row r="29" spans="2:24" x14ac:dyDescent="0.25">
      <c r="B29" s="243" t="s">
        <v>12</v>
      </c>
      <c r="C29" s="244">
        <v>2.4E-2</v>
      </c>
      <c r="D29" s="245">
        <v>2936</v>
      </c>
      <c r="E29" s="248">
        <f t="shared" si="6"/>
        <v>0.1197559115179252</v>
      </c>
      <c r="F29" s="247">
        <f t="shared" si="0"/>
        <v>3188.7673905254323</v>
      </c>
      <c r="G29" s="249">
        <f t="shared" si="9"/>
        <v>7.5181512949568035</v>
      </c>
      <c r="H29" s="249">
        <f t="shared" si="10"/>
        <v>10.18275412793656</v>
      </c>
      <c r="I29" s="249"/>
      <c r="J29" s="247"/>
      <c r="K29" s="247">
        <f t="shared" si="1"/>
        <v>1.8987491679162074</v>
      </c>
      <c r="L29" s="247">
        <f t="shared" si="8"/>
        <v>2.3579476910000019</v>
      </c>
      <c r="M29" s="247">
        <f t="shared" si="2"/>
        <v>0.40464286997702381</v>
      </c>
      <c r="N29" s="247">
        <f t="shared" si="3"/>
        <v>12.119110505945869</v>
      </c>
      <c r="O29" s="247">
        <f t="shared" si="4"/>
        <v>13.804810034011</v>
      </c>
      <c r="P29" s="247">
        <f t="shared" si="5"/>
        <v>7.6367034230699122</v>
      </c>
      <c r="Q29" s="247">
        <v>2713.9056794095541</v>
      </c>
      <c r="R29" s="247">
        <f t="shared" si="7"/>
        <v>2497.9949536711642</v>
      </c>
      <c r="S29" s="247">
        <f t="shared" si="11"/>
        <v>12.597120000000002</v>
      </c>
      <c r="T29" s="247">
        <f t="shared" si="12"/>
        <v>18.895680000000006</v>
      </c>
      <c r="U29" s="247">
        <f t="shared" si="13"/>
        <v>7.8675968000000021</v>
      </c>
      <c r="V29" s="247">
        <f t="shared" si="14"/>
        <v>8.7450312499999985</v>
      </c>
      <c r="W29" s="247"/>
      <c r="X29" s="247"/>
    </row>
    <row r="30" spans="2:24" x14ac:dyDescent="0.25">
      <c r="B30" s="243" t="s">
        <v>11</v>
      </c>
      <c r="C30" s="244">
        <v>1.6E-2</v>
      </c>
      <c r="D30" s="245">
        <v>3255</v>
      </c>
      <c r="E30" s="248">
        <f t="shared" si="6"/>
        <v>0.10865122615803813</v>
      </c>
      <c r="F30" s="247">
        <f t="shared" si="0"/>
        <v>3558.664407826383</v>
      </c>
      <c r="G30" s="249">
        <f t="shared" si="9"/>
        <v>7.9692403726542125</v>
      </c>
      <c r="H30" s="249">
        <f t="shared" si="10"/>
        <v>10.74280560497307</v>
      </c>
      <c r="I30" s="249"/>
      <c r="J30" s="247"/>
      <c r="K30" s="247">
        <f t="shared" si="1"/>
        <v>2.0886240847078281</v>
      </c>
      <c r="L30" s="247">
        <f t="shared" si="8"/>
        <v>2.5937424601000023</v>
      </c>
      <c r="M30" s="247">
        <f t="shared" si="2"/>
        <v>0.44713037132461131</v>
      </c>
      <c r="N30" s="247">
        <f t="shared" si="3"/>
        <v>12.967448241362082</v>
      </c>
      <c r="O30" s="247">
        <f t="shared" si="4"/>
        <v>14.909194836731881</v>
      </c>
      <c r="P30" s="247">
        <f t="shared" si="5"/>
        <v>8.2476396969155061</v>
      </c>
      <c r="Q30" s="247">
        <v>3167.6569445893479</v>
      </c>
      <c r="R30" s="247">
        <f t="shared" si="7"/>
        <v>2730.3084843625825</v>
      </c>
      <c r="S30" s="247">
        <f t="shared" si="11"/>
        <v>13.604889600000003</v>
      </c>
      <c r="T30" s="247">
        <f t="shared" si="12"/>
        <v>20.407334400000007</v>
      </c>
      <c r="U30" s="247">
        <f t="shared" si="13"/>
        <v>8.8117084160000037</v>
      </c>
      <c r="V30" s="247">
        <f t="shared" si="14"/>
        <v>10.056785937499997</v>
      </c>
      <c r="W30" s="247"/>
      <c r="X30" s="247"/>
    </row>
    <row r="31" spans="2:24" x14ac:dyDescent="0.25">
      <c r="B31" s="243" t="s">
        <v>10</v>
      </c>
      <c r="C31" s="244">
        <v>2.7999999999999997E-2</v>
      </c>
      <c r="D31" s="245">
        <v>3587</v>
      </c>
      <c r="E31" s="248">
        <f t="shared" si="6"/>
        <v>0.10199692780337943</v>
      </c>
      <c r="F31" s="247">
        <f t="shared" si="0"/>
        <v>3971.469479134244</v>
      </c>
      <c r="G31" s="249">
        <f t="shared" si="9"/>
        <v>8.4473947950134658</v>
      </c>
      <c r="H31" s="249">
        <f t="shared" si="10"/>
        <v>11.333659913246589</v>
      </c>
      <c r="I31" s="249"/>
      <c r="J31" s="247"/>
      <c r="K31" s="247">
        <f t="shared" si="1"/>
        <v>2.297486493178611</v>
      </c>
      <c r="L31" s="247">
        <f t="shared" si="8"/>
        <v>2.8531167061100029</v>
      </c>
      <c r="M31" s="247">
        <f t="shared" si="2"/>
        <v>0.49407906031369547</v>
      </c>
      <c r="N31" s="247">
        <f t="shared" si="3"/>
        <v>13.875169618257429</v>
      </c>
      <c r="O31" s="247">
        <f t="shared" si="4"/>
        <v>16.101930423670431</v>
      </c>
      <c r="P31" s="247">
        <f t="shared" si="5"/>
        <v>8.9074508726687469</v>
      </c>
      <c r="Q31" s="247">
        <v>3366.7876588658455</v>
      </c>
      <c r="R31" s="247">
        <f t="shared" si="7"/>
        <v>2984.2271734083024</v>
      </c>
      <c r="S31" s="247">
        <f t="shared" si="11"/>
        <v>14.693280768000005</v>
      </c>
      <c r="T31" s="247">
        <f t="shared" si="12"/>
        <v>22.039921152000009</v>
      </c>
      <c r="U31" s="247">
        <f t="shared" si="13"/>
        <v>9.8691134259200055</v>
      </c>
      <c r="V31" s="247">
        <f t="shared" si="14"/>
        <v>11.565303828124996</v>
      </c>
      <c r="W31" s="247"/>
      <c r="X31" s="247"/>
    </row>
    <row r="32" spans="2:24" x14ac:dyDescent="0.25">
      <c r="B32" s="243" t="s">
        <v>9</v>
      </c>
      <c r="C32" s="244">
        <v>6.5000000000000002E-2</v>
      </c>
      <c r="D32" s="245">
        <v>4140</v>
      </c>
      <c r="E32" s="248">
        <f t="shared" si="6"/>
        <v>0.1541678282687482</v>
      </c>
      <c r="F32" s="247">
        <f t="shared" si="0"/>
        <v>4432.1599387138167</v>
      </c>
      <c r="G32" s="249">
        <f t="shared" si="9"/>
        <v>8.954238482714274</v>
      </c>
      <c r="H32" s="249">
        <f t="shared" si="10"/>
        <v>11.95701120847515</v>
      </c>
      <c r="I32" s="249"/>
      <c r="J32" s="247">
        <v>2.7</v>
      </c>
      <c r="K32" s="247">
        <f t="shared" si="1"/>
        <v>2.5272351424964721</v>
      </c>
      <c r="L32" s="247">
        <f t="shared" si="8"/>
        <v>3.1384283767210035</v>
      </c>
      <c r="M32" s="247">
        <f t="shared" si="2"/>
        <v>0.54595736164663344</v>
      </c>
      <c r="N32" s="247">
        <f t="shared" si="3"/>
        <v>14.84643149153545</v>
      </c>
      <c r="O32" s="247">
        <f t="shared" si="4"/>
        <v>17.390084857564066</v>
      </c>
      <c r="P32" s="247">
        <f t="shared" si="5"/>
        <v>9.6200469424822472</v>
      </c>
      <c r="Q32" s="247">
        <v>3863.9037023209444</v>
      </c>
      <c r="R32" s="247">
        <f>R31*(1+$R$14)</f>
        <v>3261.7603005352744</v>
      </c>
      <c r="S32" s="247">
        <f t="shared" si="11"/>
        <v>15.868743229440007</v>
      </c>
      <c r="T32" s="247">
        <f t="shared" si="12"/>
        <v>23.80311484416001</v>
      </c>
      <c r="U32" s="247">
        <f t="shared" si="13"/>
        <v>11.053407037030407</v>
      </c>
      <c r="V32" s="247">
        <f t="shared" si="14"/>
        <v>13.300099402343745</v>
      </c>
      <c r="W32" s="247"/>
      <c r="X32" s="247"/>
    </row>
    <row r="33" spans="2:24" x14ac:dyDescent="0.25">
      <c r="B33" s="243" t="s">
        <v>8</v>
      </c>
      <c r="C33" s="244">
        <v>1.2E-2</v>
      </c>
      <c r="D33" s="245">
        <v>4761</v>
      </c>
      <c r="E33" s="248">
        <f t="shared" si="6"/>
        <v>0.14999999999999991</v>
      </c>
      <c r="F33" s="247">
        <f t="shared" si="0"/>
        <v>4946.29049160462</v>
      </c>
      <c r="G33" s="249">
        <f t="shared" si="9"/>
        <v>9.4914927916771301</v>
      </c>
      <c r="H33" s="249">
        <f t="shared" si="10"/>
        <v>12.614646824941282</v>
      </c>
      <c r="I33" s="249"/>
      <c r="J33" s="247">
        <f t="shared" ref="J33:J42" si="15">J32*(1+$J$14)</f>
        <v>2.9430000000000005</v>
      </c>
      <c r="K33" s="247">
        <f t="shared" si="1"/>
        <v>2.7799586567461194</v>
      </c>
      <c r="L33" s="247">
        <f t="shared" si="8"/>
        <v>3.4522712143931042</v>
      </c>
      <c r="M33" s="247">
        <f t="shared" si="2"/>
        <v>0.60328288461952995</v>
      </c>
      <c r="N33" s="247">
        <f t="shared" si="3"/>
        <v>15.885681695942932</v>
      </c>
      <c r="O33" s="247">
        <f t="shared" si="4"/>
        <v>18.781291646169194</v>
      </c>
      <c r="P33" s="247">
        <f t="shared" si="5"/>
        <v>10.389650697880828</v>
      </c>
      <c r="Q33" s="247">
        <v>3799.9465816419415</v>
      </c>
      <c r="R33" s="247">
        <f t="shared" si="7"/>
        <v>3565.1040084850547</v>
      </c>
      <c r="S33" s="247">
        <f t="shared" si="11"/>
        <v>17.138242687795209</v>
      </c>
      <c r="T33" s="247">
        <f t="shared" si="12"/>
        <v>25.707364031692812</v>
      </c>
      <c r="U33" s="247">
        <f t="shared" si="13"/>
        <v>12.379815881474057</v>
      </c>
      <c r="V33" s="247">
        <f t="shared" si="14"/>
        <v>15.295114312695306</v>
      </c>
      <c r="W33" s="247">
        <v>5</v>
      </c>
      <c r="X33" s="247"/>
    </row>
    <row r="34" spans="2:24" x14ac:dyDescent="0.25">
      <c r="B34" s="243" t="s">
        <v>7</v>
      </c>
      <c r="C34" s="244">
        <v>1.9E-2</v>
      </c>
      <c r="D34" s="245">
        <v>5153</v>
      </c>
      <c r="E34" s="248">
        <f t="shared" si="6"/>
        <v>8.2335643772316836E-2</v>
      </c>
      <c r="F34" s="247">
        <f t="shared" si="0"/>
        <v>5520.0601886307568</v>
      </c>
      <c r="G34" s="249">
        <f t="shared" si="9"/>
        <v>10.060982359177759</v>
      </c>
      <c r="H34" s="249">
        <f t="shared" si="10"/>
        <v>13.308452400313051</v>
      </c>
      <c r="I34" s="249">
        <v>9</v>
      </c>
      <c r="J34" s="247">
        <f t="shared" si="15"/>
        <v>3.2078700000000007</v>
      </c>
      <c r="K34" s="247">
        <f t="shared" si="1"/>
        <v>3.0579545224207316</v>
      </c>
      <c r="L34" s="247">
        <f t="shared" si="8"/>
        <v>3.7974983358324148</v>
      </c>
      <c r="M34" s="247">
        <f t="shared" si="2"/>
        <v>0.66662758750458062</v>
      </c>
      <c r="N34" s="247">
        <f t="shared" si="3"/>
        <v>16.997679414658936</v>
      </c>
      <c r="O34" s="247">
        <f t="shared" si="4"/>
        <v>20.28379497786273</v>
      </c>
      <c r="P34" s="247">
        <f t="shared" si="5"/>
        <v>11.220822753711296</v>
      </c>
      <c r="Q34" s="247">
        <v>4681.0373595060946</v>
      </c>
      <c r="R34" s="247">
        <f t="shared" si="7"/>
        <v>3896.6586812741648</v>
      </c>
      <c r="S34" s="247">
        <f t="shared" si="11"/>
        <v>18.509302102818829</v>
      </c>
      <c r="T34" s="247">
        <f t="shared" si="12"/>
        <v>27.76395315422824</v>
      </c>
      <c r="U34" s="247">
        <f t="shared" si="13"/>
        <v>13.865393787250945</v>
      </c>
      <c r="V34" s="247">
        <f t="shared" si="14"/>
        <v>17.589381459599601</v>
      </c>
      <c r="W34" s="247">
        <f>W33*(1+$W$14)</f>
        <v>5.6000000000000005</v>
      </c>
      <c r="X34" s="247">
        <v>410</v>
      </c>
    </row>
    <row r="35" spans="2:24" x14ac:dyDescent="0.25">
      <c r="B35" s="243" t="s">
        <v>6</v>
      </c>
      <c r="C35" s="244">
        <v>4.5999999999999999E-2</v>
      </c>
      <c r="D35" s="245">
        <v>5919</v>
      </c>
      <c r="E35" s="248">
        <f t="shared" si="6"/>
        <v>0.14865127110421117</v>
      </c>
      <c r="F35" s="247">
        <f t="shared" si="0"/>
        <v>6160.3871705119254</v>
      </c>
      <c r="G35" s="249">
        <f t="shared" si="9"/>
        <v>10.664641300728425</v>
      </c>
      <c r="H35" s="249">
        <f t="shared" si="10"/>
        <v>14.040417282330267</v>
      </c>
      <c r="I35" s="249">
        <f>I34*(1+$I$14)</f>
        <v>9.7200000000000006</v>
      </c>
      <c r="J35" s="247">
        <f t="shared" si="15"/>
        <v>3.4965783000000008</v>
      </c>
      <c r="K35" s="247">
        <f t="shared" si="1"/>
        <v>3.363749974662805</v>
      </c>
      <c r="L35" s="247">
        <f t="shared" si="8"/>
        <v>4.1772481694156562</v>
      </c>
      <c r="M35" s="247">
        <f t="shared" si="2"/>
        <v>0.73662348419256163</v>
      </c>
      <c r="N35" s="247">
        <f t="shared" si="3"/>
        <v>18.187516973685064</v>
      </c>
      <c r="O35" s="247">
        <f t="shared" si="4"/>
        <v>21.906498576091749</v>
      </c>
      <c r="P35" s="247">
        <f t="shared" si="5"/>
        <v>12.1184885740082</v>
      </c>
      <c r="Q35" s="247">
        <v>5032.3502918207623</v>
      </c>
      <c r="R35" s="247">
        <f t="shared" si="7"/>
        <v>4259.0479386326624</v>
      </c>
      <c r="S35" s="247">
        <f t="shared" si="11"/>
        <v>19.990046271044335</v>
      </c>
      <c r="T35" s="247">
        <f t="shared" si="12"/>
        <v>29.985069406566502</v>
      </c>
      <c r="U35" s="247">
        <f t="shared" si="13"/>
        <v>15.529241041721059</v>
      </c>
      <c r="V35" s="247">
        <f t="shared" si="14"/>
        <v>20.22778867853954</v>
      </c>
      <c r="W35" s="247">
        <f t="shared" ref="W35:W43" si="16">W34*(1+$W$14)</f>
        <v>6.2720000000000011</v>
      </c>
      <c r="X35" s="247">
        <f t="shared" ref="X35:X42" si="17">X34*(1+$X$14)</f>
        <v>455.1</v>
      </c>
    </row>
    <row r="36" spans="2:24" x14ac:dyDescent="0.25">
      <c r="B36" s="243" t="s">
        <v>5</v>
      </c>
      <c r="C36" s="244">
        <v>4.0999999999999995E-2</v>
      </c>
      <c r="D36" s="245">
        <v>6977</v>
      </c>
      <c r="E36" s="248">
        <f t="shared" si="6"/>
        <v>0.17874640986653145</v>
      </c>
      <c r="F36" s="247">
        <f t="shared" si="0"/>
        <v>6874.9920822913091</v>
      </c>
      <c r="G36" s="249">
        <f t="shared" si="9"/>
        <v>11.30451977877213</v>
      </c>
      <c r="H36" s="249">
        <f t="shared" si="10"/>
        <v>14.812640232858431</v>
      </c>
      <c r="I36" s="249">
        <f t="shared" ref="I36:I41" si="18">I35*(1+$I$14)</f>
        <v>10.497600000000002</v>
      </c>
      <c r="J36" s="247">
        <f t="shared" si="15"/>
        <v>3.8112703470000011</v>
      </c>
      <c r="K36" s="247">
        <f t="shared" si="1"/>
        <v>3.7001249721290859</v>
      </c>
      <c r="L36" s="247">
        <f t="shared" si="8"/>
        <v>4.594972986357222</v>
      </c>
      <c r="M36" s="247">
        <f t="shared" si="2"/>
        <v>0.81396895003278058</v>
      </c>
      <c r="N36" s="247">
        <f t="shared" si="3"/>
        <v>19.46064316184302</v>
      </c>
      <c r="O36" s="247">
        <f t="shared" si="4"/>
        <v>23.659018462179091</v>
      </c>
      <c r="P36" s="247">
        <f t="shared" si="5"/>
        <v>13.087967659928857</v>
      </c>
      <c r="Q36" s="247">
        <v>5357.0998432847227</v>
      </c>
      <c r="R36" s="247">
        <f t="shared" si="7"/>
        <v>4655.1393969254996</v>
      </c>
      <c r="S36" s="247">
        <f t="shared" si="11"/>
        <v>21.589249972727885</v>
      </c>
      <c r="T36" s="247">
        <f t="shared" si="12"/>
        <v>32.383874959091827</v>
      </c>
      <c r="U36" s="247">
        <f t="shared" si="13"/>
        <v>17.392749966727589</v>
      </c>
      <c r="V36" s="247">
        <f t="shared" si="14"/>
        <v>23.26195698032047</v>
      </c>
      <c r="W36" s="247">
        <f t="shared" si="16"/>
        <v>7.0246400000000015</v>
      </c>
      <c r="X36" s="247">
        <f t="shared" si="17"/>
        <v>505.16100000000006</v>
      </c>
    </row>
    <row r="37" spans="2:24" x14ac:dyDescent="0.25">
      <c r="B37" s="243" t="s">
        <v>4</v>
      </c>
      <c r="C37" s="244">
        <v>2.5000000000000001E-2</v>
      </c>
      <c r="D37" s="245">
        <v>7917</v>
      </c>
      <c r="E37" s="248">
        <f t="shared" si="6"/>
        <v>0.13472839329224584</v>
      </c>
      <c r="F37" s="247">
        <f t="shared" si="0"/>
        <v>7672.4911638371013</v>
      </c>
      <c r="G37" s="249">
        <f t="shared" si="9"/>
        <v>11.982790965498459</v>
      </c>
      <c r="H37" s="249">
        <f t="shared" si="10"/>
        <v>15.627335445665643</v>
      </c>
      <c r="I37" s="249">
        <f t="shared" si="18"/>
        <v>11.337408000000003</v>
      </c>
      <c r="J37" s="247">
        <f t="shared" si="15"/>
        <v>4.1542846782300016</v>
      </c>
      <c r="K37" s="247">
        <f t="shared" si="1"/>
        <v>4.0701374693419945</v>
      </c>
      <c r="L37" s="247">
        <f t="shared" si="8"/>
        <v>5.0544702849929442</v>
      </c>
      <c r="M37" s="247">
        <f t="shared" si="2"/>
        <v>0.89943568978622257</v>
      </c>
      <c r="N37" s="247">
        <f t="shared" si="3"/>
        <v>20.822888183172033</v>
      </c>
      <c r="O37" s="247">
        <f t="shared" si="4"/>
        <v>25.551739939153421</v>
      </c>
      <c r="P37" s="247">
        <f t="shared" si="5"/>
        <v>14.135005072723168</v>
      </c>
      <c r="Q37" s="247">
        <v>5790.9857942664057</v>
      </c>
      <c r="R37" s="247">
        <f t="shared" si="7"/>
        <v>5088.0673608395709</v>
      </c>
      <c r="S37" s="247">
        <f t="shared" si="11"/>
        <v>23.316389970546116</v>
      </c>
      <c r="T37" s="247">
        <f t="shared" si="12"/>
        <v>34.974584955819175</v>
      </c>
      <c r="U37" s="247">
        <f t="shared" si="13"/>
        <v>19.479879962734902</v>
      </c>
      <c r="V37" s="247">
        <f t="shared" si="14"/>
        <v>26.751250527368537</v>
      </c>
      <c r="W37" s="247">
        <f t="shared" si="16"/>
        <v>7.8675968000000021</v>
      </c>
      <c r="X37" s="247">
        <f t="shared" si="17"/>
        <v>560.72871000000009</v>
      </c>
    </row>
    <row r="38" spans="2:24" x14ac:dyDescent="0.25">
      <c r="B38" s="243" t="s">
        <v>3</v>
      </c>
      <c r="C38" s="244">
        <v>2.6000000000000002E-2</v>
      </c>
      <c r="D38" s="245">
        <v>9430</v>
      </c>
      <c r="E38" s="248">
        <f t="shared" si="6"/>
        <v>0.19110774283188081</v>
      </c>
      <c r="F38" s="247">
        <f t="shared" si="0"/>
        <v>8562.5001388422061</v>
      </c>
      <c r="G38" s="249">
        <f t="shared" si="9"/>
        <v>12.701758423428368</v>
      </c>
      <c r="H38" s="249">
        <f t="shared" si="10"/>
        <v>16.486838895177254</v>
      </c>
      <c r="I38" s="249">
        <f t="shared" si="18"/>
        <v>12.244400640000004</v>
      </c>
      <c r="J38" s="247">
        <f t="shared" si="15"/>
        <v>4.5281702992707018</v>
      </c>
      <c r="K38" s="247">
        <f t="shared" si="1"/>
        <v>4.4771512162761944</v>
      </c>
      <c r="L38" s="247">
        <f t="shared" si="8"/>
        <v>5.5599173134922388</v>
      </c>
      <c r="M38" s="247">
        <f t="shared" si="2"/>
        <v>0.99387643721377594</v>
      </c>
      <c r="N38" s="247">
        <f t="shared" si="3"/>
        <v>22.280490355994075</v>
      </c>
      <c r="O38" s="247">
        <f t="shared" si="4"/>
        <v>27.595879134285695</v>
      </c>
      <c r="P38" s="247">
        <f t="shared" si="5"/>
        <v>15.265805478541022</v>
      </c>
      <c r="Q38" s="247">
        <v>6237.2971670162324</v>
      </c>
      <c r="R38" s="247">
        <f t="shared" si="7"/>
        <v>5561.2576253976513</v>
      </c>
      <c r="S38" s="247">
        <f t="shared" si="11"/>
        <v>25.181701168189807</v>
      </c>
      <c r="T38" s="247">
        <f t="shared" si="12"/>
        <v>37.772551752284713</v>
      </c>
      <c r="U38" s="247">
        <f t="shared" si="13"/>
        <v>21.817465558263091</v>
      </c>
      <c r="V38" s="247">
        <f t="shared" si="14"/>
        <v>30.763938106473816</v>
      </c>
      <c r="W38" s="247">
        <f t="shared" si="16"/>
        <v>8.8117084160000037</v>
      </c>
      <c r="X38" s="247">
        <f t="shared" si="17"/>
        <v>622.40886810000018</v>
      </c>
    </row>
    <row r="39" spans="2:24" x14ac:dyDescent="0.25">
      <c r="B39" s="243" t="s">
        <v>2</v>
      </c>
      <c r="C39" s="244">
        <v>0.02</v>
      </c>
      <c r="D39" s="245">
        <v>10489</v>
      </c>
      <c r="E39" s="248">
        <f t="shared" si="6"/>
        <v>0.11230116648992583</v>
      </c>
      <c r="F39" s="247">
        <f t="shared" si="0"/>
        <v>9555.750154947902</v>
      </c>
      <c r="G39" s="249">
        <f t="shared" si="9"/>
        <v>13.463863928834071</v>
      </c>
      <c r="H39" s="249">
        <f t="shared" si="10"/>
        <v>17.393615034412001</v>
      </c>
      <c r="I39" s="249">
        <f t="shared" si="18"/>
        <v>13.223952691200004</v>
      </c>
      <c r="J39" s="247">
        <f t="shared" si="15"/>
        <v>4.9357056262050651</v>
      </c>
      <c r="K39" s="247">
        <f t="shared" si="1"/>
        <v>4.924866337903814</v>
      </c>
      <c r="L39" s="247">
        <f t="shared" si="8"/>
        <v>6.1159090448414632</v>
      </c>
      <c r="M39" s="247">
        <f t="shared" si="2"/>
        <v>1.0982334631212225</v>
      </c>
      <c r="N39" s="247">
        <f t="shared" si="3"/>
        <v>23.840124680913661</v>
      </c>
      <c r="O39" s="247">
        <f t="shared" si="4"/>
        <v>29.803549465028553</v>
      </c>
      <c r="P39" s="247">
        <f t="shared" si="5"/>
        <v>16.487069916824304</v>
      </c>
      <c r="Q39" s="247">
        <v>6323.5252423863949</v>
      </c>
      <c r="R39" s="247">
        <f t="shared" si="7"/>
        <v>6078.4545845596331</v>
      </c>
      <c r="S39" s="247">
        <f t="shared" si="11"/>
        <v>27.196237261644995</v>
      </c>
      <c r="T39" s="247">
        <f t="shared" si="12"/>
        <v>40.794355892467493</v>
      </c>
      <c r="U39" s="247">
        <f t="shared" si="13"/>
        <v>24.435561425254665</v>
      </c>
      <c r="V39" s="247">
        <f t="shared" si="14"/>
        <v>35.378528822444885</v>
      </c>
      <c r="W39" s="247">
        <f t="shared" si="16"/>
        <v>9.8691134259200055</v>
      </c>
      <c r="X39" s="247">
        <f t="shared" si="17"/>
        <v>690.87384359100031</v>
      </c>
    </row>
    <row r="40" spans="2:24" x14ac:dyDescent="0.25">
      <c r="B40" s="243" t="s">
        <v>1</v>
      </c>
      <c r="C40" s="244">
        <v>1.3999999999999999E-2</v>
      </c>
      <c r="D40" s="245">
        <v>11421.7</v>
      </c>
      <c r="E40" s="248">
        <f t="shared" si="6"/>
        <v>8.8921727524073013E-2</v>
      </c>
      <c r="F40" s="247">
        <f t="shared" si="0"/>
        <v>10664.217172921859</v>
      </c>
      <c r="G40" s="249">
        <f t="shared" si="9"/>
        <v>14.271695764564116</v>
      </c>
      <c r="H40" s="249">
        <f t="shared" si="10"/>
        <v>18.350263861304661</v>
      </c>
      <c r="I40" s="249">
        <f t="shared" si="18"/>
        <v>14.281868906496006</v>
      </c>
      <c r="J40" s="247">
        <f t="shared" si="15"/>
        <v>5.3799191325635212</v>
      </c>
      <c r="K40" s="247">
        <f t="shared" si="1"/>
        <v>5.4173529716941955</v>
      </c>
      <c r="L40" s="247">
        <f t="shared" si="8"/>
        <v>6.72749994932561</v>
      </c>
      <c r="M40" s="247">
        <f t="shared" si="2"/>
        <v>1.2135479767489508</v>
      </c>
      <c r="N40" s="247">
        <f t="shared" si="3"/>
        <v>25.508933408577619</v>
      </c>
      <c r="O40" s="247">
        <f t="shared" si="4"/>
        <v>32.187833422230838</v>
      </c>
      <c r="P40" s="247">
        <f t="shared" si="5"/>
        <v>17.806035510170251</v>
      </c>
      <c r="Q40" s="247">
        <v>6792.5491727045555</v>
      </c>
      <c r="R40" s="247">
        <f t="shared" si="7"/>
        <v>6643.7508609236784</v>
      </c>
      <c r="S40" s="247">
        <f t="shared" si="11"/>
        <v>29.371936242576599</v>
      </c>
      <c r="T40" s="247">
        <f t="shared" si="12"/>
        <v>44.057904363864893</v>
      </c>
      <c r="U40" s="247">
        <f t="shared" si="13"/>
        <v>27.367828796285227</v>
      </c>
      <c r="V40" s="247">
        <f t="shared" si="14"/>
        <v>40.685308145811618</v>
      </c>
      <c r="W40" s="247">
        <f t="shared" si="16"/>
        <v>11.053407037030407</v>
      </c>
      <c r="X40" s="247">
        <f t="shared" si="17"/>
        <v>766.86996638601045</v>
      </c>
    </row>
    <row r="41" spans="2:24" x14ac:dyDescent="0.25">
      <c r="B41" s="243" t="s">
        <v>0</v>
      </c>
      <c r="C41" s="244">
        <v>0.02</v>
      </c>
      <c r="D41" s="245">
        <v>12363.4</v>
      </c>
      <c r="E41" s="248">
        <f t="shared" si="6"/>
        <v>8.2448322053634726E-2</v>
      </c>
      <c r="F41" s="247">
        <f t="shared" si="0"/>
        <v>11901.266364980796</v>
      </c>
      <c r="G41" s="249">
        <f t="shared" si="9"/>
        <v>15.127997510437964</v>
      </c>
      <c r="H41" s="249">
        <f t="shared" si="10"/>
        <v>19.359528373676415</v>
      </c>
      <c r="I41" s="249">
        <f t="shared" si="18"/>
        <v>15.424418419015687</v>
      </c>
      <c r="J41" s="247">
        <f t="shared" si="15"/>
        <v>5.8641118544942383</v>
      </c>
      <c r="K41" s="247">
        <f t="shared" si="1"/>
        <v>5.9590882688636153</v>
      </c>
      <c r="L41" s="247">
        <f t="shared" si="8"/>
        <v>7.4002499442581717</v>
      </c>
      <c r="M41" s="247">
        <f t="shared" si="2"/>
        <v>1.3409705143075905</v>
      </c>
      <c r="N41" s="247">
        <f t="shared" si="3"/>
        <v>27.294558747178055</v>
      </c>
      <c r="O41" s="247">
        <f t="shared" si="4"/>
        <v>34.762860096009305</v>
      </c>
      <c r="P41" s="247">
        <f t="shared" si="5"/>
        <v>19.230518350983871</v>
      </c>
      <c r="Q41" s="247">
        <v>7475.5733671798607</v>
      </c>
      <c r="R41" s="247">
        <f t="shared" si="7"/>
        <v>7261.6196909895807</v>
      </c>
      <c r="S41" s="247">
        <f t="shared" si="11"/>
        <v>31.721691141982728</v>
      </c>
      <c r="T41" s="247">
        <f t="shared" si="12"/>
        <v>47.58253671297409</v>
      </c>
      <c r="U41" s="247">
        <f t="shared" si="13"/>
        <v>30.651968251839456</v>
      </c>
      <c r="V41" s="247">
        <f t="shared" si="14"/>
        <v>46.78810436768336</v>
      </c>
      <c r="W41" s="247">
        <f t="shared" si="16"/>
        <v>12.379815881474057</v>
      </c>
      <c r="X41" s="247">
        <f t="shared" si="17"/>
        <v>851.22566268847163</v>
      </c>
    </row>
    <row r="42" spans="2:24" x14ac:dyDescent="0.25">
      <c r="B42" s="243" t="s">
        <v>48</v>
      </c>
      <c r="C42" s="244">
        <v>1.6E-2</v>
      </c>
      <c r="D42" s="245">
        <v>13432</v>
      </c>
      <c r="E42" s="248">
        <f t="shared" si="6"/>
        <v>8.6432534739634859E-2</v>
      </c>
      <c r="F42" s="247">
        <f t="shared" si="0"/>
        <v>13281.813263318571</v>
      </c>
      <c r="G42" s="249">
        <f t="shared" si="9"/>
        <v>16.035677361064245</v>
      </c>
      <c r="H42" s="249">
        <f t="shared" si="10"/>
        <v>20.424302434228618</v>
      </c>
      <c r="I42" s="249">
        <f>I41*(1+$I$14)</f>
        <v>16.658371892536945</v>
      </c>
      <c r="J42" s="247">
        <f t="shared" si="15"/>
        <v>6.3918819213987206</v>
      </c>
      <c r="K42" s="247">
        <f t="shared" si="1"/>
        <v>6.554997095749977</v>
      </c>
      <c r="L42" s="247">
        <f t="shared" si="8"/>
        <v>8.140274938683989</v>
      </c>
      <c r="M42" s="247">
        <f t="shared" si="2"/>
        <v>1.4817724183098875</v>
      </c>
      <c r="N42" s="247">
        <f t="shared" si="3"/>
        <v>29.205177859480521</v>
      </c>
      <c r="O42" s="247">
        <f t="shared" si="4"/>
        <v>37.543888903690053</v>
      </c>
      <c r="P42" s="247">
        <f t="shared" si="5"/>
        <v>20.768959819062584</v>
      </c>
      <c r="Q42" s="247">
        <v>7892</v>
      </c>
      <c r="R42" s="247">
        <f t="shared" si="7"/>
        <v>7936.9503222516114</v>
      </c>
      <c r="S42" s="247">
        <f t="shared" si="11"/>
        <v>34.259426433341346</v>
      </c>
      <c r="T42" s="247">
        <f t="shared" si="12"/>
        <v>51.389139650012019</v>
      </c>
      <c r="U42" s="247">
        <f t="shared" si="13"/>
        <v>34.330204442060193</v>
      </c>
      <c r="V42" s="247">
        <f t="shared" si="14"/>
        <v>53.806320022835862</v>
      </c>
      <c r="W42" s="247">
        <f t="shared" si="16"/>
        <v>13.865393787250945</v>
      </c>
      <c r="X42" s="247">
        <f t="shared" si="17"/>
        <v>944.86048558420362</v>
      </c>
    </row>
    <row r="43" spans="2:24" x14ac:dyDescent="0.25">
      <c r="B43" s="243" t="s">
        <v>49</v>
      </c>
      <c r="C43" s="244">
        <v>2.1000000000000001E-2</v>
      </c>
      <c r="D43" s="245"/>
      <c r="E43" s="248"/>
      <c r="F43" s="247"/>
      <c r="G43" s="249"/>
      <c r="H43" s="249"/>
      <c r="I43" s="249"/>
      <c r="J43" s="247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47">
        <f t="shared" si="13"/>
        <v>38.449828975107422</v>
      </c>
      <c r="V43" s="247">
        <f t="shared" si="14"/>
        <v>61.877268026261234</v>
      </c>
      <c r="W43" s="247">
        <f t="shared" si="16"/>
        <v>15.529241041721059</v>
      </c>
      <c r="X43" s="247">
        <f>X42*(1+$X$14)</f>
        <v>1048.7951389984662</v>
      </c>
    </row>
    <row r="44" spans="2:24" x14ac:dyDescent="0.25">
      <c r="B44" s="243" t="s">
        <v>50</v>
      </c>
      <c r="C44" s="244">
        <v>2.9000000000000001E-2</v>
      </c>
      <c r="D44" s="245"/>
      <c r="E44" s="248"/>
      <c r="F44" s="247"/>
      <c r="G44" s="249"/>
      <c r="H44" s="249"/>
      <c r="I44" s="249"/>
      <c r="J44" s="247"/>
      <c r="K44" s="247"/>
      <c r="L44" s="247"/>
      <c r="M44" s="247"/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</row>
    <row r="45" spans="2:24" x14ac:dyDescent="0.25">
      <c r="B45" s="250" t="s">
        <v>1626</v>
      </c>
    </row>
    <row r="46" spans="2:24" x14ac:dyDescent="0.25">
      <c r="K46" s="251"/>
      <c r="L46" s="251"/>
      <c r="M46" s="251"/>
      <c r="N46" s="251"/>
      <c r="O46" s="251"/>
    </row>
    <row r="47" spans="2:24" x14ac:dyDescent="0.25">
      <c r="B47" s="252" t="s">
        <v>1676</v>
      </c>
      <c r="C47" s="253" t="s">
        <v>1627</v>
      </c>
      <c r="D47" s="254" t="s">
        <v>1628</v>
      </c>
    </row>
    <row r="48" spans="2:24" x14ac:dyDescent="0.25">
      <c r="B48" s="252" t="s">
        <v>1629</v>
      </c>
      <c r="C48" s="255">
        <v>9.5000000000000001E-2</v>
      </c>
      <c r="D48" s="254" t="s">
        <v>1630</v>
      </c>
      <c r="E48" s="196"/>
    </row>
    <row r="49" spans="2:10" x14ac:dyDescent="0.25">
      <c r="C49" s="255">
        <v>0.108</v>
      </c>
      <c r="D49" s="256" t="s">
        <v>1631</v>
      </c>
    </row>
    <row r="51" spans="2:10" x14ac:dyDescent="0.25">
      <c r="B51" s="237" t="s">
        <v>1610</v>
      </c>
      <c r="C51" s="238" t="s">
        <v>1632</v>
      </c>
      <c r="D51" s="238" t="s">
        <v>1633</v>
      </c>
      <c r="E51" s="238" t="s">
        <v>1634</v>
      </c>
      <c r="F51" s="238" t="s">
        <v>1634</v>
      </c>
      <c r="G51" s="235"/>
      <c r="I51" s="257" t="s">
        <v>1635</v>
      </c>
    </row>
    <row r="52" spans="2:10" x14ac:dyDescent="0.25">
      <c r="B52" s="243" t="s">
        <v>44</v>
      </c>
      <c r="C52" s="247"/>
      <c r="D52" s="244"/>
      <c r="E52" s="244"/>
      <c r="F52" s="261"/>
      <c r="G52" s="235"/>
      <c r="I52" s="245">
        <f>10000</f>
        <v>10000</v>
      </c>
      <c r="J52" s="196" t="s">
        <v>1636</v>
      </c>
    </row>
    <row r="53" spans="2:10" x14ac:dyDescent="0.25">
      <c r="B53" s="243" t="s">
        <v>43</v>
      </c>
      <c r="C53" s="247"/>
      <c r="D53" s="244"/>
      <c r="E53" s="244"/>
      <c r="F53" s="261"/>
      <c r="G53" s="235"/>
      <c r="I53" s="245">
        <f>I52*(1+$C$49)</f>
        <v>11080.000000000002</v>
      </c>
    </row>
    <row r="54" spans="2:10" x14ac:dyDescent="0.25">
      <c r="B54" s="243" t="s">
        <v>42</v>
      </c>
      <c r="C54" s="247"/>
      <c r="D54" s="244"/>
      <c r="E54" s="244"/>
      <c r="F54" s="261"/>
      <c r="G54" s="235"/>
      <c r="I54" s="245">
        <f t="shared" ref="I54:I100" si="19">I53*(1+$C$49)</f>
        <v>12276.640000000003</v>
      </c>
    </row>
    <row r="55" spans="2:10" x14ac:dyDescent="0.25">
      <c r="B55" s="243" t="s">
        <v>41</v>
      </c>
      <c r="C55" s="247"/>
      <c r="D55" s="244"/>
      <c r="E55" s="244"/>
      <c r="F55" s="261"/>
      <c r="G55" s="235"/>
      <c r="I55" s="245">
        <f t="shared" si="19"/>
        <v>13602.517120000004</v>
      </c>
    </row>
    <row r="56" spans="2:10" x14ac:dyDescent="0.25">
      <c r="B56" s="243" t="s">
        <v>40</v>
      </c>
      <c r="C56" s="247"/>
      <c r="D56" s="244"/>
      <c r="E56" s="244"/>
      <c r="F56" s="261"/>
      <c r="G56" s="235"/>
      <c r="I56" s="245">
        <f t="shared" si="19"/>
        <v>15071.588968960006</v>
      </c>
    </row>
    <row r="57" spans="2:10" x14ac:dyDescent="0.25">
      <c r="B57" s="243" t="s">
        <v>39</v>
      </c>
      <c r="C57" s="247"/>
      <c r="D57" s="244"/>
      <c r="E57" s="244"/>
      <c r="F57" s="261"/>
      <c r="G57" s="235"/>
      <c r="I57" s="245">
        <f t="shared" si="19"/>
        <v>16699.320577607687</v>
      </c>
    </row>
    <row r="58" spans="2:10" x14ac:dyDescent="0.25">
      <c r="B58" s="243" t="s">
        <v>38</v>
      </c>
      <c r="C58" s="247"/>
      <c r="D58" s="244"/>
      <c r="E58" s="244"/>
      <c r="F58" s="261"/>
      <c r="G58" s="235"/>
      <c r="I58" s="245">
        <f t="shared" si="19"/>
        <v>18502.847199989319</v>
      </c>
    </row>
    <row r="59" spans="2:10" x14ac:dyDescent="0.25">
      <c r="B59" s="243" t="s">
        <v>37</v>
      </c>
      <c r="C59" s="247"/>
      <c r="D59" s="244"/>
      <c r="E59" s="244"/>
      <c r="F59" s="261"/>
      <c r="G59" s="235"/>
      <c r="I59" s="245">
        <f t="shared" si="19"/>
        <v>20501.154697588168</v>
      </c>
    </row>
    <row r="60" spans="2:10" x14ac:dyDescent="0.25">
      <c r="B60" s="243" t="s">
        <v>36</v>
      </c>
      <c r="C60" s="247"/>
      <c r="D60" s="244"/>
      <c r="E60" s="244"/>
      <c r="F60" s="261"/>
      <c r="G60" s="235"/>
      <c r="I60" s="245">
        <f t="shared" si="19"/>
        <v>22715.279404927693</v>
      </c>
    </row>
    <row r="61" spans="2:10" x14ac:dyDescent="0.25">
      <c r="B61" s="243" t="s">
        <v>35</v>
      </c>
      <c r="C61" s="247"/>
      <c r="D61" s="244"/>
      <c r="E61" s="244"/>
      <c r="F61" s="261"/>
      <c r="G61" s="235"/>
      <c r="I61" s="245">
        <f t="shared" si="19"/>
        <v>25168.529580659884</v>
      </c>
    </row>
    <row r="62" spans="2:10" x14ac:dyDescent="0.25">
      <c r="B62" s="243" t="s">
        <v>34</v>
      </c>
      <c r="C62" s="247"/>
      <c r="D62" s="244"/>
      <c r="E62" s="244"/>
      <c r="F62" s="261"/>
      <c r="G62" s="235"/>
      <c r="I62" s="245">
        <f t="shared" si="19"/>
        <v>27886.730775371154</v>
      </c>
    </row>
    <row r="63" spans="2:10" x14ac:dyDescent="0.25">
      <c r="B63" s="243" t="s">
        <v>33</v>
      </c>
      <c r="C63" s="247"/>
      <c r="D63" s="244"/>
      <c r="E63" s="244"/>
      <c r="F63" s="261"/>
      <c r="G63" s="235"/>
      <c r="I63" s="245">
        <f t="shared" si="19"/>
        <v>30898.497699111242</v>
      </c>
    </row>
    <row r="64" spans="2:10" x14ac:dyDescent="0.25">
      <c r="B64" s="243" t="s">
        <v>32</v>
      </c>
      <c r="C64" s="247"/>
      <c r="D64" s="244"/>
      <c r="E64" s="244"/>
      <c r="F64" s="261"/>
      <c r="G64" s="235"/>
      <c r="I64" s="245">
        <f t="shared" si="19"/>
        <v>34235.535450615258</v>
      </c>
    </row>
    <row r="65" spans="2:9" x14ac:dyDescent="0.25">
      <c r="B65" s="243" t="s">
        <v>31</v>
      </c>
      <c r="C65" s="247"/>
      <c r="D65" s="244"/>
      <c r="E65" s="244"/>
      <c r="F65" s="261"/>
      <c r="G65" s="235"/>
      <c r="I65" s="245">
        <f t="shared" si="19"/>
        <v>37932.973279281709</v>
      </c>
    </row>
    <row r="66" spans="2:9" x14ac:dyDescent="0.25">
      <c r="B66" s="243" t="s">
        <v>30</v>
      </c>
      <c r="C66" s="247"/>
      <c r="D66" s="244"/>
      <c r="E66" s="244"/>
      <c r="F66" s="261"/>
      <c r="G66" s="235"/>
      <c r="I66" s="245">
        <f t="shared" si="19"/>
        <v>42029.734393444138</v>
      </c>
    </row>
    <row r="67" spans="2:9" x14ac:dyDescent="0.25">
      <c r="B67" s="243" t="s">
        <v>29</v>
      </c>
      <c r="C67" s="247"/>
      <c r="D67" s="244"/>
      <c r="E67" s="244"/>
      <c r="F67" s="261"/>
      <c r="G67" s="235"/>
      <c r="I67" s="245">
        <f t="shared" si="19"/>
        <v>46568.945707936109</v>
      </c>
    </row>
    <row r="68" spans="2:9" x14ac:dyDescent="0.25">
      <c r="B68" s="243" t="s">
        <v>28</v>
      </c>
      <c r="C68" s="247"/>
      <c r="D68" s="244"/>
      <c r="E68" s="244"/>
      <c r="F68" s="261"/>
      <c r="G68" s="235"/>
      <c r="I68" s="245">
        <f t="shared" si="19"/>
        <v>51598.391844393213</v>
      </c>
    </row>
    <row r="69" spans="2:9" x14ac:dyDescent="0.25">
      <c r="B69" s="243" t="s">
        <v>849</v>
      </c>
      <c r="C69" s="247"/>
      <c r="D69" s="244"/>
      <c r="E69" s="244"/>
      <c r="F69" s="261"/>
      <c r="G69" s="235"/>
      <c r="I69" s="245">
        <f t="shared" si="19"/>
        <v>57171.018163587687</v>
      </c>
    </row>
    <row r="70" spans="2:9" x14ac:dyDescent="0.25">
      <c r="B70" s="243" t="s">
        <v>27</v>
      </c>
      <c r="C70" s="247"/>
      <c r="D70" s="244"/>
      <c r="E70" s="244"/>
      <c r="F70" s="261"/>
      <c r="G70" s="235"/>
      <c r="I70" s="245">
        <f t="shared" si="19"/>
        <v>63345.488125255164</v>
      </c>
    </row>
    <row r="71" spans="2:9" x14ac:dyDescent="0.25">
      <c r="B71" s="243" t="s">
        <v>850</v>
      </c>
      <c r="C71" s="247"/>
      <c r="D71" s="244"/>
      <c r="E71" s="244"/>
      <c r="F71" s="261"/>
      <c r="G71" s="235"/>
      <c r="I71" s="245">
        <f t="shared" si="19"/>
        <v>70186.80084278273</v>
      </c>
    </row>
    <row r="72" spans="2:9" x14ac:dyDescent="0.25">
      <c r="B72" s="258" t="s">
        <v>26</v>
      </c>
      <c r="C72" s="259">
        <v>100</v>
      </c>
      <c r="D72" s="260">
        <f t="shared" ref="D72:D99" si="20">$C$72/C72</f>
        <v>1</v>
      </c>
      <c r="E72" s="261"/>
      <c r="F72" s="261"/>
      <c r="G72" s="235"/>
      <c r="I72" s="245">
        <f t="shared" si="19"/>
        <v>77766.975333803275</v>
      </c>
    </row>
    <row r="73" spans="2:9" x14ac:dyDescent="0.25">
      <c r="B73" s="243" t="s">
        <v>25</v>
      </c>
      <c r="C73" s="247">
        <f>C72*(1+$C$48)</f>
        <v>109.5</v>
      </c>
      <c r="D73" s="261">
        <f t="shared" si="20"/>
        <v>0.91324200913242004</v>
      </c>
      <c r="E73" s="261"/>
      <c r="F73" s="261"/>
      <c r="G73" s="235"/>
      <c r="I73" s="245">
        <f t="shared" si="19"/>
        <v>86165.808669854043</v>
      </c>
    </row>
    <row r="74" spans="2:9" x14ac:dyDescent="0.25">
      <c r="B74" s="243" t="s">
        <v>24</v>
      </c>
      <c r="C74" s="247">
        <f t="shared" ref="C74:C132" si="21">C73*(1+$C$48)</f>
        <v>119.9025</v>
      </c>
      <c r="D74" s="261">
        <f t="shared" si="20"/>
        <v>0.83401096724421919</v>
      </c>
      <c r="E74" s="261"/>
      <c r="F74" s="261"/>
      <c r="G74" s="235"/>
      <c r="I74" s="245">
        <f t="shared" si="19"/>
        <v>95471.716006198287</v>
      </c>
    </row>
    <row r="75" spans="2:9" x14ac:dyDescent="0.25">
      <c r="B75" s="243" t="s">
        <v>23</v>
      </c>
      <c r="C75" s="247">
        <f t="shared" si="21"/>
        <v>131.2932375</v>
      </c>
      <c r="D75" s="261">
        <f t="shared" si="20"/>
        <v>0.76165385136458374</v>
      </c>
      <c r="E75" s="261"/>
      <c r="F75" s="261"/>
      <c r="G75" s="235"/>
      <c r="I75" s="245">
        <f t="shared" si="19"/>
        <v>105782.66133486771</v>
      </c>
    </row>
    <row r="76" spans="2:9" x14ac:dyDescent="0.25">
      <c r="B76" s="243" t="s">
        <v>22</v>
      </c>
      <c r="C76" s="247">
        <f t="shared" si="21"/>
        <v>143.7660950625</v>
      </c>
      <c r="D76" s="261">
        <f t="shared" si="20"/>
        <v>0.6955742934836382</v>
      </c>
      <c r="E76" s="261"/>
      <c r="F76" s="261"/>
      <c r="G76" s="235"/>
      <c r="I76" s="245">
        <f t="shared" si="19"/>
        <v>117207.18875903342</v>
      </c>
    </row>
    <row r="77" spans="2:9" x14ac:dyDescent="0.25">
      <c r="B77" s="243" t="s">
        <v>21</v>
      </c>
      <c r="C77" s="247">
        <f t="shared" si="21"/>
        <v>157.42387409343749</v>
      </c>
      <c r="D77" s="261">
        <f t="shared" si="20"/>
        <v>0.63522766528186136</v>
      </c>
      <c r="E77" s="261"/>
      <c r="F77" s="261"/>
      <c r="G77" s="235"/>
      <c r="I77" s="245">
        <f t="shared" si="19"/>
        <v>129865.56514500904</v>
      </c>
    </row>
    <row r="78" spans="2:9" x14ac:dyDescent="0.25">
      <c r="B78" s="243" t="s">
        <v>20</v>
      </c>
      <c r="C78" s="247">
        <f t="shared" si="21"/>
        <v>172.37914213231406</v>
      </c>
      <c r="D78" s="261">
        <f t="shared" si="20"/>
        <v>0.58011658929850352</v>
      </c>
      <c r="E78" s="261"/>
      <c r="F78" s="261"/>
      <c r="G78" s="235"/>
      <c r="I78" s="245">
        <f t="shared" si="19"/>
        <v>143891.04618067003</v>
      </c>
    </row>
    <row r="79" spans="2:9" x14ac:dyDescent="0.25">
      <c r="B79" s="243" t="s">
        <v>19</v>
      </c>
      <c r="C79" s="247">
        <f t="shared" si="21"/>
        <v>188.75516063488388</v>
      </c>
      <c r="D79" s="261">
        <f t="shared" si="20"/>
        <v>0.52978683954201244</v>
      </c>
      <c r="E79" s="261"/>
      <c r="F79" s="261"/>
      <c r="G79" s="235"/>
      <c r="I79" s="245">
        <f t="shared" si="19"/>
        <v>159431.2791681824</v>
      </c>
    </row>
    <row r="80" spans="2:9" x14ac:dyDescent="0.25">
      <c r="B80" s="243" t="s">
        <v>18</v>
      </c>
      <c r="C80" s="247">
        <f t="shared" si="21"/>
        <v>206.68690089519785</v>
      </c>
      <c r="D80" s="261">
        <f t="shared" si="20"/>
        <v>0.48382359775526246</v>
      </c>
      <c r="E80" s="261"/>
      <c r="F80" s="261"/>
      <c r="G80" s="235"/>
      <c r="I80" s="245">
        <f t="shared" si="19"/>
        <v>176649.85731834613</v>
      </c>
    </row>
    <row r="81" spans="2:9" x14ac:dyDescent="0.25">
      <c r="B81" s="243" t="s">
        <v>17</v>
      </c>
      <c r="C81" s="247">
        <f t="shared" si="21"/>
        <v>226.32215648024163</v>
      </c>
      <c r="D81" s="261">
        <f t="shared" si="20"/>
        <v>0.44184803447969179</v>
      </c>
      <c r="E81" s="261"/>
      <c r="F81" s="261"/>
      <c r="G81" s="235"/>
      <c r="I81" s="245">
        <f t="shared" si="19"/>
        <v>195728.04190872752</v>
      </c>
    </row>
    <row r="82" spans="2:9" x14ac:dyDescent="0.25">
      <c r="B82" s="243" t="s">
        <v>16</v>
      </c>
      <c r="C82" s="247">
        <f t="shared" si="21"/>
        <v>247.82276134586459</v>
      </c>
      <c r="D82" s="261">
        <f t="shared" si="20"/>
        <v>0.4035141867394445</v>
      </c>
      <c r="E82" s="261"/>
      <c r="F82" s="261"/>
      <c r="G82" s="235"/>
      <c r="I82" s="245">
        <f t="shared" si="19"/>
        <v>216866.67043487012</v>
      </c>
    </row>
    <row r="83" spans="2:9" x14ac:dyDescent="0.25">
      <c r="B83" s="243" t="s">
        <v>15</v>
      </c>
      <c r="C83" s="247">
        <f t="shared" si="21"/>
        <v>271.36592367372174</v>
      </c>
      <c r="D83" s="261">
        <f t="shared" si="20"/>
        <v>0.36850610661136485</v>
      </c>
      <c r="E83" s="261"/>
      <c r="F83" s="261"/>
      <c r="G83" s="235"/>
      <c r="I83" s="245">
        <f t="shared" si="19"/>
        <v>240288.27084183611</v>
      </c>
    </row>
    <row r="84" spans="2:9" x14ac:dyDescent="0.25">
      <c r="B84" s="243" t="s">
        <v>14</v>
      </c>
      <c r="C84" s="247">
        <f t="shared" si="21"/>
        <v>297.1456864227253</v>
      </c>
      <c r="D84" s="261">
        <f t="shared" si="20"/>
        <v>0.33653525717932864</v>
      </c>
      <c r="E84" s="261"/>
      <c r="F84" s="261"/>
      <c r="G84" s="235"/>
      <c r="I84" s="245">
        <f t="shared" si="19"/>
        <v>266239.40409275441</v>
      </c>
    </row>
    <row r="85" spans="2:9" x14ac:dyDescent="0.25">
      <c r="B85" s="243" t="s">
        <v>13</v>
      </c>
      <c r="C85" s="247">
        <f t="shared" si="21"/>
        <v>325.37452663288423</v>
      </c>
      <c r="D85" s="261">
        <f t="shared" si="20"/>
        <v>0.30733813441034574</v>
      </c>
      <c r="E85" s="261"/>
      <c r="F85" s="261"/>
      <c r="G85" s="235"/>
      <c r="I85" s="245">
        <f t="shared" si="19"/>
        <v>294993.25973477191</v>
      </c>
    </row>
    <row r="86" spans="2:9" x14ac:dyDescent="0.25">
      <c r="B86" s="243" t="s">
        <v>12</v>
      </c>
      <c r="C86" s="247">
        <f t="shared" si="21"/>
        <v>356.28510666300821</v>
      </c>
      <c r="D86" s="261">
        <f t="shared" si="20"/>
        <v>0.28067409535191395</v>
      </c>
      <c r="E86" s="261"/>
      <c r="F86" s="261"/>
      <c r="G86" s="235"/>
      <c r="I86" s="245">
        <f t="shared" si="19"/>
        <v>326852.53178612731</v>
      </c>
    </row>
    <row r="87" spans="2:9" x14ac:dyDescent="0.25">
      <c r="B87" s="243" t="s">
        <v>11</v>
      </c>
      <c r="C87" s="247">
        <f t="shared" si="21"/>
        <v>390.132191795994</v>
      </c>
      <c r="D87" s="261">
        <f t="shared" si="20"/>
        <v>0.25632337475060635</v>
      </c>
      <c r="E87" s="261"/>
      <c r="F87" s="261"/>
      <c r="G87" s="235"/>
      <c r="I87" s="245">
        <f t="shared" si="19"/>
        <v>362152.60521902906</v>
      </c>
    </row>
    <row r="88" spans="2:9" x14ac:dyDescent="0.25">
      <c r="B88" s="243" t="s">
        <v>10</v>
      </c>
      <c r="C88" s="247">
        <f t="shared" si="21"/>
        <v>427.1947500166134</v>
      </c>
      <c r="D88" s="261">
        <f t="shared" si="20"/>
        <v>0.234085273744846</v>
      </c>
      <c r="E88" s="261"/>
      <c r="F88" s="261"/>
      <c r="G88" s="235"/>
      <c r="I88" s="245">
        <f t="shared" si="19"/>
        <v>401265.08658268425</v>
      </c>
    </row>
    <row r="89" spans="2:9" x14ac:dyDescent="0.25">
      <c r="B89" s="243" t="s">
        <v>9</v>
      </c>
      <c r="C89" s="247">
        <f t="shared" si="21"/>
        <v>467.77825126819164</v>
      </c>
      <c r="D89" s="261">
        <f t="shared" si="20"/>
        <v>0.21377650570305573</v>
      </c>
      <c r="E89" s="261"/>
      <c r="F89" s="261"/>
      <c r="G89" s="235"/>
      <c r="I89" s="245">
        <f t="shared" si="19"/>
        <v>444601.71593361418</v>
      </c>
    </row>
    <row r="90" spans="2:9" x14ac:dyDescent="0.25">
      <c r="B90" s="243" t="s">
        <v>8</v>
      </c>
      <c r="C90" s="247">
        <f t="shared" si="21"/>
        <v>512.21718513866983</v>
      </c>
      <c r="D90" s="261">
        <f t="shared" si="20"/>
        <v>0.19522968557356687</v>
      </c>
      <c r="E90" s="261"/>
      <c r="F90" s="261"/>
      <c r="G90" s="235"/>
      <c r="I90" s="245">
        <f t="shared" si="19"/>
        <v>492618.70125444455</v>
      </c>
    </row>
    <row r="91" spans="2:9" x14ac:dyDescent="0.25">
      <c r="B91" s="243" t="s">
        <v>7</v>
      </c>
      <c r="C91" s="247">
        <f t="shared" si="21"/>
        <v>560.87781772684343</v>
      </c>
      <c r="D91" s="261">
        <f t="shared" si="20"/>
        <v>0.17829195029549486</v>
      </c>
      <c r="E91" s="261"/>
      <c r="F91" s="261"/>
      <c r="G91" s="235"/>
      <c r="I91" s="245">
        <f t="shared" si="19"/>
        <v>545821.52098992455</v>
      </c>
    </row>
    <row r="92" spans="2:9" x14ac:dyDescent="0.25">
      <c r="B92" s="243" t="s">
        <v>6</v>
      </c>
      <c r="C92" s="247">
        <f t="shared" si="21"/>
        <v>614.16121041089355</v>
      </c>
      <c r="D92" s="261">
        <f t="shared" si="20"/>
        <v>0.16282369889999532</v>
      </c>
      <c r="E92" s="261"/>
      <c r="F92" s="261"/>
      <c r="G92" s="235"/>
      <c r="I92" s="245">
        <f t="shared" si="19"/>
        <v>604770.24525683641</v>
      </c>
    </row>
    <row r="93" spans="2:9" x14ac:dyDescent="0.25">
      <c r="B93" s="243" t="s">
        <v>5</v>
      </c>
      <c r="C93" s="247">
        <f t="shared" si="21"/>
        <v>672.50652539992836</v>
      </c>
      <c r="D93" s="261">
        <f t="shared" si="20"/>
        <v>0.14869744191780396</v>
      </c>
      <c r="E93" s="261"/>
      <c r="F93" s="261"/>
      <c r="G93" s="235"/>
      <c r="I93" s="245">
        <f t="shared" si="19"/>
        <v>670085.4317445748</v>
      </c>
    </row>
    <row r="94" spans="2:9" x14ac:dyDescent="0.25">
      <c r="B94" s="243" t="s">
        <v>4</v>
      </c>
      <c r="C94" s="247">
        <f t="shared" si="21"/>
        <v>736.39464531292151</v>
      </c>
      <c r="D94" s="261">
        <f t="shared" si="20"/>
        <v>0.13579675060986662</v>
      </c>
      <c r="E94" s="261"/>
      <c r="F94" s="261"/>
      <c r="G94" s="235"/>
      <c r="I94" s="245">
        <f t="shared" si="19"/>
        <v>742454.65837298892</v>
      </c>
    </row>
    <row r="95" spans="2:9" x14ac:dyDescent="0.25">
      <c r="B95" s="243" t="s">
        <v>3</v>
      </c>
      <c r="C95" s="247">
        <f t="shared" si="21"/>
        <v>806.35213661764908</v>
      </c>
      <c r="D95" s="261">
        <f t="shared" si="20"/>
        <v>0.1240152973606088</v>
      </c>
      <c r="E95" s="261"/>
      <c r="F95" s="261"/>
      <c r="G95" s="235"/>
      <c r="I95" s="245">
        <f t="shared" si="19"/>
        <v>822639.76147727179</v>
      </c>
    </row>
    <row r="96" spans="2:9" x14ac:dyDescent="0.25">
      <c r="B96" s="243" t="s">
        <v>2</v>
      </c>
      <c r="C96" s="247">
        <f t="shared" si="21"/>
        <v>882.95558959632569</v>
      </c>
      <c r="D96" s="261">
        <f t="shared" si="20"/>
        <v>0.11325597932475689</v>
      </c>
      <c r="E96" s="261"/>
      <c r="F96" s="261"/>
      <c r="G96" s="235"/>
      <c r="I96" s="245">
        <f t="shared" si="19"/>
        <v>911484.8557168172</v>
      </c>
    </row>
    <row r="97" spans="2:10" x14ac:dyDescent="0.25">
      <c r="B97" s="243" t="s">
        <v>1</v>
      </c>
      <c r="C97" s="247">
        <f t="shared" si="21"/>
        <v>966.83637060797662</v>
      </c>
      <c r="D97" s="261">
        <f t="shared" si="20"/>
        <v>0.10343011810480082</v>
      </c>
      <c r="E97" s="260">
        <f>$C$97/C97</f>
        <v>1</v>
      </c>
      <c r="F97" s="260">
        <v>1</v>
      </c>
      <c r="G97" s="262" t="s">
        <v>1637</v>
      </c>
      <c r="I97" s="245">
        <f t="shared" si="19"/>
        <v>1009925.2201342336</v>
      </c>
    </row>
    <row r="98" spans="2:10" x14ac:dyDescent="0.25">
      <c r="B98" s="243" t="s">
        <v>0</v>
      </c>
      <c r="C98" s="247">
        <f t="shared" si="21"/>
        <v>1058.6858258157345</v>
      </c>
      <c r="D98" s="261">
        <f t="shared" si="20"/>
        <v>9.4456728862831796E-2</v>
      </c>
      <c r="E98" s="261">
        <f>$C$97/C98</f>
        <v>0.91324200913242004</v>
      </c>
      <c r="F98" s="261">
        <v>0.94339622641509424</v>
      </c>
      <c r="G98" s="235"/>
      <c r="I98" s="245">
        <f t="shared" si="19"/>
        <v>1118997.1439087309</v>
      </c>
    </row>
    <row r="99" spans="2:10" x14ac:dyDescent="0.25">
      <c r="B99" s="243" t="s">
        <v>851</v>
      </c>
      <c r="C99" s="247">
        <f t="shared" si="21"/>
        <v>1159.2609792682292</v>
      </c>
      <c r="D99" s="261">
        <f t="shared" si="20"/>
        <v>8.6261852842768758E-2</v>
      </c>
      <c r="E99" s="261">
        <f t="shared" ref="E99:E132" si="22">$C$97/C99</f>
        <v>0.83401096724421919</v>
      </c>
      <c r="F99" s="261">
        <v>0.88999644001423983</v>
      </c>
      <c r="G99" s="235"/>
      <c r="I99" s="245">
        <f t="shared" si="19"/>
        <v>1239848.8354508739</v>
      </c>
    </row>
    <row r="100" spans="2:10" x14ac:dyDescent="0.25">
      <c r="B100" s="243" t="s">
        <v>852</v>
      </c>
      <c r="C100" s="247">
        <f t="shared" si="21"/>
        <v>1269.390772298711</v>
      </c>
      <c r="D100" s="260">
        <f>$C$72/C100</f>
        <v>7.8777947801615303E-2</v>
      </c>
      <c r="E100" s="261">
        <f t="shared" si="22"/>
        <v>0.76165385136458374</v>
      </c>
      <c r="F100" s="261">
        <v>0.83961928303230171</v>
      </c>
      <c r="G100" s="235"/>
      <c r="I100" s="263">
        <f t="shared" si="19"/>
        <v>1373752.5096795685</v>
      </c>
      <c r="J100" s="196" t="s">
        <v>1638</v>
      </c>
    </row>
    <row r="101" spans="2:10" x14ac:dyDescent="0.25">
      <c r="B101" s="243" t="s">
        <v>902</v>
      </c>
      <c r="C101" s="247">
        <f t="shared" si="21"/>
        <v>1389.9828956670885</v>
      </c>
      <c r="D101" s="261">
        <f t="shared" ref="D101:D132" si="23">$C$72/C101</f>
        <v>7.1943331325676083E-2</v>
      </c>
      <c r="E101" s="261">
        <f t="shared" si="22"/>
        <v>0.6955742934836382</v>
      </c>
      <c r="F101" s="261">
        <v>0.79209366323802033</v>
      </c>
      <c r="G101" s="235"/>
    </row>
    <row r="102" spans="2:10" x14ac:dyDescent="0.25">
      <c r="B102" s="243" t="s">
        <v>903</v>
      </c>
      <c r="C102" s="247">
        <f t="shared" si="21"/>
        <v>1522.0312707554619</v>
      </c>
      <c r="D102" s="261">
        <f t="shared" si="23"/>
        <v>6.5701672443539805E-2</v>
      </c>
      <c r="E102" s="261">
        <f t="shared" si="22"/>
        <v>0.63522766528186136</v>
      </c>
      <c r="F102" s="261">
        <v>0.74725817286605689</v>
      </c>
      <c r="G102" s="235"/>
    </row>
    <row r="103" spans="2:10" x14ac:dyDescent="0.25">
      <c r="B103" s="243" t="s">
        <v>1639</v>
      </c>
      <c r="C103" s="247">
        <f t="shared" si="21"/>
        <v>1666.6242414772307</v>
      </c>
      <c r="D103" s="261">
        <f t="shared" si="23"/>
        <v>6.0001527345698455E-2</v>
      </c>
      <c r="E103" s="261">
        <f t="shared" si="22"/>
        <v>0.58011658929850352</v>
      </c>
      <c r="F103" s="261">
        <v>0.70496054043967615</v>
      </c>
      <c r="G103" s="235"/>
    </row>
    <row r="104" spans="2:10" x14ac:dyDescent="0.25">
      <c r="B104" s="243" t="s">
        <v>904</v>
      </c>
      <c r="C104" s="247">
        <f t="shared" si="21"/>
        <v>1824.9535444175676</v>
      </c>
      <c r="D104" s="261">
        <f t="shared" si="23"/>
        <v>5.4795915384199499E-2</v>
      </c>
      <c r="E104" s="261">
        <f t="shared" si="22"/>
        <v>0.52978683954201233</v>
      </c>
      <c r="F104" s="261">
        <v>0.66505711362233599</v>
      </c>
      <c r="G104" s="235"/>
    </row>
    <row r="105" spans="2:10" x14ac:dyDescent="0.25">
      <c r="B105" s="243" t="s">
        <v>905</v>
      </c>
      <c r="C105" s="247">
        <f t="shared" si="21"/>
        <v>1998.3241311372365</v>
      </c>
      <c r="D105" s="261">
        <f t="shared" si="23"/>
        <v>5.0041931857716437E-2</v>
      </c>
      <c r="E105" s="264">
        <f t="shared" si="22"/>
        <v>0.48382359775526246</v>
      </c>
      <c r="F105" s="264">
        <v>0.62741237134182637</v>
      </c>
      <c r="G105" s="262" t="s">
        <v>1640</v>
      </c>
    </row>
    <row r="106" spans="2:10" x14ac:dyDescent="0.25">
      <c r="B106" s="243" t="s">
        <v>906</v>
      </c>
      <c r="C106" s="247">
        <f t="shared" si="21"/>
        <v>2188.1649235952736</v>
      </c>
      <c r="D106" s="261">
        <f t="shared" si="23"/>
        <v>4.5700394390608627E-2</v>
      </c>
      <c r="E106" s="261">
        <f t="shared" si="22"/>
        <v>0.44184803447969179</v>
      </c>
      <c r="F106" s="261">
        <v>0.59189846353002495</v>
      </c>
      <c r="G106" s="262"/>
    </row>
    <row r="107" spans="2:10" x14ac:dyDescent="0.25">
      <c r="B107" s="243" t="s">
        <v>1641</v>
      </c>
      <c r="C107" s="247">
        <f t="shared" si="21"/>
        <v>2396.0405913368245</v>
      </c>
      <c r="D107" s="261">
        <f t="shared" si="23"/>
        <v>4.1735519991423407E-2</v>
      </c>
      <c r="E107" s="261">
        <f t="shared" si="22"/>
        <v>0.40351418673944456</v>
      </c>
      <c r="F107" s="261">
        <v>0.55839477691511774</v>
      </c>
      <c r="G107" s="235"/>
    </row>
    <row r="108" spans="2:10" x14ac:dyDescent="0.25">
      <c r="B108" s="243" t="s">
        <v>907</v>
      </c>
      <c r="C108" s="247">
        <f t="shared" si="21"/>
        <v>2623.6644475138228</v>
      </c>
      <c r="D108" s="261">
        <f t="shared" si="23"/>
        <v>3.8114630129153795E-2</v>
      </c>
      <c r="E108" s="261">
        <f t="shared" si="22"/>
        <v>0.3685061066113649</v>
      </c>
      <c r="F108" s="261">
        <v>0.52678752539162055</v>
      </c>
      <c r="G108" s="235"/>
    </row>
    <row r="109" spans="2:10" x14ac:dyDescent="0.25">
      <c r="B109" s="243" t="s">
        <v>908</v>
      </c>
      <c r="C109" s="247">
        <f t="shared" si="21"/>
        <v>2872.9125700276359</v>
      </c>
      <c r="D109" s="261">
        <f t="shared" si="23"/>
        <v>3.4807881396487488E-2</v>
      </c>
      <c r="E109" s="261">
        <f t="shared" si="22"/>
        <v>0.3365352571793287</v>
      </c>
      <c r="F109" s="261">
        <v>0.49696936357700044</v>
      </c>
      <c r="G109" s="235"/>
    </row>
    <row r="110" spans="2:10" x14ac:dyDescent="0.25">
      <c r="B110" s="243" t="s">
        <v>909</v>
      </c>
      <c r="C110" s="247">
        <f t="shared" si="21"/>
        <v>3145.8392641802611</v>
      </c>
      <c r="D110" s="261">
        <f t="shared" si="23"/>
        <v>3.1788019540171221E-2</v>
      </c>
      <c r="E110" s="261">
        <f t="shared" si="22"/>
        <v>0.30733813441034585</v>
      </c>
      <c r="F110" s="261">
        <v>0.46883902224245322</v>
      </c>
      <c r="G110" s="235"/>
    </row>
    <row r="111" spans="2:10" x14ac:dyDescent="0.25">
      <c r="B111" s="243" t="s">
        <v>1642</v>
      </c>
      <c r="C111" s="247">
        <f t="shared" si="21"/>
        <v>3444.6939942773856</v>
      </c>
      <c r="D111" s="261">
        <f t="shared" si="23"/>
        <v>2.9030154831206599E-2</v>
      </c>
      <c r="E111" s="261">
        <f t="shared" si="22"/>
        <v>0.28067409535191407</v>
      </c>
      <c r="F111" s="261">
        <v>0.44230096437967281</v>
      </c>
      <c r="G111" s="235"/>
    </row>
    <row r="112" spans="2:10" x14ac:dyDescent="0.25">
      <c r="B112" s="243" t="s">
        <v>910</v>
      </c>
      <c r="C112" s="247">
        <f t="shared" si="21"/>
        <v>3771.939923733737</v>
      </c>
      <c r="D112" s="261">
        <f t="shared" si="23"/>
        <v>2.6511556923476346E-2</v>
      </c>
      <c r="E112" s="261">
        <f t="shared" si="22"/>
        <v>0.25632337475060646</v>
      </c>
      <c r="F112" s="261">
        <v>0.41726506073554043</v>
      </c>
      <c r="G112" s="235"/>
    </row>
    <row r="113" spans="2:7" x14ac:dyDescent="0.25">
      <c r="B113" s="243" t="s">
        <v>1643</v>
      </c>
      <c r="C113" s="247">
        <f t="shared" si="21"/>
        <v>4130.2742164884421</v>
      </c>
      <c r="D113" s="261">
        <f t="shared" si="23"/>
        <v>2.4211467510024062E-2</v>
      </c>
      <c r="E113" s="261">
        <f t="shared" si="22"/>
        <v>0.23408527374484608</v>
      </c>
      <c r="F113" s="261">
        <v>0.39364628371277399</v>
      </c>
      <c r="G113" s="235"/>
    </row>
    <row r="114" spans="2:7" x14ac:dyDescent="0.25">
      <c r="B114" s="243" t="s">
        <v>1644</v>
      </c>
      <c r="C114" s="247">
        <f t="shared" si="21"/>
        <v>4522.6502670548443</v>
      </c>
      <c r="D114" s="261">
        <f t="shared" si="23"/>
        <v>2.2110929232898684E-2</v>
      </c>
      <c r="E114" s="261">
        <f t="shared" si="22"/>
        <v>0.21377650570305576</v>
      </c>
      <c r="F114" s="261">
        <v>0.37136441859695657</v>
      </c>
      <c r="G114" s="235"/>
    </row>
    <row r="115" spans="2:7" x14ac:dyDescent="0.25">
      <c r="B115" s="243" t="s">
        <v>1645</v>
      </c>
      <c r="C115" s="247">
        <f t="shared" si="21"/>
        <v>4952.3020424250544</v>
      </c>
      <c r="D115" s="261">
        <f t="shared" si="23"/>
        <v>2.0192629436437154E-2</v>
      </c>
      <c r="E115" s="261">
        <f t="shared" si="22"/>
        <v>0.1952296855735669</v>
      </c>
      <c r="F115" s="261">
        <v>0.35034379112920427</v>
      </c>
      <c r="G115" s="235"/>
    </row>
    <row r="116" spans="2:7" x14ac:dyDescent="0.25">
      <c r="B116" s="243" t="s">
        <v>1646</v>
      </c>
      <c r="C116" s="247">
        <f t="shared" si="21"/>
        <v>5422.7707364554344</v>
      </c>
      <c r="D116" s="261">
        <f t="shared" si="23"/>
        <v>1.8440757476198315E-2</v>
      </c>
      <c r="E116" s="264">
        <f t="shared" si="22"/>
        <v>0.17829195029549491</v>
      </c>
      <c r="F116" s="264">
        <v>0.33051301049924936</v>
      </c>
      <c r="G116" s="262" t="s">
        <v>1648</v>
      </c>
    </row>
    <row r="117" spans="2:7" x14ac:dyDescent="0.25">
      <c r="B117" s="243" t="s">
        <v>1647</v>
      </c>
      <c r="C117" s="247">
        <f t="shared" si="21"/>
        <v>5937.9339564187003</v>
      </c>
      <c r="D117" s="261">
        <f t="shared" si="23"/>
        <v>1.6840874407487046E-2</v>
      </c>
      <c r="E117" s="261">
        <f t="shared" si="22"/>
        <v>0.16282369889999534</v>
      </c>
      <c r="F117" s="261">
        <v>0.31180472688608429</v>
      </c>
      <c r="G117" s="235"/>
    </row>
    <row r="118" spans="2:7" x14ac:dyDescent="0.25">
      <c r="B118" s="243" t="s">
        <v>1649</v>
      </c>
      <c r="C118" s="247">
        <f t="shared" si="21"/>
        <v>6502.0376822784765</v>
      </c>
      <c r="D118" s="261">
        <f t="shared" si="23"/>
        <v>1.5379793979440226E-2</v>
      </c>
      <c r="E118" s="261">
        <f t="shared" si="22"/>
        <v>0.14869744191780399</v>
      </c>
      <c r="F118" s="261">
        <v>0.294155402722721</v>
      </c>
      <c r="G118" s="235"/>
    </row>
    <row r="119" spans="2:7" x14ac:dyDescent="0.25">
      <c r="B119" s="243" t="s">
        <v>1650</v>
      </c>
      <c r="C119" s="247">
        <f t="shared" si="21"/>
        <v>7119.7312620949315</v>
      </c>
      <c r="D119" s="261">
        <f t="shared" si="23"/>
        <v>1.4045473953826692E-2</v>
      </c>
      <c r="E119" s="261">
        <f t="shared" si="22"/>
        <v>0.13579675060986665</v>
      </c>
      <c r="F119" s="261">
        <v>0.27750509690822733</v>
      </c>
      <c r="G119" s="235"/>
    </row>
    <row r="120" spans="2:7" x14ac:dyDescent="0.25">
      <c r="B120" s="243" t="s">
        <v>1651</v>
      </c>
      <c r="C120" s="247">
        <f t="shared" si="21"/>
        <v>7796.10573199395</v>
      </c>
      <c r="D120" s="261">
        <f t="shared" si="23"/>
        <v>1.2826916852809764E-2</v>
      </c>
      <c r="E120" s="261">
        <f t="shared" si="22"/>
        <v>0.12401529736060882</v>
      </c>
      <c r="F120" s="261">
        <v>0.26179726123417674</v>
      </c>
      <c r="G120" s="235"/>
    </row>
    <row r="121" spans="2:7" x14ac:dyDescent="0.25">
      <c r="B121" s="243" t="s">
        <v>1652</v>
      </c>
      <c r="C121" s="247">
        <f t="shared" si="21"/>
        <v>8536.7357765333745</v>
      </c>
      <c r="D121" s="261">
        <f t="shared" si="23"/>
        <v>1.1714079317634489E-2</v>
      </c>
      <c r="E121" s="261">
        <f t="shared" si="22"/>
        <v>0.11325597932475692</v>
      </c>
      <c r="F121" s="261">
        <v>0.24697854833412899</v>
      </c>
      <c r="G121" s="235"/>
    </row>
    <row r="122" spans="2:7" x14ac:dyDescent="0.25">
      <c r="B122" s="243" t="s">
        <v>1653</v>
      </c>
      <c r="C122" s="247">
        <f t="shared" si="21"/>
        <v>9347.7256753040456</v>
      </c>
      <c r="D122" s="261">
        <f t="shared" si="23"/>
        <v>1.0697789331173048E-2</v>
      </c>
      <c r="E122" s="261">
        <f t="shared" si="22"/>
        <v>0.10343011810480084</v>
      </c>
      <c r="F122" s="261">
        <v>0.23299863050389527</v>
      </c>
      <c r="G122" s="235"/>
    </row>
    <row r="123" spans="2:7" x14ac:dyDescent="0.25">
      <c r="B123" s="243" t="s">
        <v>1654</v>
      </c>
      <c r="C123" s="247">
        <f t="shared" si="21"/>
        <v>10235.759614457929</v>
      </c>
      <c r="D123" s="261">
        <f t="shared" si="23"/>
        <v>9.7696706220758434E-3</v>
      </c>
      <c r="E123" s="261">
        <f t="shared" si="22"/>
        <v>9.4456728862831824E-2</v>
      </c>
      <c r="F123" s="261">
        <v>0.21981002877725966</v>
      </c>
      <c r="G123" s="235"/>
    </row>
    <row r="124" spans="2:7" x14ac:dyDescent="0.25">
      <c r="B124" s="243" t="s">
        <v>1655</v>
      </c>
      <c r="C124" s="247">
        <f t="shared" si="21"/>
        <v>11208.156777831433</v>
      </c>
      <c r="D124" s="261">
        <f t="shared" si="23"/>
        <v>8.922073627466524E-3</v>
      </c>
      <c r="E124" s="261">
        <f t="shared" si="22"/>
        <v>8.6261852842768785E-2</v>
      </c>
      <c r="F124" s="261">
        <v>0.20736795167666006</v>
      </c>
      <c r="G124" s="235"/>
    </row>
    <row r="125" spans="2:7" x14ac:dyDescent="0.25">
      <c r="B125" s="243" t="s">
        <v>1656</v>
      </c>
      <c r="C125" s="247">
        <f t="shared" si="21"/>
        <v>12272.931671725419</v>
      </c>
      <c r="D125" s="261">
        <f t="shared" si="23"/>
        <v>8.1480124451749087E-3</v>
      </c>
      <c r="E125" s="261">
        <f t="shared" si="22"/>
        <v>7.8777947801615331E-2</v>
      </c>
      <c r="F125" s="261">
        <v>0.1956301430911887</v>
      </c>
      <c r="G125" s="235"/>
    </row>
    <row r="126" spans="2:7" x14ac:dyDescent="0.25">
      <c r="B126" s="258" t="s">
        <v>1657</v>
      </c>
      <c r="C126" s="247">
        <f t="shared" si="21"/>
        <v>13438.860180539334</v>
      </c>
      <c r="D126" s="261">
        <f t="shared" si="23"/>
        <v>7.4411072558674954E-3</v>
      </c>
      <c r="E126" s="264">
        <f t="shared" si="22"/>
        <v>7.1943331325676096E-2</v>
      </c>
      <c r="F126" s="264">
        <v>0.18455673876527234</v>
      </c>
      <c r="G126" s="262" t="s">
        <v>1658</v>
      </c>
    </row>
    <row r="127" spans="2:7" x14ac:dyDescent="0.25">
      <c r="B127" s="243" t="s">
        <v>1659</v>
      </c>
      <c r="C127" s="247">
        <f t="shared" si="21"/>
        <v>14715.55189769057</v>
      </c>
      <c r="D127" s="261">
        <f t="shared" si="23"/>
        <v>6.7955317405182609E-3</v>
      </c>
      <c r="E127" s="261">
        <f t="shared" si="22"/>
        <v>6.5701672443539819E-2</v>
      </c>
      <c r="F127" s="261">
        <v>0.17411013091063429</v>
      </c>
      <c r="G127" s="235"/>
    </row>
    <row r="128" spans="2:7" x14ac:dyDescent="0.25">
      <c r="B128" s="243" t="s">
        <v>1660</v>
      </c>
      <c r="C128" s="247">
        <f t="shared" si="21"/>
        <v>16113.529327971173</v>
      </c>
      <c r="D128" s="261">
        <f t="shared" si="23"/>
        <v>6.2059650598340291E-3</v>
      </c>
      <c r="E128" s="261">
        <f t="shared" si="22"/>
        <v>6.0001527345698469E-2</v>
      </c>
      <c r="F128" s="261">
        <v>0.16425484048173047</v>
      </c>
      <c r="G128" s="235"/>
    </row>
    <row r="129" spans="2:7" x14ac:dyDescent="0.25">
      <c r="B129" s="243" t="s">
        <v>1661</v>
      </c>
      <c r="C129" s="247">
        <f t="shared" si="21"/>
        <v>17644.314614128434</v>
      </c>
      <c r="D129" s="261">
        <f t="shared" si="23"/>
        <v>5.6675479998484282E-3</v>
      </c>
      <c r="E129" s="261">
        <f t="shared" si="22"/>
        <v>5.4795915384199513E-2</v>
      </c>
      <c r="F129" s="261">
        <v>0.1549573966808778</v>
      </c>
      <c r="G129" s="235"/>
    </row>
    <row r="130" spans="2:7" x14ac:dyDescent="0.25">
      <c r="B130" s="243" t="s">
        <v>1662</v>
      </c>
      <c r="C130" s="247">
        <f t="shared" si="21"/>
        <v>19320.524502470635</v>
      </c>
      <c r="D130" s="261">
        <f t="shared" si="23"/>
        <v>5.175842922236008E-3</v>
      </c>
      <c r="E130" s="261">
        <f t="shared" si="22"/>
        <v>5.0041931857716458E-2</v>
      </c>
      <c r="F130" s="261">
        <v>0.14618622328384698</v>
      </c>
      <c r="G130" s="235"/>
    </row>
    <row r="131" spans="2:7" x14ac:dyDescent="0.25">
      <c r="B131" s="243" t="s">
        <v>1663</v>
      </c>
      <c r="C131" s="247">
        <f t="shared" si="21"/>
        <v>21155.974330205343</v>
      </c>
      <c r="D131" s="261">
        <f t="shared" si="23"/>
        <v>4.7267971892566282E-3</v>
      </c>
      <c r="E131" s="261">
        <f t="shared" si="22"/>
        <v>4.5700394390608641E-2</v>
      </c>
      <c r="F131" s="261">
        <v>0.13791153139985562</v>
      </c>
      <c r="G131" s="235"/>
    </row>
    <row r="132" spans="2:7" x14ac:dyDescent="0.25">
      <c r="B132" s="243" t="s">
        <v>1664</v>
      </c>
      <c r="C132" s="247">
        <f t="shared" si="21"/>
        <v>23165.791891574849</v>
      </c>
      <c r="D132" s="261">
        <f t="shared" si="23"/>
        <v>4.3167097618781996E-3</v>
      </c>
      <c r="E132" s="261">
        <f t="shared" si="22"/>
        <v>4.1735519991423421E-2</v>
      </c>
      <c r="F132" s="261">
        <v>0.13010521830175059</v>
      </c>
      <c r="G132" s="235"/>
    </row>
    <row r="133" spans="2:7" x14ac:dyDescent="0.25">
      <c r="G133" s="235"/>
    </row>
    <row r="134" spans="2:7" x14ac:dyDescent="0.25">
      <c r="G134" s="235"/>
    </row>
    <row r="135" spans="2:7" x14ac:dyDescent="0.25">
      <c r="G135" s="235"/>
    </row>
    <row r="138" spans="2:7" x14ac:dyDescent="0.25">
      <c r="B138" s="252" t="s">
        <v>2655</v>
      </c>
      <c r="C138" s="253">
        <v>0.1061</v>
      </c>
      <c r="D138" s="254" t="s">
        <v>2656</v>
      </c>
    </row>
    <row r="140" spans="2:7" x14ac:dyDescent="0.25">
      <c r="B140" s="237" t="s">
        <v>1610</v>
      </c>
      <c r="C140" s="237" t="s">
        <v>2124</v>
      </c>
      <c r="D140" s="237" t="s">
        <v>2125</v>
      </c>
      <c r="E140" s="237" t="s">
        <v>2126</v>
      </c>
    </row>
    <row r="141" spans="2:7" x14ac:dyDescent="0.25">
      <c r="B141" s="243" t="s">
        <v>29</v>
      </c>
      <c r="C141" s="317">
        <f>'1. 中国经济基础数据'!Z41</f>
        <v>5.5016462512904818E-2</v>
      </c>
      <c r="D141" s="247">
        <v>100</v>
      </c>
      <c r="E141" s="261">
        <v>1</v>
      </c>
      <c r="F141" s="235" t="s">
        <v>1632</v>
      </c>
    </row>
    <row r="142" spans="2:7" x14ac:dyDescent="0.25">
      <c r="B142" s="243" t="s">
        <v>28</v>
      </c>
      <c r="C142" s="317">
        <f>'1. 中国经济基础数据'!Z42</f>
        <v>0.16752767942976382</v>
      </c>
      <c r="D142" s="247">
        <f>D141*(1+C141)</f>
        <v>105.50164625129048</v>
      </c>
      <c r="E142" s="261">
        <f>$D$141/D142</f>
        <v>0.94785250802450693</v>
      </c>
    </row>
    <row r="143" spans="2:7" x14ac:dyDescent="0.25">
      <c r="B143" s="243" t="s">
        <v>849</v>
      </c>
      <c r="C143" s="317">
        <f>'1. 中国经济基础数据'!Z43</f>
        <v>0.10106164677759721</v>
      </c>
      <c r="D143" s="247">
        <f t="shared" ref="D143:D149" si="24">D142*(1+C142)</f>
        <v>123.17609222378901</v>
      </c>
      <c r="E143" s="261">
        <f t="shared" ref="E143:E173" si="25">$D$141/D143</f>
        <v>0.81184585575517221</v>
      </c>
    </row>
    <row r="144" spans="2:7" x14ac:dyDescent="0.25">
      <c r="B144" s="243" t="s">
        <v>27</v>
      </c>
      <c r="C144" s="317">
        <f>'1. 中国经济基础数据'!Z44</f>
        <v>2.6450667485039089E-2</v>
      </c>
      <c r="D144" s="247">
        <f t="shared" si="24"/>
        <v>135.62447094755433</v>
      </c>
      <c r="E144" s="261">
        <f t="shared" si="25"/>
        <v>0.73733006515225241</v>
      </c>
    </row>
    <row r="145" spans="2:5" x14ac:dyDescent="0.25">
      <c r="B145" s="243" t="s">
        <v>850</v>
      </c>
      <c r="C145" s="317">
        <f>'1. 中国经济基础数据'!Z45</f>
        <v>0.41153036709849461</v>
      </c>
      <c r="D145" s="247">
        <f t="shared" si="24"/>
        <v>139.21182873142243</v>
      </c>
      <c r="E145" s="261">
        <f t="shared" si="25"/>
        <v>0.71832976343502575</v>
      </c>
    </row>
    <row r="146" spans="2:5" x14ac:dyDescent="0.25">
      <c r="B146" s="243" t="s">
        <v>26</v>
      </c>
      <c r="C146" s="317">
        <f>'1. 中国经济基础数据'!Z46</f>
        <v>0.3798672748511987</v>
      </c>
      <c r="D146" s="247">
        <f t="shared" si="24"/>
        <v>196.50172371371747</v>
      </c>
      <c r="E146" s="261">
        <f t="shared" si="25"/>
        <v>0.50890138829361908</v>
      </c>
    </row>
    <row r="147" spans="2:5" x14ac:dyDescent="0.25">
      <c r="B147" s="243" t="s">
        <v>25</v>
      </c>
      <c r="C147" s="317">
        <f>'1. 中国经济基础数据'!Z47</f>
        <v>0.17324513842572617</v>
      </c>
      <c r="D147" s="247">
        <f t="shared" si="24"/>
        <v>271.14629800441048</v>
      </c>
      <c r="E147" s="261">
        <f t="shared" si="25"/>
        <v>0.36880459270874277</v>
      </c>
    </row>
    <row r="148" spans="2:5" x14ac:dyDescent="0.25">
      <c r="B148" s="243" t="s">
        <v>24</v>
      </c>
      <c r="C148" s="317">
        <f>'1. 中国经济基础数据'!Z48</f>
        <v>0.17078197820143762</v>
      </c>
      <c r="D148" s="247">
        <f t="shared" si="24"/>
        <v>318.12107593580777</v>
      </c>
      <c r="E148" s="261">
        <f t="shared" si="25"/>
        <v>0.3143457242052663</v>
      </c>
    </row>
    <row r="149" spans="2:5" x14ac:dyDescent="0.25">
      <c r="B149" s="243" t="s">
        <v>23</v>
      </c>
      <c r="C149" s="317">
        <f>'1. 中国经济基础数据'!Z49</f>
        <v>0.2331015423860926</v>
      </c>
      <c r="D149" s="247">
        <f t="shared" si="24"/>
        <v>372.4504225916948</v>
      </c>
      <c r="E149" s="261">
        <f t="shared" si="25"/>
        <v>0.2684921104509706</v>
      </c>
    </row>
    <row r="150" spans="2:5" x14ac:dyDescent="0.25">
      <c r="B150" s="243" t="s">
        <v>22</v>
      </c>
      <c r="C150" s="317">
        <f>'1. 中国经济基础数据'!Z50</f>
        <v>0.21429154410289031</v>
      </c>
      <c r="D150" s="247">
        <f t="shared" ref="D150:D173" si="26">D149*(1+C150)</f>
        <v>452.26339875064309</v>
      </c>
      <c r="E150" s="261">
        <f t="shared" si="25"/>
        <v>0.2211100882278898</v>
      </c>
    </row>
    <row r="151" spans="2:5" x14ac:dyDescent="0.25">
      <c r="B151" s="243" t="s">
        <v>21</v>
      </c>
      <c r="C151" s="317">
        <f>'1. 中国经济基础数据'!Z51</f>
        <v>0.18567111362110666</v>
      </c>
      <c r="D151" s="247">
        <f t="shared" si="26"/>
        <v>536.23564764674165</v>
      </c>
      <c r="E151" s="261">
        <f t="shared" si="25"/>
        <v>0.18648517762451602</v>
      </c>
    </row>
    <row r="152" spans="2:5" x14ac:dyDescent="0.25">
      <c r="B152" s="243" t="s">
        <v>20</v>
      </c>
      <c r="C152" s="317">
        <f>'1. 中国经济基础数据'!Z52</f>
        <v>0.15258063719640166</v>
      </c>
      <c r="D152" s="247">
        <f t="shared" si="26"/>
        <v>618.05482445210657</v>
      </c>
      <c r="E152" s="261">
        <f t="shared" si="25"/>
        <v>0.16179794420122523</v>
      </c>
    </row>
    <row r="153" spans="2:5" x14ac:dyDescent="0.25">
      <c r="B153" s="243" t="s">
        <v>19</v>
      </c>
      <c r="C153" s="317">
        <f>'1. 中国经济基础数据'!Z53</f>
        <v>0.10281338565396632</v>
      </c>
      <c r="D153" s="247">
        <f t="shared" si="26"/>
        <v>681.59913347379552</v>
      </c>
      <c r="E153" s="261">
        <f t="shared" si="25"/>
        <v>0.14671380154247887</v>
      </c>
    </row>
    <row r="154" spans="2:5" x14ac:dyDescent="0.25">
      <c r="B154" s="243" t="s">
        <v>18</v>
      </c>
      <c r="C154" s="317">
        <f>'1. 中国经济基础数据'!Z54</f>
        <v>7.0394477516970547E-2</v>
      </c>
      <c r="D154" s="247">
        <f t="shared" si="26"/>
        <v>729.57994835070315</v>
      </c>
      <c r="E154" s="261">
        <f t="shared" si="25"/>
        <v>0.13706517048071448</v>
      </c>
    </row>
    <row r="155" spans="2:5" x14ac:dyDescent="0.25">
      <c r="B155" s="243" t="s">
        <v>17</v>
      </c>
      <c r="C155" s="317">
        <f>'1. 中国经济基础数据'!Z55</f>
        <v>7.1364794709971882E-2</v>
      </c>
      <c r="D155" s="247">
        <f t="shared" si="26"/>
        <v>781.64627158926294</v>
      </c>
      <c r="E155" s="261">
        <f t="shared" si="25"/>
        <v>0.12793510777794342</v>
      </c>
    </row>
    <row r="156" spans="2:5" x14ac:dyDescent="0.25">
      <c r="B156" s="243" t="s">
        <v>16</v>
      </c>
      <c r="C156" s="317">
        <f>'1. 中国经济基础数据'!Z56</f>
        <v>3.8707737166372283E-2</v>
      </c>
      <c r="D156" s="247">
        <f t="shared" si="26"/>
        <v>811.90203002701492</v>
      </c>
      <c r="E156" s="261">
        <f t="shared" si="25"/>
        <v>0.1231675698565166</v>
      </c>
    </row>
    <row r="157" spans="2:5" x14ac:dyDescent="0.25">
      <c r="B157" s="243" t="s">
        <v>15</v>
      </c>
      <c r="C157" s="317">
        <f>'1. 中国经济基础数据'!Z57</f>
        <v>9.3001390681099541E-2</v>
      </c>
      <c r="D157" s="247">
        <f t="shared" si="26"/>
        <v>887.4100479163352</v>
      </c>
      <c r="E157" s="261">
        <f t="shared" si="25"/>
        <v>0.11268747771653356</v>
      </c>
    </row>
    <row r="158" spans="2:5" x14ac:dyDescent="0.25">
      <c r="B158" s="243" t="s">
        <v>14</v>
      </c>
      <c r="C158" s="317">
        <f>'1. 中国经济基础数据'!Z58</f>
        <v>7.7697280323230505E-2</v>
      </c>
      <c r="D158" s="247">
        <f t="shared" si="26"/>
        <v>956.35939517094209</v>
      </c>
      <c r="E158" s="261">
        <f t="shared" si="25"/>
        <v>0.10456320134976636</v>
      </c>
    </row>
    <row r="159" spans="2:5" x14ac:dyDescent="0.25">
      <c r="B159" s="243" t="s">
        <v>13</v>
      </c>
      <c r="C159" s="317">
        <f>'1. 中国经济基础数据'!Z59</f>
        <v>9.575367418530098E-2</v>
      </c>
      <c r="D159" s="247">
        <f t="shared" si="26"/>
        <v>1047.9343211001919</v>
      </c>
      <c r="E159" s="261">
        <f t="shared" si="25"/>
        <v>9.5425827732231613E-2</v>
      </c>
    </row>
    <row r="160" spans="2:5" x14ac:dyDescent="0.25">
      <c r="B160" s="243" t="s">
        <v>12</v>
      </c>
      <c r="C160" s="317">
        <f>'1. 中国经济基础数据'!Z60</f>
        <v>4.3582294410883668E-2</v>
      </c>
      <c r="D160" s="247">
        <f t="shared" si="26"/>
        <v>1093.6057032056501</v>
      </c>
      <c r="E160" s="261">
        <f t="shared" si="25"/>
        <v>9.1440635054182068E-2</v>
      </c>
    </row>
    <row r="161" spans="2:5" x14ac:dyDescent="0.25">
      <c r="B161" s="243" t="s">
        <v>11</v>
      </c>
      <c r="C161" s="317">
        <f>'1. 中国经济基础数据'!Z61</f>
        <v>7.6883945077499599E-2</v>
      </c>
      <c r="D161" s="247">
        <f t="shared" si="26"/>
        <v>1177.6864240273537</v>
      </c>
      <c r="E161" s="261">
        <f t="shared" si="25"/>
        <v>8.4912246553737414E-2</v>
      </c>
    </row>
    <row r="162" spans="2:5" x14ac:dyDescent="0.25">
      <c r="B162" s="243" t="s">
        <v>10</v>
      </c>
      <c r="C162" s="317">
        <f>'1. 中国经济基础数据'!Z62</f>
        <v>2.9810062536045123E-2</v>
      </c>
      <c r="D162" s="247">
        <f t="shared" si="26"/>
        <v>1212.7933299754604</v>
      </c>
      <c r="E162" s="261">
        <f t="shared" si="25"/>
        <v>8.2454279330529789E-2</v>
      </c>
    </row>
    <row r="163" spans="2:5" x14ac:dyDescent="0.25">
      <c r="B163" s="243" t="s">
        <v>9</v>
      </c>
      <c r="C163" s="317">
        <f>'1. 中国经济基础数据'!Z63</f>
        <v>2.5355316900634334E-2</v>
      </c>
      <c r="D163" s="247">
        <f t="shared" si="26"/>
        <v>1243.5440891919638</v>
      </c>
      <c r="E163" s="261">
        <f t="shared" si="25"/>
        <v>8.0415323323983226E-2</v>
      </c>
    </row>
    <row r="164" spans="2:5" x14ac:dyDescent="0.25">
      <c r="B164" s="243" t="s">
        <v>8</v>
      </c>
      <c r="C164" s="317">
        <f>'1. 中国经济基础数据'!Z64</f>
        <v>8.1781104703474078E-2</v>
      </c>
      <c r="D164" s="247">
        <f t="shared" si="26"/>
        <v>1345.2424985535581</v>
      </c>
      <c r="E164" s="261">
        <f t="shared" si="25"/>
        <v>7.4336039864576653E-2</v>
      </c>
    </row>
    <row r="165" spans="2:5" x14ac:dyDescent="0.25">
      <c r="B165" s="243" t="s">
        <v>7</v>
      </c>
      <c r="C165" s="317">
        <f>'1. 中国经济基础数据'!Z65</f>
        <v>0.19313277225293207</v>
      </c>
      <c r="D165" s="247">
        <f t="shared" si="26"/>
        <v>1605.0529116516677</v>
      </c>
      <c r="E165" s="261">
        <f t="shared" si="25"/>
        <v>6.2303242014056563E-2</v>
      </c>
    </row>
    <row r="166" spans="2:5" x14ac:dyDescent="0.25">
      <c r="B166" s="243" t="s">
        <v>6</v>
      </c>
      <c r="C166" s="317">
        <f>'1. 中国经济基础数据'!Z66</f>
        <v>8.4983159411555584E-2</v>
      </c>
      <c r="D166" s="247">
        <f t="shared" si="26"/>
        <v>1741.4553791065428</v>
      </c>
      <c r="E166" s="261">
        <f t="shared" si="25"/>
        <v>5.7423234152175179E-2</v>
      </c>
    </row>
    <row r="167" spans="2:5" x14ac:dyDescent="0.25">
      <c r="B167" s="243" t="s">
        <v>5</v>
      </c>
      <c r="C167" s="317">
        <f>'1. 中国经济基础数据'!Z67</f>
        <v>8.0229730548711589E-2</v>
      </c>
      <c r="D167" s="247">
        <f t="shared" si="26"/>
        <v>1881.1718749348652</v>
      </c>
      <c r="E167" s="261">
        <f t="shared" si="25"/>
        <v>5.3158353754072823E-2</v>
      </c>
    </row>
    <row r="168" spans="2:5" x14ac:dyDescent="0.25">
      <c r="B168" s="243" t="s">
        <v>4</v>
      </c>
      <c r="C168" s="317">
        <f>'1. 中国经济基础数据'!Z68</f>
        <v>6.6416403991634967E-2</v>
      </c>
      <c r="D168" s="247">
        <f t="shared" si="26"/>
        <v>2006.1125461582408</v>
      </c>
      <c r="E168" s="261">
        <f t="shared" si="25"/>
        <v>4.9847651963247364E-2</v>
      </c>
    </row>
    <row r="169" spans="2:5" x14ac:dyDescent="0.25">
      <c r="B169" s="243" t="s">
        <v>3</v>
      </c>
      <c r="C169" s="317">
        <f>'1. 中国经济基础数据'!Z69</f>
        <v>5.8989075673038863E-2</v>
      </c>
      <c r="D169" s="247">
        <f t="shared" si="26"/>
        <v>2124.4512709522019</v>
      </c>
      <c r="E169" s="261">
        <f t="shared" si="25"/>
        <v>4.7070978453263808E-2</v>
      </c>
    </row>
    <row r="170" spans="2:5" x14ac:dyDescent="0.25">
      <c r="B170" s="243" t="s">
        <v>2</v>
      </c>
      <c r="C170" s="317">
        <f>'1. 中国经济基础数据'!Z70</f>
        <v>3.7119366668071099E-2</v>
      </c>
      <c r="D170" s="247">
        <f t="shared" si="26"/>
        <v>2203.3095566471266</v>
      </c>
      <c r="E170" s="261">
        <f t="shared" si="25"/>
        <v>4.5386268896402564E-2</v>
      </c>
    </row>
    <row r="171" spans="2:5" x14ac:dyDescent="0.25">
      <c r="B171" s="243" t="s">
        <v>1</v>
      </c>
      <c r="C171" s="317">
        <f>'1. 中国经济基础数据'!Z71</f>
        <v>6.4448837167216E-2</v>
      </c>
      <c r="D171" s="247">
        <f t="shared" si="26"/>
        <v>2345.3102954924484</v>
      </c>
      <c r="E171" s="261">
        <f t="shared" si="25"/>
        <v>4.2638281250968905E-2</v>
      </c>
    </row>
    <row r="172" spans="2:5" x14ac:dyDescent="0.25">
      <c r="B172" s="243" t="s">
        <v>0</v>
      </c>
      <c r="C172" s="317">
        <f>'1. 中国经济基础数据'!Z72</f>
        <v>4.6337642749407493E-2</v>
      </c>
      <c r="D172" s="247">
        <f t="shared" si="26"/>
        <v>2453.9864461014849</v>
      </c>
      <c r="E172" s="261">
        <f t="shared" si="25"/>
        <v>4.0750021320967188E-2</v>
      </c>
    </row>
    <row r="173" spans="2:5" x14ac:dyDescent="0.25">
      <c r="B173" s="243" t="s">
        <v>851</v>
      </c>
      <c r="C173" s="317">
        <f>'1. 中国经济基础数据'!Z73</f>
        <v>2.1403844913231385E-2</v>
      </c>
      <c r="D173" s="247">
        <f t="shared" si="26"/>
        <v>2506.511191413013</v>
      </c>
      <c r="E173" s="261">
        <f t="shared" si="25"/>
        <v>3.9896091564477036E-2</v>
      </c>
    </row>
    <row r="174" spans="2:5" x14ac:dyDescent="0.25">
      <c r="B174" s="243" t="s">
        <v>852</v>
      </c>
      <c r="C174" s="317"/>
      <c r="D174" s="247"/>
      <c r="E174" s="261"/>
    </row>
  </sheetData>
  <mergeCells count="2">
    <mergeCell ref="D12:F12"/>
    <mergeCell ref="P12:Q12"/>
  </mergeCells>
  <phoneticPr fontId="16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W203"/>
  <sheetViews>
    <sheetView showGridLines="0" topLeftCell="A28" zoomScale="85" zoomScaleNormal="85" workbookViewId="0">
      <selection activeCell="N152" sqref="N152"/>
    </sheetView>
  </sheetViews>
  <sheetFormatPr defaultRowHeight="13.8" x14ac:dyDescent="0.25"/>
  <cols>
    <col min="1" max="1" width="4.109375" customWidth="1"/>
    <col min="2" max="2" width="12.5546875" customWidth="1"/>
    <col min="3" max="3" width="12.5546875" style="326" customWidth="1"/>
    <col min="4" max="4" width="6.77734375" customWidth="1"/>
    <col min="5" max="5" width="12.5546875" style="327" customWidth="1"/>
    <col min="6" max="6" width="21.5546875" customWidth="1"/>
    <col min="7" max="7" width="6.77734375" customWidth="1"/>
    <col min="8" max="8" width="12.5546875" style="327" customWidth="1"/>
    <col min="9" max="9" width="22.88671875" customWidth="1"/>
    <col min="11" max="11" width="12.109375" bestFit="1" customWidth="1"/>
    <col min="12" max="12" width="12.21875" bestFit="1" customWidth="1"/>
    <col min="14" max="14" width="9.5546875" bestFit="1" customWidth="1"/>
    <col min="16" max="16" width="11.21875" customWidth="1"/>
    <col min="21" max="21" width="13.33203125" customWidth="1"/>
    <col min="22" max="22" width="11" bestFit="1" customWidth="1"/>
    <col min="23" max="23" width="11.21875" customWidth="1"/>
  </cols>
  <sheetData>
    <row r="2" spans="2:23" x14ac:dyDescent="0.25">
      <c r="B2" t="s">
        <v>2543</v>
      </c>
    </row>
    <row r="4" spans="2:23" x14ac:dyDescent="0.25">
      <c r="B4" s="404" t="s">
        <v>2544</v>
      </c>
      <c r="C4" s="404"/>
      <c r="E4" s="404" t="s">
        <v>2545</v>
      </c>
      <c r="F4" s="404"/>
      <c r="H4" s="404" t="s">
        <v>2546</v>
      </c>
      <c r="I4" s="404"/>
      <c r="K4" s="404" t="s">
        <v>2547</v>
      </c>
      <c r="L4" s="404"/>
      <c r="M4" s="404"/>
      <c r="N4" s="404"/>
      <c r="P4" s="405" t="s">
        <v>2548</v>
      </c>
      <c r="Q4" s="404"/>
      <c r="R4" s="404"/>
      <c r="U4" s="404" t="s">
        <v>2556</v>
      </c>
      <c r="V4" s="404"/>
      <c r="W4" s="404"/>
    </row>
    <row r="5" spans="2:23" x14ac:dyDescent="0.25">
      <c r="B5" s="328" t="s">
        <v>2549</v>
      </c>
      <c r="C5" s="328" t="s">
        <v>2544</v>
      </c>
      <c r="D5" s="327"/>
      <c r="E5" s="328" t="s">
        <v>2549</v>
      </c>
      <c r="F5" s="329" t="s">
        <v>2545</v>
      </c>
      <c r="G5" s="327"/>
      <c r="H5" s="328" t="s">
        <v>2549</v>
      </c>
      <c r="I5" s="329" t="s">
        <v>2546</v>
      </c>
      <c r="K5" s="328" t="s">
        <v>2550</v>
      </c>
      <c r="L5" s="329" t="s">
        <v>2551</v>
      </c>
      <c r="M5" s="328" t="s">
        <v>2552</v>
      </c>
      <c r="N5" s="328" t="s">
        <v>2553</v>
      </c>
      <c r="P5" s="328" t="s">
        <v>2550</v>
      </c>
      <c r="Q5" s="328" t="s">
        <v>2554</v>
      </c>
      <c r="R5" s="328" t="s">
        <v>2555</v>
      </c>
      <c r="U5" s="328" t="s">
        <v>2550</v>
      </c>
      <c r="V5" s="337" t="s">
        <v>2557</v>
      </c>
      <c r="W5" s="337" t="s">
        <v>2558</v>
      </c>
    </row>
    <row r="6" spans="2:23" x14ac:dyDescent="0.25">
      <c r="B6" s="330">
        <v>31048</v>
      </c>
      <c r="C6" s="331">
        <v>10</v>
      </c>
      <c r="E6" s="330">
        <v>33349</v>
      </c>
      <c r="F6" s="325">
        <v>7.56</v>
      </c>
      <c r="H6" s="330">
        <v>33349</v>
      </c>
      <c r="I6" s="325">
        <v>8.64</v>
      </c>
      <c r="K6" s="330">
        <v>41912</v>
      </c>
      <c r="L6" s="332">
        <v>5000</v>
      </c>
      <c r="M6" s="332"/>
      <c r="N6" s="332">
        <v>5000</v>
      </c>
      <c r="P6" s="333">
        <v>42004</v>
      </c>
      <c r="Q6" s="334">
        <v>3831</v>
      </c>
      <c r="R6" s="334">
        <v>3831</v>
      </c>
      <c r="U6" s="333">
        <v>37287</v>
      </c>
      <c r="V6" s="332">
        <v>-472</v>
      </c>
      <c r="W6" s="332"/>
    </row>
    <row r="7" spans="2:23" x14ac:dyDescent="0.25">
      <c r="B7" s="330">
        <v>31778</v>
      </c>
      <c r="C7" s="331">
        <v>12</v>
      </c>
      <c r="E7" s="330">
        <v>34104</v>
      </c>
      <c r="F7" s="325">
        <v>9.18</v>
      </c>
      <c r="H7" s="330">
        <v>34104</v>
      </c>
      <c r="I7" s="325">
        <v>9.36</v>
      </c>
      <c r="K7" s="330">
        <v>41943</v>
      </c>
      <c r="L7" s="332">
        <v>2695</v>
      </c>
      <c r="M7" s="332">
        <v>0</v>
      </c>
      <c r="N7" s="332">
        <v>7695</v>
      </c>
      <c r="P7" s="330">
        <v>42155</v>
      </c>
      <c r="Q7" s="334">
        <v>2628</v>
      </c>
      <c r="R7" s="334">
        <v>6459</v>
      </c>
      <c r="U7" s="333">
        <v>37315</v>
      </c>
      <c r="V7" s="332">
        <v>289</v>
      </c>
      <c r="W7" s="332"/>
    </row>
    <row r="8" spans="2:23" x14ac:dyDescent="0.25">
      <c r="B8" s="330">
        <v>32143</v>
      </c>
      <c r="C8" s="331">
        <v>13</v>
      </c>
      <c r="E8" s="330">
        <v>34161</v>
      </c>
      <c r="F8" s="325">
        <v>10.98</v>
      </c>
      <c r="H8" s="330">
        <v>34161</v>
      </c>
      <c r="I8" s="325">
        <v>10.98</v>
      </c>
      <c r="K8" s="330">
        <v>41973</v>
      </c>
      <c r="L8" s="332"/>
      <c r="M8" s="332"/>
      <c r="N8" s="332">
        <v>7945</v>
      </c>
      <c r="P8" s="330">
        <v>42185</v>
      </c>
      <c r="Q8" s="334">
        <v>1576</v>
      </c>
      <c r="R8" s="334">
        <v>8035</v>
      </c>
      <c r="U8" s="333">
        <v>37346</v>
      </c>
      <c r="V8" s="332">
        <v>3136</v>
      </c>
      <c r="W8" s="332"/>
    </row>
    <row r="9" spans="2:23" x14ac:dyDescent="0.25">
      <c r="B9" s="330">
        <v>35875</v>
      </c>
      <c r="C9" s="331">
        <v>8</v>
      </c>
      <c r="E9" s="330">
        <v>35186</v>
      </c>
      <c r="F9" s="325">
        <v>9.18</v>
      </c>
      <c r="H9" s="330">
        <v>34700</v>
      </c>
      <c r="I9" s="325">
        <v>10.98</v>
      </c>
      <c r="K9" s="330">
        <v>42004</v>
      </c>
      <c r="L9" s="332">
        <v>3750</v>
      </c>
      <c r="M9" s="332">
        <v>5250</v>
      </c>
      <c r="N9" s="332">
        <v>6445</v>
      </c>
      <c r="P9" s="330">
        <v>42216</v>
      </c>
      <c r="Q9" s="334">
        <v>429</v>
      </c>
      <c r="R9" s="334">
        <v>8464</v>
      </c>
      <c r="U9" s="330">
        <v>37376</v>
      </c>
      <c r="V9" s="332">
        <v>1151</v>
      </c>
      <c r="W9" s="332"/>
    </row>
    <row r="10" spans="2:23" x14ac:dyDescent="0.25">
      <c r="B10" s="330">
        <v>36485</v>
      </c>
      <c r="C10" s="331">
        <v>6</v>
      </c>
      <c r="E10" s="330">
        <v>35300</v>
      </c>
      <c r="F10" s="325">
        <v>7.47</v>
      </c>
      <c r="H10" s="330">
        <v>34881</v>
      </c>
      <c r="I10" s="325">
        <v>12.06</v>
      </c>
      <c r="K10" s="330">
        <v>42035</v>
      </c>
      <c r="L10" s="332"/>
      <c r="M10" s="332"/>
      <c r="N10" s="332">
        <v>6945</v>
      </c>
      <c r="P10" s="330">
        <v>42247</v>
      </c>
      <c r="Q10" s="334">
        <v>604</v>
      </c>
      <c r="R10" s="334">
        <v>9068</v>
      </c>
      <c r="U10" s="330">
        <v>37407</v>
      </c>
      <c r="V10" s="332">
        <v>1774</v>
      </c>
      <c r="W10" s="332"/>
    </row>
    <row r="11" spans="2:23" x14ac:dyDescent="0.25">
      <c r="B11" s="330">
        <v>37885</v>
      </c>
      <c r="C11" s="331">
        <v>7</v>
      </c>
      <c r="E11" s="330">
        <v>35726</v>
      </c>
      <c r="F11" s="325">
        <v>5.67</v>
      </c>
      <c r="H11" s="330">
        <v>35186</v>
      </c>
      <c r="I11" s="325">
        <v>10.98</v>
      </c>
      <c r="K11" s="330">
        <v>42063</v>
      </c>
      <c r="L11" s="332"/>
      <c r="M11" s="332"/>
      <c r="N11" s="332">
        <v>6945</v>
      </c>
      <c r="P11" s="330">
        <v>42277</v>
      </c>
      <c r="Q11" s="334">
        <v>521</v>
      </c>
      <c r="R11" s="334">
        <v>9589</v>
      </c>
      <c r="U11" s="330">
        <v>37437</v>
      </c>
      <c r="V11" s="332">
        <v>2621</v>
      </c>
      <c r="W11" s="332"/>
    </row>
    <row r="12" spans="2:23" x14ac:dyDescent="0.25">
      <c r="B12" s="330">
        <v>38102</v>
      </c>
      <c r="C12" s="331">
        <v>7.5</v>
      </c>
      <c r="E12" s="330">
        <v>35879</v>
      </c>
      <c r="F12" s="325">
        <v>5.22</v>
      </c>
      <c r="H12" s="330">
        <v>35300</v>
      </c>
      <c r="I12" s="325">
        <v>10.08</v>
      </c>
      <c r="K12" s="330">
        <v>42094</v>
      </c>
      <c r="L12" s="332">
        <v>3700</v>
      </c>
      <c r="M12" s="332">
        <v>500</v>
      </c>
      <c r="N12" s="332">
        <v>10145</v>
      </c>
      <c r="P12" s="330">
        <v>42308</v>
      </c>
      <c r="Q12" s="334">
        <v>705.37</v>
      </c>
      <c r="R12" s="334">
        <v>10294.370000000001</v>
      </c>
      <c r="U12" s="330">
        <v>37468</v>
      </c>
      <c r="V12" s="332">
        <v>813</v>
      </c>
      <c r="W12" s="332"/>
    </row>
    <row r="13" spans="2:23" x14ac:dyDescent="0.25">
      <c r="B13" s="330">
        <v>38903</v>
      </c>
      <c r="C13" s="331">
        <v>8</v>
      </c>
      <c r="E13" s="330">
        <v>35977</v>
      </c>
      <c r="F13" s="325">
        <v>4.7699999999999996</v>
      </c>
      <c r="H13" s="330">
        <v>35726</v>
      </c>
      <c r="I13" s="325">
        <v>8.64</v>
      </c>
      <c r="K13" s="330">
        <v>42124</v>
      </c>
      <c r="L13" s="332">
        <v>650</v>
      </c>
      <c r="M13" s="332">
        <v>0</v>
      </c>
      <c r="N13" s="332">
        <v>10795</v>
      </c>
      <c r="P13" s="330">
        <v>42338</v>
      </c>
      <c r="Q13" s="334">
        <v>517.52</v>
      </c>
      <c r="R13" s="334">
        <v>10811.89</v>
      </c>
      <c r="U13" s="330">
        <v>37499</v>
      </c>
      <c r="V13" s="332">
        <v>1585</v>
      </c>
      <c r="W13" s="332"/>
    </row>
    <row r="14" spans="2:23" x14ac:dyDescent="0.25">
      <c r="B14" s="330">
        <v>38944</v>
      </c>
      <c r="C14" s="331">
        <v>8.5</v>
      </c>
      <c r="E14" s="330">
        <v>36136</v>
      </c>
      <c r="F14" s="325">
        <v>3.78</v>
      </c>
      <c r="H14" s="330">
        <v>35879</v>
      </c>
      <c r="I14" s="325">
        <v>7.92</v>
      </c>
      <c r="K14" s="330">
        <v>42155</v>
      </c>
      <c r="L14" s="332">
        <v>0</v>
      </c>
      <c r="M14" s="332">
        <v>250</v>
      </c>
      <c r="N14" s="332">
        <v>10545</v>
      </c>
      <c r="P14" s="330">
        <v>42369</v>
      </c>
      <c r="Q14" s="334"/>
      <c r="R14" s="334">
        <v>10811.89</v>
      </c>
      <c r="U14" s="330">
        <v>37529</v>
      </c>
      <c r="V14" s="332">
        <v>3507</v>
      </c>
      <c r="W14" s="332"/>
    </row>
    <row r="15" spans="2:23" x14ac:dyDescent="0.25">
      <c r="B15" s="330">
        <v>39036</v>
      </c>
      <c r="C15" s="331">
        <v>9</v>
      </c>
      <c r="E15" s="330">
        <v>36321</v>
      </c>
      <c r="F15" s="325">
        <v>2.25</v>
      </c>
      <c r="H15" s="330">
        <v>35977</v>
      </c>
      <c r="I15" s="325">
        <v>6.93</v>
      </c>
      <c r="K15" s="330">
        <v>42185</v>
      </c>
      <c r="L15" s="332">
        <v>1300</v>
      </c>
      <c r="M15" s="332">
        <v>6700</v>
      </c>
      <c r="N15" s="332">
        <v>5145</v>
      </c>
      <c r="P15" s="330">
        <v>42400</v>
      </c>
      <c r="Q15" s="334">
        <v>1435</v>
      </c>
      <c r="R15" s="334">
        <v>12246.89</v>
      </c>
      <c r="U15" s="330">
        <v>37560</v>
      </c>
      <c r="V15" s="332">
        <v>795</v>
      </c>
      <c r="W15" s="332"/>
    </row>
    <row r="16" spans="2:23" x14ac:dyDescent="0.25">
      <c r="B16" s="330">
        <v>39097</v>
      </c>
      <c r="C16" s="331">
        <v>9.5</v>
      </c>
      <c r="E16" s="330">
        <v>37308</v>
      </c>
      <c r="F16" s="325">
        <v>1.98</v>
      </c>
      <c r="H16" s="330">
        <v>36136</v>
      </c>
      <c r="I16" s="325">
        <v>6.39</v>
      </c>
      <c r="K16" s="330">
        <v>42216</v>
      </c>
      <c r="L16" s="332">
        <v>2500</v>
      </c>
      <c r="M16" s="332">
        <v>3845</v>
      </c>
      <c r="N16" s="332">
        <v>3800</v>
      </c>
      <c r="P16" s="330">
        <v>42429</v>
      </c>
      <c r="Q16" s="334">
        <v>356</v>
      </c>
      <c r="R16" s="334">
        <v>12602.89</v>
      </c>
      <c r="U16" s="330">
        <v>37590</v>
      </c>
      <c r="V16" s="332">
        <v>1805</v>
      </c>
      <c r="W16" s="332"/>
    </row>
    <row r="17" spans="2:23" x14ac:dyDescent="0.25">
      <c r="B17" s="330">
        <v>39138</v>
      </c>
      <c r="C17" s="331">
        <v>10</v>
      </c>
      <c r="E17" s="330">
        <v>38289</v>
      </c>
      <c r="F17" s="325">
        <v>2.25</v>
      </c>
      <c r="H17" s="330">
        <v>36321</v>
      </c>
      <c r="I17" s="325">
        <v>5.85</v>
      </c>
      <c r="K17" s="330">
        <v>42247</v>
      </c>
      <c r="L17" s="332">
        <v>1100</v>
      </c>
      <c r="M17" s="332">
        <v>0</v>
      </c>
      <c r="N17" s="332">
        <v>4900</v>
      </c>
      <c r="P17" s="330">
        <v>42460</v>
      </c>
      <c r="Q17" s="334">
        <v>1345</v>
      </c>
      <c r="R17" s="334">
        <v>13947.89</v>
      </c>
      <c r="U17" s="330">
        <v>37621</v>
      </c>
      <c r="V17" s="332">
        <v>3109</v>
      </c>
      <c r="W17" s="332">
        <v>20112</v>
      </c>
    </row>
    <row r="18" spans="2:23" x14ac:dyDescent="0.25">
      <c r="B18" s="330">
        <v>39188</v>
      </c>
      <c r="C18" s="331">
        <v>10.5</v>
      </c>
      <c r="E18" s="330">
        <v>38948</v>
      </c>
      <c r="F18" s="325">
        <v>2.52</v>
      </c>
      <c r="H18" s="330">
        <v>37308</v>
      </c>
      <c r="I18" s="325">
        <v>5.31</v>
      </c>
      <c r="K18" s="330">
        <v>42277</v>
      </c>
      <c r="L18" s="332"/>
      <c r="M18" s="332"/>
      <c r="N18" s="332">
        <v>4900</v>
      </c>
      <c r="P18" s="330">
        <v>42490</v>
      </c>
      <c r="Q18" s="334"/>
      <c r="R18" s="334">
        <v>13911.89</v>
      </c>
      <c r="U18" s="330">
        <v>37652</v>
      </c>
      <c r="V18" s="332">
        <v>3386</v>
      </c>
      <c r="W18" s="332"/>
    </row>
    <row r="19" spans="2:23" x14ac:dyDescent="0.25">
      <c r="B19" s="330">
        <v>39217</v>
      </c>
      <c r="C19" s="331">
        <v>11</v>
      </c>
      <c r="E19" s="330">
        <v>39159</v>
      </c>
      <c r="F19" s="325">
        <v>2.79</v>
      </c>
      <c r="H19" s="330">
        <v>38289</v>
      </c>
      <c r="I19" s="325">
        <v>5.58</v>
      </c>
      <c r="K19" s="330">
        <v>42308</v>
      </c>
      <c r="L19" s="332">
        <v>1055</v>
      </c>
      <c r="M19" s="332">
        <v>0</v>
      </c>
      <c r="N19" s="332">
        <v>5955</v>
      </c>
      <c r="P19" s="330">
        <v>42521</v>
      </c>
      <c r="Q19" s="334">
        <v>1088</v>
      </c>
      <c r="R19" s="334">
        <v>14999.89</v>
      </c>
      <c r="U19" s="330">
        <v>37680</v>
      </c>
      <c r="V19" s="332">
        <v>998</v>
      </c>
      <c r="W19" s="332"/>
    </row>
    <row r="20" spans="2:23" x14ac:dyDescent="0.25">
      <c r="B20" s="330">
        <v>39238</v>
      </c>
      <c r="C20" s="331">
        <v>11.5</v>
      </c>
      <c r="E20" s="330">
        <v>39221</v>
      </c>
      <c r="F20" s="325">
        <v>3.06</v>
      </c>
      <c r="H20" s="330">
        <v>38835</v>
      </c>
      <c r="I20" s="325">
        <v>5.85</v>
      </c>
      <c r="K20" s="330">
        <v>42338</v>
      </c>
      <c r="L20" s="332">
        <v>1003</v>
      </c>
      <c r="M20" s="332">
        <v>0</v>
      </c>
      <c r="N20" s="332">
        <v>6958</v>
      </c>
      <c r="P20" s="330">
        <v>42551</v>
      </c>
      <c r="Q20" s="334">
        <v>1719</v>
      </c>
      <c r="R20" s="334">
        <v>16718.89</v>
      </c>
      <c r="U20" s="330">
        <v>37711</v>
      </c>
      <c r="V20" s="332">
        <v>4041</v>
      </c>
      <c r="W20" s="332"/>
    </row>
    <row r="21" spans="2:23" x14ac:dyDescent="0.25">
      <c r="B21" s="330">
        <v>39309</v>
      </c>
      <c r="C21" s="331">
        <v>12</v>
      </c>
      <c r="E21" s="330">
        <v>39284</v>
      </c>
      <c r="F21" s="325">
        <v>3.33</v>
      </c>
      <c r="H21" s="330">
        <v>38948</v>
      </c>
      <c r="I21" s="325">
        <v>6.12</v>
      </c>
      <c r="K21" s="330">
        <v>42369</v>
      </c>
      <c r="L21" s="332">
        <v>1000</v>
      </c>
      <c r="M21" s="332">
        <v>1300</v>
      </c>
      <c r="N21" s="332">
        <v>6658</v>
      </c>
      <c r="P21" s="330">
        <v>42582</v>
      </c>
      <c r="Q21" s="334">
        <v>1398.11</v>
      </c>
      <c r="R21" s="334">
        <v>18117</v>
      </c>
      <c r="U21" s="330">
        <v>37741</v>
      </c>
      <c r="V21" s="332">
        <v>2622</v>
      </c>
      <c r="W21" s="332"/>
    </row>
    <row r="22" spans="2:23" x14ac:dyDescent="0.25">
      <c r="B22" s="330">
        <v>39350</v>
      </c>
      <c r="C22" s="331">
        <v>12.5</v>
      </c>
      <c r="E22" s="330">
        <v>39316</v>
      </c>
      <c r="F22" s="325">
        <v>3.6</v>
      </c>
      <c r="H22" s="330">
        <v>39159</v>
      </c>
      <c r="I22" s="325">
        <v>6.39</v>
      </c>
      <c r="K22" s="330">
        <v>42400</v>
      </c>
      <c r="L22" s="335">
        <v>8625</v>
      </c>
      <c r="M22" s="332">
        <v>2500</v>
      </c>
      <c r="N22" s="332">
        <v>12783</v>
      </c>
      <c r="P22" s="330">
        <v>42613</v>
      </c>
      <c r="Q22" s="334">
        <v>683</v>
      </c>
      <c r="R22" s="334">
        <v>18800</v>
      </c>
      <c r="U22" s="330">
        <v>37772</v>
      </c>
      <c r="V22" s="332">
        <v>2971</v>
      </c>
      <c r="W22" s="332"/>
    </row>
    <row r="23" spans="2:23" x14ac:dyDescent="0.25">
      <c r="B23" s="330">
        <v>39380</v>
      </c>
      <c r="C23" s="331">
        <v>13</v>
      </c>
      <c r="E23" s="330">
        <v>39340</v>
      </c>
      <c r="F23" s="325">
        <v>3.87</v>
      </c>
      <c r="H23" s="330">
        <v>39221</v>
      </c>
      <c r="I23" s="325">
        <v>6.57</v>
      </c>
      <c r="K23" s="330">
        <v>42429</v>
      </c>
      <c r="L23" s="332">
        <v>1630</v>
      </c>
      <c r="M23" s="332">
        <v>1100</v>
      </c>
      <c r="N23" s="332">
        <v>13313</v>
      </c>
      <c r="P23" s="330">
        <v>42643</v>
      </c>
      <c r="Q23" s="334">
        <v>445</v>
      </c>
      <c r="R23" s="334">
        <v>19245</v>
      </c>
      <c r="U23" s="330">
        <v>37802</v>
      </c>
      <c r="V23" s="332">
        <v>5842</v>
      </c>
      <c r="W23" s="332"/>
    </row>
    <row r="24" spans="2:23" x14ac:dyDescent="0.25">
      <c r="B24" s="330">
        <v>39412</v>
      </c>
      <c r="C24" s="331">
        <v>13.5</v>
      </c>
      <c r="E24" s="330">
        <v>39437</v>
      </c>
      <c r="F24" s="325">
        <v>4.1399999999999997</v>
      </c>
      <c r="H24" s="330">
        <v>39284</v>
      </c>
      <c r="I24" s="325">
        <v>6.84</v>
      </c>
      <c r="K24" s="330">
        <v>42460</v>
      </c>
      <c r="L24" s="332"/>
      <c r="M24" s="332"/>
      <c r="N24" s="332">
        <v>13313</v>
      </c>
      <c r="P24" s="330">
        <v>42674</v>
      </c>
      <c r="Q24" s="334">
        <v>511</v>
      </c>
      <c r="R24" s="334">
        <v>19756</v>
      </c>
      <c r="U24" s="330">
        <v>37833</v>
      </c>
      <c r="V24" s="332">
        <v>1344</v>
      </c>
      <c r="W24" s="332"/>
    </row>
    <row r="25" spans="2:23" x14ac:dyDescent="0.25">
      <c r="B25" s="330">
        <v>39441</v>
      </c>
      <c r="C25" s="331">
        <v>14.5</v>
      </c>
      <c r="E25" s="330">
        <v>39730</v>
      </c>
      <c r="F25" s="325">
        <v>3.87</v>
      </c>
      <c r="H25" s="330">
        <v>39316</v>
      </c>
      <c r="I25" s="325">
        <v>7.02</v>
      </c>
      <c r="K25" s="330">
        <v>42490</v>
      </c>
      <c r="L25" s="335">
        <v>7150</v>
      </c>
      <c r="M25" s="332">
        <v>5510</v>
      </c>
      <c r="N25" s="332">
        <v>14953</v>
      </c>
      <c r="P25" s="330">
        <v>42704</v>
      </c>
      <c r="Q25" s="334">
        <v>355</v>
      </c>
      <c r="R25" s="334">
        <v>20111</v>
      </c>
      <c r="U25" s="330">
        <v>37864</v>
      </c>
      <c r="V25" s="332">
        <v>3321</v>
      </c>
      <c r="W25" s="332"/>
    </row>
    <row r="26" spans="2:23" x14ac:dyDescent="0.25">
      <c r="B26" s="330">
        <v>39472</v>
      </c>
      <c r="C26" s="331">
        <v>15</v>
      </c>
      <c r="E26" s="330">
        <v>39751</v>
      </c>
      <c r="F26" s="325">
        <v>3.6</v>
      </c>
      <c r="H26" s="330">
        <v>39340</v>
      </c>
      <c r="I26" s="325">
        <v>7.29</v>
      </c>
      <c r="K26" s="330">
        <v>42521</v>
      </c>
      <c r="L26" s="332">
        <v>2900</v>
      </c>
      <c r="M26" s="332">
        <v>1478</v>
      </c>
      <c r="N26" s="332">
        <v>16375</v>
      </c>
      <c r="P26" s="330">
        <v>42735</v>
      </c>
      <c r="Q26" s="334">
        <v>415</v>
      </c>
      <c r="R26" s="334">
        <v>20526</v>
      </c>
      <c r="U26" s="330">
        <v>37894</v>
      </c>
      <c r="V26" s="332">
        <v>4040</v>
      </c>
      <c r="W26" s="332"/>
    </row>
    <row r="27" spans="2:23" x14ac:dyDescent="0.25">
      <c r="B27" s="330">
        <v>39532</v>
      </c>
      <c r="C27" s="331">
        <v>15.5</v>
      </c>
      <c r="E27" s="330">
        <v>39779</v>
      </c>
      <c r="F27" s="325">
        <v>2.52</v>
      </c>
      <c r="H27" s="330">
        <v>39437</v>
      </c>
      <c r="I27" s="325">
        <v>7.47</v>
      </c>
      <c r="K27" s="330">
        <v>42551</v>
      </c>
      <c r="L27" s="332">
        <v>2080</v>
      </c>
      <c r="M27" s="332">
        <v>1000</v>
      </c>
      <c r="N27" s="332">
        <v>17455</v>
      </c>
      <c r="P27" s="330">
        <v>42766</v>
      </c>
      <c r="Q27" s="334">
        <v>543</v>
      </c>
      <c r="R27" s="334">
        <v>21069</v>
      </c>
      <c r="U27" s="330">
        <v>37925</v>
      </c>
      <c r="V27" s="332">
        <v>1218</v>
      </c>
      <c r="W27" s="332"/>
    </row>
    <row r="28" spans="2:23" x14ac:dyDescent="0.25">
      <c r="B28" s="330">
        <v>39563</v>
      </c>
      <c r="C28" s="331">
        <v>16</v>
      </c>
      <c r="E28" s="330">
        <v>39805</v>
      </c>
      <c r="F28" s="325">
        <v>2.25</v>
      </c>
      <c r="H28" s="330">
        <v>39707</v>
      </c>
      <c r="I28" s="325">
        <v>7.2</v>
      </c>
      <c r="K28" s="330">
        <v>42582</v>
      </c>
      <c r="L28" s="332">
        <v>4860</v>
      </c>
      <c r="M28" s="332">
        <v>5290</v>
      </c>
      <c r="N28" s="332">
        <v>17025</v>
      </c>
      <c r="P28" s="330">
        <v>42794</v>
      </c>
      <c r="Q28" s="334"/>
      <c r="R28" s="334">
        <v>21069</v>
      </c>
      <c r="U28" s="330">
        <v>37955</v>
      </c>
      <c r="V28" s="332">
        <v>1832</v>
      </c>
      <c r="W28" s="332"/>
    </row>
    <row r="29" spans="2:23" x14ac:dyDescent="0.25">
      <c r="B29" s="330">
        <v>39588</v>
      </c>
      <c r="C29" s="331">
        <v>16.5</v>
      </c>
      <c r="E29" s="330">
        <v>40471</v>
      </c>
      <c r="F29" s="325">
        <v>2.5</v>
      </c>
      <c r="H29" s="330">
        <v>39730</v>
      </c>
      <c r="I29" s="325">
        <v>6.93</v>
      </c>
      <c r="K29" s="330">
        <v>42613</v>
      </c>
      <c r="L29" s="332">
        <v>2890</v>
      </c>
      <c r="M29" s="332">
        <v>2370</v>
      </c>
      <c r="N29" s="332">
        <v>17545</v>
      </c>
      <c r="P29" s="330">
        <v>42825</v>
      </c>
      <c r="Q29" s="334">
        <v>1089</v>
      </c>
      <c r="R29" s="334">
        <v>22158</v>
      </c>
      <c r="U29" s="330">
        <v>37986</v>
      </c>
      <c r="V29" s="332">
        <v>2498</v>
      </c>
      <c r="W29" s="332">
        <v>34113</v>
      </c>
    </row>
    <row r="30" spans="2:23" x14ac:dyDescent="0.25">
      <c r="B30" s="330">
        <v>39614</v>
      </c>
      <c r="C30" s="331">
        <v>17</v>
      </c>
      <c r="E30" s="330">
        <v>40538</v>
      </c>
      <c r="F30" s="325">
        <v>2.75</v>
      </c>
      <c r="H30" s="330">
        <v>39751</v>
      </c>
      <c r="I30" s="325">
        <v>6.66</v>
      </c>
      <c r="K30" s="330">
        <v>42643</v>
      </c>
      <c r="L30" s="332">
        <v>2750</v>
      </c>
      <c r="M30" s="332">
        <v>1232</v>
      </c>
      <c r="N30" s="332">
        <v>19063</v>
      </c>
      <c r="P30" s="330">
        <v>42855</v>
      </c>
      <c r="Q30" s="334">
        <v>839</v>
      </c>
      <c r="R30" s="334">
        <v>22997</v>
      </c>
      <c r="U30" s="330">
        <v>38017</v>
      </c>
      <c r="V30" s="332">
        <v>2114</v>
      </c>
      <c r="W30" s="332"/>
    </row>
    <row r="31" spans="2:23" x14ac:dyDescent="0.25">
      <c r="B31" s="330">
        <v>39624</v>
      </c>
      <c r="C31" s="331">
        <v>17.5</v>
      </c>
      <c r="E31" s="330">
        <v>40583</v>
      </c>
      <c r="F31" s="325">
        <v>3</v>
      </c>
      <c r="H31" s="330">
        <v>39779</v>
      </c>
      <c r="I31" s="325">
        <v>5.58</v>
      </c>
      <c r="K31" s="330">
        <v>42674</v>
      </c>
      <c r="L31" s="332">
        <v>7630</v>
      </c>
      <c r="M31" s="332">
        <v>5575</v>
      </c>
      <c r="N31" s="332">
        <v>21118</v>
      </c>
      <c r="P31" s="330">
        <v>42886</v>
      </c>
      <c r="Q31" s="334">
        <v>476</v>
      </c>
      <c r="R31" s="334">
        <v>23473</v>
      </c>
      <c r="U31" s="330">
        <v>38046</v>
      </c>
      <c r="V31" s="332">
        <v>438</v>
      </c>
      <c r="W31" s="332"/>
    </row>
    <row r="32" spans="2:23" x14ac:dyDescent="0.25">
      <c r="B32" s="330">
        <v>39716</v>
      </c>
      <c r="C32" s="331">
        <v>17.5</v>
      </c>
      <c r="E32" s="330">
        <v>40639</v>
      </c>
      <c r="F32" s="325">
        <v>3.25</v>
      </c>
      <c r="H32" s="330">
        <v>39805</v>
      </c>
      <c r="I32" s="325">
        <v>5.31</v>
      </c>
      <c r="K32" s="330">
        <v>42704</v>
      </c>
      <c r="L32" s="332">
        <v>7390</v>
      </c>
      <c r="M32" s="332">
        <v>1150</v>
      </c>
      <c r="N32" s="332">
        <v>27358</v>
      </c>
      <c r="P32" s="330">
        <v>42916</v>
      </c>
      <c r="Q32" s="334">
        <v>638</v>
      </c>
      <c r="R32" s="334">
        <v>24111</v>
      </c>
      <c r="U32" s="330">
        <v>38077</v>
      </c>
      <c r="V32" s="332">
        <v>6557</v>
      </c>
      <c r="W32" s="332"/>
    </row>
    <row r="33" spans="2:23" x14ac:dyDescent="0.25">
      <c r="B33" s="330">
        <v>39736</v>
      </c>
      <c r="C33" s="331">
        <v>17</v>
      </c>
      <c r="E33" s="330">
        <v>40731</v>
      </c>
      <c r="F33" s="325">
        <v>3.5</v>
      </c>
      <c r="H33" s="330">
        <v>40471</v>
      </c>
      <c r="I33" s="325">
        <v>5.56</v>
      </c>
      <c r="K33" s="330">
        <v>42735</v>
      </c>
      <c r="L33" s="332">
        <v>7330</v>
      </c>
      <c r="M33" s="332">
        <v>115</v>
      </c>
      <c r="N33" s="332">
        <v>34573</v>
      </c>
      <c r="P33" s="330">
        <v>42947</v>
      </c>
      <c r="Q33" s="334">
        <v>583</v>
      </c>
      <c r="R33" s="334">
        <v>24694</v>
      </c>
      <c r="U33" s="330">
        <v>38107</v>
      </c>
      <c r="V33" s="332">
        <v>2731</v>
      </c>
      <c r="W33" s="332"/>
    </row>
    <row r="34" spans="2:23" x14ac:dyDescent="0.25">
      <c r="B34" s="330">
        <v>39787</v>
      </c>
      <c r="C34" s="331">
        <v>16</v>
      </c>
      <c r="E34" s="330">
        <v>41068</v>
      </c>
      <c r="F34" s="325">
        <v>3.25</v>
      </c>
      <c r="H34" s="330">
        <v>40538</v>
      </c>
      <c r="I34" s="325">
        <v>5.81</v>
      </c>
      <c r="K34" s="330">
        <v>42766</v>
      </c>
      <c r="L34" s="332">
        <v>5510</v>
      </c>
      <c r="M34" s="332">
        <v>4355</v>
      </c>
      <c r="N34" s="332">
        <v>35728</v>
      </c>
      <c r="P34" s="330">
        <v>42978</v>
      </c>
      <c r="Q34" s="334">
        <v>347</v>
      </c>
      <c r="R34" s="334">
        <v>25041</v>
      </c>
      <c r="U34" s="330">
        <v>38138</v>
      </c>
      <c r="V34" s="332">
        <v>2443</v>
      </c>
      <c r="W34" s="332"/>
    </row>
    <row r="35" spans="2:23" x14ac:dyDescent="0.25">
      <c r="B35" s="330">
        <v>39807</v>
      </c>
      <c r="C35" s="331">
        <v>15.5</v>
      </c>
      <c r="E35" s="330">
        <v>41096</v>
      </c>
      <c r="F35" s="325">
        <v>3</v>
      </c>
      <c r="H35" s="330">
        <v>40583</v>
      </c>
      <c r="I35" s="325">
        <v>6.06</v>
      </c>
      <c r="K35" s="330">
        <v>42794</v>
      </c>
      <c r="L35" s="332">
        <v>3935</v>
      </c>
      <c r="M35" s="332">
        <v>2050</v>
      </c>
      <c r="N35" s="332">
        <v>37613</v>
      </c>
      <c r="P35" s="330">
        <v>43008</v>
      </c>
      <c r="Q35" s="334">
        <v>324</v>
      </c>
      <c r="R35" s="334">
        <v>25365</v>
      </c>
      <c r="U35" s="330">
        <v>38168</v>
      </c>
      <c r="V35" s="332">
        <v>3229</v>
      </c>
      <c r="W35" s="332"/>
    </row>
    <row r="36" spans="2:23" x14ac:dyDescent="0.25">
      <c r="B36" s="330">
        <v>40196</v>
      </c>
      <c r="C36" s="331">
        <v>16</v>
      </c>
      <c r="E36" s="330">
        <v>41965</v>
      </c>
      <c r="F36" s="325">
        <v>2.75</v>
      </c>
      <c r="H36" s="330">
        <v>40639</v>
      </c>
      <c r="I36" s="325">
        <v>6.31</v>
      </c>
      <c r="K36" s="330">
        <v>42825</v>
      </c>
      <c r="L36" s="332">
        <v>4970</v>
      </c>
      <c r="M36" s="332">
        <v>1940</v>
      </c>
      <c r="N36" s="332">
        <v>40643</v>
      </c>
      <c r="P36" s="330">
        <v>43039</v>
      </c>
      <c r="Q36" s="334">
        <v>384</v>
      </c>
      <c r="R36" s="334">
        <v>25749</v>
      </c>
      <c r="U36" s="330">
        <v>38199</v>
      </c>
      <c r="V36" s="332">
        <v>590</v>
      </c>
      <c r="W36" s="332"/>
    </row>
    <row r="37" spans="2:23" x14ac:dyDescent="0.25">
      <c r="B37" s="330">
        <v>40234</v>
      </c>
      <c r="C37" s="331">
        <v>16.5</v>
      </c>
      <c r="E37" s="330">
        <v>42064</v>
      </c>
      <c r="F37" s="325">
        <v>2.5</v>
      </c>
      <c r="H37" s="330">
        <v>40731</v>
      </c>
      <c r="I37" s="325">
        <v>6.56</v>
      </c>
      <c r="K37" s="330">
        <v>42855</v>
      </c>
      <c r="L37" s="332">
        <v>4955</v>
      </c>
      <c r="M37" s="332">
        <v>4515</v>
      </c>
      <c r="N37" s="332">
        <v>41083</v>
      </c>
      <c r="P37" s="330">
        <v>43069</v>
      </c>
      <c r="Q37" s="334">
        <v>468</v>
      </c>
      <c r="R37" s="334">
        <v>26217</v>
      </c>
      <c r="U37" s="330">
        <v>38230</v>
      </c>
      <c r="V37" s="332">
        <v>1501</v>
      </c>
      <c r="W37" s="332"/>
    </row>
    <row r="38" spans="2:23" x14ac:dyDescent="0.25">
      <c r="B38" s="330">
        <v>40308</v>
      </c>
      <c r="C38" s="331">
        <v>17</v>
      </c>
      <c r="E38" s="330">
        <v>42135</v>
      </c>
      <c r="F38" s="325">
        <v>2.25</v>
      </c>
      <c r="H38" s="330">
        <v>41068</v>
      </c>
      <c r="I38" s="325">
        <v>6.31</v>
      </c>
      <c r="K38" s="330">
        <v>42886</v>
      </c>
      <c r="L38" s="332">
        <v>4590</v>
      </c>
      <c r="M38" s="332">
        <v>4095</v>
      </c>
      <c r="N38" s="332">
        <v>41578</v>
      </c>
      <c r="P38" s="330">
        <v>43100</v>
      </c>
      <c r="Q38" s="334">
        <v>659</v>
      </c>
      <c r="R38" s="334">
        <v>26876</v>
      </c>
      <c r="U38" s="330">
        <v>38260</v>
      </c>
      <c r="V38" s="332">
        <v>2981</v>
      </c>
      <c r="W38" s="332"/>
    </row>
    <row r="39" spans="2:23" x14ac:dyDescent="0.25">
      <c r="B39" s="330">
        <v>40498</v>
      </c>
      <c r="C39" s="331">
        <v>17.5</v>
      </c>
      <c r="E39" s="330">
        <v>42183</v>
      </c>
      <c r="F39" s="325">
        <v>2</v>
      </c>
      <c r="H39" s="330">
        <v>41096</v>
      </c>
      <c r="I39" s="325">
        <v>6</v>
      </c>
      <c r="K39" s="330">
        <v>42916</v>
      </c>
      <c r="L39" s="332">
        <v>4980</v>
      </c>
      <c r="M39" s="332">
        <v>4313</v>
      </c>
      <c r="N39" s="332">
        <v>42245</v>
      </c>
      <c r="P39" s="330">
        <v>43131</v>
      </c>
      <c r="Q39" s="334">
        <v>720</v>
      </c>
      <c r="R39" s="334">
        <v>27596</v>
      </c>
      <c r="U39" s="330">
        <v>38291</v>
      </c>
      <c r="V39" s="332">
        <v>483</v>
      </c>
      <c r="W39" s="332"/>
    </row>
    <row r="40" spans="2:23" x14ac:dyDescent="0.25">
      <c r="B40" s="330">
        <v>40511</v>
      </c>
      <c r="C40" s="331">
        <v>18</v>
      </c>
      <c r="E40" s="330">
        <v>42242</v>
      </c>
      <c r="F40" s="325">
        <v>1.75</v>
      </c>
      <c r="H40" s="330">
        <v>41965</v>
      </c>
      <c r="I40" s="325">
        <v>5.6</v>
      </c>
      <c r="K40" s="330">
        <v>42947</v>
      </c>
      <c r="L40" s="332">
        <v>3600</v>
      </c>
      <c r="M40" s="332">
        <v>3575</v>
      </c>
      <c r="N40" s="332">
        <v>42270</v>
      </c>
      <c r="P40" s="330">
        <v>43159</v>
      </c>
      <c r="Q40" s="334">
        <v>1510</v>
      </c>
      <c r="R40" s="334">
        <v>29106</v>
      </c>
      <c r="U40" s="330">
        <v>38321</v>
      </c>
      <c r="V40" s="332">
        <v>1977</v>
      </c>
      <c r="W40" s="332"/>
    </row>
    <row r="41" spans="2:23" x14ac:dyDescent="0.25">
      <c r="B41" s="330">
        <v>40532</v>
      </c>
      <c r="C41" s="331">
        <v>18.5</v>
      </c>
      <c r="E41" s="330">
        <v>42301</v>
      </c>
      <c r="F41" s="325">
        <v>1.5</v>
      </c>
      <c r="H41" s="330">
        <v>42064</v>
      </c>
      <c r="I41" s="325">
        <v>5.35</v>
      </c>
      <c r="K41" s="330">
        <v>42978</v>
      </c>
      <c r="L41" s="332">
        <v>3995</v>
      </c>
      <c r="M41" s="332">
        <v>2875</v>
      </c>
      <c r="N41" s="332">
        <v>43390</v>
      </c>
      <c r="P41" s="330">
        <v>43190</v>
      </c>
      <c r="Q41" s="334">
        <v>808</v>
      </c>
      <c r="R41" s="334">
        <v>29914</v>
      </c>
      <c r="U41" s="330">
        <v>38352</v>
      </c>
      <c r="V41" s="332">
        <v>3586</v>
      </c>
      <c r="W41" s="332">
        <v>28629</v>
      </c>
    </row>
    <row r="42" spans="2:23" x14ac:dyDescent="0.25">
      <c r="B42" s="330">
        <v>40563</v>
      </c>
      <c r="C42" s="331">
        <v>19</v>
      </c>
      <c r="H42" s="330">
        <v>42135</v>
      </c>
      <c r="I42" s="325">
        <v>5.0999999999999996</v>
      </c>
      <c r="K42" s="330">
        <v>43008</v>
      </c>
      <c r="L42" s="332">
        <v>2980</v>
      </c>
      <c r="M42" s="332">
        <v>2830</v>
      </c>
      <c r="N42" s="332">
        <v>43540</v>
      </c>
      <c r="P42" s="330">
        <v>43220</v>
      </c>
      <c r="Q42" s="334">
        <v>532</v>
      </c>
      <c r="R42" s="334">
        <v>30446</v>
      </c>
      <c r="U42" s="330">
        <v>38383</v>
      </c>
      <c r="V42" s="332">
        <v>3620</v>
      </c>
      <c r="W42" s="332"/>
    </row>
    <row r="43" spans="2:23" x14ac:dyDescent="0.25">
      <c r="B43" s="330">
        <v>40598</v>
      </c>
      <c r="C43" s="331">
        <v>19.5</v>
      </c>
      <c r="H43" s="330">
        <v>42183</v>
      </c>
      <c r="I43" s="325">
        <v>4.8499999999999996</v>
      </c>
      <c r="K43" s="330">
        <v>43039</v>
      </c>
      <c r="L43" s="332">
        <v>4980</v>
      </c>
      <c r="M43" s="332">
        <v>4395</v>
      </c>
      <c r="N43" s="332">
        <v>44125</v>
      </c>
      <c r="P43" s="330">
        <v>43251</v>
      </c>
      <c r="Q43" s="334">
        <v>801</v>
      </c>
      <c r="R43" s="334">
        <v>31247</v>
      </c>
      <c r="U43" s="330">
        <v>38411</v>
      </c>
      <c r="V43" s="332">
        <v>824</v>
      </c>
      <c r="W43" s="332"/>
    </row>
    <row r="44" spans="2:23" x14ac:dyDescent="0.25">
      <c r="B44" s="330">
        <v>40627</v>
      </c>
      <c r="C44" s="331">
        <v>20</v>
      </c>
      <c r="H44" s="330">
        <v>42242</v>
      </c>
      <c r="I44" s="325">
        <v>4.5999999999999996</v>
      </c>
      <c r="K44" s="330">
        <v>43069</v>
      </c>
      <c r="L44" s="332">
        <v>4040</v>
      </c>
      <c r="M44" s="332">
        <v>3960</v>
      </c>
      <c r="N44" s="332">
        <v>44205</v>
      </c>
      <c r="P44" s="330">
        <v>43281</v>
      </c>
      <c r="Q44" s="334">
        <v>605</v>
      </c>
      <c r="R44" s="334">
        <v>31852</v>
      </c>
      <c r="U44" s="330">
        <v>38442</v>
      </c>
      <c r="V44" s="332">
        <v>4189</v>
      </c>
      <c r="W44" s="332"/>
    </row>
    <row r="45" spans="2:23" x14ac:dyDescent="0.25">
      <c r="B45" s="330">
        <v>40654</v>
      </c>
      <c r="C45" s="331">
        <v>20.5</v>
      </c>
      <c r="H45" s="330">
        <v>42301</v>
      </c>
      <c r="I45" s="325">
        <v>4.3499999999999996</v>
      </c>
      <c r="K45" s="330">
        <v>43100</v>
      </c>
      <c r="L45" s="332">
        <v>4760</v>
      </c>
      <c r="M45" s="332">
        <v>3750</v>
      </c>
      <c r="N45" s="332">
        <v>45215</v>
      </c>
      <c r="P45" s="330">
        <v>43312</v>
      </c>
      <c r="Q45" s="334"/>
      <c r="R45" s="334"/>
      <c r="U45" s="330">
        <v>38472</v>
      </c>
      <c r="V45" s="332">
        <v>1999</v>
      </c>
      <c r="W45" s="332"/>
    </row>
    <row r="46" spans="2:23" x14ac:dyDescent="0.25">
      <c r="B46" s="330">
        <v>40681</v>
      </c>
      <c r="C46" s="331">
        <v>21</v>
      </c>
      <c r="K46" s="330">
        <v>43131</v>
      </c>
      <c r="L46" s="332">
        <v>3980</v>
      </c>
      <c r="M46" s="332">
        <v>2895</v>
      </c>
      <c r="N46" s="332">
        <v>46300</v>
      </c>
      <c r="P46" s="330">
        <v>43343</v>
      </c>
      <c r="Q46" s="334"/>
      <c r="R46" s="334"/>
      <c r="U46" s="330">
        <v>38503</v>
      </c>
      <c r="V46" s="332">
        <v>1968</v>
      </c>
      <c r="W46" s="332"/>
    </row>
    <row r="47" spans="2:23" x14ac:dyDescent="0.25">
      <c r="B47" s="330">
        <v>40714</v>
      </c>
      <c r="C47" s="331">
        <v>21.5</v>
      </c>
      <c r="K47" s="330">
        <v>43159</v>
      </c>
      <c r="L47" s="332">
        <v>3930</v>
      </c>
      <c r="M47" s="332">
        <v>2435</v>
      </c>
      <c r="N47" s="332">
        <v>47795</v>
      </c>
      <c r="P47" s="330">
        <v>43373</v>
      </c>
      <c r="Q47" s="334"/>
      <c r="R47" s="334"/>
      <c r="U47" s="330">
        <v>38533</v>
      </c>
      <c r="V47" s="332">
        <v>4723</v>
      </c>
      <c r="W47" s="332"/>
    </row>
    <row r="48" spans="2:23" x14ac:dyDescent="0.25">
      <c r="B48" s="330">
        <v>40882</v>
      </c>
      <c r="C48" s="331">
        <v>21</v>
      </c>
      <c r="K48" s="330">
        <v>43190</v>
      </c>
      <c r="L48" s="332">
        <v>4325</v>
      </c>
      <c r="M48" s="332">
        <v>2950</v>
      </c>
      <c r="N48" s="332">
        <v>49170</v>
      </c>
      <c r="P48" s="330">
        <v>43404</v>
      </c>
      <c r="Q48" s="334"/>
      <c r="R48" s="334"/>
      <c r="U48" s="330">
        <v>38564</v>
      </c>
      <c r="V48" s="332">
        <v>629</v>
      </c>
      <c r="W48" s="332"/>
    </row>
    <row r="49" spans="2:23" x14ac:dyDescent="0.25">
      <c r="B49" s="330">
        <v>40963</v>
      </c>
      <c r="C49" s="331">
        <v>20.5</v>
      </c>
      <c r="K49" s="330">
        <v>43220</v>
      </c>
      <c r="L49" s="332">
        <v>3675</v>
      </c>
      <c r="M49" s="332">
        <v>12675</v>
      </c>
      <c r="N49" s="332">
        <v>40170</v>
      </c>
      <c r="P49" s="330">
        <v>43434</v>
      </c>
      <c r="Q49" s="334"/>
      <c r="R49" s="334"/>
      <c r="U49" s="330">
        <v>38595</v>
      </c>
      <c r="V49" s="332">
        <v>2097</v>
      </c>
      <c r="W49" s="332"/>
    </row>
    <row r="50" spans="2:23" x14ac:dyDescent="0.25">
      <c r="B50" s="330">
        <v>41047</v>
      </c>
      <c r="C50" s="331">
        <v>20</v>
      </c>
      <c r="K50" s="330">
        <v>43251</v>
      </c>
      <c r="L50" s="332">
        <v>1560</v>
      </c>
      <c r="M50" s="332">
        <v>1560</v>
      </c>
      <c r="N50" s="332">
        <v>40170</v>
      </c>
      <c r="P50" s="330">
        <v>43465</v>
      </c>
      <c r="Q50" s="334"/>
      <c r="R50" s="334"/>
      <c r="U50" s="330">
        <v>38625</v>
      </c>
      <c r="V50" s="332">
        <v>6041</v>
      </c>
      <c r="W50" s="332"/>
    </row>
    <row r="51" spans="2:23" x14ac:dyDescent="0.25">
      <c r="B51" s="330">
        <v>42040</v>
      </c>
      <c r="C51" s="331">
        <v>19.5</v>
      </c>
      <c r="K51" s="330">
        <v>43281</v>
      </c>
      <c r="L51" s="335">
        <v>6630</v>
      </c>
      <c r="M51" s="332">
        <v>2595</v>
      </c>
      <c r="N51" s="332">
        <v>44205</v>
      </c>
      <c r="P51" s="330">
        <v>43496</v>
      </c>
      <c r="Q51" s="334"/>
      <c r="R51" s="334"/>
      <c r="U51" s="330">
        <v>38656</v>
      </c>
      <c r="V51" s="332">
        <v>-974</v>
      </c>
      <c r="W51" s="332"/>
    </row>
    <row r="52" spans="2:23" x14ac:dyDescent="0.25">
      <c r="B52" s="330">
        <v>42114</v>
      </c>
      <c r="C52" s="331">
        <v>18.5</v>
      </c>
      <c r="M52" s="336"/>
      <c r="P52" s="330">
        <v>43524</v>
      </c>
      <c r="Q52" s="334"/>
      <c r="R52" s="334"/>
      <c r="U52" s="330">
        <v>38686</v>
      </c>
      <c r="V52" s="332">
        <v>2368</v>
      </c>
      <c r="W52" s="332"/>
    </row>
    <row r="53" spans="2:23" x14ac:dyDescent="0.25">
      <c r="B53" s="330">
        <v>42253</v>
      </c>
      <c r="C53" s="331">
        <v>18</v>
      </c>
      <c r="P53" s="330">
        <v>43555</v>
      </c>
      <c r="Q53" s="334"/>
      <c r="R53" s="334"/>
      <c r="U53" s="330">
        <v>38717</v>
      </c>
      <c r="V53" s="332">
        <v>2524</v>
      </c>
      <c r="W53" s="332">
        <v>30008</v>
      </c>
    </row>
    <row r="54" spans="2:23" x14ac:dyDescent="0.25">
      <c r="B54" s="330">
        <v>42301</v>
      </c>
      <c r="C54" s="331">
        <v>17.5</v>
      </c>
      <c r="P54" s="330">
        <v>43585</v>
      </c>
      <c r="Q54" s="334"/>
      <c r="R54" s="334"/>
      <c r="U54" s="330">
        <v>38748</v>
      </c>
      <c r="V54" s="332">
        <v>6323</v>
      </c>
      <c r="W54" s="332"/>
    </row>
    <row r="55" spans="2:23" x14ac:dyDescent="0.25">
      <c r="B55" s="330">
        <v>42430</v>
      </c>
      <c r="C55" s="331">
        <v>17</v>
      </c>
      <c r="P55" s="330">
        <v>43616</v>
      </c>
      <c r="Q55" s="334"/>
      <c r="R55" s="334"/>
      <c r="U55" s="330">
        <v>38776</v>
      </c>
      <c r="V55" s="332">
        <v>1737</v>
      </c>
      <c r="W55" s="332"/>
    </row>
    <row r="56" spans="2:23" x14ac:dyDescent="0.25">
      <c r="B56" s="330">
        <v>43215</v>
      </c>
      <c r="C56" s="331">
        <v>16</v>
      </c>
      <c r="U56" s="330">
        <v>38807</v>
      </c>
      <c r="V56" s="332">
        <v>7472</v>
      </c>
      <c r="W56" s="332"/>
    </row>
    <row r="57" spans="2:23" x14ac:dyDescent="0.25">
      <c r="B57" s="330">
        <v>43286</v>
      </c>
      <c r="C57" s="331">
        <v>15.5</v>
      </c>
      <c r="U57" s="330">
        <v>38837</v>
      </c>
      <c r="V57" s="332">
        <v>3325</v>
      </c>
      <c r="W57" s="332"/>
    </row>
    <row r="58" spans="2:23" x14ac:dyDescent="0.25">
      <c r="U58" s="330">
        <v>38868</v>
      </c>
      <c r="V58" s="332">
        <v>3785</v>
      </c>
      <c r="W58" s="332"/>
    </row>
    <row r="59" spans="2:23" x14ac:dyDescent="0.25">
      <c r="U59" s="330">
        <v>38898</v>
      </c>
      <c r="V59" s="332">
        <v>3843</v>
      </c>
      <c r="W59" s="332"/>
    </row>
    <row r="60" spans="2:23" x14ac:dyDescent="0.25">
      <c r="U60" s="330">
        <v>38929</v>
      </c>
      <c r="V60" s="332">
        <v>2254</v>
      </c>
      <c r="W60" s="332"/>
    </row>
    <row r="61" spans="2:23" x14ac:dyDescent="0.25">
      <c r="U61" s="330">
        <v>38960</v>
      </c>
      <c r="V61" s="332">
        <v>3362</v>
      </c>
      <c r="W61" s="332"/>
    </row>
    <row r="62" spans="2:23" x14ac:dyDescent="0.25">
      <c r="U62" s="330">
        <v>38990</v>
      </c>
      <c r="V62" s="332">
        <v>3077</v>
      </c>
      <c r="W62" s="332"/>
    </row>
    <row r="63" spans="2:23" x14ac:dyDescent="0.25">
      <c r="U63" s="330">
        <v>39021</v>
      </c>
      <c r="V63" s="332">
        <v>894</v>
      </c>
      <c r="W63" s="332"/>
    </row>
    <row r="64" spans="2:23" x14ac:dyDescent="0.25">
      <c r="U64" s="330">
        <v>39051</v>
      </c>
      <c r="V64" s="332">
        <v>2788</v>
      </c>
      <c r="W64" s="332"/>
    </row>
    <row r="65" spans="21:23" x14ac:dyDescent="0.25">
      <c r="U65" s="330">
        <v>39082</v>
      </c>
      <c r="V65" s="332">
        <v>3837</v>
      </c>
      <c r="W65" s="332">
        <v>42696</v>
      </c>
    </row>
    <row r="66" spans="21:23" x14ac:dyDescent="0.25">
      <c r="U66" s="330">
        <v>39113</v>
      </c>
      <c r="V66" s="332">
        <v>6908</v>
      </c>
      <c r="W66" s="332"/>
    </row>
    <row r="67" spans="21:23" x14ac:dyDescent="0.25">
      <c r="U67" s="330">
        <v>39141</v>
      </c>
      <c r="V67" s="332">
        <v>3083</v>
      </c>
      <c r="W67" s="332"/>
    </row>
    <row r="68" spans="21:23" x14ac:dyDescent="0.25">
      <c r="U68" s="330">
        <v>39172</v>
      </c>
      <c r="V68" s="332">
        <v>6311</v>
      </c>
      <c r="W68" s="332"/>
    </row>
    <row r="69" spans="21:23" x14ac:dyDescent="0.25">
      <c r="U69" s="330">
        <v>39202</v>
      </c>
      <c r="V69" s="332">
        <v>6103</v>
      </c>
      <c r="W69" s="332"/>
    </row>
    <row r="70" spans="21:23" x14ac:dyDescent="0.25">
      <c r="U70" s="330">
        <v>39233</v>
      </c>
      <c r="V70" s="332">
        <v>3824</v>
      </c>
      <c r="W70" s="332"/>
    </row>
    <row r="71" spans="21:23" x14ac:dyDescent="0.25">
      <c r="U71" s="330">
        <v>39263</v>
      </c>
      <c r="V71" s="332">
        <v>7042</v>
      </c>
      <c r="W71" s="332"/>
    </row>
    <row r="72" spans="21:23" x14ac:dyDescent="0.25">
      <c r="U72" s="330">
        <v>39294</v>
      </c>
      <c r="V72" s="332">
        <v>3100</v>
      </c>
      <c r="W72" s="332"/>
    </row>
    <row r="73" spans="21:23" x14ac:dyDescent="0.25">
      <c r="U73" s="330">
        <v>39325</v>
      </c>
      <c r="V73" s="332">
        <v>6961</v>
      </c>
      <c r="W73" s="332"/>
    </row>
    <row r="74" spans="21:23" x14ac:dyDescent="0.25">
      <c r="U74" s="330">
        <v>39355</v>
      </c>
      <c r="V74" s="332">
        <v>5290</v>
      </c>
      <c r="W74" s="332"/>
    </row>
    <row r="75" spans="21:23" x14ac:dyDescent="0.25">
      <c r="U75" s="330">
        <v>39386</v>
      </c>
      <c r="V75" s="332">
        <v>3688</v>
      </c>
      <c r="W75" s="332"/>
    </row>
    <row r="76" spans="21:23" x14ac:dyDescent="0.25">
      <c r="U76" s="330">
        <v>39416</v>
      </c>
      <c r="V76" s="332">
        <v>3073</v>
      </c>
      <c r="W76" s="332"/>
    </row>
    <row r="77" spans="21:23" x14ac:dyDescent="0.25">
      <c r="U77" s="330">
        <v>39447</v>
      </c>
      <c r="V77" s="332">
        <v>4281</v>
      </c>
      <c r="W77" s="332">
        <v>59663</v>
      </c>
    </row>
    <row r="78" spans="21:23" x14ac:dyDescent="0.25">
      <c r="U78" s="330">
        <v>39478</v>
      </c>
      <c r="V78" s="332">
        <v>10859</v>
      </c>
      <c r="W78" s="332"/>
    </row>
    <row r="79" spans="21:23" x14ac:dyDescent="0.25">
      <c r="U79" s="330">
        <v>39507</v>
      </c>
      <c r="V79" s="332">
        <v>4731</v>
      </c>
      <c r="W79" s="332"/>
    </row>
    <row r="80" spans="21:23" x14ac:dyDescent="0.25">
      <c r="U80" s="330">
        <v>39538</v>
      </c>
      <c r="V80" s="332">
        <v>6391</v>
      </c>
      <c r="W80" s="332"/>
    </row>
    <row r="81" spans="21:23" x14ac:dyDescent="0.25">
      <c r="U81" s="330">
        <v>39568</v>
      </c>
      <c r="V81" s="332">
        <v>7076</v>
      </c>
      <c r="W81" s="332"/>
    </row>
    <row r="82" spans="21:23" x14ac:dyDescent="0.25">
      <c r="U82" s="330">
        <v>39599</v>
      </c>
      <c r="V82" s="332">
        <v>5678</v>
      </c>
      <c r="W82" s="332"/>
    </row>
    <row r="83" spans="21:23" x14ac:dyDescent="0.25">
      <c r="U83" s="330">
        <v>39629</v>
      </c>
      <c r="V83" s="332">
        <v>5976</v>
      </c>
      <c r="W83" s="332"/>
    </row>
    <row r="84" spans="21:23" x14ac:dyDescent="0.25">
      <c r="U84" s="330">
        <v>39660</v>
      </c>
      <c r="V84" s="332">
        <v>4890</v>
      </c>
      <c r="W84" s="332"/>
    </row>
    <row r="85" spans="21:23" x14ac:dyDescent="0.25">
      <c r="U85" s="330">
        <v>39691</v>
      </c>
      <c r="V85" s="332">
        <v>4575</v>
      </c>
      <c r="W85" s="332"/>
    </row>
    <row r="86" spans="21:23" x14ac:dyDescent="0.25">
      <c r="U86" s="330">
        <v>39721</v>
      </c>
      <c r="V86" s="332">
        <v>5659</v>
      </c>
      <c r="W86" s="332"/>
    </row>
    <row r="87" spans="21:23" x14ac:dyDescent="0.25">
      <c r="U87" s="330">
        <v>39752</v>
      </c>
      <c r="V87" s="332">
        <v>1288</v>
      </c>
      <c r="W87" s="332"/>
    </row>
    <row r="88" spans="21:23" x14ac:dyDescent="0.25">
      <c r="U88" s="330">
        <v>39782</v>
      </c>
      <c r="V88" s="332">
        <v>4517</v>
      </c>
      <c r="W88" s="332"/>
    </row>
    <row r="89" spans="21:23" x14ac:dyDescent="0.25">
      <c r="U89" s="330">
        <v>39813</v>
      </c>
      <c r="V89" s="332">
        <v>8164</v>
      </c>
      <c r="W89" s="332">
        <v>69802</v>
      </c>
    </row>
    <row r="90" spans="21:23" x14ac:dyDescent="0.25">
      <c r="U90" s="330">
        <v>39844</v>
      </c>
      <c r="V90" s="332">
        <v>13990</v>
      </c>
      <c r="W90" s="332"/>
    </row>
    <row r="91" spans="21:23" x14ac:dyDescent="0.25">
      <c r="U91" s="330">
        <v>39872</v>
      </c>
      <c r="V91" s="332">
        <v>11131</v>
      </c>
      <c r="W91" s="332"/>
    </row>
    <row r="92" spans="21:23" x14ac:dyDescent="0.25">
      <c r="U92" s="330">
        <v>39903</v>
      </c>
      <c r="V92" s="332">
        <v>22011</v>
      </c>
      <c r="W92" s="332"/>
    </row>
    <row r="93" spans="21:23" x14ac:dyDescent="0.25">
      <c r="U93" s="330">
        <v>39933</v>
      </c>
      <c r="V93" s="332">
        <v>5452</v>
      </c>
      <c r="W93" s="332"/>
    </row>
    <row r="94" spans="21:23" x14ac:dyDescent="0.25">
      <c r="U94" s="330">
        <v>39964</v>
      </c>
      <c r="V94" s="332">
        <v>14959</v>
      </c>
      <c r="W94" s="332"/>
    </row>
    <row r="95" spans="21:23" x14ac:dyDescent="0.25">
      <c r="U95" s="330">
        <v>39994</v>
      </c>
      <c r="V95" s="332">
        <v>21067</v>
      </c>
      <c r="W95" s="332"/>
    </row>
    <row r="96" spans="21:23" x14ac:dyDescent="0.25">
      <c r="U96" s="330">
        <v>40025</v>
      </c>
      <c r="V96" s="332">
        <v>7388</v>
      </c>
      <c r="W96" s="332"/>
    </row>
    <row r="97" spans="21:23" x14ac:dyDescent="0.25">
      <c r="U97" s="330">
        <v>40056</v>
      </c>
      <c r="V97" s="332">
        <v>7650</v>
      </c>
      <c r="W97" s="332"/>
    </row>
    <row r="98" spans="21:23" x14ac:dyDescent="0.25">
      <c r="U98" s="330">
        <v>40086</v>
      </c>
      <c r="V98" s="332">
        <v>11871</v>
      </c>
      <c r="W98" s="332"/>
    </row>
    <row r="99" spans="21:23" x14ac:dyDescent="0.25">
      <c r="U99" s="330">
        <v>40117</v>
      </c>
      <c r="V99" s="332">
        <v>5985</v>
      </c>
      <c r="W99" s="332"/>
    </row>
    <row r="100" spans="21:23" x14ac:dyDescent="0.25">
      <c r="U100" s="330">
        <v>40147</v>
      </c>
      <c r="V100" s="332">
        <v>9501</v>
      </c>
      <c r="W100" s="332"/>
    </row>
    <row r="101" spans="21:23" x14ac:dyDescent="0.25">
      <c r="U101" s="330">
        <v>40178</v>
      </c>
      <c r="V101" s="332">
        <v>8100</v>
      </c>
      <c r="W101" s="332">
        <v>139104</v>
      </c>
    </row>
    <row r="102" spans="21:23" x14ac:dyDescent="0.25">
      <c r="U102" s="330">
        <v>40209</v>
      </c>
      <c r="V102" s="332">
        <v>20550</v>
      </c>
      <c r="W102" s="332"/>
    </row>
    <row r="103" spans="21:23" x14ac:dyDescent="0.25">
      <c r="U103" s="330">
        <v>40237</v>
      </c>
      <c r="V103" s="332">
        <v>10877</v>
      </c>
      <c r="W103" s="332"/>
    </row>
    <row r="104" spans="21:23" x14ac:dyDescent="0.25">
      <c r="U104" s="330">
        <v>40268</v>
      </c>
      <c r="V104" s="332">
        <v>13830</v>
      </c>
      <c r="W104" s="332"/>
    </row>
    <row r="105" spans="21:23" x14ac:dyDescent="0.25">
      <c r="U105" s="330">
        <v>40298</v>
      </c>
      <c r="V105" s="332">
        <v>14919</v>
      </c>
      <c r="W105" s="332"/>
    </row>
    <row r="106" spans="21:23" x14ac:dyDescent="0.25">
      <c r="U106" s="330">
        <v>40329</v>
      </c>
      <c r="V106" s="332">
        <v>10805</v>
      </c>
      <c r="W106" s="332"/>
    </row>
    <row r="107" spans="21:23" x14ac:dyDescent="0.25">
      <c r="U107" s="330">
        <v>40359</v>
      </c>
      <c r="V107" s="332">
        <v>10196</v>
      </c>
      <c r="W107" s="332"/>
    </row>
    <row r="108" spans="21:23" x14ac:dyDescent="0.25">
      <c r="U108" s="330">
        <v>40390</v>
      </c>
      <c r="V108" s="332">
        <v>7202</v>
      </c>
      <c r="W108" s="332"/>
    </row>
    <row r="109" spans="21:23" x14ac:dyDescent="0.25">
      <c r="U109" s="330">
        <v>40421</v>
      </c>
      <c r="V109" s="332">
        <v>10646</v>
      </c>
      <c r="W109" s="332"/>
    </row>
    <row r="110" spans="21:23" x14ac:dyDescent="0.25">
      <c r="U110" s="330">
        <v>40451</v>
      </c>
      <c r="V110" s="332">
        <v>11224</v>
      </c>
      <c r="W110" s="332"/>
    </row>
    <row r="111" spans="21:23" x14ac:dyDescent="0.25">
      <c r="U111" s="330">
        <v>40482</v>
      </c>
      <c r="V111" s="332">
        <v>8608</v>
      </c>
      <c r="W111" s="332"/>
    </row>
    <row r="112" spans="21:23" x14ac:dyDescent="0.25">
      <c r="U112" s="330">
        <v>40512</v>
      </c>
      <c r="V112" s="332">
        <v>10554</v>
      </c>
      <c r="W112" s="332"/>
    </row>
    <row r="113" spans="21:23" x14ac:dyDescent="0.25">
      <c r="U113" s="330">
        <v>40543</v>
      </c>
      <c r="V113" s="332">
        <v>10780</v>
      </c>
      <c r="W113" s="332">
        <v>140191</v>
      </c>
    </row>
    <row r="114" spans="21:23" x14ac:dyDescent="0.25">
      <c r="U114" s="330">
        <v>40574</v>
      </c>
      <c r="V114" s="332">
        <v>17560</v>
      </c>
      <c r="W114" s="332"/>
    </row>
    <row r="115" spans="21:23" x14ac:dyDescent="0.25">
      <c r="U115" s="330">
        <v>40602</v>
      </c>
      <c r="V115" s="332">
        <v>6468</v>
      </c>
      <c r="W115" s="332"/>
    </row>
    <row r="116" spans="21:23" x14ac:dyDescent="0.25">
      <c r="U116" s="330">
        <v>40633</v>
      </c>
      <c r="V116" s="332">
        <v>18212</v>
      </c>
      <c r="W116" s="332"/>
    </row>
    <row r="117" spans="21:23" x14ac:dyDescent="0.25">
      <c r="U117" s="330">
        <v>40663</v>
      </c>
      <c r="V117" s="332">
        <v>13673</v>
      </c>
      <c r="W117" s="332"/>
    </row>
    <row r="118" spans="21:23" x14ac:dyDescent="0.25">
      <c r="U118" s="330">
        <v>40694</v>
      </c>
      <c r="V118" s="332">
        <v>10854</v>
      </c>
      <c r="W118" s="332"/>
    </row>
    <row r="119" spans="21:23" x14ac:dyDescent="0.25">
      <c r="U119" s="330">
        <v>40724</v>
      </c>
      <c r="V119" s="332">
        <v>10873</v>
      </c>
      <c r="W119" s="332"/>
    </row>
    <row r="120" spans="21:23" x14ac:dyDescent="0.25">
      <c r="U120" s="330">
        <v>40755</v>
      </c>
      <c r="V120" s="332">
        <v>5393</v>
      </c>
      <c r="W120" s="332"/>
    </row>
    <row r="121" spans="21:23" x14ac:dyDescent="0.25">
      <c r="U121" s="330">
        <v>40786</v>
      </c>
      <c r="V121" s="332">
        <v>10741</v>
      </c>
      <c r="W121" s="332"/>
    </row>
    <row r="122" spans="21:23" x14ac:dyDescent="0.25">
      <c r="U122" s="330">
        <v>40816</v>
      </c>
      <c r="V122" s="332">
        <v>4279</v>
      </c>
      <c r="W122" s="332"/>
    </row>
    <row r="123" spans="21:23" x14ac:dyDescent="0.25">
      <c r="U123" s="330">
        <v>40847</v>
      </c>
      <c r="V123" s="332">
        <v>7908</v>
      </c>
      <c r="W123" s="332"/>
    </row>
    <row r="124" spans="21:23" x14ac:dyDescent="0.25">
      <c r="U124" s="330">
        <v>40877</v>
      </c>
      <c r="V124" s="332">
        <v>9581</v>
      </c>
      <c r="W124" s="332"/>
    </row>
    <row r="125" spans="21:23" x14ac:dyDescent="0.25">
      <c r="U125" s="330">
        <v>40908</v>
      </c>
      <c r="V125" s="332">
        <v>12744</v>
      </c>
      <c r="W125" s="332">
        <v>128286</v>
      </c>
    </row>
    <row r="126" spans="21:23" x14ac:dyDescent="0.25">
      <c r="U126" s="330">
        <v>40939</v>
      </c>
      <c r="V126" s="332">
        <v>9754</v>
      </c>
      <c r="W126" s="332"/>
    </row>
    <row r="127" spans="21:23" x14ac:dyDescent="0.25">
      <c r="U127" s="330">
        <v>40968</v>
      </c>
      <c r="V127" s="332">
        <v>10431</v>
      </c>
      <c r="W127" s="332"/>
    </row>
    <row r="128" spans="21:23" x14ac:dyDescent="0.25">
      <c r="U128" s="330">
        <v>40999</v>
      </c>
      <c r="V128" s="332">
        <v>18704</v>
      </c>
      <c r="W128" s="332"/>
    </row>
    <row r="129" spans="21:23" x14ac:dyDescent="0.25">
      <c r="U129" s="330">
        <v>41029</v>
      </c>
      <c r="V129" s="332">
        <v>9637</v>
      </c>
      <c r="W129" s="332"/>
    </row>
    <row r="130" spans="21:23" x14ac:dyDescent="0.25">
      <c r="U130" s="330">
        <v>41060</v>
      </c>
      <c r="V130" s="332">
        <v>11432</v>
      </c>
      <c r="W130" s="332"/>
    </row>
    <row r="131" spans="21:23" x14ac:dyDescent="0.25">
      <c r="U131" s="330">
        <v>41090</v>
      </c>
      <c r="V131" s="332">
        <v>17802</v>
      </c>
      <c r="W131" s="332"/>
    </row>
    <row r="132" spans="21:23" x14ac:dyDescent="0.25">
      <c r="U132" s="330">
        <v>41121</v>
      </c>
      <c r="V132" s="332">
        <v>10522</v>
      </c>
      <c r="W132" s="332"/>
    </row>
    <row r="133" spans="21:23" x14ac:dyDescent="0.25">
      <c r="U133" s="330">
        <v>41152</v>
      </c>
      <c r="V133" s="332">
        <v>12475</v>
      </c>
      <c r="W133" s="332"/>
    </row>
    <row r="134" spans="21:23" x14ac:dyDescent="0.25">
      <c r="U134" s="330">
        <v>41182</v>
      </c>
      <c r="V134" s="332">
        <v>16462</v>
      </c>
      <c r="W134" s="332"/>
    </row>
    <row r="135" spans="21:23" x14ac:dyDescent="0.25">
      <c r="U135" s="330">
        <v>41213</v>
      </c>
      <c r="V135" s="332">
        <v>12906</v>
      </c>
      <c r="W135" s="332"/>
    </row>
    <row r="136" spans="21:23" x14ac:dyDescent="0.25">
      <c r="U136" s="330">
        <v>41243</v>
      </c>
      <c r="V136" s="332">
        <v>11225</v>
      </c>
      <c r="W136" s="332"/>
    </row>
    <row r="137" spans="21:23" x14ac:dyDescent="0.25">
      <c r="U137" s="330">
        <v>41274</v>
      </c>
      <c r="V137" s="332">
        <v>16282</v>
      </c>
      <c r="W137" s="332">
        <v>157630.80929999999</v>
      </c>
    </row>
    <row r="138" spans="21:23" x14ac:dyDescent="0.25">
      <c r="U138" s="330">
        <v>41305</v>
      </c>
      <c r="V138" s="332">
        <v>25446</v>
      </c>
      <c r="W138" s="332"/>
    </row>
    <row r="139" spans="21:23" x14ac:dyDescent="0.25">
      <c r="U139" s="330">
        <v>41333</v>
      </c>
      <c r="V139" s="332">
        <v>10705</v>
      </c>
      <c r="W139" s="332"/>
    </row>
    <row r="140" spans="21:23" x14ac:dyDescent="0.25">
      <c r="U140" s="330">
        <v>41364</v>
      </c>
      <c r="V140" s="332">
        <v>25503</v>
      </c>
      <c r="W140" s="332"/>
    </row>
    <row r="141" spans="21:23" x14ac:dyDescent="0.25">
      <c r="U141" s="330">
        <v>41394</v>
      </c>
      <c r="V141" s="332">
        <v>17629</v>
      </c>
      <c r="W141" s="332"/>
    </row>
    <row r="142" spans="21:23" x14ac:dyDescent="0.25">
      <c r="U142" s="330">
        <v>41425</v>
      </c>
      <c r="V142" s="332">
        <v>11871</v>
      </c>
      <c r="W142" s="332"/>
    </row>
    <row r="143" spans="21:23" x14ac:dyDescent="0.25">
      <c r="U143" s="330">
        <v>41455</v>
      </c>
      <c r="V143" s="332">
        <v>10375</v>
      </c>
      <c r="W143" s="332"/>
    </row>
    <row r="144" spans="21:23" x14ac:dyDescent="0.25">
      <c r="U144" s="330">
        <v>41486</v>
      </c>
      <c r="V144" s="332">
        <v>8191</v>
      </c>
      <c r="W144" s="332"/>
    </row>
    <row r="145" spans="2:23" x14ac:dyDescent="0.25">
      <c r="U145" s="330">
        <v>41517</v>
      </c>
      <c r="V145" s="332">
        <v>15841</v>
      </c>
      <c r="W145" s="332"/>
    </row>
    <row r="146" spans="2:23" x14ac:dyDescent="0.25">
      <c r="U146" s="330">
        <v>41547</v>
      </c>
      <c r="V146" s="332">
        <v>14120</v>
      </c>
      <c r="W146" s="332"/>
    </row>
    <row r="147" spans="2:23" x14ac:dyDescent="0.25">
      <c r="U147" s="330">
        <v>41578</v>
      </c>
      <c r="V147" s="332">
        <v>8645</v>
      </c>
      <c r="W147" s="332"/>
    </row>
    <row r="148" spans="2:23" x14ac:dyDescent="0.25">
      <c r="U148" s="330">
        <v>41608</v>
      </c>
      <c r="V148" s="332">
        <v>12310</v>
      </c>
      <c r="W148" s="332"/>
    </row>
    <row r="149" spans="2:23" x14ac:dyDescent="0.25">
      <c r="U149" s="330">
        <v>41639</v>
      </c>
      <c r="V149" s="332">
        <v>12532</v>
      </c>
      <c r="W149" s="332">
        <v>173169</v>
      </c>
    </row>
    <row r="150" spans="2:23" x14ac:dyDescent="0.25">
      <c r="U150" s="330">
        <v>41670</v>
      </c>
      <c r="V150" s="332">
        <v>26004</v>
      </c>
      <c r="W150" s="332"/>
    </row>
    <row r="151" spans="2:23" x14ac:dyDescent="0.25">
      <c r="B151" s="11"/>
      <c r="C151" s="3"/>
      <c r="D151" s="3"/>
      <c r="E151" s="3"/>
      <c r="F151" s="3"/>
      <c r="G151" s="3"/>
      <c r="H151" s="3"/>
      <c r="I151" s="3"/>
      <c r="J151" s="3"/>
      <c r="K151" s="3"/>
      <c r="L151" s="3"/>
      <c r="U151" s="330">
        <v>41698</v>
      </c>
      <c r="V151" s="332">
        <v>9370</v>
      </c>
      <c r="W151" s="332"/>
    </row>
    <row r="152" spans="2:23" x14ac:dyDescent="0.25">
      <c r="B152" s="11"/>
      <c r="C152" s="3"/>
      <c r="D152" s="3"/>
      <c r="E152" s="3"/>
      <c r="F152" s="3"/>
      <c r="G152" s="3"/>
      <c r="H152" s="3"/>
      <c r="I152" s="3"/>
      <c r="J152" s="3"/>
      <c r="K152" s="3"/>
      <c r="L152" s="3"/>
      <c r="U152" s="330">
        <v>41729</v>
      </c>
      <c r="V152" s="332">
        <v>20934</v>
      </c>
      <c r="W152" s="332"/>
    </row>
    <row r="153" spans="2:23" x14ac:dyDescent="0.25">
      <c r="B153" s="11"/>
      <c r="C153" s="3"/>
      <c r="D153" s="3"/>
      <c r="E153" s="3"/>
      <c r="F153" s="3"/>
      <c r="G153" s="3"/>
      <c r="H153" s="3"/>
      <c r="I153" s="3"/>
      <c r="J153" s="3"/>
      <c r="K153" s="3"/>
      <c r="L153" s="3"/>
      <c r="U153" s="330">
        <v>41759</v>
      </c>
      <c r="V153" s="332">
        <v>15259</v>
      </c>
      <c r="W153" s="332"/>
    </row>
    <row r="154" spans="2:23" x14ac:dyDescent="0.25">
      <c r="B154" s="11"/>
      <c r="C154" s="3"/>
      <c r="D154" s="3"/>
      <c r="E154" s="3"/>
      <c r="F154" s="3"/>
      <c r="G154" s="3"/>
      <c r="H154" s="3"/>
      <c r="I154" s="3"/>
      <c r="J154" s="3"/>
      <c r="K154" s="3"/>
      <c r="L154" s="3"/>
      <c r="U154" s="330">
        <v>41790</v>
      </c>
      <c r="V154" s="332">
        <v>14013</v>
      </c>
      <c r="W154" s="332"/>
    </row>
    <row r="155" spans="2:23" x14ac:dyDescent="0.25">
      <c r="B155" s="11"/>
      <c r="C155" s="3"/>
      <c r="D155" s="3"/>
      <c r="E155" s="3"/>
      <c r="F155" s="3"/>
      <c r="G155" s="3"/>
      <c r="H155" s="3"/>
      <c r="I155" s="3"/>
      <c r="J155" s="3"/>
      <c r="K155" s="3"/>
      <c r="L155" s="3"/>
      <c r="U155" s="330">
        <v>41820</v>
      </c>
      <c r="V155" s="332">
        <v>19673</v>
      </c>
      <c r="W155" s="332"/>
    </row>
    <row r="156" spans="2:23" x14ac:dyDescent="0.25">
      <c r="B156" s="11"/>
      <c r="C156" s="3"/>
      <c r="D156" s="3"/>
      <c r="E156" s="3"/>
      <c r="F156" s="3"/>
      <c r="G156" s="3"/>
      <c r="H156" s="3"/>
      <c r="I156" s="3"/>
      <c r="J156" s="3"/>
      <c r="K156" s="3"/>
      <c r="L156" s="3"/>
      <c r="U156" s="330">
        <v>41851</v>
      </c>
      <c r="V156" s="332">
        <v>2737</v>
      </c>
      <c r="W156" s="332"/>
    </row>
    <row r="157" spans="2:23" x14ac:dyDescent="0.25">
      <c r="B157" s="11"/>
      <c r="C157" s="3"/>
      <c r="D157" s="3"/>
      <c r="E157" s="3"/>
      <c r="F157" s="3"/>
      <c r="G157" s="3"/>
      <c r="H157" s="3"/>
      <c r="I157" s="3"/>
      <c r="J157" s="3"/>
      <c r="K157" s="3"/>
      <c r="L157" s="3"/>
      <c r="U157" s="330">
        <v>41882</v>
      </c>
      <c r="V157" s="332">
        <v>9577</v>
      </c>
      <c r="W157" s="332"/>
    </row>
    <row r="158" spans="2:23" x14ac:dyDescent="0.25">
      <c r="B158" s="11"/>
      <c r="C158" s="3"/>
      <c r="D158" s="3"/>
      <c r="E158" s="3"/>
      <c r="F158" s="3"/>
      <c r="G158" s="3"/>
      <c r="H158" s="3"/>
      <c r="I158" s="3"/>
      <c r="J158" s="3"/>
      <c r="K158" s="3"/>
      <c r="L158" s="3"/>
      <c r="U158" s="330">
        <v>41912</v>
      </c>
      <c r="V158" s="332">
        <v>11355</v>
      </c>
      <c r="W158" s="332"/>
    </row>
    <row r="159" spans="2:23" x14ac:dyDescent="0.25">
      <c r="B159" s="11"/>
      <c r="C159" s="3"/>
      <c r="D159" s="3"/>
      <c r="E159" s="3"/>
      <c r="F159" s="3"/>
      <c r="G159" s="3"/>
      <c r="H159" s="3"/>
      <c r="I159" s="3"/>
      <c r="J159" s="3"/>
      <c r="K159" s="3"/>
      <c r="L159" s="3"/>
      <c r="U159" s="330">
        <v>41943</v>
      </c>
      <c r="V159" s="332">
        <v>6807</v>
      </c>
      <c r="W159" s="332"/>
    </row>
    <row r="160" spans="2:23" x14ac:dyDescent="0.25">
      <c r="B160" s="11"/>
      <c r="C160" s="3"/>
      <c r="D160" s="3"/>
      <c r="E160" s="3"/>
      <c r="F160" s="3"/>
      <c r="G160" s="3"/>
      <c r="H160" s="3"/>
      <c r="I160" s="3"/>
      <c r="J160" s="3"/>
      <c r="K160" s="3"/>
      <c r="L160" s="3"/>
      <c r="U160" s="330">
        <v>41973</v>
      </c>
      <c r="V160" s="332">
        <v>11459</v>
      </c>
      <c r="W160" s="332"/>
    </row>
    <row r="161" spans="2:23" x14ac:dyDescent="0.25">
      <c r="B161" s="11"/>
      <c r="C161" s="3"/>
      <c r="D161" s="3"/>
      <c r="E161" s="3"/>
      <c r="F161" s="3"/>
      <c r="G161" s="3"/>
      <c r="H161" s="3"/>
      <c r="I161" s="3"/>
      <c r="J161" s="3"/>
      <c r="K161" s="3"/>
      <c r="L161" s="3"/>
      <c r="U161" s="330">
        <v>42004</v>
      </c>
      <c r="V161" s="332">
        <v>16945</v>
      </c>
      <c r="W161" s="332">
        <v>164571</v>
      </c>
    </row>
    <row r="162" spans="2:23" x14ac:dyDescent="0.25">
      <c r="B162" s="11"/>
      <c r="C162" s="3"/>
      <c r="D162" s="3"/>
      <c r="E162" s="3"/>
      <c r="F162" s="3"/>
      <c r="G162" s="3"/>
      <c r="H162" s="3"/>
      <c r="I162" s="3"/>
      <c r="J162" s="3"/>
      <c r="K162" s="3"/>
      <c r="L162" s="3"/>
      <c r="U162" s="330">
        <v>42035</v>
      </c>
      <c r="V162" s="332">
        <v>20516</v>
      </c>
      <c r="W162" s="332"/>
    </row>
    <row r="163" spans="2:23" x14ac:dyDescent="0.25">
      <c r="B163" s="11"/>
      <c r="C163" s="3"/>
      <c r="D163" s="3"/>
      <c r="E163" s="3"/>
      <c r="F163" s="3"/>
      <c r="G163" s="3"/>
      <c r="H163" s="3"/>
      <c r="I163" s="3"/>
      <c r="J163" s="3"/>
      <c r="K163" s="3"/>
      <c r="L163" s="3"/>
      <c r="U163" s="330">
        <v>42063</v>
      </c>
      <c r="V163" s="332">
        <v>13609</v>
      </c>
      <c r="W163" s="332"/>
    </row>
    <row r="164" spans="2:23" x14ac:dyDescent="0.25">
      <c r="B164" s="11"/>
      <c r="C164" s="3"/>
      <c r="D164" s="3"/>
      <c r="E164" s="3"/>
      <c r="F164" s="3"/>
      <c r="G164" s="3"/>
      <c r="H164" s="3"/>
      <c r="I164" s="3"/>
      <c r="J164" s="3"/>
      <c r="K164" s="3"/>
      <c r="L164" s="3"/>
      <c r="U164" s="330">
        <v>42094</v>
      </c>
      <c r="V164" s="332">
        <v>12433</v>
      </c>
      <c r="W164" s="332"/>
    </row>
    <row r="165" spans="2:23" x14ac:dyDescent="0.25">
      <c r="B165" s="11"/>
      <c r="C165" s="3"/>
      <c r="D165" s="3"/>
      <c r="E165" s="3"/>
      <c r="F165" s="3"/>
      <c r="G165" s="3"/>
      <c r="H165" s="3"/>
      <c r="I165" s="3"/>
      <c r="J165" s="3"/>
      <c r="K165" s="3"/>
      <c r="L165" s="3"/>
      <c r="U165" s="330">
        <v>42124</v>
      </c>
      <c r="V165" s="332">
        <v>10582</v>
      </c>
      <c r="W165" s="332"/>
    </row>
    <row r="166" spans="2:23" x14ac:dyDescent="0.25">
      <c r="B166" s="11"/>
      <c r="C166" s="3"/>
      <c r="D166" s="3"/>
      <c r="E166" s="3"/>
      <c r="F166" s="3"/>
      <c r="G166" s="3"/>
      <c r="H166" s="3"/>
      <c r="I166" s="3"/>
      <c r="J166" s="3"/>
      <c r="K166" s="3"/>
      <c r="L166" s="3"/>
      <c r="U166" s="330">
        <v>42155</v>
      </c>
      <c r="V166" s="332">
        <v>12397</v>
      </c>
      <c r="W166" s="332"/>
    </row>
    <row r="167" spans="2:23" x14ac:dyDescent="0.25">
      <c r="B167" s="11"/>
      <c r="C167" s="3"/>
      <c r="D167" s="3"/>
      <c r="E167" s="3"/>
      <c r="F167" s="3"/>
      <c r="G167" s="3"/>
      <c r="H167" s="3"/>
      <c r="I167" s="3"/>
      <c r="J167" s="3"/>
      <c r="K167" s="3"/>
      <c r="L167" s="3"/>
      <c r="U167" s="330">
        <v>42185</v>
      </c>
      <c r="V167" s="332">
        <v>18384</v>
      </c>
      <c r="W167" s="332"/>
    </row>
    <row r="168" spans="2:23" x14ac:dyDescent="0.25">
      <c r="B168" s="11"/>
      <c r="C168" s="3"/>
      <c r="D168" s="3"/>
      <c r="E168" s="3"/>
      <c r="F168" s="3"/>
      <c r="G168" s="3"/>
      <c r="H168" s="3"/>
      <c r="I168" s="3"/>
      <c r="J168" s="3"/>
      <c r="K168" s="3"/>
      <c r="L168" s="3"/>
      <c r="U168" s="330">
        <v>42216</v>
      </c>
      <c r="V168" s="332">
        <v>7511</v>
      </c>
      <c r="W168" s="332"/>
    </row>
    <row r="169" spans="2:23" x14ac:dyDescent="0.25">
      <c r="B169" s="11"/>
      <c r="C169" s="3"/>
      <c r="D169" s="3"/>
      <c r="E169" s="3"/>
      <c r="F169" s="3"/>
      <c r="G169" s="3"/>
      <c r="H169" s="3"/>
      <c r="I169" s="3"/>
      <c r="J169" s="3"/>
      <c r="K169" s="3"/>
      <c r="L169" s="3"/>
      <c r="U169" s="330">
        <v>42247</v>
      </c>
      <c r="V169" s="332">
        <v>11097</v>
      </c>
      <c r="W169" s="332"/>
    </row>
    <row r="170" spans="2:23" x14ac:dyDescent="0.25">
      <c r="B170" s="11"/>
      <c r="C170" s="3"/>
      <c r="D170" s="3"/>
      <c r="E170" s="3"/>
      <c r="F170" s="3"/>
      <c r="G170" s="3"/>
      <c r="H170" s="3"/>
      <c r="I170" s="3"/>
      <c r="J170" s="3"/>
      <c r="K170" s="3"/>
      <c r="L170" s="3"/>
      <c r="U170" s="330">
        <v>42277</v>
      </c>
      <c r="V170" s="332">
        <v>13571</v>
      </c>
      <c r="W170" s="332"/>
    </row>
    <row r="171" spans="2:23" x14ac:dyDescent="0.25">
      <c r="B171" s="11"/>
      <c r="C171" s="3"/>
      <c r="D171" s="3"/>
      <c r="E171" s="3"/>
      <c r="F171" s="3"/>
      <c r="G171" s="3"/>
      <c r="H171" s="3"/>
      <c r="I171" s="3"/>
      <c r="J171" s="3"/>
      <c r="K171" s="3"/>
      <c r="L171" s="3"/>
      <c r="U171" s="330">
        <v>42308</v>
      </c>
      <c r="V171" s="332">
        <v>5593</v>
      </c>
      <c r="W171" s="332"/>
    </row>
    <row r="172" spans="2:23" x14ac:dyDescent="0.25">
      <c r="B172" s="11"/>
      <c r="C172" s="3"/>
      <c r="D172" s="3"/>
      <c r="E172" s="3"/>
      <c r="F172" s="3"/>
      <c r="G172" s="3"/>
      <c r="H172" s="3"/>
      <c r="I172" s="3"/>
      <c r="J172" s="3"/>
      <c r="K172" s="3"/>
      <c r="L172" s="3"/>
      <c r="U172" s="330">
        <v>42338</v>
      </c>
      <c r="V172" s="332">
        <v>10255</v>
      </c>
      <c r="W172" s="332"/>
    </row>
    <row r="173" spans="2:23" x14ac:dyDescent="0.25">
      <c r="B173" s="11"/>
      <c r="C173" s="3"/>
      <c r="D173" s="3"/>
      <c r="E173" s="3"/>
      <c r="F173" s="3"/>
      <c r="G173" s="3"/>
      <c r="H173" s="3"/>
      <c r="I173" s="3"/>
      <c r="J173" s="3"/>
      <c r="K173" s="3"/>
      <c r="L173" s="3"/>
      <c r="U173" s="330">
        <v>42369</v>
      </c>
      <c r="V173" s="332">
        <v>18114</v>
      </c>
      <c r="W173" s="332">
        <v>154086</v>
      </c>
    </row>
    <row r="174" spans="2:23" x14ac:dyDescent="0.25">
      <c r="B174" s="11"/>
      <c r="C174" s="3"/>
      <c r="D174" s="3"/>
      <c r="E174" s="3"/>
      <c r="F174" s="3"/>
      <c r="G174" s="3"/>
      <c r="H174" s="3"/>
      <c r="I174" s="3"/>
      <c r="J174" s="3"/>
      <c r="K174" s="3"/>
      <c r="L174" s="3"/>
      <c r="U174" s="330">
        <v>42400</v>
      </c>
      <c r="V174" s="332">
        <v>34758</v>
      </c>
      <c r="W174" s="332"/>
    </row>
    <row r="175" spans="2:23" x14ac:dyDescent="0.25">
      <c r="B175" s="11"/>
      <c r="C175" s="3"/>
      <c r="D175" s="3"/>
      <c r="E175" s="3"/>
      <c r="F175" s="3"/>
      <c r="G175" s="3"/>
      <c r="H175" s="3"/>
      <c r="I175" s="3"/>
      <c r="J175" s="3"/>
      <c r="K175" s="3"/>
      <c r="L175" s="3"/>
      <c r="U175" s="330">
        <v>42429</v>
      </c>
      <c r="V175" s="332">
        <v>8312</v>
      </c>
      <c r="W175" s="332"/>
    </row>
    <row r="176" spans="2:23" x14ac:dyDescent="0.25">
      <c r="U176" s="330">
        <v>42460</v>
      </c>
      <c r="V176" s="332">
        <v>23931</v>
      </c>
      <c r="W176" s="332"/>
    </row>
    <row r="177" spans="21:23" x14ac:dyDescent="0.25">
      <c r="U177" s="330">
        <v>42490</v>
      </c>
      <c r="V177" s="332">
        <v>7809</v>
      </c>
      <c r="W177" s="332"/>
    </row>
    <row r="178" spans="21:23" x14ac:dyDescent="0.25">
      <c r="U178" s="330">
        <v>42521</v>
      </c>
      <c r="V178" s="332">
        <v>6770</v>
      </c>
      <c r="W178" s="332"/>
    </row>
    <row r="179" spans="21:23" x14ac:dyDescent="0.25">
      <c r="U179" s="330">
        <v>42551</v>
      </c>
      <c r="V179" s="332">
        <v>16479</v>
      </c>
      <c r="W179" s="332"/>
    </row>
    <row r="180" spans="21:23" x14ac:dyDescent="0.25">
      <c r="U180" s="330">
        <v>42582</v>
      </c>
      <c r="V180" s="332">
        <v>4791</v>
      </c>
      <c r="W180" s="332"/>
    </row>
    <row r="181" spans="21:23" x14ac:dyDescent="0.25">
      <c r="U181" s="330">
        <v>42613</v>
      </c>
      <c r="V181" s="332">
        <v>14605</v>
      </c>
      <c r="W181" s="332"/>
    </row>
    <row r="182" spans="21:23" x14ac:dyDescent="0.25">
      <c r="U182" s="330">
        <v>42643</v>
      </c>
      <c r="V182" s="332">
        <v>17115</v>
      </c>
      <c r="W182" s="332"/>
    </row>
    <row r="183" spans="21:23" x14ac:dyDescent="0.25">
      <c r="U183" s="330">
        <v>42674</v>
      </c>
      <c r="V183" s="332">
        <v>8865</v>
      </c>
      <c r="W183" s="332"/>
    </row>
    <row r="184" spans="21:23" x14ac:dyDescent="0.25">
      <c r="U184" s="330">
        <v>42704</v>
      </c>
      <c r="V184" s="332">
        <v>18328</v>
      </c>
      <c r="W184" s="332"/>
    </row>
    <row r="185" spans="21:23" x14ac:dyDescent="0.25">
      <c r="U185" s="330">
        <v>42735</v>
      </c>
      <c r="V185" s="332">
        <v>16260</v>
      </c>
      <c r="W185" s="332">
        <v>178022</v>
      </c>
    </row>
    <row r="186" spans="21:23" x14ac:dyDescent="0.25">
      <c r="U186" s="330">
        <v>42766</v>
      </c>
      <c r="V186" s="332">
        <v>36970.493674999998</v>
      </c>
      <c r="W186" s="332"/>
    </row>
    <row r="187" spans="21:23" x14ac:dyDescent="0.25">
      <c r="U187" s="330">
        <v>42794</v>
      </c>
      <c r="V187" s="332">
        <v>10907.723454000001</v>
      </c>
      <c r="W187" s="332"/>
    </row>
    <row r="188" spans="21:23" x14ac:dyDescent="0.25">
      <c r="U188" s="330">
        <v>42825</v>
      </c>
      <c r="V188" s="332">
        <v>21185.901706000001</v>
      </c>
      <c r="W188" s="332"/>
    </row>
    <row r="189" spans="21:23" x14ac:dyDescent="0.25">
      <c r="U189" s="330">
        <v>42855</v>
      </c>
      <c r="V189" s="332">
        <v>13879.975564</v>
      </c>
      <c r="W189" s="332"/>
    </row>
    <row r="190" spans="21:23" x14ac:dyDescent="0.25">
      <c r="U190" s="330">
        <v>42886</v>
      </c>
      <c r="V190" s="332">
        <v>10630.886183000001</v>
      </c>
      <c r="W190" s="332"/>
    </row>
    <row r="191" spans="21:23" x14ac:dyDescent="0.25">
      <c r="U191" s="330">
        <v>42916</v>
      </c>
      <c r="V191" s="332">
        <v>17717.641716999999</v>
      </c>
      <c r="W191" s="332"/>
    </row>
    <row r="192" spans="21:23" x14ac:dyDescent="0.25">
      <c r="U192" s="330">
        <v>42947</v>
      </c>
      <c r="V192" s="332">
        <v>11956.408113</v>
      </c>
      <c r="W192" s="332"/>
    </row>
    <row r="193" spans="21:23" x14ac:dyDescent="0.25">
      <c r="U193" s="330">
        <v>42978</v>
      </c>
      <c r="V193" s="332">
        <v>14894.565112</v>
      </c>
      <c r="W193" s="332"/>
    </row>
    <row r="194" spans="21:23" x14ac:dyDescent="0.25">
      <c r="U194" s="330">
        <v>43008</v>
      </c>
      <c r="V194" s="332">
        <v>18335.207005</v>
      </c>
      <c r="W194" s="332"/>
    </row>
    <row r="195" spans="21:23" x14ac:dyDescent="0.25">
      <c r="U195" s="330">
        <v>43039</v>
      </c>
      <c r="V195" s="332">
        <v>10356.948178000001</v>
      </c>
      <c r="W195" s="332"/>
    </row>
    <row r="196" spans="21:23" x14ac:dyDescent="0.25">
      <c r="U196" s="330">
        <v>43069</v>
      </c>
      <c r="V196" s="332">
        <v>16195.847136</v>
      </c>
      <c r="W196" s="332"/>
    </row>
    <row r="197" spans="21:23" x14ac:dyDescent="0.25">
      <c r="U197" s="330">
        <v>43100</v>
      </c>
      <c r="V197" s="332">
        <v>11398.124125</v>
      </c>
      <c r="W197" s="332">
        <v>194430</v>
      </c>
    </row>
    <row r="198" spans="21:23" x14ac:dyDescent="0.25">
      <c r="U198" s="330">
        <v>43131</v>
      </c>
      <c r="V198" s="332">
        <v>30550.391370000001</v>
      </c>
      <c r="W198" s="332"/>
    </row>
    <row r="199" spans="21:23" x14ac:dyDescent="0.25">
      <c r="U199" s="330">
        <v>43159</v>
      </c>
      <c r="V199" s="332">
        <v>11651.43636</v>
      </c>
      <c r="W199" s="332"/>
    </row>
    <row r="200" spans="21:23" x14ac:dyDescent="0.25">
      <c r="U200" s="330">
        <v>43190</v>
      </c>
      <c r="V200" s="332">
        <v>13494.47113</v>
      </c>
      <c r="W200" s="332"/>
    </row>
    <row r="201" spans="21:23" x14ac:dyDescent="0.25">
      <c r="U201" s="330">
        <v>43220</v>
      </c>
      <c r="V201" s="332">
        <v>15823.59139</v>
      </c>
      <c r="W201" s="332"/>
    </row>
    <row r="202" spans="21:23" x14ac:dyDescent="0.25">
      <c r="U202" s="330">
        <v>43251</v>
      </c>
      <c r="V202" s="332">
        <v>7635.8413220000002</v>
      </c>
      <c r="W202" s="332"/>
    </row>
    <row r="203" spans="21:23" x14ac:dyDescent="0.25">
      <c r="U203" s="330">
        <v>43281</v>
      </c>
      <c r="V203" s="332">
        <v>11816.181500000001</v>
      </c>
      <c r="W203" s="332"/>
    </row>
  </sheetData>
  <mergeCells count="6">
    <mergeCell ref="U4:W4"/>
    <mergeCell ref="B4:C4"/>
    <mergeCell ref="E4:F4"/>
    <mergeCell ref="H4:I4"/>
    <mergeCell ref="K4:N4"/>
    <mergeCell ref="P4:R4"/>
  </mergeCells>
  <phoneticPr fontId="2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7"/>
  <sheetViews>
    <sheetView showGridLines="0" zoomScale="85" zoomScaleNormal="85" workbookViewId="0">
      <pane ySplit="2" topLeftCell="A1027" activePane="bottomLeft" state="frozen"/>
      <selection pane="bottomLeft" activeCell="N1069" sqref="N1069"/>
    </sheetView>
  </sheetViews>
  <sheetFormatPr defaultRowHeight="11.4" x14ac:dyDescent="0.2"/>
  <cols>
    <col min="1" max="1" width="13.33203125" style="44" customWidth="1"/>
    <col min="2" max="20" width="10.88671875" style="44" customWidth="1"/>
    <col min="21" max="255" width="16" style="44" customWidth="1"/>
    <col min="256" max="256" width="13.33203125" style="44" customWidth="1"/>
    <col min="257" max="273" width="16" style="44" customWidth="1"/>
    <col min="274" max="274" width="8.88671875" style="44"/>
    <col min="275" max="511" width="16" style="44" customWidth="1"/>
    <col min="512" max="512" width="13.33203125" style="44" customWidth="1"/>
    <col min="513" max="529" width="16" style="44" customWidth="1"/>
    <col min="530" max="530" width="8.88671875" style="44"/>
    <col min="531" max="767" width="16" style="44" customWidth="1"/>
    <col min="768" max="768" width="13.33203125" style="44" customWidth="1"/>
    <col min="769" max="785" width="16" style="44" customWidth="1"/>
    <col min="786" max="786" width="8.88671875" style="44"/>
    <col min="787" max="1023" width="16" style="44" customWidth="1"/>
    <col min="1024" max="1024" width="13.33203125" style="44" customWidth="1"/>
    <col min="1025" max="1041" width="16" style="44" customWidth="1"/>
    <col min="1042" max="1042" width="8.88671875" style="44"/>
    <col min="1043" max="1279" width="16" style="44" customWidth="1"/>
    <col min="1280" max="1280" width="13.33203125" style="44" customWidth="1"/>
    <col min="1281" max="1297" width="16" style="44" customWidth="1"/>
    <col min="1298" max="1298" width="8.88671875" style="44"/>
    <col min="1299" max="1535" width="16" style="44" customWidth="1"/>
    <col min="1536" max="1536" width="13.33203125" style="44" customWidth="1"/>
    <col min="1537" max="1553" width="16" style="44" customWidth="1"/>
    <col min="1554" max="1554" width="8.88671875" style="44"/>
    <col min="1555" max="1791" width="16" style="44" customWidth="1"/>
    <col min="1792" max="1792" width="13.33203125" style="44" customWidth="1"/>
    <col min="1793" max="1809" width="16" style="44" customWidth="1"/>
    <col min="1810" max="1810" width="8.88671875" style="44"/>
    <col min="1811" max="2047" width="16" style="44" customWidth="1"/>
    <col min="2048" max="2048" width="13.33203125" style="44" customWidth="1"/>
    <col min="2049" max="2065" width="16" style="44" customWidth="1"/>
    <col min="2066" max="2066" width="8.88671875" style="44"/>
    <col min="2067" max="2303" width="16" style="44" customWidth="1"/>
    <col min="2304" max="2304" width="13.33203125" style="44" customWidth="1"/>
    <col min="2305" max="2321" width="16" style="44" customWidth="1"/>
    <col min="2322" max="2322" width="8.88671875" style="44"/>
    <col min="2323" max="2559" width="16" style="44" customWidth="1"/>
    <col min="2560" max="2560" width="13.33203125" style="44" customWidth="1"/>
    <col min="2561" max="2577" width="16" style="44" customWidth="1"/>
    <col min="2578" max="2578" width="8.88671875" style="44"/>
    <col min="2579" max="2815" width="16" style="44" customWidth="1"/>
    <col min="2816" max="2816" width="13.33203125" style="44" customWidth="1"/>
    <col min="2817" max="2833" width="16" style="44" customWidth="1"/>
    <col min="2834" max="2834" width="8.88671875" style="44"/>
    <col min="2835" max="3071" width="16" style="44" customWidth="1"/>
    <col min="3072" max="3072" width="13.33203125" style="44" customWidth="1"/>
    <col min="3073" max="3089" width="16" style="44" customWidth="1"/>
    <col min="3090" max="3090" width="8.88671875" style="44"/>
    <col min="3091" max="3327" width="16" style="44" customWidth="1"/>
    <col min="3328" max="3328" width="13.33203125" style="44" customWidth="1"/>
    <col min="3329" max="3345" width="16" style="44" customWidth="1"/>
    <col min="3346" max="3346" width="8.88671875" style="44"/>
    <col min="3347" max="3583" width="16" style="44" customWidth="1"/>
    <col min="3584" max="3584" width="13.33203125" style="44" customWidth="1"/>
    <col min="3585" max="3601" width="16" style="44" customWidth="1"/>
    <col min="3602" max="3602" width="8.88671875" style="44"/>
    <col min="3603" max="3839" width="16" style="44" customWidth="1"/>
    <col min="3840" max="3840" width="13.33203125" style="44" customWidth="1"/>
    <col min="3841" max="3857" width="16" style="44" customWidth="1"/>
    <col min="3858" max="3858" width="8.88671875" style="44"/>
    <col min="3859" max="4095" width="16" style="44" customWidth="1"/>
    <col min="4096" max="4096" width="13.33203125" style="44" customWidth="1"/>
    <col min="4097" max="4113" width="16" style="44" customWidth="1"/>
    <col min="4114" max="4114" width="8.88671875" style="44"/>
    <col min="4115" max="4351" width="16" style="44" customWidth="1"/>
    <col min="4352" max="4352" width="13.33203125" style="44" customWidth="1"/>
    <col min="4353" max="4369" width="16" style="44" customWidth="1"/>
    <col min="4370" max="4370" width="8.88671875" style="44"/>
    <col min="4371" max="4607" width="16" style="44" customWidth="1"/>
    <col min="4608" max="4608" width="13.33203125" style="44" customWidth="1"/>
    <col min="4609" max="4625" width="16" style="44" customWidth="1"/>
    <col min="4626" max="4626" width="8.88671875" style="44"/>
    <col min="4627" max="4863" width="16" style="44" customWidth="1"/>
    <col min="4864" max="4864" width="13.33203125" style="44" customWidth="1"/>
    <col min="4865" max="4881" width="16" style="44" customWidth="1"/>
    <col min="4882" max="4882" width="8.88671875" style="44"/>
    <col min="4883" max="5119" width="16" style="44" customWidth="1"/>
    <col min="5120" max="5120" width="13.33203125" style="44" customWidth="1"/>
    <col min="5121" max="5137" width="16" style="44" customWidth="1"/>
    <col min="5138" max="5138" width="8.88671875" style="44"/>
    <col min="5139" max="5375" width="16" style="44" customWidth="1"/>
    <col min="5376" max="5376" width="13.33203125" style="44" customWidth="1"/>
    <col min="5377" max="5393" width="16" style="44" customWidth="1"/>
    <col min="5394" max="5394" width="8.88671875" style="44"/>
    <col min="5395" max="5631" width="16" style="44" customWidth="1"/>
    <col min="5632" max="5632" width="13.33203125" style="44" customWidth="1"/>
    <col min="5633" max="5649" width="16" style="44" customWidth="1"/>
    <col min="5650" max="5650" width="8.88671875" style="44"/>
    <col min="5651" max="5887" width="16" style="44" customWidth="1"/>
    <col min="5888" max="5888" width="13.33203125" style="44" customWidth="1"/>
    <col min="5889" max="5905" width="16" style="44" customWidth="1"/>
    <col min="5906" max="5906" width="8.88671875" style="44"/>
    <col min="5907" max="6143" width="16" style="44" customWidth="1"/>
    <col min="6144" max="6144" width="13.33203125" style="44" customWidth="1"/>
    <col min="6145" max="6161" width="16" style="44" customWidth="1"/>
    <col min="6162" max="6162" width="8.88671875" style="44"/>
    <col min="6163" max="6399" width="16" style="44" customWidth="1"/>
    <col min="6400" max="6400" width="13.33203125" style="44" customWidth="1"/>
    <col min="6401" max="6417" width="16" style="44" customWidth="1"/>
    <col min="6418" max="6418" width="8.88671875" style="44"/>
    <col min="6419" max="6655" width="16" style="44" customWidth="1"/>
    <col min="6656" max="6656" width="13.33203125" style="44" customWidth="1"/>
    <col min="6657" max="6673" width="16" style="44" customWidth="1"/>
    <col min="6674" max="6674" width="8.88671875" style="44"/>
    <col min="6675" max="6911" width="16" style="44" customWidth="1"/>
    <col min="6912" max="6912" width="13.33203125" style="44" customWidth="1"/>
    <col min="6913" max="6929" width="16" style="44" customWidth="1"/>
    <col min="6930" max="6930" width="8.88671875" style="44"/>
    <col min="6931" max="7167" width="16" style="44" customWidth="1"/>
    <col min="7168" max="7168" width="13.33203125" style="44" customWidth="1"/>
    <col min="7169" max="7185" width="16" style="44" customWidth="1"/>
    <col min="7186" max="7186" width="8.88671875" style="44"/>
    <col min="7187" max="7423" width="16" style="44" customWidth="1"/>
    <col min="7424" max="7424" width="13.33203125" style="44" customWidth="1"/>
    <col min="7425" max="7441" width="16" style="44" customWidth="1"/>
    <col min="7442" max="7442" width="8.88671875" style="44"/>
    <col min="7443" max="7679" width="16" style="44" customWidth="1"/>
    <col min="7680" max="7680" width="13.33203125" style="44" customWidth="1"/>
    <col min="7681" max="7697" width="16" style="44" customWidth="1"/>
    <col min="7698" max="7698" width="8.88671875" style="44"/>
    <col min="7699" max="7935" width="16" style="44" customWidth="1"/>
    <col min="7936" max="7936" width="13.33203125" style="44" customWidth="1"/>
    <col min="7937" max="7953" width="16" style="44" customWidth="1"/>
    <col min="7954" max="7954" width="8.88671875" style="44"/>
    <col min="7955" max="8191" width="16" style="44" customWidth="1"/>
    <col min="8192" max="8192" width="13.33203125" style="44" customWidth="1"/>
    <col min="8193" max="8209" width="16" style="44" customWidth="1"/>
    <col min="8210" max="8210" width="8.88671875" style="44"/>
    <col min="8211" max="8447" width="16" style="44" customWidth="1"/>
    <col min="8448" max="8448" width="13.33203125" style="44" customWidth="1"/>
    <col min="8449" max="8465" width="16" style="44" customWidth="1"/>
    <col min="8466" max="8466" width="8.88671875" style="44"/>
    <col min="8467" max="8703" width="16" style="44" customWidth="1"/>
    <col min="8704" max="8704" width="13.33203125" style="44" customWidth="1"/>
    <col min="8705" max="8721" width="16" style="44" customWidth="1"/>
    <col min="8722" max="8722" width="8.88671875" style="44"/>
    <col min="8723" max="8959" width="16" style="44" customWidth="1"/>
    <col min="8960" max="8960" width="13.33203125" style="44" customWidth="1"/>
    <col min="8961" max="8977" width="16" style="44" customWidth="1"/>
    <col min="8978" max="8978" width="8.88671875" style="44"/>
    <col min="8979" max="9215" width="16" style="44" customWidth="1"/>
    <col min="9216" max="9216" width="13.33203125" style="44" customWidth="1"/>
    <col min="9217" max="9233" width="16" style="44" customWidth="1"/>
    <col min="9234" max="9234" width="8.88671875" style="44"/>
    <col min="9235" max="9471" width="16" style="44" customWidth="1"/>
    <col min="9472" max="9472" width="13.33203125" style="44" customWidth="1"/>
    <col min="9473" max="9489" width="16" style="44" customWidth="1"/>
    <col min="9490" max="9490" width="8.88671875" style="44"/>
    <col min="9491" max="9727" width="16" style="44" customWidth="1"/>
    <col min="9728" max="9728" width="13.33203125" style="44" customWidth="1"/>
    <col min="9729" max="9745" width="16" style="44" customWidth="1"/>
    <col min="9746" max="9746" width="8.88671875" style="44"/>
    <col min="9747" max="9983" width="16" style="44" customWidth="1"/>
    <col min="9984" max="9984" width="13.33203125" style="44" customWidth="1"/>
    <col min="9985" max="10001" width="16" style="44" customWidth="1"/>
    <col min="10002" max="10002" width="8.88671875" style="44"/>
    <col min="10003" max="10239" width="16" style="44" customWidth="1"/>
    <col min="10240" max="10240" width="13.33203125" style="44" customWidth="1"/>
    <col min="10241" max="10257" width="16" style="44" customWidth="1"/>
    <col min="10258" max="10258" width="8.88671875" style="44"/>
    <col min="10259" max="10495" width="16" style="44" customWidth="1"/>
    <col min="10496" max="10496" width="13.33203125" style="44" customWidth="1"/>
    <col min="10497" max="10513" width="16" style="44" customWidth="1"/>
    <col min="10514" max="10514" width="8.88671875" style="44"/>
    <col min="10515" max="10751" width="16" style="44" customWidth="1"/>
    <col min="10752" max="10752" width="13.33203125" style="44" customWidth="1"/>
    <col min="10753" max="10769" width="16" style="44" customWidth="1"/>
    <col min="10770" max="10770" width="8.88671875" style="44"/>
    <col min="10771" max="11007" width="16" style="44" customWidth="1"/>
    <col min="11008" max="11008" width="13.33203125" style="44" customWidth="1"/>
    <col min="11009" max="11025" width="16" style="44" customWidth="1"/>
    <col min="11026" max="11026" width="8.88671875" style="44"/>
    <col min="11027" max="11263" width="16" style="44" customWidth="1"/>
    <col min="11264" max="11264" width="13.33203125" style="44" customWidth="1"/>
    <col min="11265" max="11281" width="16" style="44" customWidth="1"/>
    <col min="11282" max="11282" width="8.88671875" style="44"/>
    <col min="11283" max="11519" width="16" style="44" customWidth="1"/>
    <col min="11520" max="11520" width="13.33203125" style="44" customWidth="1"/>
    <col min="11521" max="11537" width="16" style="44" customWidth="1"/>
    <col min="11538" max="11538" width="8.88671875" style="44"/>
    <col min="11539" max="11775" width="16" style="44" customWidth="1"/>
    <col min="11776" max="11776" width="13.33203125" style="44" customWidth="1"/>
    <col min="11777" max="11793" width="16" style="44" customWidth="1"/>
    <col min="11794" max="11794" width="8.88671875" style="44"/>
    <col min="11795" max="12031" width="16" style="44" customWidth="1"/>
    <col min="12032" max="12032" width="13.33203125" style="44" customWidth="1"/>
    <col min="12033" max="12049" width="16" style="44" customWidth="1"/>
    <col min="12050" max="12050" width="8.88671875" style="44"/>
    <col min="12051" max="12287" width="16" style="44" customWidth="1"/>
    <col min="12288" max="12288" width="13.33203125" style="44" customWidth="1"/>
    <col min="12289" max="12305" width="16" style="44" customWidth="1"/>
    <col min="12306" max="12306" width="8.88671875" style="44"/>
    <col min="12307" max="12543" width="16" style="44" customWidth="1"/>
    <col min="12544" max="12544" width="13.33203125" style="44" customWidth="1"/>
    <col min="12545" max="12561" width="16" style="44" customWidth="1"/>
    <col min="12562" max="12562" width="8.88671875" style="44"/>
    <col min="12563" max="12799" width="16" style="44" customWidth="1"/>
    <col min="12800" max="12800" width="13.33203125" style="44" customWidth="1"/>
    <col min="12801" max="12817" width="16" style="44" customWidth="1"/>
    <col min="12818" max="12818" width="8.88671875" style="44"/>
    <col min="12819" max="13055" width="16" style="44" customWidth="1"/>
    <col min="13056" max="13056" width="13.33203125" style="44" customWidth="1"/>
    <col min="13057" max="13073" width="16" style="44" customWidth="1"/>
    <col min="13074" max="13074" width="8.88671875" style="44"/>
    <col min="13075" max="13311" width="16" style="44" customWidth="1"/>
    <col min="13312" max="13312" width="13.33203125" style="44" customWidth="1"/>
    <col min="13313" max="13329" width="16" style="44" customWidth="1"/>
    <col min="13330" max="13330" width="8.88671875" style="44"/>
    <col min="13331" max="13567" width="16" style="44" customWidth="1"/>
    <col min="13568" max="13568" width="13.33203125" style="44" customWidth="1"/>
    <col min="13569" max="13585" width="16" style="44" customWidth="1"/>
    <col min="13586" max="13586" width="8.88671875" style="44"/>
    <col min="13587" max="13823" width="16" style="44" customWidth="1"/>
    <col min="13824" max="13824" width="13.33203125" style="44" customWidth="1"/>
    <col min="13825" max="13841" width="16" style="44" customWidth="1"/>
    <col min="13842" max="13842" width="8.88671875" style="44"/>
    <col min="13843" max="14079" width="16" style="44" customWidth="1"/>
    <col min="14080" max="14080" width="13.33203125" style="44" customWidth="1"/>
    <col min="14081" max="14097" width="16" style="44" customWidth="1"/>
    <col min="14098" max="14098" width="8.88671875" style="44"/>
    <col min="14099" max="14335" width="16" style="44" customWidth="1"/>
    <col min="14336" max="14336" width="13.33203125" style="44" customWidth="1"/>
    <col min="14337" max="14353" width="16" style="44" customWidth="1"/>
    <col min="14354" max="14354" width="8.88671875" style="44"/>
    <col min="14355" max="14591" width="16" style="44" customWidth="1"/>
    <col min="14592" max="14592" width="13.33203125" style="44" customWidth="1"/>
    <col min="14593" max="14609" width="16" style="44" customWidth="1"/>
    <col min="14610" max="14610" width="8.88671875" style="44"/>
    <col min="14611" max="14847" width="16" style="44" customWidth="1"/>
    <col min="14848" max="14848" width="13.33203125" style="44" customWidth="1"/>
    <col min="14849" max="14865" width="16" style="44" customWidth="1"/>
    <col min="14866" max="14866" width="8.88671875" style="44"/>
    <col min="14867" max="15103" width="16" style="44" customWidth="1"/>
    <col min="15104" max="15104" width="13.33203125" style="44" customWidth="1"/>
    <col min="15105" max="15121" width="16" style="44" customWidth="1"/>
    <col min="15122" max="15122" width="8.88671875" style="44"/>
    <col min="15123" max="15359" width="16" style="44" customWidth="1"/>
    <col min="15360" max="15360" width="13.33203125" style="44" customWidth="1"/>
    <col min="15361" max="15377" width="16" style="44" customWidth="1"/>
    <col min="15378" max="15378" width="8.88671875" style="44"/>
    <col min="15379" max="15615" width="16" style="44" customWidth="1"/>
    <col min="15616" max="15616" width="13.33203125" style="44" customWidth="1"/>
    <col min="15617" max="15633" width="16" style="44" customWidth="1"/>
    <col min="15634" max="15634" width="8.88671875" style="44"/>
    <col min="15635" max="15871" width="16" style="44" customWidth="1"/>
    <col min="15872" max="15872" width="13.33203125" style="44" customWidth="1"/>
    <col min="15873" max="15889" width="16" style="44" customWidth="1"/>
    <col min="15890" max="15890" width="8.88671875" style="44"/>
    <col min="15891" max="16127" width="16" style="44" customWidth="1"/>
    <col min="16128" max="16128" width="13.33203125" style="44" customWidth="1"/>
    <col min="16129" max="16145" width="16" style="44" customWidth="1"/>
    <col min="16146" max="16146" width="8.88671875" style="44"/>
    <col min="16147" max="16384" width="16" style="44" customWidth="1"/>
  </cols>
  <sheetData>
    <row r="1" spans="1:21" x14ac:dyDescent="0.2">
      <c r="A1" s="274" t="s">
        <v>1803</v>
      </c>
    </row>
    <row r="2" spans="1:21" s="274" customFormat="1" x14ac:dyDescent="0.2">
      <c r="A2" s="276" t="s">
        <v>2040</v>
      </c>
      <c r="B2" s="276" t="s">
        <v>18</v>
      </c>
      <c r="C2" s="276" t="s">
        <v>17</v>
      </c>
      <c r="D2" s="276" t="s">
        <v>16</v>
      </c>
      <c r="E2" s="276" t="s">
        <v>15</v>
      </c>
      <c r="F2" s="276" t="s">
        <v>14</v>
      </c>
      <c r="G2" s="276" t="s">
        <v>13</v>
      </c>
      <c r="H2" s="276" t="s">
        <v>12</v>
      </c>
      <c r="I2" s="276" t="s">
        <v>11</v>
      </c>
      <c r="J2" s="276" t="s">
        <v>10</v>
      </c>
      <c r="K2" s="276" t="s">
        <v>9</v>
      </c>
      <c r="L2" s="276" t="s">
        <v>8</v>
      </c>
      <c r="M2" s="276" t="s">
        <v>7</v>
      </c>
      <c r="N2" s="276" t="s">
        <v>6</v>
      </c>
      <c r="O2" s="276" t="s">
        <v>5</v>
      </c>
      <c r="P2" s="276" t="s">
        <v>4</v>
      </c>
      <c r="Q2" s="276" t="s">
        <v>3</v>
      </c>
      <c r="R2" s="276" t="s">
        <v>2</v>
      </c>
      <c r="S2" s="276" t="s">
        <v>1</v>
      </c>
      <c r="T2" s="276" t="s">
        <v>0</v>
      </c>
    </row>
    <row r="3" spans="1:21" x14ac:dyDescent="0.2">
      <c r="A3" s="277" t="s">
        <v>1805</v>
      </c>
      <c r="B3" s="123">
        <v>9824701</v>
      </c>
      <c r="C3" s="123">
        <v>10256255</v>
      </c>
      <c r="D3" s="123">
        <v>13230823</v>
      </c>
      <c r="E3" s="123">
        <v>14095658</v>
      </c>
      <c r="F3" s="123">
        <v>17130288</v>
      </c>
      <c r="G3" s="123">
        <v>22257956</v>
      </c>
      <c r="H3" s="123">
        <v>29548698</v>
      </c>
      <c r="I3" s="123">
        <v>36640758</v>
      </c>
      <c r="J3" s="123">
        <v>45572692</v>
      </c>
      <c r="K3" s="123">
        <v>56787403</v>
      </c>
      <c r="L3" s="123">
        <v>66411850</v>
      </c>
      <c r="M3" s="123">
        <v>56865091</v>
      </c>
      <c r="N3" s="123">
        <v>73195484</v>
      </c>
      <c r="O3" s="123">
        <v>89903809</v>
      </c>
      <c r="P3" s="123">
        <v>100681186</v>
      </c>
      <c r="Q3" s="123">
        <v>113406962</v>
      </c>
      <c r="R3" s="123">
        <v>118838071</v>
      </c>
      <c r="S3" s="123">
        <v>114009975</v>
      </c>
      <c r="T3" s="123">
        <v>104111685</v>
      </c>
    </row>
    <row r="4" spans="1:21" x14ac:dyDescent="0.2">
      <c r="A4" s="278" t="s">
        <v>1806</v>
      </c>
      <c r="B4" s="123">
        <v>2417</v>
      </c>
      <c r="C4" s="123">
        <v>1668</v>
      </c>
      <c r="D4" s="123">
        <v>1989</v>
      </c>
      <c r="E4" s="123">
        <v>1726</v>
      </c>
      <c r="F4" s="123">
        <v>1991</v>
      </c>
      <c r="G4" s="123">
        <v>2645</v>
      </c>
      <c r="H4" s="123">
        <v>5697</v>
      </c>
      <c r="I4" s="123">
        <v>5121</v>
      </c>
      <c r="J4" s="123">
        <v>10049</v>
      </c>
      <c r="K4" s="123">
        <v>16944</v>
      </c>
      <c r="L4" s="123">
        <v>15163</v>
      </c>
      <c r="M4" s="123">
        <v>21351</v>
      </c>
      <c r="N4" s="123">
        <v>17527</v>
      </c>
      <c r="O4" s="123">
        <v>23001</v>
      </c>
      <c r="P4" s="123">
        <v>46405</v>
      </c>
      <c r="Q4" s="123">
        <v>32826</v>
      </c>
      <c r="R4" s="123">
        <v>39356</v>
      </c>
      <c r="S4" s="123">
        <v>36182</v>
      </c>
      <c r="T4" s="123">
        <v>43129</v>
      </c>
    </row>
    <row r="5" spans="1:21" x14ac:dyDescent="0.2">
      <c r="A5" s="278" t="s">
        <v>1807</v>
      </c>
      <c r="B5" s="123">
        <v>2971</v>
      </c>
      <c r="C5" s="123">
        <v>3177</v>
      </c>
      <c r="D5" s="123">
        <v>4901</v>
      </c>
      <c r="E5" s="123">
        <v>5209</v>
      </c>
      <c r="F5" s="123">
        <v>5792</v>
      </c>
      <c r="G5" s="123">
        <v>8315</v>
      </c>
      <c r="H5" s="123">
        <v>12057</v>
      </c>
      <c r="I5" s="123">
        <v>18700</v>
      </c>
      <c r="J5" s="123">
        <v>28392</v>
      </c>
      <c r="K5" s="123">
        <v>38470</v>
      </c>
      <c r="L5" s="123">
        <v>65508</v>
      </c>
      <c r="M5" s="123">
        <v>47527</v>
      </c>
      <c r="N5" s="123">
        <v>79950</v>
      </c>
      <c r="O5" s="123">
        <v>88001</v>
      </c>
      <c r="P5" s="123">
        <v>120278</v>
      </c>
      <c r="Q5" s="123">
        <v>123893</v>
      </c>
      <c r="R5" s="123">
        <v>123178</v>
      </c>
      <c r="S5" s="123">
        <v>101185</v>
      </c>
      <c r="T5" s="123">
        <v>79080</v>
      </c>
    </row>
    <row r="6" spans="1:21" x14ac:dyDescent="0.2">
      <c r="A6" s="278" t="s">
        <v>1808</v>
      </c>
      <c r="B6" s="123">
        <v>66049</v>
      </c>
      <c r="C6" s="123">
        <v>70089</v>
      </c>
      <c r="D6" s="123">
        <v>89959</v>
      </c>
      <c r="E6" s="123">
        <v>95517</v>
      </c>
      <c r="F6" s="123">
        <v>106627</v>
      </c>
      <c r="G6" s="123">
        <v>133467</v>
      </c>
      <c r="H6" s="123">
        <v>190627</v>
      </c>
      <c r="I6" s="123">
        <v>240274</v>
      </c>
      <c r="J6" s="123">
        <v>309040</v>
      </c>
      <c r="K6" s="123">
        <v>334489</v>
      </c>
      <c r="L6" s="123">
        <v>455607</v>
      </c>
      <c r="M6" s="123">
        <v>444132</v>
      </c>
      <c r="N6" s="123">
        <v>678882</v>
      </c>
      <c r="O6" s="123">
        <v>781057</v>
      </c>
      <c r="P6" s="123">
        <v>796991</v>
      </c>
      <c r="Q6" s="123">
        <v>970509</v>
      </c>
      <c r="R6" s="123">
        <v>1178227</v>
      </c>
      <c r="S6" s="123">
        <v>1389471</v>
      </c>
      <c r="T6" s="123">
        <v>1430223</v>
      </c>
    </row>
    <row r="7" spans="1:21" x14ac:dyDescent="0.2">
      <c r="A7" s="278" t="s">
        <v>1809</v>
      </c>
      <c r="B7" s="123" t="s">
        <v>356</v>
      </c>
      <c r="C7" s="123" t="s">
        <v>356</v>
      </c>
      <c r="D7" s="123" t="s">
        <v>356</v>
      </c>
      <c r="E7" s="123">
        <v>160</v>
      </c>
      <c r="F7" s="123">
        <v>62</v>
      </c>
      <c r="G7" s="123">
        <v>197</v>
      </c>
      <c r="H7" s="123">
        <v>35</v>
      </c>
      <c r="I7" s="123">
        <v>47</v>
      </c>
      <c r="J7" s="123">
        <v>16</v>
      </c>
      <c r="K7" s="123">
        <v>539</v>
      </c>
      <c r="L7" s="123">
        <v>846</v>
      </c>
      <c r="M7" s="123">
        <v>412</v>
      </c>
      <c r="N7" s="123">
        <v>159</v>
      </c>
      <c r="O7" s="123">
        <v>1738</v>
      </c>
      <c r="P7" s="123">
        <v>1560</v>
      </c>
      <c r="Q7" s="123">
        <v>1741</v>
      </c>
      <c r="R7" s="123">
        <v>1112</v>
      </c>
      <c r="S7" s="123">
        <v>812</v>
      </c>
      <c r="T7" s="123">
        <v>485</v>
      </c>
    </row>
    <row r="8" spans="1:21" x14ac:dyDescent="0.2">
      <c r="A8" s="278" t="s">
        <v>1810</v>
      </c>
      <c r="B8" s="123">
        <v>914</v>
      </c>
      <c r="C8" s="123">
        <v>810</v>
      </c>
      <c r="D8" s="123">
        <v>1302</v>
      </c>
      <c r="E8" s="123">
        <v>1715</v>
      </c>
      <c r="F8" s="123">
        <v>2102</v>
      </c>
      <c r="G8" s="123">
        <v>3389</v>
      </c>
      <c r="H8" s="123">
        <v>4789</v>
      </c>
      <c r="I8" s="123">
        <v>5314</v>
      </c>
      <c r="J8" s="123">
        <v>9963</v>
      </c>
      <c r="K8" s="123">
        <v>11268</v>
      </c>
      <c r="L8" s="123">
        <v>13054</v>
      </c>
      <c r="M8" s="123">
        <v>14044</v>
      </c>
      <c r="N8" s="123">
        <v>36761</v>
      </c>
      <c r="O8" s="123">
        <v>74439</v>
      </c>
      <c r="P8" s="123">
        <v>125244</v>
      </c>
      <c r="Q8" s="123">
        <v>170378</v>
      </c>
      <c r="R8" s="123">
        <v>174681</v>
      </c>
      <c r="S8" s="123">
        <v>140741</v>
      </c>
      <c r="T8" s="123">
        <v>51103</v>
      </c>
    </row>
    <row r="9" spans="1:21" x14ac:dyDescent="0.2">
      <c r="A9" s="278" t="s">
        <v>1811</v>
      </c>
      <c r="B9" s="123">
        <v>51444</v>
      </c>
      <c r="C9" s="123">
        <v>40653</v>
      </c>
      <c r="D9" s="123">
        <v>49644</v>
      </c>
      <c r="E9" s="123">
        <v>49735</v>
      </c>
      <c r="F9" s="123">
        <v>72475</v>
      </c>
      <c r="G9" s="123">
        <v>91022</v>
      </c>
      <c r="H9" s="123">
        <v>93844</v>
      </c>
      <c r="I9" s="123">
        <v>93485</v>
      </c>
      <c r="J9" s="123">
        <v>120742</v>
      </c>
      <c r="K9" s="123">
        <v>169970</v>
      </c>
      <c r="L9" s="123">
        <v>197777</v>
      </c>
      <c r="M9" s="123">
        <v>225399</v>
      </c>
      <c r="N9" s="123">
        <v>347552</v>
      </c>
      <c r="O9" s="123">
        <v>482150</v>
      </c>
      <c r="P9" s="123">
        <v>567371</v>
      </c>
      <c r="Q9" s="123">
        <v>733869</v>
      </c>
      <c r="R9" s="123">
        <v>936765</v>
      </c>
      <c r="S9" s="123">
        <v>965091</v>
      </c>
      <c r="T9" s="123">
        <v>818868</v>
      </c>
    </row>
    <row r="10" spans="1:21" x14ac:dyDescent="0.2">
      <c r="A10" s="278" t="s">
        <v>1812</v>
      </c>
      <c r="B10" s="123">
        <v>11369</v>
      </c>
      <c r="C10" s="123">
        <v>10433</v>
      </c>
      <c r="D10" s="123">
        <v>16406</v>
      </c>
      <c r="E10" s="123">
        <v>20561</v>
      </c>
      <c r="F10" s="123">
        <v>25156</v>
      </c>
      <c r="G10" s="123">
        <v>29465</v>
      </c>
      <c r="H10" s="123">
        <v>45177</v>
      </c>
      <c r="I10" s="123">
        <v>53603</v>
      </c>
      <c r="J10" s="123">
        <v>69776</v>
      </c>
      <c r="K10" s="123">
        <v>88293</v>
      </c>
      <c r="L10" s="123">
        <v>109554</v>
      </c>
      <c r="M10" s="123">
        <v>90726</v>
      </c>
      <c r="N10" s="123">
        <v>134734</v>
      </c>
      <c r="O10" s="123">
        <v>231481</v>
      </c>
      <c r="P10" s="123">
        <v>270811</v>
      </c>
      <c r="Q10" s="123">
        <v>340951</v>
      </c>
      <c r="R10" s="123">
        <v>327474</v>
      </c>
      <c r="S10" s="123">
        <v>376339</v>
      </c>
      <c r="T10" s="123">
        <v>393016</v>
      </c>
    </row>
    <row r="11" spans="1:21" x14ac:dyDescent="0.2">
      <c r="A11" s="278" t="s">
        <v>1813</v>
      </c>
      <c r="B11" s="123">
        <v>8066</v>
      </c>
      <c r="C11" s="123">
        <v>10201</v>
      </c>
      <c r="D11" s="123">
        <v>15186</v>
      </c>
      <c r="E11" s="123">
        <v>11628</v>
      </c>
      <c r="F11" s="123">
        <v>22515</v>
      </c>
      <c r="G11" s="123">
        <v>21836</v>
      </c>
      <c r="H11" s="123">
        <v>18523</v>
      </c>
      <c r="I11" s="123">
        <v>28728</v>
      </c>
      <c r="J11" s="123">
        <v>35070</v>
      </c>
      <c r="K11" s="123">
        <v>69783</v>
      </c>
      <c r="L11" s="123">
        <v>112487</v>
      </c>
      <c r="M11" s="123">
        <v>120374</v>
      </c>
      <c r="N11" s="123">
        <v>134779</v>
      </c>
      <c r="O11" s="123">
        <v>112341</v>
      </c>
      <c r="P11" s="123">
        <v>109332</v>
      </c>
      <c r="Q11" s="123">
        <v>97173</v>
      </c>
      <c r="R11" s="123">
        <v>103758</v>
      </c>
      <c r="S11" s="123">
        <v>58967</v>
      </c>
      <c r="T11" s="123">
        <v>46236</v>
      </c>
    </row>
    <row r="12" spans="1:21" x14ac:dyDescent="0.2">
      <c r="A12" s="278" t="s">
        <v>1814</v>
      </c>
      <c r="B12" s="123">
        <v>35571</v>
      </c>
      <c r="C12" s="123">
        <v>32870</v>
      </c>
      <c r="D12" s="123">
        <v>45080</v>
      </c>
      <c r="E12" s="123">
        <v>57313</v>
      </c>
      <c r="F12" s="123">
        <v>46754</v>
      </c>
      <c r="G12" s="123">
        <v>62774</v>
      </c>
      <c r="H12" s="123">
        <v>79950</v>
      </c>
      <c r="I12" s="123">
        <v>108110</v>
      </c>
      <c r="J12" s="123">
        <v>123232</v>
      </c>
      <c r="K12" s="123">
        <v>139249</v>
      </c>
      <c r="L12" s="123">
        <v>203243</v>
      </c>
      <c r="M12" s="123">
        <v>188692</v>
      </c>
      <c r="N12" s="123">
        <v>227728</v>
      </c>
      <c r="O12" s="123">
        <v>316473</v>
      </c>
      <c r="P12" s="123">
        <v>353240</v>
      </c>
      <c r="Q12" s="123">
        <v>363008</v>
      </c>
      <c r="R12" s="123">
        <v>351965</v>
      </c>
      <c r="S12" s="123">
        <v>294292</v>
      </c>
      <c r="T12" s="123">
        <v>308054</v>
      </c>
    </row>
    <row r="13" spans="1:21" x14ac:dyDescent="0.2">
      <c r="A13" s="278" t="s">
        <v>1815</v>
      </c>
      <c r="B13" s="123">
        <v>3874179</v>
      </c>
      <c r="C13" s="123">
        <v>3686275</v>
      </c>
      <c r="D13" s="123">
        <v>4451829</v>
      </c>
      <c r="E13" s="123">
        <v>4654664</v>
      </c>
      <c r="F13" s="123">
        <v>5846315</v>
      </c>
      <c r="G13" s="123">
        <v>7627437</v>
      </c>
      <c r="H13" s="123">
        <v>10086857</v>
      </c>
      <c r="I13" s="123">
        <v>12447325</v>
      </c>
      <c r="J13" s="123">
        <v>15530907</v>
      </c>
      <c r="K13" s="123">
        <v>18443625</v>
      </c>
      <c r="L13" s="123">
        <v>19072903</v>
      </c>
      <c r="M13" s="123">
        <v>16622857</v>
      </c>
      <c r="N13" s="123">
        <v>21830205</v>
      </c>
      <c r="O13" s="123">
        <v>26798308</v>
      </c>
      <c r="P13" s="123">
        <v>32343062</v>
      </c>
      <c r="Q13" s="123">
        <v>38449489</v>
      </c>
      <c r="R13" s="123">
        <v>36307714</v>
      </c>
      <c r="S13" s="123">
        <v>33046279</v>
      </c>
      <c r="T13" s="123">
        <v>28725302</v>
      </c>
    </row>
    <row r="14" spans="1:21" x14ac:dyDescent="0.2">
      <c r="A14" s="278" t="s">
        <v>1816</v>
      </c>
      <c r="B14" s="123">
        <v>101669</v>
      </c>
      <c r="C14" s="123">
        <v>116196</v>
      </c>
      <c r="D14" s="123">
        <v>156073</v>
      </c>
      <c r="E14" s="123">
        <v>189627</v>
      </c>
      <c r="F14" s="123">
        <v>267116</v>
      </c>
      <c r="G14" s="123">
        <v>334323</v>
      </c>
      <c r="H14" s="123">
        <v>593601</v>
      </c>
      <c r="I14" s="123">
        <v>893428</v>
      </c>
      <c r="J14" s="123">
        <v>1458130</v>
      </c>
      <c r="K14" s="123">
        <v>2401146</v>
      </c>
      <c r="L14" s="123">
        <v>3158538</v>
      </c>
      <c r="M14" s="123">
        <v>2965604</v>
      </c>
      <c r="N14" s="123">
        <v>4091496</v>
      </c>
      <c r="O14" s="123">
        <v>5053709</v>
      </c>
      <c r="P14" s="123">
        <v>4767751</v>
      </c>
      <c r="Q14" s="123">
        <v>4843241</v>
      </c>
      <c r="R14" s="123">
        <v>5421742</v>
      </c>
      <c r="S14" s="123">
        <v>5822803</v>
      </c>
      <c r="T14" s="123">
        <v>5841534</v>
      </c>
      <c r="U14" s="284"/>
    </row>
    <row r="15" spans="1:21" x14ac:dyDescent="0.2">
      <c r="A15" s="278" t="s">
        <v>1817</v>
      </c>
      <c r="B15" s="123">
        <v>117017</v>
      </c>
      <c r="C15" s="123">
        <v>177907</v>
      </c>
      <c r="D15" s="123">
        <v>306182</v>
      </c>
      <c r="E15" s="123">
        <v>283654</v>
      </c>
      <c r="F15" s="123">
        <v>342645</v>
      </c>
      <c r="G15" s="123">
        <v>448189</v>
      </c>
      <c r="H15" s="123">
        <v>625642</v>
      </c>
      <c r="I15" s="123">
        <v>835037</v>
      </c>
      <c r="J15" s="123">
        <v>944971</v>
      </c>
      <c r="K15" s="123">
        <v>1260133</v>
      </c>
      <c r="L15" s="123">
        <v>1719311</v>
      </c>
      <c r="M15" s="123">
        <v>1472053</v>
      </c>
      <c r="N15" s="123">
        <v>2195357</v>
      </c>
      <c r="O15" s="123">
        <v>2921724</v>
      </c>
      <c r="P15" s="123">
        <v>3428338</v>
      </c>
      <c r="Q15" s="123">
        <v>3693049</v>
      </c>
      <c r="R15" s="123">
        <v>3905961</v>
      </c>
      <c r="S15" s="123">
        <v>3434197</v>
      </c>
      <c r="T15" s="123">
        <v>3212613</v>
      </c>
    </row>
    <row r="16" spans="1:21" x14ac:dyDescent="0.2">
      <c r="A16" s="278" t="s">
        <v>1818</v>
      </c>
      <c r="B16" s="123">
        <v>65651</v>
      </c>
      <c r="C16" s="123">
        <v>66274</v>
      </c>
      <c r="D16" s="123">
        <v>71344</v>
      </c>
      <c r="E16" s="123">
        <v>88898</v>
      </c>
      <c r="F16" s="123">
        <v>139330</v>
      </c>
      <c r="G16" s="123">
        <v>231516</v>
      </c>
      <c r="H16" s="123">
        <v>255476</v>
      </c>
      <c r="I16" s="123">
        <v>329659</v>
      </c>
      <c r="J16" s="123">
        <v>448895</v>
      </c>
      <c r="K16" s="123">
        <v>728405</v>
      </c>
      <c r="L16" s="123">
        <v>816343</v>
      </c>
      <c r="M16" s="123">
        <v>791911</v>
      </c>
      <c r="N16" s="123">
        <v>1109199</v>
      </c>
      <c r="O16" s="123">
        <v>1476209</v>
      </c>
      <c r="P16" s="123">
        <v>1159745</v>
      </c>
      <c r="Q16" s="123">
        <v>1403665</v>
      </c>
      <c r="R16" s="123">
        <v>2433849</v>
      </c>
      <c r="S16" s="123">
        <v>1777011</v>
      </c>
      <c r="T16" s="123">
        <v>1641866</v>
      </c>
    </row>
    <row r="17" spans="1:20" x14ac:dyDescent="0.2">
      <c r="A17" s="278" t="s">
        <v>1819</v>
      </c>
      <c r="B17" s="123">
        <v>10467</v>
      </c>
      <c r="C17" s="123">
        <v>14795</v>
      </c>
      <c r="D17" s="123">
        <v>32726</v>
      </c>
      <c r="E17" s="123">
        <v>39697</v>
      </c>
      <c r="F17" s="123">
        <v>42082</v>
      </c>
      <c r="G17" s="123">
        <v>5606</v>
      </c>
      <c r="H17" s="123">
        <v>14955</v>
      </c>
      <c r="I17" s="123">
        <v>40811</v>
      </c>
      <c r="J17" s="123">
        <v>49116</v>
      </c>
      <c r="K17" s="123">
        <v>68738</v>
      </c>
      <c r="L17" s="123">
        <v>127116</v>
      </c>
      <c r="M17" s="123">
        <v>183835</v>
      </c>
      <c r="N17" s="123">
        <v>358977</v>
      </c>
      <c r="O17" s="123">
        <v>382465</v>
      </c>
      <c r="P17" s="123">
        <v>491182</v>
      </c>
      <c r="Q17" s="123">
        <v>689409</v>
      </c>
      <c r="R17" s="123">
        <v>774384</v>
      </c>
      <c r="S17" s="123">
        <v>790923</v>
      </c>
      <c r="T17" s="123">
        <v>754818</v>
      </c>
    </row>
    <row r="18" spans="1:20" x14ac:dyDescent="0.2">
      <c r="A18" s="278" t="s">
        <v>1820</v>
      </c>
      <c r="B18" s="123">
        <v>35265</v>
      </c>
      <c r="C18" s="123">
        <v>49058</v>
      </c>
      <c r="D18" s="123">
        <v>71884</v>
      </c>
      <c r="E18" s="123">
        <v>83261</v>
      </c>
      <c r="F18" s="123">
        <v>89944</v>
      </c>
      <c r="G18" s="123">
        <v>114090</v>
      </c>
      <c r="H18" s="123">
        <v>154199</v>
      </c>
      <c r="I18" s="123">
        <v>195434</v>
      </c>
      <c r="J18" s="123">
        <v>256132</v>
      </c>
      <c r="K18" s="123">
        <v>365600</v>
      </c>
      <c r="L18" s="123">
        <v>425700</v>
      </c>
      <c r="M18" s="123">
        <v>365234</v>
      </c>
      <c r="N18" s="123">
        <v>503705</v>
      </c>
      <c r="O18" s="123">
        <v>674080</v>
      </c>
      <c r="P18" s="123">
        <v>698813</v>
      </c>
      <c r="Q18" s="123">
        <v>764530</v>
      </c>
      <c r="R18" s="123">
        <v>773911</v>
      </c>
      <c r="S18" s="123">
        <v>861595</v>
      </c>
      <c r="T18" s="123">
        <v>818106</v>
      </c>
    </row>
    <row r="19" spans="1:20" x14ac:dyDescent="0.2">
      <c r="A19" s="278" t="s">
        <v>1821</v>
      </c>
      <c r="B19" s="123">
        <v>2966011</v>
      </c>
      <c r="C19" s="123">
        <v>3241060</v>
      </c>
      <c r="D19" s="123">
        <v>4165431</v>
      </c>
      <c r="E19" s="123">
        <v>4495757</v>
      </c>
      <c r="F19" s="123">
        <v>4843384</v>
      </c>
      <c r="G19" s="123">
        <v>5940870</v>
      </c>
      <c r="H19" s="123">
        <v>7350904</v>
      </c>
      <c r="I19" s="123">
        <v>8398628</v>
      </c>
      <c r="J19" s="123">
        <v>9162267</v>
      </c>
      <c r="K19" s="123">
        <v>10200859</v>
      </c>
      <c r="L19" s="123">
        <v>11613245</v>
      </c>
      <c r="M19" s="123">
        <v>9786766</v>
      </c>
      <c r="N19" s="123">
        <v>12104349</v>
      </c>
      <c r="O19" s="123">
        <v>14827049</v>
      </c>
      <c r="P19" s="123">
        <v>15162183</v>
      </c>
      <c r="Q19" s="123">
        <v>15013245</v>
      </c>
      <c r="R19" s="123">
        <v>14939134</v>
      </c>
      <c r="S19" s="123">
        <v>13561644</v>
      </c>
      <c r="T19" s="123">
        <v>12941000</v>
      </c>
    </row>
    <row r="20" spans="1:20" x14ac:dyDescent="0.2">
      <c r="A20" s="278" t="s">
        <v>1822</v>
      </c>
      <c r="B20" s="123">
        <v>13582</v>
      </c>
      <c r="C20" s="123">
        <v>14931</v>
      </c>
      <c r="D20" s="123">
        <v>20180</v>
      </c>
      <c r="E20" s="123">
        <v>22598</v>
      </c>
      <c r="F20" s="123">
        <v>30476</v>
      </c>
      <c r="G20" s="123">
        <v>46427</v>
      </c>
      <c r="H20" s="123">
        <v>62227</v>
      </c>
      <c r="I20" s="123">
        <v>83181</v>
      </c>
      <c r="J20" s="123">
        <v>97775</v>
      </c>
      <c r="K20" s="123">
        <v>109929</v>
      </c>
      <c r="L20" s="123">
        <v>182613</v>
      </c>
      <c r="M20" s="123">
        <v>195839</v>
      </c>
      <c r="N20" s="123">
        <v>188890</v>
      </c>
      <c r="O20" s="123">
        <v>251272</v>
      </c>
      <c r="P20" s="123">
        <v>295864</v>
      </c>
      <c r="Q20" s="123">
        <v>343456</v>
      </c>
      <c r="R20" s="123">
        <v>336453</v>
      </c>
      <c r="S20" s="123">
        <v>342440</v>
      </c>
      <c r="T20" s="123">
        <v>295483</v>
      </c>
    </row>
    <row r="21" spans="1:20" x14ac:dyDescent="0.2">
      <c r="A21" s="278" t="s">
        <v>1823</v>
      </c>
      <c r="B21" s="123">
        <v>11026</v>
      </c>
      <c r="C21" s="123">
        <v>13743</v>
      </c>
      <c r="D21" s="123">
        <v>31667</v>
      </c>
      <c r="E21" s="123">
        <v>19226</v>
      </c>
      <c r="F21" s="123">
        <v>26298</v>
      </c>
      <c r="G21" s="123">
        <v>67499</v>
      </c>
      <c r="H21" s="123">
        <v>48405</v>
      </c>
      <c r="I21" s="123">
        <v>62847</v>
      </c>
      <c r="J21" s="123">
        <v>86131</v>
      </c>
      <c r="K21" s="123">
        <v>133863</v>
      </c>
      <c r="L21" s="123">
        <v>175130</v>
      </c>
      <c r="M21" s="123">
        <v>154285</v>
      </c>
      <c r="N21" s="123">
        <v>184859</v>
      </c>
      <c r="O21" s="123">
        <v>212841</v>
      </c>
      <c r="P21" s="123">
        <v>208918</v>
      </c>
      <c r="Q21" s="123">
        <v>267551</v>
      </c>
      <c r="R21" s="123">
        <v>342872</v>
      </c>
      <c r="S21" s="123">
        <v>377267</v>
      </c>
      <c r="T21" s="123">
        <v>300179</v>
      </c>
    </row>
    <row r="22" spans="1:20" x14ac:dyDescent="0.2">
      <c r="A22" s="278" t="s">
        <v>1824</v>
      </c>
      <c r="B22" s="123">
        <v>1783</v>
      </c>
      <c r="C22" s="123">
        <v>2216</v>
      </c>
      <c r="D22" s="123">
        <v>3442</v>
      </c>
      <c r="E22" s="123">
        <v>5441</v>
      </c>
      <c r="F22" s="123">
        <v>5431</v>
      </c>
      <c r="G22" s="123">
        <v>9824</v>
      </c>
      <c r="H22" s="123">
        <v>10088</v>
      </c>
      <c r="I22" s="123">
        <v>10338</v>
      </c>
      <c r="J22" s="123">
        <v>16872</v>
      </c>
      <c r="K22" s="123">
        <v>17794</v>
      </c>
      <c r="L22" s="123">
        <v>26811</v>
      </c>
      <c r="M22" s="123">
        <v>37717</v>
      </c>
      <c r="N22" s="123">
        <v>48362</v>
      </c>
      <c r="O22" s="123">
        <v>47627</v>
      </c>
      <c r="P22" s="123">
        <v>93414</v>
      </c>
      <c r="Q22" s="123">
        <v>172258</v>
      </c>
      <c r="R22" s="123">
        <v>183948</v>
      </c>
      <c r="S22" s="123">
        <v>122576</v>
      </c>
      <c r="T22" s="123">
        <v>98710</v>
      </c>
    </row>
    <row r="23" spans="1:20" x14ac:dyDescent="0.2">
      <c r="A23" s="278" t="s">
        <v>1825</v>
      </c>
      <c r="B23" s="123">
        <v>14827</v>
      </c>
      <c r="C23" s="123">
        <v>15732</v>
      </c>
      <c r="D23" s="123">
        <v>16894</v>
      </c>
      <c r="E23" s="123">
        <v>23565</v>
      </c>
      <c r="F23" s="123">
        <v>27607</v>
      </c>
      <c r="G23" s="123">
        <v>36542</v>
      </c>
      <c r="H23" s="123">
        <v>48385</v>
      </c>
      <c r="I23" s="123">
        <v>47204</v>
      </c>
      <c r="J23" s="123">
        <v>49944</v>
      </c>
      <c r="K23" s="123">
        <v>69872</v>
      </c>
      <c r="L23" s="123">
        <v>108345</v>
      </c>
      <c r="M23" s="123">
        <v>105687</v>
      </c>
      <c r="N23" s="123">
        <v>131945</v>
      </c>
      <c r="O23" s="123">
        <v>145839</v>
      </c>
      <c r="P23" s="123">
        <v>169194</v>
      </c>
      <c r="Q23" s="123">
        <v>249083</v>
      </c>
      <c r="R23" s="123">
        <v>260486</v>
      </c>
      <c r="S23" s="123">
        <v>228553</v>
      </c>
      <c r="T23" s="123">
        <v>210071</v>
      </c>
    </row>
    <row r="24" spans="1:20" x14ac:dyDescent="0.2">
      <c r="A24" s="278" t="s">
        <v>1826</v>
      </c>
      <c r="B24" s="123">
        <v>74749</v>
      </c>
      <c r="C24" s="123">
        <v>63751</v>
      </c>
      <c r="D24" s="123">
        <v>70986</v>
      </c>
      <c r="E24" s="123">
        <v>74346</v>
      </c>
      <c r="F24" s="123">
        <v>87612</v>
      </c>
      <c r="G24" s="123">
        <v>128009</v>
      </c>
      <c r="H24" s="123">
        <v>161760</v>
      </c>
      <c r="I24" s="123">
        <v>160507</v>
      </c>
      <c r="J24" s="123">
        <v>218539</v>
      </c>
      <c r="K24" s="123">
        <v>264099</v>
      </c>
      <c r="L24" s="123">
        <v>260212</v>
      </c>
      <c r="M24" s="123">
        <v>185009</v>
      </c>
      <c r="N24" s="123">
        <v>214080</v>
      </c>
      <c r="O24" s="123">
        <v>235527</v>
      </c>
      <c r="P24" s="123">
        <v>270821</v>
      </c>
      <c r="Q24" s="123">
        <v>317079</v>
      </c>
      <c r="R24" s="123">
        <v>359286</v>
      </c>
      <c r="S24" s="123">
        <v>459058</v>
      </c>
      <c r="T24" s="123">
        <v>314118</v>
      </c>
    </row>
    <row r="25" spans="1:20" x14ac:dyDescent="0.2">
      <c r="A25" s="278" t="s">
        <v>1827</v>
      </c>
      <c r="B25" s="123">
        <v>159639</v>
      </c>
      <c r="C25" s="123">
        <v>167375</v>
      </c>
      <c r="D25" s="123">
        <v>256487</v>
      </c>
      <c r="E25" s="123">
        <v>322026</v>
      </c>
      <c r="F25" s="123">
        <v>497421</v>
      </c>
      <c r="G25" s="123">
        <v>614089</v>
      </c>
      <c r="H25" s="123">
        <v>808606</v>
      </c>
      <c r="I25" s="123">
        <v>1060635</v>
      </c>
      <c r="J25" s="123">
        <v>1353707</v>
      </c>
      <c r="K25" s="123">
        <v>1768927</v>
      </c>
      <c r="L25" s="123">
        <v>2145517</v>
      </c>
      <c r="M25" s="123">
        <v>1963178</v>
      </c>
      <c r="N25" s="123">
        <v>2380204</v>
      </c>
      <c r="O25" s="123">
        <v>2788598</v>
      </c>
      <c r="P25" s="123">
        <v>3652528</v>
      </c>
      <c r="Q25" s="123">
        <v>4593059</v>
      </c>
      <c r="R25" s="123">
        <v>4635339</v>
      </c>
      <c r="S25" s="123">
        <v>4398039</v>
      </c>
      <c r="T25" s="123">
        <v>3767178</v>
      </c>
    </row>
    <row r="26" spans="1:20" x14ac:dyDescent="0.2">
      <c r="A26" s="278" t="s">
        <v>1828</v>
      </c>
      <c r="B26" s="123">
        <v>54</v>
      </c>
      <c r="C26" s="123">
        <v>85</v>
      </c>
      <c r="D26" s="123">
        <v>134</v>
      </c>
      <c r="E26" s="123">
        <v>210</v>
      </c>
      <c r="F26" s="123">
        <v>298</v>
      </c>
      <c r="G26" s="123">
        <v>334</v>
      </c>
      <c r="H26" s="123">
        <v>791</v>
      </c>
      <c r="I26" s="123">
        <v>1693</v>
      </c>
      <c r="J26" s="123">
        <v>1540</v>
      </c>
      <c r="K26" s="123">
        <v>2479</v>
      </c>
      <c r="L26" s="123">
        <v>3155</v>
      </c>
      <c r="M26" s="123">
        <v>4066</v>
      </c>
      <c r="N26" s="123">
        <v>6348</v>
      </c>
      <c r="O26" s="123">
        <v>9712</v>
      </c>
      <c r="P26" s="123">
        <v>7649</v>
      </c>
      <c r="Q26" s="123">
        <v>9741</v>
      </c>
      <c r="R26" s="123">
        <v>10399</v>
      </c>
      <c r="S26" s="123">
        <v>17265</v>
      </c>
      <c r="T26" s="123">
        <v>32094</v>
      </c>
    </row>
    <row r="27" spans="1:20" x14ac:dyDescent="0.2">
      <c r="A27" s="278" t="s">
        <v>1829</v>
      </c>
      <c r="B27" s="123">
        <v>6243</v>
      </c>
      <c r="C27" s="123">
        <v>6883</v>
      </c>
      <c r="D27" s="123">
        <v>11054</v>
      </c>
      <c r="E27" s="123">
        <v>12285</v>
      </c>
      <c r="F27" s="123">
        <v>14003</v>
      </c>
      <c r="G27" s="123">
        <v>15589</v>
      </c>
      <c r="H27" s="123">
        <v>23335</v>
      </c>
      <c r="I27" s="123">
        <v>31889</v>
      </c>
      <c r="J27" s="123">
        <v>43350</v>
      </c>
      <c r="K27" s="123">
        <v>68295</v>
      </c>
      <c r="L27" s="123">
        <v>90783</v>
      </c>
      <c r="M27" s="123">
        <v>106788</v>
      </c>
      <c r="N27" s="123">
        <v>144976</v>
      </c>
      <c r="O27" s="123">
        <v>273164</v>
      </c>
      <c r="P27" s="123">
        <v>265350</v>
      </c>
      <c r="Q27" s="123">
        <v>244959</v>
      </c>
      <c r="R27" s="123">
        <v>221638</v>
      </c>
      <c r="S27" s="123">
        <v>157070</v>
      </c>
      <c r="T27" s="123">
        <v>98864</v>
      </c>
    </row>
    <row r="28" spans="1:20" x14ac:dyDescent="0.2">
      <c r="A28" s="278" t="s">
        <v>1830</v>
      </c>
      <c r="B28" s="123">
        <v>6688</v>
      </c>
      <c r="C28" s="123">
        <v>20702</v>
      </c>
      <c r="D28" s="123">
        <v>19707</v>
      </c>
      <c r="E28" s="123">
        <v>14858</v>
      </c>
      <c r="F28" s="123">
        <v>10507</v>
      </c>
      <c r="G28" s="123">
        <v>12201</v>
      </c>
      <c r="H28" s="123">
        <v>16324</v>
      </c>
      <c r="I28" s="123">
        <v>18794</v>
      </c>
      <c r="J28" s="123">
        <v>25980</v>
      </c>
      <c r="K28" s="123">
        <v>38558</v>
      </c>
      <c r="L28" s="123">
        <v>37561</v>
      </c>
      <c r="M28" s="123">
        <v>40887</v>
      </c>
      <c r="N28" s="123">
        <v>73126</v>
      </c>
      <c r="O28" s="123">
        <v>118123</v>
      </c>
      <c r="P28" s="123">
        <v>196816</v>
      </c>
      <c r="Q28" s="123">
        <v>221089</v>
      </c>
      <c r="R28" s="123">
        <v>228358</v>
      </c>
      <c r="S28" s="123">
        <v>83271</v>
      </c>
      <c r="T28" s="123">
        <v>86627</v>
      </c>
    </row>
    <row r="29" spans="1:20" x14ac:dyDescent="0.2">
      <c r="A29" s="278" t="s">
        <v>1831</v>
      </c>
      <c r="B29" s="123">
        <v>3942</v>
      </c>
      <c r="C29" s="123">
        <v>2708</v>
      </c>
      <c r="D29" s="123">
        <v>5954</v>
      </c>
      <c r="E29" s="123">
        <v>6674</v>
      </c>
      <c r="F29" s="123">
        <v>6018</v>
      </c>
      <c r="G29" s="123">
        <v>8196</v>
      </c>
      <c r="H29" s="123">
        <v>11102</v>
      </c>
      <c r="I29" s="123">
        <v>19099</v>
      </c>
      <c r="J29" s="123">
        <v>33954</v>
      </c>
      <c r="K29" s="123">
        <v>54756</v>
      </c>
      <c r="L29" s="123">
        <v>79452</v>
      </c>
      <c r="M29" s="123">
        <v>74750</v>
      </c>
      <c r="N29" s="123">
        <v>94450</v>
      </c>
      <c r="O29" s="123">
        <v>99818</v>
      </c>
      <c r="P29" s="123">
        <v>181158</v>
      </c>
      <c r="Q29" s="123">
        <v>190084</v>
      </c>
      <c r="R29" s="123">
        <v>206538</v>
      </c>
      <c r="S29" s="123">
        <v>211639</v>
      </c>
      <c r="T29" s="123">
        <v>214809</v>
      </c>
    </row>
    <row r="30" spans="1:20" x14ac:dyDescent="0.2">
      <c r="A30" s="278" t="s">
        <v>1832</v>
      </c>
      <c r="B30" s="123">
        <v>52343</v>
      </c>
      <c r="C30" s="123">
        <v>58061</v>
      </c>
      <c r="D30" s="123">
        <v>67032</v>
      </c>
      <c r="E30" s="123">
        <v>81508</v>
      </c>
      <c r="F30" s="123">
        <v>124211</v>
      </c>
      <c r="G30" s="123">
        <v>185499</v>
      </c>
      <c r="H30" s="123">
        <v>246579</v>
      </c>
      <c r="I30" s="123">
        <v>342766</v>
      </c>
      <c r="J30" s="123">
        <v>423937</v>
      </c>
      <c r="K30" s="123">
        <v>578905</v>
      </c>
      <c r="L30" s="123">
        <v>605107</v>
      </c>
      <c r="M30" s="123">
        <v>552833</v>
      </c>
      <c r="N30" s="123">
        <v>693760</v>
      </c>
      <c r="O30" s="123">
        <v>843971</v>
      </c>
      <c r="P30" s="123">
        <v>927539</v>
      </c>
      <c r="Q30" s="123">
        <v>1101960</v>
      </c>
      <c r="R30" s="123">
        <v>1324448</v>
      </c>
      <c r="S30" s="123">
        <v>1644189</v>
      </c>
      <c r="T30" s="123">
        <v>1723446</v>
      </c>
    </row>
    <row r="31" spans="1:20" x14ac:dyDescent="0.2">
      <c r="A31" s="278" t="s">
        <v>1833</v>
      </c>
      <c r="B31" s="123" t="s">
        <v>356</v>
      </c>
      <c r="C31" s="123" t="s">
        <v>356</v>
      </c>
      <c r="D31" s="123" t="s">
        <v>356</v>
      </c>
      <c r="E31" s="123">
        <v>489</v>
      </c>
      <c r="F31" s="123">
        <v>439</v>
      </c>
      <c r="G31" s="123">
        <v>670</v>
      </c>
      <c r="H31" s="123">
        <v>984</v>
      </c>
      <c r="I31" s="123">
        <v>2360</v>
      </c>
      <c r="J31" s="123">
        <v>2786</v>
      </c>
      <c r="K31" s="123">
        <v>3750</v>
      </c>
      <c r="L31" s="123">
        <v>4078</v>
      </c>
      <c r="M31" s="123">
        <v>2357</v>
      </c>
      <c r="N31" s="123">
        <v>2601</v>
      </c>
      <c r="O31" s="123">
        <v>4782</v>
      </c>
      <c r="P31" s="123">
        <v>4067</v>
      </c>
      <c r="Q31" s="123">
        <v>9068</v>
      </c>
      <c r="R31" s="123">
        <v>7551</v>
      </c>
      <c r="S31" s="123">
        <v>6925</v>
      </c>
      <c r="T31" s="123">
        <v>5931</v>
      </c>
    </row>
    <row r="32" spans="1:20" x14ac:dyDescent="0.2">
      <c r="A32" s="278" t="s">
        <v>1834</v>
      </c>
      <c r="B32" s="123">
        <v>151205</v>
      </c>
      <c r="C32" s="123">
        <v>137928</v>
      </c>
      <c r="D32" s="123">
        <v>146441</v>
      </c>
      <c r="E32" s="123">
        <v>162031</v>
      </c>
      <c r="F32" s="123">
        <v>204224</v>
      </c>
      <c r="G32" s="123">
        <v>309269</v>
      </c>
      <c r="H32" s="123">
        <v>426872</v>
      </c>
      <c r="I32" s="123">
        <v>468763</v>
      </c>
      <c r="J32" s="123">
        <v>573813</v>
      </c>
      <c r="K32" s="123">
        <v>749792</v>
      </c>
      <c r="L32" s="123">
        <v>913223</v>
      </c>
      <c r="M32" s="123">
        <v>859059</v>
      </c>
      <c r="N32" s="123">
        <v>1154026</v>
      </c>
      <c r="O32" s="123">
        <v>1425538</v>
      </c>
      <c r="P32" s="123">
        <v>1673133</v>
      </c>
      <c r="Q32" s="123">
        <v>1986813</v>
      </c>
      <c r="R32" s="123">
        <v>2347358</v>
      </c>
      <c r="S32" s="123">
        <v>2667079</v>
      </c>
      <c r="T32" s="123">
        <v>2984267</v>
      </c>
    </row>
    <row r="33" spans="1:20" x14ac:dyDescent="0.2">
      <c r="A33" s="278" t="s">
        <v>1835</v>
      </c>
      <c r="B33" s="123">
        <v>1618</v>
      </c>
      <c r="C33" s="123">
        <v>2786</v>
      </c>
      <c r="D33" s="123">
        <v>3122</v>
      </c>
      <c r="E33" s="123">
        <v>3156</v>
      </c>
      <c r="F33" s="123">
        <v>4954</v>
      </c>
      <c r="G33" s="123">
        <v>6180</v>
      </c>
      <c r="H33" s="123">
        <v>10352</v>
      </c>
      <c r="I33" s="123">
        <v>20367</v>
      </c>
      <c r="J33" s="123">
        <v>43681</v>
      </c>
      <c r="K33" s="123">
        <v>62088</v>
      </c>
      <c r="L33" s="123">
        <v>107416</v>
      </c>
      <c r="M33" s="123">
        <v>87211</v>
      </c>
      <c r="N33" s="123">
        <v>85544</v>
      </c>
      <c r="O33" s="123">
        <v>119876</v>
      </c>
      <c r="P33" s="123">
        <v>120510</v>
      </c>
      <c r="Q33" s="123">
        <v>171091</v>
      </c>
      <c r="R33" s="123">
        <v>225401</v>
      </c>
      <c r="S33" s="123">
        <v>227564</v>
      </c>
      <c r="T33" s="123">
        <v>151637</v>
      </c>
    </row>
    <row r="34" spans="1:20" x14ac:dyDescent="0.2">
      <c r="A34" s="278" t="s">
        <v>1836</v>
      </c>
      <c r="B34" s="123">
        <v>89582</v>
      </c>
      <c r="C34" s="123">
        <v>94383</v>
      </c>
      <c r="D34" s="123">
        <v>114474</v>
      </c>
      <c r="E34" s="123">
        <v>135411</v>
      </c>
      <c r="F34" s="123">
        <v>167154</v>
      </c>
      <c r="G34" s="123">
        <v>214680</v>
      </c>
      <c r="H34" s="123">
        <v>277546</v>
      </c>
      <c r="I34" s="123">
        <v>382442</v>
      </c>
      <c r="J34" s="123">
        <v>505583</v>
      </c>
      <c r="K34" s="123">
        <v>780728</v>
      </c>
      <c r="L34" s="123">
        <v>1082347</v>
      </c>
      <c r="M34" s="123">
        <v>897745</v>
      </c>
      <c r="N34" s="123">
        <v>1036644</v>
      </c>
      <c r="O34" s="123">
        <v>1484971</v>
      </c>
      <c r="P34" s="123">
        <v>1845235</v>
      </c>
      <c r="Q34" s="123">
        <v>1873981</v>
      </c>
      <c r="R34" s="123">
        <v>2057524</v>
      </c>
      <c r="S34" s="123">
        <v>2161293</v>
      </c>
      <c r="T34" s="123">
        <v>1865528</v>
      </c>
    </row>
    <row r="35" spans="1:20" x14ac:dyDescent="0.2">
      <c r="A35" s="278" t="s">
        <v>1837</v>
      </c>
      <c r="B35" s="123">
        <v>394394</v>
      </c>
      <c r="C35" s="123">
        <v>450223</v>
      </c>
      <c r="D35" s="123">
        <v>576104</v>
      </c>
      <c r="E35" s="123">
        <v>579188</v>
      </c>
      <c r="F35" s="123">
        <v>698422</v>
      </c>
      <c r="G35" s="123">
        <v>886377</v>
      </c>
      <c r="H35" s="123">
        <v>1268760</v>
      </c>
      <c r="I35" s="123">
        <v>1663226</v>
      </c>
      <c r="J35" s="123">
        <v>2318529</v>
      </c>
      <c r="K35" s="123">
        <v>2962030</v>
      </c>
      <c r="L35" s="123">
        <v>3230581</v>
      </c>
      <c r="M35" s="123">
        <v>3005194</v>
      </c>
      <c r="N35" s="123">
        <v>3234723</v>
      </c>
      <c r="O35" s="123">
        <v>3557013</v>
      </c>
      <c r="P35" s="123">
        <v>4074187</v>
      </c>
      <c r="Q35" s="123">
        <v>4583187</v>
      </c>
      <c r="R35" s="123">
        <v>4891117</v>
      </c>
      <c r="S35" s="123">
        <v>5194244</v>
      </c>
      <c r="T35" s="123">
        <v>4451167</v>
      </c>
    </row>
    <row r="36" spans="1:20" x14ac:dyDescent="0.2">
      <c r="A36" s="278" t="s">
        <v>1838</v>
      </c>
      <c r="B36" s="123">
        <v>625152</v>
      </c>
      <c r="C36" s="123">
        <v>780762</v>
      </c>
      <c r="D36" s="123">
        <v>1129236</v>
      </c>
      <c r="E36" s="123">
        <v>1252069</v>
      </c>
      <c r="F36" s="123">
        <v>1553456</v>
      </c>
      <c r="G36" s="123">
        <v>2009477</v>
      </c>
      <c r="H36" s="123">
        <v>2781156</v>
      </c>
      <c r="I36" s="123">
        <v>3510778</v>
      </c>
      <c r="J36" s="123">
        <v>4452221</v>
      </c>
      <c r="K36" s="123">
        <v>5609886</v>
      </c>
      <c r="L36" s="123">
        <v>7393199</v>
      </c>
      <c r="M36" s="123">
        <v>5366972</v>
      </c>
      <c r="N36" s="123">
        <v>6876626</v>
      </c>
      <c r="O36" s="123">
        <v>8292006</v>
      </c>
      <c r="P36" s="123">
        <v>8767768</v>
      </c>
      <c r="Q36" s="123">
        <v>9116495</v>
      </c>
      <c r="R36" s="123">
        <v>10033345</v>
      </c>
      <c r="S36" s="123">
        <v>10128638</v>
      </c>
      <c r="T36" s="123">
        <v>9372895</v>
      </c>
    </row>
    <row r="37" spans="1:20" x14ac:dyDescent="0.2">
      <c r="A37" s="278" t="s">
        <v>1839</v>
      </c>
      <c r="B37" s="123">
        <v>29263</v>
      </c>
      <c r="C37" s="123">
        <v>25891</v>
      </c>
      <c r="D37" s="123">
        <v>44545</v>
      </c>
      <c r="E37" s="123">
        <v>38661</v>
      </c>
      <c r="F37" s="123">
        <v>33675</v>
      </c>
      <c r="G37" s="123">
        <v>50444</v>
      </c>
      <c r="H37" s="123">
        <v>69486</v>
      </c>
      <c r="I37" s="123">
        <v>93967</v>
      </c>
      <c r="J37" s="123">
        <v>110641</v>
      </c>
      <c r="K37" s="123">
        <v>138408</v>
      </c>
      <c r="L37" s="123">
        <v>163009</v>
      </c>
      <c r="M37" s="123">
        <v>156893</v>
      </c>
      <c r="N37" s="123">
        <v>199485</v>
      </c>
      <c r="O37" s="123">
        <v>298872</v>
      </c>
      <c r="P37" s="123">
        <v>300109</v>
      </c>
      <c r="Q37" s="123">
        <v>343655</v>
      </c>
      <c r="R37" s="123">
        <v>379280</v>
      </c>
      <c r="S37" s="123">
        <v>430405</v>
      </c>
      <c r="T37" s="123">
        <v>428833</v>
      </c>
    </row>
    <row r="38" spans="1:20" x14ac:dyDescent="0.2">
      <c r="A38" s="278" t="s">
        <v>1840</v>
      </c>
      <c r="B38" s="123">
        <v>17415</v>
      </c>
      <c r="C38" s="123">
        <v>20334</v>
      </c>
      <c r="D38" s="123">
        <v>17398</v>
      </c>
      <c r="E38" s="123">
        <v>22318</v>
      </c>
      <c r="F38" s="123">
        <v>35694</v>
      </c>
      <c r="G38" s="123">
        <v>47992</v>
      </c>
      <c r="H38" s="123">
        <v>69265</v>
      </c>
      <c r="I38" s="123">
        <v>88863</v>
      </c>
      <c r="J38" s="123">
        <v>135555</v>
      </c>
      <c r="K38" s="123">
        <v>186847</v>
      </c>
      <c r="L38" s="123">
        <v>229336</v>
      </c>
      <c r="M38" s="123">
        <v>221058</v>
      </c>
      <c r="N38" s="123">
        <v>244297</v>
      </c>
      <c r="O38" s="123">
        <v>242024</v>
      </c>
      <c r="P38" s="123">
        <v>118944</v>
      </c>
      <c r="Q38" s="123">
        <v>69015</v>
      </c>
      <c r="R38" s="123">
        <v>98437</v>
      </c>
      <c r="S38" s="123">
        <v>102257</v>
      </c>
      <c r="T38" s="123">
        <v>91535</v>
      </c>
    </row>
    <row r="39" spans="1:20" x14ac:dyDescent="0.2">
      <c r="A39" s="278" t="s">
        <v>1841</v>
      </c>
      <c r="B39" s="123">
        <v>125809</v>
      </c>
      <c r="C39" s="123">
        <v>143521</v>
      </c>
      <c r="D39" s="123">
        <v>224325</v>
      </c>
      <c r="E39" s="123">
        <v>233745</v>
      </c>
      <c r="F39" s="123">
        <v>295735</v>
      </c>
      <c r="G39" s="123">
        <v>382791</v>
      </c>
      <c r="H39" s="123">
        <v>580158</v>
      </c>
      <c r="I39" s="123">
        <v>781930</v>
      </c>
      <c r="J39" s="123">
        <v>976406</v>
      </c>
      <c r="K39" s="123">
        <v>1197343</v>
      </c>
      <c r="L39" s="123">
        <v>1563635</v>
      </c>
      <c r="M39" s="123">
        <v>1328551</v>
      </c>
      <c r="N39" s="123">
        <v>1974108</v>
      </c>
      <c r="O39" s="123">
        <v>2569475</v>
      </c>
      <c r="P39" s="123">
        <v>3119620</v>
      </c>
      <c r="Q39" s="123">
        <v>3271790</v>
      </c>
      <c r="R39" s="123">
        <v>3428923</v>
      </c>
      <c r="S39" s="123">
        <v>3829080</v>
      </c>
      <c r="T39" s="123">
        <v>3719508</v>
      </c>
    </row>
    <row r="40" spans="1:20" x14ac:dyDescent="0.2">
      <c r="A40" s="278" t="s">
        <v>1842</v>
      </c>
      <c r="B40" s="123">
        <v>65907</v>
      </c>
      <c r="C40" s="123">
        <v>63659</v>
      </c>
      <c r="D40" s="123">
        <v>107789</v>
      </c>
      <c r="E40" s="123">
        <v>67408</v>
      </c>
      <c r="F40" s="123">
        <v>108904</v>
      </c>
      <c r="G40" s="123">
        <v>206514</v>
      </c>
      <c r="H40" s="123">
        <v>282129</v>
      </c>
      <c r="I40" s="123">
        <v>425373</v>
      </c>
      <c r="J40" s="123">
        <v>730328</v>
      </c>
      <c r="K40" s="123">
        <v>1047563</v>
      </c>
      <c r="L40" s="123">
        <v>1060631</v>
      </c>
      <c r="M40" s="123">
        <v>833367</v>
      </c>
      <c r="N40" s="123">
        <v>1194204</v>
      </c>
      <c r="O40" s="123">
        <v>1561357</v>
      </c>
      <c r="P40" s="123">
        <v>1558456</v>
      </c>
      <c r="Q40" s="123">
        <v>1774699</v>
      </c>
      <c r="R40" s="123">
        <v>1930546</v>
      </c>
      <c r="S40" s="123">
        <v>1860784</v>
      </c>
      <c r="T40" s="123">
        <v>1668951</v>
      </c>
    </row>
    <row r="41" spans="1:20" x14ac:dyDescent="0.2">
      <c r="A41" s="278" t="s">
        <v>1843</v>
      </c>
      <c r="B41" s="123">
        <v>129132</v>
      </c>
      <c r="C41" s="123">
        <v>144377</v>
      </c>
      <c r="D41" s="123">
        <v>207843</v>
      </c>
      <c r="E41" s="123">
        <v>237738</v>
      </c>
      <c r="F41" s="123">
        <v>345090</v>
      </c>
      <c r="G41" s="123">
        <v>503700</v>
      </c>
      <c r="H41" s="123">
        <v>684114</v>
      </c>
      <c r="I41" s="123">
        <v>872984</v>
      </c>
      <c r="J41" s="123">
        <v>1140478</v>
      </c>
      <c r="K41" s="123">
        <v>1702362</v>
      </c>
      <c r="L41" s="123">
        <v>2364369</v>
      </c>
      <c r="M41" s="123">
        <v>1863180</v>
      </c>
      <c r="N41" s="123">
        <v>2123534</v>
      </c>
      <c r="O41" s="123">
        <v>2681285</v>
      </c>
      <c r="P41" s="123">
        <v>2956832</v>
      </c>
      <c r="Q41" s="123">
        <v>3341130</v>
      </c>
      <c r="R41" s="123">
        <v>3903451</v>
      </c>
      <c r="S41" s="123">
        <v>3702016</v>
      </c>
      <c r="T41" s="123">
        <v>3007253</v>
      </c>
    </row>
    <row r="42" spans="1:20" x14ac:dyDescent="0.2">
      <c r="A42" s="278" t="s">
        <v>1844</v>
      </c>
      <c r="B42" s="123">
        <v>10673</v>
      </c>
      <c r="C42" s="123">
        <v>12673</v>
      </c>
      <c r="D42" s="123">
        <v>17631</v>
      </c>
      <c r="E42" s="123">
        <v>20969</v>
      </c>
      <c r="F42" s="123">
        <v>30523</v>
      </c>
      <c r="G42" s="123">
        <v>35338</v>
      </c>
      <c r="H42" s="123">
        <v>45770</v>
      </c>
      <c r="I42" s="123">
        <v>54710</v>
      </c>
      <c r="J42" s="123">
        <v>80226</v>
      </c>
      <c r="K42" s="123">
        <v>96305</v>
      </c>
      <c r="L42" s="123">
        <v>118458</v>
      </c>
      <c r="M42" s="123">
        <v>116844</v>
      </c>
      <c r="N42" s="123">
        <v>122386</v>
      </c>
      <c r="O42" s="123">
        <v>110428</v>
      </c>
      <c r="P42" s="123">
        <v>195510</v>
      </c>
      <c r="Q42" s="123">
        <v>213882</v>
      </c>
      <c r="R42" s="123">
        <v>220131</v>
      </c>
      <c r="S42" s="123">
        <v>142997</v>
      </c>
      <c r="T42" s="123">
        <v>169241</v>
      </c>
    </row>
    <row r="43" spans="1:20" x14ac:dyDescent="0.2">
      <c r="A43" s="278" t="s">
        <v>1845</v>
      </c>
      <c r="B43" s="123">
        <v>102831</v>
      </c>
      <c r="C43" s="123">
        <v>86386</v>
      </c>
      <c r="D43" s="123">
        <v>153726</v>
      </c>
      <c r="E43" s="123">
        <v>180445</v>
      </c>
      <c r="F43" s="123">
        <v>214838</v>
      </c>
      <c r="G43" s="123">
        <v>318274</v>
      </c>
      <c r="H43" s="123">
        <v>426003</v>
      </c>
      <c r="I43" s="123">
        <v>564390</v>
      </c>
      <c r="J43" s="123">
        <v>746336</v>
      </c>
      <c r="K43" s="123">
        <v>1189130</v>
      </c>
      <c r="L43" s="123">
        <v>1512213</v>
      </c>
      <c r="M43" s="123">
        <v>1629765</v>
      </c>
      <c r="N43" s="123">
        <v>2310154</v>
      </c>
      <c r="O43" s="123">
        <v>2909014</v>
      </c>
      <c r="P43" s="123">
        <v>3420811</v>
      </c>
      <c r="Q43" s="123">
        <v>4858630</v>
      </c>
      <c r="R43" s="123">
        <v>6373001</v>
      </c>
      <c r="S43" s="123">
        <v>6601702</v>
      </c>
      <c r="T43" s="123">
        <v>6110413</v>
      </c>
    </row>
    <row r="44" spans="1:20" x14ac:dyDescent="0.2">
      <c r="A44" s="278" t="s">
        <v>1846</v>
      </c>
      <c r="B44" s="123">
        <v>386890</v>
      </c>
      <c r="C44" s="123">
        <v>394986</v>
      </c>
      <c r="D44" s="123">
        <v>503900</v>
      </c>
      <c r="E44" s="123">
        <v>500024</v>
      </c>
      <c r="F44" s="123">
        <v>658572</v>
      </c>
      <c r="G44" s="123">
        <v>900409</v>
      </c>
      <c r="H44" s="123">
        <v>1354443</v>
      </c>
      <c r="I44" s="123">
        <v>1654956</v>
      </c>
      <c r="J44" s="123">
        <v>2073308</v>
      </c>
      <c r="K44" s="123">
        <v>2345980</v>
      </c>
      <c r="L44" s="123">
        <v>2587706</v>
      </c>
      <c r="M44" s="123">
        <v>2050126</v>
      </c>
      <c r="N44" s="123">
        <v>2967449</v>
      </c>
      <c r="O44" s="123">
        <v>3510894</v>
      </c>
      <c r="P44" s="123">
        <v>3677743</v>
      </c>
      <c r="Q44" s="123">
        <v>4063405</v>
      </c>
      <c r="R44" s="123">
        <v>4627662</v>
      </c>
      <c r="S44" s="123">
        <v>4489247</v>
      </c>
      <c r="T44" s="123">
        <v>4024120</v>
      </c>
    </row>
    <row r="45" spans="1:20" x14ac:dyDescent="0.2">
      <c r="A45" s="278" t="s">
        <v>1847</v>
      </c>
      <c r="B45" s="123" t="s">
        <v>356</v>
      </c>
      <c r="C45" s="123" t="s">
        <v>356</v>
      </c>
      <c r="D45" s="123" t="s">
        <v>356</v>
      </c>
      <c r="E45" s="123" t="s">
        <v>356</v>
      </c>
      <c r="F45" s="123" t="s">
        <v>356</v>
      </c>
      <c r="G45" s="123">
        <v>107</v>
      </c>
      <c r="H45" s="123">
        <v>171</v>
      </c>
      <c r="I45" s="123">
        <v>127</v>
      </c>
      <c r="J45" s="123">
        <v>579</v>
      </c>
      <c r="K45" s="123">
        <v>946</v>
      </c>
      <c r="L45" s="123">
        <v>943</v>
      </c>
      <c r="M45" s="123">
        <v>2326</v>
      </c>
      <c r="N45" s="123">
        <v>4283</v>
      </c>
      <c r="O45" s="123">
        <v>7043</v>
      </c>
      <c r="P45" s="123">
        <v>6247</v>
      </c>
      <c r="Q45" s="123">
        <v>4739</v>
      </c>
      <c r="R45" s="123">
        <v>6034</v>
      </c>
      <c r="S45" s="123">
        <v>10453</v>
      </c>
      <c r="T45" s="123">
        <v>16432</v>
      </c>
    </row>
    <row r="46" spans="1:20" x14ac:dyDescent="0.2">
      <c r="A46" s="278" t="s">
        <v>1848</v>
      </c>
      <c r="B46" s="123">
        <v>20468</v>
      </c>
      <c r="C46" s="123">
        <v>49438</v>
      </c>
      <c r="D46" s="123">
        <v>59875</v>
      </c>
      <c r="E46" s="123">
        <v>32772</v>
      </c>
      <c r="F46" s="123">
        <v>60010</v>
      </c>
      <c r="G46" s="123">
        <v>157190</v>
      </c>
      <c r="H46" s="123">
        <v>221181</v>
      </c>
      <c r="I46" s="123">
        <v>389675</v>
      </c>
      <c r="J46" s="123">
        <v>475048</v>
      </c>
      <c r="K46" s="123">
        <v>744586</v>
      </c>
      <c r="L46" s="123">
        <v>982451</v>
      </c>
      <c r="M46" s="123">
        <v>783345</v>
      </c>
      <c r="N46" s="123">
        <v>932007</v>
      </c>
      <c r="O46" s="123">
        <v>956653</v>
      </c>
      <c r="P46" s="123">
        <v>1100073</v>
      </c>
      <c r="Q46" s="123">
        <v>1254512</v>
      </c>
      <c r="R46" s="123">
        <v>1270985</v>
      </c>
      <c r="S46" s="123">
        <v>844124</v>
      </c>
      <c r="T46" s="123">
        <v>829259</v>
      </c>
    </row>
    <row r="47" spans="1:20" x14ac:dyDescent="0.2">
      <c r="A47" s="278" t="s">
        <v>1849</v>
      </c>
      <c r="B47" s="123">
        <v>17245</v>
      </c>
      <c r="C47" s="123">
        <v>10290</v>
      </c>
      <c r="D47" s="123">
        <v>11017</v>
      </c>
      <c r="E47" s="123">
        <v>7664</v>
      </c>
      <c r="F47" s="123">
        <v>14616</v>
      </c>
      <c r="G47" s="123">
        <v>24516</v>
      </c>
      <c r="H47" s="123">
        <v>49274</v>
      </c>
      <c r="I47" s="123">
        <v>86715</v>
      </c>
      <c r="J47" s="123">
        <v>211279</v>
      </c>
      <c r="K47" s="123">
        <v>366554</v>
      </c>
      <c r="L47" s="123">
        <v>921205</v>
      </c>
      <c r="M47" s="123">
        <v>528107</v>
      </c>
      <c r="N47" s="123">
        <v>412751</v>
      </c>
      <c r="O47" s="123">
        <v>487829</v>
      </c>
      <c r="P47" s="123">
        <v>507337</v>
      </c>
      <c r="Q47" s="123">
        <v>507535</v>
      </c>
      <c r="R47" s="123">
        <v>524252</v>
      </c>
      <c r="S47" s="123">
        <v>428212</v>
      </c>
      <c r="T47" s="123">
        <v>560546</v>
      </c>
    </row>
    <row r="48" spans="1:20" x14ac:dyDescent="0.2">
      <c r="A48" s="278" t="s">
        <v>1850</v>
      </c>
      <c r="B48" s="123">
        <v>1104</v>
      </c>
      <c r="C48" s="123">
        <v>230</v>
      </c>
      <c r="D48" s="123">
        <v>679</v>
      </c>
      <c r="E48" s="123">
        <v>531</v>
      </c>
      <c r="F48" s="123">
        <v>650</v>
      </c>
      <c r="G48" s="123">
        <v>2081</v>
      </c>
      <c r="H48" s="123">
        <v>5356</v>
      </c>
      <c r="I48" s="123">
        <v>14374</v>
      </c>
      <c r="J48" s="123">
        <v>30578</v>
      </c>
      <c r="K48" s="123">
        <v>51377</v>
      </c>
      <c r="L48" s="123">
        <v>147968</v>
      </c>
      <c r="M48" s="123">
        <v>122168</v>
      </c>
      <c r="N48" s="123">
        <v>137650</v>
      </c>
      <c r="O48" s="123">
        <v>199678</v>
      </c>
      <c r="P48" s="123">
        <v>174787</v>
      </c>
      <c r="Q48" s="123">
        <v>186936</v>
      </c>
      <c r="R48" s="123">
        <v>246824</v>
      </c>
      <c r="S48" s="123">
        <v>179539</v>
      </c>
      <c r="T48" s="123">
        <v>172510</v>
      </c>
    </row>
    <row r="49" spans="1:20" x14ac:dyDescent="0.2">
      <c r="A49" s="278" t="s">
        <v>1851</v>
      </c>
      <c r="B49" s="123">
        <v>1029</v>
      </c>
      <c r="C49" s="123">
        <v>747</v>
      </c>
      <c r="D49" s="123">
        <v>1210</v>
      </c>
      <c r="E49" s="123">
        <v>3149</v>
      </c>
      <c r="F49" s="123">
        <v>8678</v>
      </c>
      <c r="G49" s="123">
        <v>7883</v>
      </c>
      <c r="H49" s="123">
        <v>8455</v>
      </c>
      <c r="I49" s="123">
        <v>9088</v>
      </c>
      <c r="J49" s="123">
        <v>16257</v>
      </c>
      <c r="K49" s="123">
        <v>30254</v>
      </c>
      <c r="L49" s="123">
        <v>80194</v>
      </c>
      <c r="M49" s="123">
        <v>91871</v>
      </c>
      <c r="N49" s="123">
        <v>52512</v>
      </c>
      <c r="O49" s="123">
        <v>78416</v>
      </c>
      <c r="P49" s="123">
        <v>169912</v>
      </c>
      <c r="Q49" s="123">
        <v>113764</v>
      </c>
      <c r="R49" s="123">
        <v>95428</v>
      </c>
      <c r="S49" s="123">
        <v>81547</v>
      </c>
      <c r="T49" s="123">
        <v>33848</v>
      </c>
    </row>
    <row r="50" spans="1:20" x14ac:dyDescent="0.2">
      <c r="A50" s="278" t="s">
        <v>1852</v>
      </c>
      <c r="B50" s="123">
        <v>5689</v>
      </c>
      <c r="C50" s="123">
        <v>2739</v>
      </c>
      <c r="D50" s="123">
        <v>3943</v>
      </c>
      <c r="E50" s="123">
        <v>5068</v>
      </c>
      <c r="F50" s="123">
        <v>10437</v>
      </c>
      <c r="G50" s="123">
        <v>14678</v>
      </c>
      <c r="H50" s="123">
        <v>17244</v>
      </c>
      <c r="I50" s="123">
        <v>23006</v>
      </c>
      <c r="J50" s="123">
        <v>40615</v>
      </c>
      <c r="K50" s="123">
        <v>76474</v>
      </c>
      <c r="L50" s="123">
        <v>127781</v>
      </c>
      <c r="M50" s="123">
        <v>156998</v>
      </c>
      <c r="N50" s="123">
        <v>118102</v>
      </c>
      <c r="O50" s="123">
        <v>135924</v>
      </c>
      <c r="P50" s="123">
        <v>178334</v>
      </c>
      <c r="Q50" s="123">
        <v>261336</v>
      </c>
      <c r="R50" s="123">
        <v>267821</v>
      </c>
      <c r="S50" s="123">
        <v>222876</v>
      </c>
      <c r="T50" s="123">
        <v>200755</v>
      </c>
    </row>
    <row r="51" spans="1:20" x14ac:dyDescent="0.2">
      <c r="A51" s="278" t="s">
        <v>2041</v>
      </c>
      <c r="B51" s="123" t="s">
        <v>356</v>
      </c>
      <c r="C51" s="123" t="s">
        <v>356</v>
      </c>
      <c r="D51" s="123" t="s">
        <v>356</v>
      </c>
      <c r="E51" s="123">
        <v>147</v>
      </c>
      <c r="F51" s="123">
        <v>46</v>
      </c>
      <c r="G51" s="123">
        <v>38</v>
      </c>
      <c r="H51" s="123">
        <v>43</v>
      </c>
      <c r="I51" s="123">
        <v>12</v>
      </c>
      <c r="J51" s="123">
        <v>17</v>
      </c>
      <c r="K51" s="123">
        <v>15</v>
      </c>
      <c r="L51" s="123">
        <v>24</v>
      </c>
      <c r="M51" s="123">
        <v>3</v>
      </c>
      <c r="N51" s="123">
        <v>38</v>
      </c>
      <c r="O51" s="123">
        <v>11</v>
      </c>
      <c r="P51" s="123" t="s">
        <v>356</v>
      </c>
      <c r="Q51" s="123">
        <v>10</v>
      </c>
      <c r="R51" s="123">
        <v>24</v>
      </c>
      <c r="S51" s="123">
        <v>97</v>
      </c>
      <c r="T51" s="123">
        <v>51</v>
      </c>
    </row>
    <row r="52" spans="1:20" x14ac:dyDescent="0.2">
      <c r="A52" s="277" t="s">
        <v>1853</v>
      </c>
      <c r="B52" s="123">
        <v>405571</v>
      </c>
      <c r="C52" s="123">
        <v>411501</v>
      </c>
      <c r="D52" s="123">
        <v>504201</v>
      </c>
      <c r="E52" s="123">
        <v>600657</v>
      </c>
      <c r="F52" s="123">
        <v>696121</v>
      </c>
      <c r="G52" s="123">
        <v>1018185</v>
      </c>
      <c r="H52" s="123">
        <v>1381322</v>
      </c>
      <c r="I52" s="123">
        <v>1868160</v>
      </c>
      <c r="J52" s="123">
        <v>2668788</v>
      </c>
      <c r="K52" s="123">
        <v>3729773</v>
      </c>
      <c r="L52" s="123">
        <v>5123992</v>
      </c>
      <c r="M52" s="123">
        <v>4773456</v>
      </c>
      <c r="N52" s="123">
        <v>5995405</v>
      </c>
      <c r="O52" s="123">
        <v>7308303</v>
      </c>
      <c r="P52" s="123">
        <v>8531061</v>
      </c>
      <c r="Q52" s="123">
        <v>9279937</v>
      </c>
      <c r="R52" s="123">
        <v>10603475</v>
      </c>
      <c r="S52" s="123">
        <v>10854050</v>
      </c>
      <c r="T52" s="123">
        <v>9227200</v>
      </c>
    </row>
    <row r="53" spans="1:20" x14ac:dyDescent="0.2">
      <c r="A53" s="278" t="s">
        <v>1854</v>
      </c>
      <c r="B53" s="123">
        <v>11679</v>
      </c>
      <c r="C53" s="123">
        <v>15996</v>
      </c>
      <c r="D53" s="123">
        <v>17292</v>
      </c>
      <c r="E53" s="123">
        <v>22235</v>
      </c>
      <c r="F53" s="123">
        <v>35191</v>
      </c>
      <c r="G53" s="123">
        <v>64594</v>
      </c>
      <c r="H53" s="123">
        <v>98052</v>
      </c>
      <c r="I53" s="123">
        <v>140442</v>
      </c>
      <c r="J53" s="123">
        <v>194751</v>
      </c>
      <c r="K53" s="123">
        <v>270548</v>
      </c>
      <c r="L53" s="123">
        <v>375191</v>
      </c>
      <c r="M53" s="123">
        <v>418084</v>
      </c>
      <c r="N53" s="123">
        <v>400000</v>
      </c>
      <c r="O53" s="123">
        <v>447188</v>
      </c>
      <c r="P53" s="123">
        <v>541666</v>
      </c>
      <c r="Q53" s="123">
        <v>602390</v>
      </c>
      <c r="R53" s="123">
        <v>739518</v>
      </c>
      <c r="S53" s="123">
        <v>758335</v>
      </c>
      <c r="T53" s="123">
        <v>764811</v>
      </c>
    </row>
    <row r="54" spans="1:20" x14ac:dyDescent="0.2">
      <c r="A54" s="278" t="s">
        <v>1855</v>
      </c>
      <c r="B54" s="123">
        <v>3666</v>
      </c>
      <c r="C54" s="123">
        <v>1638</v>
      </c>
      <c r="D54" s="123">
        <v>3374</v>
      </c>
      <c r="E54" s="123">
        <v>4572</v>
      </c>
      <c r="F54" s="123">
        <v>6131</v>
      </c>
      <c r="G54" s="123">
        <v>14579</v>
      </c>
      <c r="H54" s="123">
        <v>19352</v>
      </c>
      <c r="I54" s="123">
        <v>37279</v>
      </c>
      <c r="J54" s="123">
        <v>89419</v>
      </c>
      <c r="K54" s="123">
        <v>122975</v>
      </c>
      <c r="L54" s="123">
        <v>294247</v>
      </c>
      <c r="M54" s="123">
        <v>238588</v>
      </c>
      <c r="N54" s="123">
        <v>200387</v>
      </c>
      <c r="O54" s="123">
        <v>278416</v>
      </c>
      <c r="P54" s="123">
        <v>403903</v>
      </c>
      <c r="Q54" s="123">
        <v>396406</v>
      </c>
      <c r="R54" s="123">
        <v>597500</v>
      </c>
      <c r="S54" s="123">
        <v>371715</v>
      </c>
      <c r="T54" s="123">
        <v>168065</v>
      </c>
    </row>
    <row r="55" spans="1:20" x14ac:dyDescent="0.2">
      <c r="A55" s="278" t="s">
        <v>1856</v>
      </c>
      <c r="B55" s="123">
        <v>15355</v>
      </c>
      <c r="C55" s="123">
        <v>16284</v>
      </c>
      <c r="D55" s="123">
        <v>37041</v>
      </c>
      <c r="E55" s="123">
        <v>52043</v>
      </c>
      <c r="F55" s="123">
        <v>42086</v>
      </c>
      <c r="G55" s="123">
        <v>47106</v>
      </c>
      <c r="H55" s="123">
        <v>57726</v>
      </c>
      <c r="I55" s="123">
        <v>95295</v>
      </c>
      <c r="J55" s="123">
        <v>145210</v>
      </c>
      <c r="K55" s="123">
        <v>197056</v>
      </c>
      <c r="L55" s="123">
        <v>231411</v>
      </c>
      <c r="M55" s="123">
        <v>195270</v>
      </c>
      <c r="N55" s="123">
        <v>227368</v>
      </c>
      <c r="O55" s="123">
        <v>287468</v>
      </c>
      <c r="P55" s="123">
        <v>241366</v>
      </c>
      <c r="Q55" s="123">
        <v>299248</v>
      </c>
      <c r="R55" s="123">
        <v>348598</v>
      </c>
      <c r="S55" s="123">
        <v>298907</v>
      </c>
      <c r="T55" s="123">
        <v>203950</v>
      </c>
    </row>
    <row r="56" spans="1:20" x14ac:dyDescent="0.2">
      <c r="A56" s="278" t="s">
        <v>1857</v>
      </c>
      <c r="B56" s="123" t="s">
        <v>356</v>
      </c>
      <c r="C56" s="123" t="s">
        <v>356</v>
      </c>
      <c r="D56" s="123" t="s">
        <v>356</v>
      </c>
      <c r="E56" s="123">
        <v>1423</v>
      </c>
      <c r="F56" s="123">
        <v>1898</v>
      </c>
      <c r="G56" s="123">
        <v>2277</v>
      </c>
      <c r="H56" s="123">
        <v>4954</v>
      </c>
      <c r="I56" s="123">
        <v>5851</v>
      </c>
      <c r="J56" s="123">
        <v>6178</v>
      </c>
      <c r="K56" s="123">
        <v>11875</v>
      </c>
      <c r="L56" s="123">
        <v>16915</v>
      </c>
      <c r="M56" s="123">
        <v>16536</v>
      </c>
      <c r="N56" s="123">
        <v>36950</v>
      </c>
      <c r="O56" s="123">
        <v>61616</v>
      </c>
      <c r="P56" s="123">
        <v>18212</v>
      </c>
      <c r="Q56" s="123">
        <v>14825</v>
      </c>
      <c r="R56" s="123">
        <v>17615</v>
      </c>
      <c r="S56" s="123">
        <v>22484</v>
      </c>
      <c r="T56" s="123">
        <v>20973</v>
      </c>
    </row>
    <row r="57" spans="1:20" x14ac:dyDescent="0.2">
      <c r="A57" s="278" t="s">
        <v>1858</v>
      </c>
      <c r="B57" s="123">
        <v>209</v>
      </c>
      <c r="C57" s="123">
        <v>146</v>
      </c>
      <c r="D57" s="123">
        <v>363</v>
      </c>
      <c r="E57" s="123">
        <v>116</v>
      </c>
      <c r="F57" s="123">
        <v>223</v>
      </c>
      <c r="G57" s="123">
        <v>345</v>
      </c>
      <c r="H57" s="123">
        <v>481</v>
      </c>
      <c r="I57" s="123">
        <v>1189</v>
      </c>
      <c r="J57" s="123">
        <v>1018</v>
      </c>
      <c r="K57" s="123">
        <v>1303</v>
      </c>
      <c r="L57" s="123">
        <v>1768</v>
      </c>
      <c r="M57" s="123">
        <v>3399</v>
      </c>
      <c r="N57" s="123">
        <v>3336</v>
      </c>
      <c r="O57" s="123">
        <v>4254</v>
      </c>
      <c r="P57" s="123">
        <v>4646</v>
      </c>
      <c r="Q57" s="123">
        <v>5096</v>
      </c>
      <c r="R57" s="123">
        <v>5160</v>
      </c>
      <c r="S57" s="123">
        <v>4009</v>
      </c>
      <c r="T57" s="123">
        <v>4506</v>
      </c>
    </row>
    <row r="58" spans="1:20" x14ac:dyDescent="0.2">
      <c r="A58" s="278" t="s">
        <v>1859</v>
      </c>
      <c r="B58" s="123">
        <v>1892</v>
      </c>
      <c r="C58" s="123">
        <v>2015</v>
      </c>
      <c r="D58" s="123">
        <v>2263</v>
      </c>
      <c r="E58" s="123">
        <v>2936</v>
      </c>
      <c r="F58" s="123">
        <v>4397</v>
      </c>
      <c r="G58" s="123">
        <v>6494</v>
      </c>
      <c r="H58" s="123">
        <v>10002</v>
      </c>
      <c r="I58" s="123">
        <v>12987</v>
      </c>
      <c r="J58" s="123">
        <v>19115</v>
      </c>
      <c r="K58" s="123">
        <v>29658</v>
      </c>
      <c r="L58" s="123">
        <v>37928</v>
      </c>
      <c r="M58" s="123">
        <v>41585</v>
      </c>
      <c r="N58" s="123">
        <v>54079</v>
      </c>
      <c r="O58" s="123">
        <v>87411</v>
      </c>
      <c r="P58" s="123">
        <v>106432</v>
      </c>
      <c r="Q58" s="123">
        <v>151468</v>
      </c>
      <c r="R58" s="123">
        <v>187758</v>
      </c>
      <c r="S58" s="123">
        <v>183330</v>
      </c>
      <c r="T58" s="123">
        <v>155725</v>
      </c>
    </row>
    <row r="59" spans="1:20" x14ac:dyDescent="0.2">
      <c r="A59" s="278" t="s">
        <v>1860</v>
      </c>
      <c r="B59" s="123">
        <v>1762</v>
      </c>
      <c r="C59" s="123">
        <v>2112</v>
      </c>
      <c r="D59" s="123">
        <v>2448</v>
      </c>
      <c r="E59" s="123">
        <v>3398</v>
      </c>
      <c r="F59" s="123">
        <v>3024</v>
      </c>
      <c r="G59" s="123">
        <v>3753</v>
      </c>
      <c r="H59" s="123">
        <v>5268</v>
      </c>
      <c r="I59" s="123">
        <v>3905</v>
      </c>
      <c r="J59" s="123">
        <v>5257</v>
      </c>
      <c r="K59" s="123">
        <v>5394</v>
      </c>
      <c r="L59" s="123">
        <v>1971</v>
      </c>
      <c r="M59" s="123">
        <v>591</v>
      </c>
      <c r="N59" s="123">
        <v>295</v>
      </c>
      <c r="O59" s="123">
        <v>237</v>
      </c>
      <c r="P59" s="123">
        <v>252</v>
      </c>
      <c r="Q59" s="123">
        <v>317</v>
      </c>
      <c r="R59" s="123">
        <v>436</v>
      </c>
      <c r="S59" s="123">
        <v>344</v>
      </c>
      <c r="T59" s="123">
        <v>402</v>
      </c>
    </row>
    <row r="60" spans="1:20" x14ac:dyDescent="0.2">
      <c r="A60" s="278" t="s">
        <v>1861</v>
      </c>
      <c r="B60" s="123" t="s">
        <v>356</v>
      </c>
      <c r="C60" s="123" t="s">
        <v>356</v>
      </c>
      <c r="D60" s="123" t="s">
        <v>356</v>
      </c>
      <c r="E60" s="123">
        <v>221</v>
      </c>
      <c r="F60" s="123">
        <v>184</v>
      </c>
      <c r="G60" s="123">
        <v>260</v>
      </c>
      <c r="H60" s="123">
        <v>275</v>
      </c>
      <c r="I60" s="123">
        <v>519</v>
      </c>
      <c r="J60" s="123">
        <v>1009</v>
      </c>
      <c r="K60" s="123">
        <v>1469</v>
      </c>
      <c r="L60" s="123">
        <v>1495</v>
      </c>
      <c r="M60" s="123">
        <v>3541</v>
      </c>
      <c r="N60" s="123">
        <v>3434</v>
      </c>
      <c r="O60" s="123">
        <v>4975</v>
      </c>
      <c r="P60" s="123">
        <v>5749</v>
      </c>
      <c r="Q60" s="123">
        <v>6199</v>
      </c>
      <c r="R60" s="123">
        <v>5122</v>
      </c>
      <c r="S60" s="123">
        <v>4330</v>
      </c>
      <c r="T60" s="123">
        <v>4870</v>
      </c>
    </row>
    <row r="61" spans="1:20" x14ac:dyDescent="0.2">
      <c r="A61" s="278" t="s">
        <v>1862</v>
      </c>
      <c r="B61" s="123">
        <v>106</v>
      </c>
      <c r="C61" s="123">
        <v>101</v>
      </c>
      <c r="D61" s="123">
        <v>34</v>
      </c>
      <c r="E61" s="123">
        <v>57</v>
      </c>
      <c r="F61" s="123">
        <v>69</v>
      </c>
      <c r="G61" s="123">
        <v>213</v>
      </c>
      <c r="H61" s="123">
        <v>332</v>
      </c>
      <c r="I61" s="123">
        <v>709</v>
      </c>
      <c r="J61" s="123">
        <v>169</v>
      </c>
      <c r="K61" s="123">
        <v>887</v>
      </c>
      <c r="L61" s="123">
        <v>1130</v>
      </c>
      <c r="M61" s="123">
        <v>1273</v>
      </c>
      <c r="N61" s="123">
        <v>2286</v>
      </c>
      <c r="O61" s="123">
        <v>1427</v>
      </c>
      <c r="P61" s="123">
        <v>1768</v>
      </c>
      <c r="Q61" s="123">
        <v>946</v>
      </c>
      <c r="R61" s="123">
        <v>721</v>
      </c>
      <c r="S61" s="123">
        <v>1352</v>
      </c>
      <c r="T61" s="123">
        <v>1547</v>
      </c>
    </row>
    <row r="62" spans="1:20" x14ac:dyDescent="0.2">
      <c r="A62" s="278" t="s">
        <v>1863</v>
      </c>
      <c r="B62" s="123">
        <v>134</v>
      </c>
      <c r="C62" s="123">
        <v>196</v>
      </c>
      <c r="D62" s="123">
        <v>210</v>
      </c>
      <c r="E62" s="123">
        <v>55</v>
      </c>
      <c r="F62" s="123">
        <v>169</v>
      </c>
      <c r="G62" s="123">
        <v>91</v>
      </c>
      <c r="H62" s="123">
        <v>144</v>
      </c>
      <c r="I62" s="123">
        <v>159</v>
      </c>
      <c r="J62" s="123">
        <v>21</v>
      </c>
      <c r="K62" s="123">
        <v>65</v>
      </c>
      <c r="L62" s="123">
        <v>62</v>
      </c>
      <c r="M62" s="123">
        <v>18</v>
      </c>
      <c r="N62" s="123">
        <v>18</v>
      </c>
      <c r="O62" s="123">
        <v>9</v>
      </c>
      <c r="P62" s="123">
        <v>34</v>
      </c>
      <c r="Q62" s="123">
        <v>67</v>
      </c>
      <c r="R62" s="123">
        <v>50</v>
      </c>
      <c r="S62" s="123">
        <v>83</v>
      </c>
      <c r="T62" s="123">
        <v>99</v>
      </c>
    </row>
    <row r="63" spans="1:20" x14ac:dyDescent="0.2">
      <c r="A63" s="278" t="s">
        <v>1864</v>
      </c>
      <c r="B63" s="123" t="s">
        <v>356</v>
      </c>
      <c r="C63" s="123" t="s">
        <v>356</v>
      </c>
      <c r="D63" s="123" t="s">
        <v>356</v>
      </c>
      <c r="E63" s="123">
        <v>28</v>
      </c>
      <c r="F63" s="123">
        <v>171</v>
      </c>
      <c r="G63" s="123">
        <v>168</v>
      </c>
      <c r="H63" s="123">
        <v>594</v>
      </c>
      <c r="I63" s="123">
        <v>1493</v>
      </c>
      <c r="J63" s="123">
        <v>1414</v>
      </c>
      <c r="K63" s="123">
        <v>6568</v>
      </c>
      <c r="L63" s="123">
        <v>7993</v>
      </c>
      <c r="M63" s="123">
        <v>14871</v>
      </c>
      <c r="N63" s="123">
        <v>30849</v>
      </c>
      <c r="O63" s="123">
        <v>9480</v>
      </c>
      <c r="P63" s="123">
        <v>17278</v>
      </c>
      <c r="Q63" s="123">
        <v>37189</v>
      </c>
      <c r="R63" s="123">
        <v>31771</v>
      </c>
      <c r="S63" s="123">
        <v>12355</v>
      </c>
      <c r="T63" s="123">
        <v>9359</v>
      </c>
    </row>
    <row r="64" spans="1:20" x14ac:dyDescent="0.2">
      <c r="A64" s="278" t="s">
        <v>1865</v>
      </c>
      <c r="B64" s="123" t="s">
        <v>356</v>
      </c>
      <c r="C64" s="123" t="s">
        <v>356</v>
      </c>
      <c r="D64" s="123" t="s">
        <v>356</v>
      </c>
      <c r="E64" s="123">
        <v>46</v>
      </c>
      <c r="F64" s="123">
        <v>76</v>
      </c>
      <c r="G64" s="123">
        <v>69</v>
      </c>
      <c r="H64" s="123">
        <v>130</v>
      </c>
      <c r="I64" s="123">
        <v>183</v>
      </c>
      <c r="J64" s="123">
        <v>620</v>
      </c>
      <c r="K64" s="123">
        <v>765</v>
      </c>
      <c r="L64" s="123">
        <v>2544</v>
      </c>
      <c r="M64" s="123">
        <v>1117</v>
      </c>
      <c r="N64" s="123">
        <v>1335</v>
      </c>
      <c r="O64" s="123">
        <v>819</v>
      </c>
      <c r="P64" s="123">
        <v>1494</v>
      </c>
      <c r="Q64" s="123">
        <v>2986</v>
      </c>
      <c r="R64" s="123">
        <v>4069</v>
      </c>
      <c r="S64" s="123">
        <v>4570</v>
      </c>
      <c r="T64" s="123">
        <v>4840</v>
      </c>
    </row>
    <row r="65" spans="1:20" x14ac:dyDescent="0.2">
      <c r="A65" s="278" t="s">
        <v>1866</v>
      </c>
      <c r="B65" s="123">
        <v>4677</v>
      </c>
      <c r="C65" s="123">
        <v>1080</v>
      </c>
      <c r="D65" s="123">
        <v>1834</v>
      </c>
      <c r="E65" s="123">
        <v>3818</v>
      </c>
      <c r="F65" s="123">
        <v>3961</v>
      </c>
      <c r="G65" s="123">
        <v>5989</v>
      </c>
      <c r="H65" s="123">
        <v>9303</v>
      </c>
      <c r="I65" s="123">
        <v>14471</v>
      </c>
      <c r="J65" s="123">
        <v>24147</v>
      </c>
      <c r="K65" s="123">
        <v>43398</v>
      </c>
      <c r="L65" s="123">
        <v>61428</v>
      </c>
      <c r="M65" s="123">
        <v>36690</v>
      </c>
      <c r="N65" s="123">
        <v>35371</v>
      </c>
      <c r="O65" s="123">
        <v>48943</v>
      </c>
      <c r="P65" s="123">
        <v>52110</v>
      </c>
      <c r="Q65" s="123">
        <v>77929</v>
      </c>
      <c r="R65" s="123">
        <v>98453</v>
      </c>
      <c r="S65" s="123">
        <v>103542</v>
      </c>
      <c r="T65" s="123">
        <v>74068</v>
      </c>
    </row>
    <row r="66" spans="1:20" x14ac:dyDescent="0.2">
      <c r="A66" s="278" t="s">
        <v>1867</v>
      </c>
      <c r="B66" s="123">
        <v>3092</v>
      </c>
      <c r="C66" s="123">
        <v>3834</v>
      </c>
      <c r="D66" s="123">
        <v>5411</v>
      </c>
      <c r="E66" s="123">
        <v>4732</v>
      </c>
      <c r="F66" s="123">
        <v>4981</v>
      </c>
      <c r="G66" s="123">
        <v>6586</v>
      </c>
      <c r="H66" s="123">
        <v>7222</v>
      </c>
      <c r="I66" s="123">
        <v>11146</v>
      </c>
      <c r="J66" s="123">
        <v>15495</v>
      </c>
      <c r="K66" s="123">
        <v>16406</v>
      </c>
      <c r="L66" s="123">
        <v>25227</v>
      </c>
      <c r="M66" s="123">
        <v>29453</v>
      </c>
      <c r="N66" s="123">
        <v>44406</v>
      </c>
      <c r="O66" s="123">
        <v>50885</v>
      </c>
      <c r="P66" s="123">
        <v>90178</v>
      </c>
      <c r="Q66" s="123">
        <v>101888</v>
      </c>
      <c r="R66" s="123">
        <v>111218</v>
      </c>
      <c r="S66" s="123">
        <v>198082</v>
      </c>
      <c r="T66" s="123">
        <v>214844</v>
      </c>
    </row>
    <row r="67" spans="1:20" x14ac:dyDescent="0.2">
      <c r="A67" s="278" t="s">
        <v>1868</v>
      </c>
      <c r="B67" s="123">
        <v>57475</v>
      </c>
      <c r="C67" s="123">
        <v>71587</v>
      </c>
      <c r="D67" s="123">
        <v>80530</v>
      </c>
      <c r="E67" s="123">
        <v>87289</v>
      </c>
      <c r="F67" s="123">
        <v>85292</v>
      </c>
      <c r="G67" s="123">
        <v>93676</v>
      </c>
      <c r="H67" s="123">
        <v>138844</v>
      </c>
      <c r="I67" s="123">
        <v>193404</v>
      </c>
      <c r="J67" s="123">
        <v>297550</v>
      </c>
      <c r="K67" s="123">
        <v>443280</v>
      </c>
      <c r="L67" s="123">
        <v>587426</v>
      </c>
      <c r="M67" s="123">
        <v>510776</v>
      </c>
      <c r="N67" s="123">
        <v>604097</v>
      </c>
      <c r="O67" s="123">
        <v>728324</v>
      </c>
      <c r="P67" s="123">
        <v>822399</v>
      </c>
      <c r="Q67" s="123">
        <v>836268</v>
      </c>
      <c r="R67" s="123">
        <v>1046051</v>
      </c>
      <c r="S67" s="123">
        <v>1195858</v>
      </c>
      <c r="T67" s="123">
        <v>1043728</v>
      </c>
    </row>
    <row r="68" spans="1:20" x14ac:dyDescent="0.2">
      <c r="A68" s="278" t="s">
        <v>1869</v>
      </c>
      <c r="B68" s="123">
        <v>294</v>
      </c>
      <c r="C68" s="123">
        <v>250</v>
      </c>
      <c r="D68" s="123">
        <v>355</v>
      </c>
      <c r="E68" s="123">
        <v>336</v>
      </c>
      <c r="F68" s="123">
        <v>329</v>
      </c>
      <c r="G68" s="123">
        <v>505</v>
      </c>
      <c r="H68" s="123">
        <v>1013</v>
      </c>
      <c r="I68" s="123">
        <v>1880</v>
      </c>
      <c r="J68" s="123">
        <v>4111</v>
      </c>
      <c r="K68" s="123">
        <v>9268</v>
      </c>
      <c r="L68" s="123">
        <v>27739</v>
      </c>
      <c r="M68" s="123">
        <v>35835</v>
      </c>
      <c r="N68" s="123">
        <v>45624</v>
      </c>
      <c r="O68" s="123">
        <v>26632</v>
      </c>
      <c r="P68" s="123">
        <v>36123</v>
      </c>
      <c r="Q68" s="123">
        <v>35752</v>
      </c>
      <c r="R68" s="123">
        <v>35252</v>
      </c>
      <c r="S68" s="123">
        <v>26139</v>
      </c>
      <c r="T68" s="123">
        <v>14829</v>
      </c>
    </row>
    <row r="69" spans="1:20" x14ac:dyDescent="0.2">
      <c r="A69" s="278" t="s">
        <v>1870</v>
      </c>
      <c r="B69" s="123">
        <v>6828</v>
      </c>
      <c r="C69" s="123">
        <v>5345</v>
      </c>
      <c r="D69" s="123">
        <v>5570</v>
      </c>
      <c r="E69" s="123">
        <v>7880</v>
      </c>
      <c r="F69" s="123">
        <v>9643</v>
      </c>
      <c r="G69" s="123">
        <v>15275</v>
      </c>
      <c r="H69" s="123">
        <v>19406</v>
      </c>
      <c r="I69" s="123">
        <v>28400</v>
      </c>
      <c r="J69" s="123">
        <v>43077</v>
      </c>
      <c r="K69" s="123">
        <v>77449</v>
      </c>
      <c r="L69" s="123">
        <v>123072</v>
      </c>
      <c r="M69" s="123">
        <v>125244</v>
      </c>
      <c r="N69" s="123">
        <v>120962</v>
      </c>
      <c r="O69" s="123">
        <v>88536</v>
      </c>
      <c r="P69" s="123">
        <v>152948</v>
      </c>
      <c r="Q69" s="123">
        <v>186847</v>
      </c>
      <c r="R69" s="123">
        <v>292231</v>
      </c>
      <c r="S69" s="123">
        <v>344087</v>
      </c>
      <c r="T69" s="123">
        <v>321469</v>
      </c>
    </row>
    <row r="70" spans="1:20" x14ac:dyDescent="0.2">
      <c r="A70" s="278" t="s">
        <v>1871</v>
      </c>
      <c r="B70" s="123">
        <v>1016</v>
      </c>
      <c r="C70" s="123">
        <v>652</v>
      </c>
      <c r="D70" s="123">
        <v>443</v>
      </c>
      <c r="E70" s="123">
        <v>589</v>
      </c>
      <c r="F70" s="123">
        <v>470</v>
      </c>
      <c r="G70" s="123">
        <v>889</v>
      </c>
      <c r="H70" s="123">
        <v>1416</v>
      </c>
      <c r="I70" s="123">
        <v>4128</v>
      </c>
      <c r="J70" s="123">
        <v>6388</v>
      </c>
      <c r="K70" s="123">
        <v>10255</v>
      </c>
      <c r="L70" s="123">
        <v>13960</v>
      </c>
      <c r="M70" s="123">
        <v>15472</v>
      </c>
      <c r="N70" s="123">
        <v>20581</v>
      </c>
      <c r="O70" s="123">
        <v>26991</v>
      </c>
      <c r="P70" s="123">
        <v>42660</v>
      </c>
      <c r="Q70" s="123">
        <v>43271</v>
      </c>
      <c r="R70" s="123">
        <v>43039</v>
      </c>
      <c r="S70" s="123">
        <v>66542</v>
      </c>
      <c r="T70" s="123">
        <v>37724</v>
      </c>
    </row>
    <row r="71" spans="1:20" x14ac:dyDescent="0.2">
      <c r="A71" s="278" t="s">
        <v>1872</v>
      </c>
      <c r="B71" s="123">
        <v>5064</v>
      </c>
      <c r="C71" s="123">
        <v>5719</v>
      </c>
      <c r="D71" s="123">
        <v>6163</v>
      </c>
      <c r="E71" s="123">
        <v>7251</v>
      </c>
      <c r="F71" s="123">
        <v>8190</v>
      </c>
      <c r="G71" s="123">
        <v>11597</v>
      </c>
      <c r="H71" s="123">
        <v>12423</v>
      </c>
      <c r="I71" s="123">
        <v>12435</v>
      </c>
      <c r="J71" s="123">
        <v>16244</v>
      </c>
      <c r="K71" s="123">
        <v>18532</v>
      </c>
      <c r="L71" s="123">
        <v>17572</v>
      </c>
      <c r="M71" s="123">
        <v>16752</v>
      </c>
      <c r="N71" s="123">
        <v>18678</v>
      </c>
      <c r="O71" s="123">
        <v>29099</v>
      </c>
      <c r="P71" s="123">
        <v>25751</v>
      </c>
      <c r="Q71" s="123">
        <v>30852</v>
      </c>
      <c r="R71" s="123">
        <v>35069</v>
      </c>
      <c r="S71" s="123">
        <v>33010</v>
      </c>
      <c r="T71" s="123">
        <v>31511</v>
      </c>
    </row>
    <row r="72" spans="1:20" x14ac:dyDescent="0.2">
      <c r="A72" s="278" t="s">
        <v>1873</v>
      </c>
      <c r="B72" s="123">
        <v>11155</v>
      </c>
      <c r="C72" s="123">
        <v>11029</v>
      </c>
      <c r="D72" s="123">
        <v>10593</v>
      </c>
      <c r="E72" s="123">
        <v>14588</v>
      </c>
      <c r="F72" s="123">
        <v>18231</v>
      </c>
      <c r="G72" s="123">
        <v>32179</v>
      </c>
      <c r="H72" s="123">
        <v>51040</v>
      </c>
      <c r="I72" s="123">
        <v>67242</v>
      </c>
      <c r="J72" s="123">
        <v>80309</v>
      </c>
      <c r="K72" s="123">
        <v>122137</v>
      </c>
      <c r="L72" s="123">
        <v>174789</v>
      </c>
      <c r="M72" s="123">
        <v>153372</v>
      </c>
      <c r="N72" s="123">
        <v>193288</v>
      </c>
      <c r="O72" s="123">
        <v>310995</v>
      </c>
      <c r="P72" s="123">
        <v>479066</v>
      </c>
      <c r="Q72" s="123">
        <v>394603</v>
      </c>
      <c r="R72" s="123">
        <v>413457</v>
      </c>
      <c r="S72" s="123">
        <v>530888</v>
      </c>
      <c r="T72" s="123">
        <v>466703</v>
      </c>
    </row>
    <row r="73" spans="1:20" x14ac:dyDescent="0.2">
      <c r="A73" s="278" t="s">
        <v>1874</v>
      </c>
      <c r="B73" s="123">
        <v>3718</v>
      </c>
      <c r="C73" s="123">
        <v>4631</v>
      </c>
      <c r="D73" s="123">
        <v>3402</v>
      </c>
      <c r="E73" s="123">
        <v>4406</v>
      </c>
      <c r="F73" s="123">
        <v>4338</v>
      </c>
      <c r="G73" s="123">
        <v>7329</v>
      </c>
      <c r="H73" s="123">
        <v>9302</v>
      </c>
      <c r="I73" s="123">
        <v>14431</v>
      </c>
      <c r="J73" s="123">
        <v>17549</v>
      </c>
      <c r="K73" s="123">
        <v>26385</v>
      </c>
      <c r="L73" s="123">
        <v>33446</v>
      </c>
      <c r="M73" s="123">
        <v>28129</v>
      </c>
      <c r="N73" s="123">
        <v>42135</v>
      </c>
      <c r="O73" s="123">
        <v>63017</v>
      </c>
      <c r="P73" s="123">
        <v>75385</v>
      </c>
      <c r="Q73" s="123">
        <v>90748</v>
      </c>
      <c r="R73" s="123">
        <v>110146</v>
      </c>
      <c r="S73" s="123">
        <v>127709</v>
      </c>
      <c r="T73" s="123">
        <v>114450</v>
      </c>
    </row>
    <row r="74" spans="1:20" x14ac:dyDescent="0.2">
      <c r="A74" s="278" t="s">
        <v>1875</v>
      </c>
      <c r="B74" s="123">
        <v>145</v>
      </c>
      <c r="C74" s="123">
        <v>318</v>
      </c>
      <c r="D74" s="123">
        <v>462</v>
      </c>
      <c r="E74" s="123">
        <v>830</v>
      </c>
      <c r="F74" s="123">
        <v>450</v>
      </c>
      <c r="G74" s="123">
        <v>1235</v>
      </c>
      <c r="H74" s="123">
        <v>599</v>
      </c>
      <c r="I74" s="123">
        <v>579</v>
      </c>
      <c r="J74" s="123">
        <v>568</v>
      </c>
      <c r="K74" s="123">
        <v>727</v>
      </c>
      <c r="L74" s="123">
        <v>615</v>
      </c>
      <c r="M74" s="123">
        <v>2319</v>
      </c>
      <c r="N74" s="123">
        <v>943</v>
      </c>
      <c r="O74" s="123">
        <v>1485</v>
      </c>
      <c r="P74" s="123">
        <v>1590</v>
      </c>
      <c r="Q74" s="123">
        <v>1189</v>
      </c>
      <c r="R74" s="123">
        <v>1715</v>
      </c>
      <c r="S74" s="123">
        <v>1748</v>
      </c>
      <c r="T74" s="123">
        <v>2125</v>
      </c>
    </row>
    <row r="75" spans="1:20" x14ac:dyDescent="0.2">
      <c r="A75" s="278" t="s">
        <v>1876</v>
      </c>
      <c r="B75" s="123">
        <v>15201</v>
      </c>
      <c r="C75" s="123">
        <v>19816</v>
      </c>
      <c r="D75" s="123">
        <v>22276</v>
      </c>
      <c r="E75" s="123">
        <v>25768</v>
      </c>
      <c r="F75" s="123">
        <v>21972</v>
      </c>
      <c r="G75" s="123">
        <v>22822</v>
      </c>
      <c r="H75" s="123">
        <v>12301</v>
      </c>
      <c r="I75" s="123">
        <v>13703</v>
      </c>
      <c r="J75" s="123">
        <v>22748</v>
      </c>
      <c r="K75" s="123">
        <v>41257</v>
      </c>
      <c r="L75" s="123">
        <v>53150</v>
      </c>
      <c r="M75" s="123">
        <v>50487</v>
      </c>
      <c r="N75" s="123">
        <v>54852</v>
      </c>
      <c r="O75" s="123">
        <v>54063</v>
      </c>
      <c r="P75" s="123">
        <v>80391</v>
      </c>
      <c r="Q75" s="123">
        <v>95580</v>
      </c>
      <c r="R75" s="123">
        <v>122008</v>
      </c>
      <c r="S75" s="123">
        <v>155444</v>
      </c>
      <c r="T75" s="123">
        <v>158469</v>
      </c>
    </row>
    <row r="76" spans="1:20" x14ac:dyDescent="0.2">
      <c r="A76" s="278" t="s">
        <v>1877</v>
      </c>
      <c r="B76" s="123">
        <v>11817</v>
      </c>
      <c r="C76" s="123">
        <v>10079</v>
      </c>
      <c r="D76" s="123">
        <v>13308</v>
      </c>
      <c r="E76" s="123">
        <v>13893</v>
      </c>
      <c r="F76" s="123">
        <v>18056</v>
      </c>
      <c r="G76" s="123">
        <v>24171</v>
      </c>
      <c r="H76" s="123">
        <v>34879</v>
      </c>
      <c r="I76" s="123">
        <v>45692</v>
      </c>
      <c r="J76" s="123">
        <v>62104</v>
      </c>
      <c r="K76" s="123">
        <v>93091</v>
      </c>
      <c r="L76" s="123">
        <v>124933</v>
      </c>
      <c r="M76" s="123">
        <v>127641</v>
      </c>
      <c r="N76" s="123">
        <v>178630</v>
      </c>
      <c r="O76" s="123">
        <v>236878</v>
      </c>
      <c r="P76" s="123">
        <v>278874</v>
      </c>
      <c r="Q76" s="123">
        <v>321748</v>
      </c>
      <c r="R76" s="123">
        <v>493063</v>
      </c>
      <c r="S76" s="123">
        <v>591432</v>
      </c>
      <c r="T76" s="123">
        <v>558800</v>
      </c>
    </row>
    <row r="77" spans="1:20" x14ac:dyDescent="0.2">
      <c r="A77" s="278" t="s">
        <v>1878</v>
      </c>
      <c r="B77" s="123">
        <v>2778</v>
      </c>
      <c r="C77" s="123">
        <v>1237</v>
      </c>
      <c r="D77" s="123">
        <v>12600</v>
      </c>
      <c r="E77" s="123">
        <v>11272</v>
      </c>
      <c r="F77" s="123">
        <v>3011</v>
      </c>
      <c r="G77" s="123">
        <v>2619</v>
      </c>
      <c r="H77" s="123">
        <v>18181</v>
      </c>
      <c r="I77" s="123">
        <v>14963</v>
      </c>
      <c r="J77" s="123">
        <v>52984</v>
      </c>
      <c r="K77" s="123">
        <v>80265</v>
      </c>
      <c r="L77" s="123">
        <v>113705</v>
      </c>
      <c r="M77" s="123">
        <v>188155</v>
      </c>
      <c r="N77" s="123">
        <v>439688</v>
      </c>
      <c r="O77" s="123">
        <v>496669</v>
      </c>
      <c r="P77" s="123">
        <v>344655</v>
      </c>
      <c r="Q77" s="123">
        <v>233575</v>
      </c>
      <c r="R77" s="123">
        <v>171133</v>
      </c>
      <c r="S77" s="123">
        <v>135688</v>
      </c>
      <c r="T77" s="123">
        <v>159269</v>
      </c>
    </row>
    <row r="78" spans="1:20" x14ac:dyDescent="0.2">
      <c r="A78" s="278" t="s">
        <v>1879</v>
      </c>
      <c r="B78" s="123">
        <v>6819</v>
      </c>
      <c r="C78" s="123">
        <v>6475</v>
      </c>
      <c r="D78" s="123">
        <v>5231</v>
      </c>
      <c r="E78" s="123">
        <v>4098</v>
      </c>
      <c r="F78" s="123">
        <v>11153</v>
      </c>
      <c r="G78" s="123">
        <v>17474</v>
      </c>
      <c r="H78" s="123">
        <v>25499</v>
      </c>
      <c r="I78" s="123">
        <v>36050</v>
      </c>
      <c r="J78" s="123">
        <v>70411</v>
      </c>
      <c r="K78" s="123">
        <v>86258</v>
      </c>
      <c r="L78" s="123">
        <v>164045</v>
      </c>
      <c r="M78" s="123">
        <v>200194</v>
      </c>
      <c r="N78" s="123">
        <v>206131</v>
      </c>
      <c r="O78" s="123">
        <v>72038</v>
      </c>
      <c r="P78" s="123">
        <v>238424</v>
      </c>
      <c r="Q78" s="123">
        <v>283468</v>
      </c>
      <c r="R78" s="123">
        <v>215761</v>
      </c>
      <c r="S78" s="123">
        <v>189202</v>
      </c>
      <c r="T78" s="123">
        <v>118476</v>
      </c>
    </row>
    <row r="79" spans="1:20" x14ac:dyDescent="0.2">
      <c r="A79" s="278" t="s">
        <v>1880</v>
      </c>
      <c r="B79" s="123">
        <v>3273</v>
      </c>
      <c r="C79" s="123">
        <v>4060</v>
      </c>
      <c r="D79" s="123">
        <v>7123</v>
      </c>
      <c r="E79" s="123">
        <v>7286</v>
      </c>
      <c r="F79" s="123">
        <v>4020</v>
      </c>
      <c r="G79" s="123">
        <v>11170</v>
      </c>
      <c r="H79" s="123">
        <v>15208</v>
      </c>
      <c r="I79" s="123">
        <v>18264</v>
      </c>
      <c r="J79" s="123">
        <v>22256</v>
      </c>
      <c r="K79" s="123">
        <v>32847</v>
      </c>
      <c r="L79" s="123">
        <v>60259</v>
      </c>
      <c r="M79" s="123">
        <v>39539</v>
      </c>
      <c r="N79" s="123">
        <v>39679</v>
      </c>
      <c r="O79" s="123">
        <v>50338</v>
      </c>
      <c r="P79" s="123">
        <v>54241</v>
      </c>
      <c r="Q79" s="123">
        <v>64296</v>
      </c>
      <c r="R79" s="123">
        <v>75268</v>
      </c>
      <c r="S79" s="123">
        <v>86524</v>
      </c>
      <c r="T79" s="123">
        <v>94314</v>
      </c>
    </row>
    <row r="80" spans="1:20" x14ac:dyDescent="0.2">
      <c r="A80" s="278" t="s">
        <v>1881</v>
      </c>
      <c r="B80" s="123" t="s">
        <v>356</v>
      </c>
      <c r="C80" s="123" t="s">
        <v>356</v>
      </c>
      <c r="D80" s="123" t="s">
        <v>356</v>
      </c>
      <c r="E80" s="123">
        <v>449</v>
      </c>
      <c r="F80" s="123">
        <v>652</v>
      </c>
      <c r="G80" s="123">
        <v>1078</v>
      </c>
      <c r="H80" s="123">
        <v>1877</v>
      </c>
      <c r="I80" s="123">
        <v>1635</v>
      </c>
      <c r="J80" s="123">
        <v>3074</v>
      </c>
      <c r="K80" s="123">
        <v>4207</v>
      </c>
      <c r="L80" s="123">
        <v>8105</v>
      </c>
      <c r="M80" s="123">
        <v>6501</v>
      </c>
      <c r="N80" s="123">
        <v>8008</v>
      </c>
      <c r="O80" s="123">
        <v>11210</v>
      </c>
      <c r="P80" s="123">
        <v>24907</v>
      </c>
      <c r="Q80" s="123">
        <v>21379</v>
      </c>
      <c r="R80" s="123">
        <v>15712</v>
      </c>
      <c r="S80" s="123">
        <v>24596</v>
      </c>
      <c r="T80" s="123">
        <v>22828</v>
      </c>
    </row>
    <row r="81" spans="1:20" x14ac:dyDescent="0.2">
      <c r="A81" s="278" t="s">
        <v>1882</v>
      </c>
      <c r="B81" s="123">
        <v>2439</v>
      </c>
      <c r="C81" s="123">
        <v>1850</v>
      </c>
      <c r="D81" s="123">
        <v>3484</v>
      </c>
      <c r="E81" s="123">
        <v>2290</v>
      </c>
      <c r="F81" s="123">
        <v>2162</v>
      </c>
      <c r="G81" s="123">
        <v>3520</v>
      </c>
      <c r="H81" s="123">
        <v>5877</v>
      </c>
      <c r="I81" s="123">
        <v>6594</v>
      </c>
      <c r="J81" s="123">
        <v>7499</v>
      </c>
      <c r="K81" s="123">
        <v>12527</v>
      </c>
      <c r="L81" s="123">
        <v>16773</v>
      </c>
      <c r="M81" s="123">
        <v>16750</v>
      </c>
      <c r="N81" s="123">
        <v>22969</v>
      </c>
      <c r="O81" s="123">
        <v>29773</v>
      </c>
      <c r="P81" s="123">
        <v>29023</v>
      </c>
      <c r="Q81" s="123">
        <v>27464</v>
      </c>
      <c r="R81" s="123">
        <v>29707</v>
      </c>
      <c r="S81" s="123">
        <v>27043</v>
      </c>
      <c r="T81" s="123">
        <v>36673</v>
      </c>
    </row>
    <row r="82" spans="1:20" x14ac:dyDescent="0.2">
      <c r="A82" s="278" t="s">
        <v>1883</v>
      </c>
      <c r="B82" s="123">
        <v>955</v>
      </c>
      <c r="C82" s="123">
        <v>1779</v>
      </c>
      <c r="D82" s="123">
        <v>2468</v>
      </c>
      <c r="E82" s="123">
        <v>2987</v>
      </c>
      <c r="F82" s="123">
        <v>5200</v>
      </c>
      <c r="G82" s="123">
        <v>5649</v>
      </c>
      <c r="H82" s="123">
        <v>6433</v>
      </c>
      <c r="I82" s="123">
        <v>7430</v>
      </c>
      <c r="J82" s="123">
        <v>10924</v>
      </c>
      <c r="K82" s="123">
        <v>13724</v>
      </c>
      <c r="L82" s="123">
        <v>18909</v>
      </c>
      <c r="M82" s="123">
        <v>24179</v>
      </c>
      <c r="N82" s="123">
        <v>28497</v>
      </c>
      <c r="O82" s="123">
        <v>38627</v>
      </c>
      <c r="P82" s="123">
        <v>45540</v>
      </c>
      <c r="Q82" s="123">
        <v>59845</v>
      </c>
      <c r="R82" s="123">
        <v>75695</v>
      </c>
      <c r="S82" s="123">
        <v>80137</v>
      </c>
      <c r="T82" s="123">
        <v>86974</v>
      </c>
    </row>
    <row r="83" spans="1:20" x14ac:dyDescent="0.2">
      <c r="A83" s="278" t="s">
        <v>1884</v>
      </c>
      <c r="B83" s="123">
        <v>6588</v>
      </c>
      <c r="C83" s="123">
        <v>7115</v>
      </c>
      <c r="D83" s="123">
        <v>8380</v>
      </c>
      <c r="E83" s="123">
        <v>8718</v>
      </c>
      <c r="F83" s="123">
        <v>9000</v>
      </c>
      <c r="G83" s="123">
        <v>10737</v>
      </c>
      <c r="H83" s="123">
        <v>15119</v>
      </c>
      <c r="I83" s="123">
        <v>17734</v>
      </c>
      <c r="J83" s="123">
        <v>19775</v>
      </c>
      <c r="K83" s="123">
        <v>28440</v>
      </c>
      <c r="L83" s="123">
        <v>32009</v>
      </c>
      <c r="M83" s="123">
        <v>29213</v>
      </c>
      <c r="N83" s="123">
        <v>39329</v>
      </c>
      <c r="O83" s="123">
        <v>49693</v>
      </c>
      <c r="P83" s="123">
        <v>62017</v>
      </c>
      <c r="Q83" s="123">
        <v>64870</v>
      </c>
      <c r="R83" s="123">
        <v>74518</v>
      </c>
      <c r="S83" s="123">
        <v>84110</v>
      </c>
      <c r="T83" s="123">
        <v>75877</v>
      </c>
    </row>
    <row r="84" spans="1:20" x14ac:dyDescent="0.2">
      <c r="A84" s="278" t="s">
        <v>1885</v>
      </c>
      <c r="B84" s="123">
        <v>16549</v>
      </c>
      <c r="C84" s="123">
        <v>25381</v>
      </c>
      <c r="D84" s="123">
        <v>27782</v>
      </c>
      <c r="E84" s="123">
        <v>29988</v>
      </c>
      <c r="F84" s="123">
        <v>45126</v>
      </c>
      <c r="G84" s="123">
        <v>69579</v>
      </c>
      <c r="H84" s="123">
        <v>94348</v>
      </c>
      <c r="I84" s="123">
        <v>120643</v>
      </c>
      <c r="J84" s="123">
        <v>156953</v>
      </c>
      <c r="K84" s="123">
        <v>216222</v>
      </c>
      <c r="L84" s="123">
        <v>234893</v>
      </c>
      <c r="M84" s="123">
        <v>212886</v>
      </c>
      <c r="N84" s="123">
        <v>248477</v>
      </c>
      <c r="O84" s="123">
        <v>304265</v>
      </c>
      <c r="P84" s="123">
        <v>313119</v>
      </c>
      <c r="Q84" s="123">
        <v>327165</v>
      </c>
      <c r="R84" s="123">
        <v>296299</v>
      </c>
      <c r="S84" s="123">
        <v>289718</v>
      </c>
      <c r="T84" s="123">
        <v>307918</v>
      </c>
    </row>
    <row r="85" spans="1:20" x14ac:dyDescent="0.2">
      <c r="A85" s="278" t="s">
        <v>1886</v>
      </c>
      <c r="B85" s="123">
        <v>1334</v>
      </c>
      <c r="C85" s="123">
        <v>1894</v>
      </c>
      <c r="D85" s="123">
        <v>2470</v>
      </c>
      <c r="E85" s="123">
        <v>2204</v>
      </c>
      <c r="F85" s="123">
        <v>2593</v>
      </c>
      <c r="G85" s="123">
        <v>4503</v>
      </c>
      <c r="H85" s="123">
        <v>7515</v>
      </c>
      <c r="I85" s="123">
        <v>9148</v>
      </c>
      <c r="J85" s="123">
        <v>12794</v>
      </c>
      <c r="K85" s="123">
        <v>16025</v>
      </c>
      <c r="L85" s="123">
        <v>29599</v>
      </c>
      <c r="M85" s="123">
        <v>33919</v>
      </c>
      <c r="N85" s="123">
        <v>49639</v>
      </c>
      <c r="O85" s="123">
        <v>70025</v>
      </c>
      <c r="P85" s="123">
        <v>94089</v>
      </c>
      <c r="Q85" s="123">
        <v>119929</v>
      </c>
      <c r="R85" s="123">
        <v>196874</v>
      </c>
      <c r="S85" s="123">
        <v>193802</v>
      </c>
      <c r="T85" s="123">
        <v>130871</v>
      </c>
    </row>
    <row r="86" spans="1:20" x14ac:dyDescent="0.2">
      <c r="A86" s="278" t="s">
        <v>1887</v>
      </c>
      <c r="B86" s="123" t="s">
        <v>356</v>
      </c>
      <c r="C86" s="123" t="s">
        <v>356</v>
      </c>
      <c r="D86" s="123" t="s">
        <v>356</v>
      </c>
      <c r="E86" s="123">
        <v>2122</v>
      </c>
      <c r="F86" s="123">
        <v>2018</v>
      </c>
      <c r="G86" s="123">
        <v>3762</v>
      </c>
      <c r="H86" s="123">
        <v>5254</v>
      </c>
      <c r="I86" s="123">
        <v>6035</v>
      </c>
      <c r="J86" s="123">
        <v>13316</v>
      </c>
      <c r="K86" s="123">
        <v>24554</v>
      </c>
      <c r="L86" s="123">
        <v>24317</v>
      </c>
      <c r="M86" s="123">
        <v>26450</v>
      </c>
      <c r="N86" s="123">
        <v>22954</v>
      </c>
      <c r="O86" s="123">
        <v>28226</v>
      </c>
      <c r="P86" s="123">
        <v>43891</v>
      </c>
      <c r="Q86" s="123">
        <v>48194</v>
      </c>
      <c r="R86" s="123">
        <v>54573</v>
      </c>
      <c r="S86" s="123">
        <v>48992</v>
      </c>
      <c r="T86" s="123">
        <v>26869</v>
      </c>
    </row>
    <row r="87" spans="1:20" x14ac:dyDescent="0.2">
      <c r="A87" s="278" t="s">
        <v>1888</v>
      </c>
      <c r="B87" s="123">
        <v>740</v>
      </c>
      <c r="C87" s="123">
        <v>1509</v>
      </c>
      <c r="D87" s="123">
        <v>702</v>
      </c>
      <c r="E87" s="123">
        <v>648</v>
      </c>
      <c r="F87" s="123">
        <v>1474</v>
      </c>
      <c r="G87" s="123">
        <v>1934</v>
      </c>
      <c r="H87" s="123">
        <v>2500</v>
      </c>
      <c r="I87" s="123">
        <v>3390</v>
      </c>
      <c r="J87" s="123">
        <v>7176</v>
      </c>
      <c r="K87" s="123">
        <v>3074</v>
      </c>
      <c r="L87" s="123">
        <v>16681</v>
      </c>
      <c r="M87" s="123">
        <v>28391</v>
      </c>
      <c r="N87" s="123">
        <v>27215</v>
      </c>
      <c r="O87" s="123">
        <v>14217</v>
      </c>
      <c r="P87" s="123">
        <v>15849</v>
      </c>
      <c r="Q87" s="123">
        <v>18394</v>
      </c>
      <c r="R87" s="123">
        <v>24370</v>
      </c>
      <c r="S87" s="123">
        <v>17335</v>
      </c>
      <c r="T87" s="123">
        <v>10080</v>
      </c>
    </row>
    <row r="88" spans="1:20" x14ac:dyDescent="0.2">
      <c r="A88" s="278" t="s">
        <v>1889</v>
      </c>
      <c r="B88" s="123">
        <v>35755</v>
      </c>
      <c r="C88" s="123">
        <v>39646</v>
      </c>
      <c r="D88" s="123">
        <v>54878</v>
      </c>
      <c r="E88" s="123">
        <v>91734</v>
      </c>
      <c r="F88" s="123">
        <v>104715</v>
      </c>
      <c r="G88" s="123">
        <v>178597</v>
      </c>
      <c r="H88" s="123">
        <v>171856</v>
      </c>
      <c r="I88" s="123">
        <v>230316</v>
      </c>
      <c r="J88" s="123">
        <v>285215</v>
      </c>
      <c r="K88" s="123">
        <v>379584</v>
      </c>
      <c r="L88" s="123">
        <v>676705</v>
      </c>
      <c r="M88" s="123">
        <v>547557</v>
      </c>
      <c r="N88" s="123">
        <v>669684</v>
      </c>
      <c r="O88" s="123">
        <v>920408</v>
      </c>
      <c r="P88" s="123">
        <v>929603</v>
      </c>
      <c r="Q88" s="123">
        <v>1204261</v>
      </c>
      <c r="R88" s="123">
        <v>1539342</v>
      </c>
      <c r="S88" s="123">
        <v>1370124</v>
      </c>
      <c r="T88" s="123">
        <v>971533</v>
      </c>
    </row>
    <row r="89" spans="1:20" x14ac:dyDescent="0.2">
      <c r="A89" s="278" t="s">
        <v>1890</v>
      </c>
      <c r="B89" s="123">
        <v>447</v>
      </c>
      <c r="C89" s="123">
        <v>553</v>
      </c>
      <c r="D89" s="123">
        <v>579</v>
      </c>
      <c r="E89" s="123">
        <v>770</v>
      </c>
      <c r="F89" s="123">
        <v>874</v>
      </c>
      <c r="G89" s="123">
        <v>1385</v>
      </c>
      <c r="H89" s="123">
        <v>2364</v>
      </c>
      <c r="I89" s="123">
        <v>3133</v>
      </c>
      <c r="J89" s="123">
        <v>4274</v>
      </c>
      <c r="K89" s="123">
        <v>8733</v>
      </c>
      <c r="L89" s="123">
        <v>11557</v>
      </c>
      <c r="M89" s="123">
        <v>8390</v>
      </c>
      <c r="N89" s="123">
        <v>12856</v>
      </c>
      <c r="O89" s="123">
        <v>14318</v>
      </c>
      <c r="P89" s="123">
        <v>13974</v>
      </c>
      <c r="Q89" s="123">
        <v>13403</v>
      </c>
      <c r="R89" s="123">
        <v>16192</v>
      </c>
      <c r="S89" s="123">
        <v>17204</v>
      </c>
      <c r="T89" s="123">
        <v>17302</v>
      </c>
    </row>
    <row r="90" spans="1:20" x14ac:dyDescent="0.2">
      <c r="A90" s="278" t="s">
        <v>1891</v>
      </c>
      <c r="B90" s="123">
        <v>211</v>
      </c>
      <c r="C90" s="123">
        <v>175</v>
      </c>
      <c r="D90" s="123">
        <v>342</v>
      </c>
      <c r="E90" s="123">
        <v>289</v>
      </c>
      <c r="F90" s="123">
        <v>386</v>
      </c>
      <c r="G90" s="123">
        <v>353</v>
      </c>
      <c r="H90" s="123">
        <v>513</v>
      </c>
      <c r="I90" s="123">
        <v>1201</v>
      </c>
      <c r="J90" s="123">
        <v>1241</v>
      </c>
      <c r="K90" s="123">
        <v>3479</v>
      </c>
      <c r="L90" s="123">
        <v>5937</v>
      </c>
      <c r="M90" s="123">
        <v>5804</v>
      </c>
      <c r="N90" s="123">
        <v>4999</v>
      </c>
      <c r="O90" s="123">
        <v>6665</v>
      </c>
      <c r="P90" s="123">
        <v>9011</v>
      </c>
      <c r="Q90" s="123">
        <v>13411</v>
      </c>
      <c r="R90" s="123">
        <v>11499</v>
      </c>
      <c r="S90" s="123">
        <v>12227</v>
      </c>
      <c r="T90" s="123">
        <v>10860</v>
      </c>
    </row>
    <row r="91" spans="1:20" x14ac:dyDescent="0.2">
      <c r="A91" s="278" t="s">
        <v>1892</v>
      </c>
      <c r="B91" s="123" t="s">
        <v>356</v>
      </c>
      <c r="C91" s="123" t="s">
        <v>356</v>
      </c>
      <c r="D91" s="123" t="s">
        <v>356</v>
      </c>
      <c r="E91" s="123">
        <v>126</v>
      </c>
      <c r="F91" s="123">
        <v>16</v>
      </c>
      <c r="G91" s="123">
        <v>20</v>
      </c>
      <c r="H91" s="123">
        <v>22</v>
      </c>
      <c r="I91" s="123">
        <v>55</v>
      </c>
      <c r="J91" s="123">
        <v>122</v>
      </c>
      <c r="K91" s="123">
        <v>178</v>
      </c>
      <c r="L91" s="123">
        <v>189</v>
      </c>
      <c r="M91" s="123">
        <v>220</v>
      </c>
      <c r="N91" s="123">
        <v>205</v>
      </c>
      <c r="O91" s="123">
        <v>179</v>
      </c>
      <c r="P91" s="123">
        <v>301</v>
      </c>
      <c r="Q91" s="123">
        <v>486</v>
      </c>
      <c r="R91" s="123">
        <v>573</v>
      </c>
      <c r="S91" s="123">
        <v>596</v>
      </c>
      <c r="T91" s="123">
        <v>641</v>
      </c>
    </row>
    <row r="92" spans="1:20" x14ac:dyDescent="0.2">
      <c r="A92" s="278" t="s">
        <v>1893</v>
      </c>
      <c r="B92" s="123">
        <v>4327</v>
      </c>
      <c r="C92" s="123">
        <v>3931</v>
      </c>
      <c r="D92" s="123">
        <v>5128</v>
      </c>
      <c r="E92" s="123">
        <v>5256</v>
      </c>
      <c r="F92" s="123">
        <v>5768</v>
      </c>
      <c r="G92" s="123">
        <v>7285</v>
      </c>
      <c r="H92" s="123">
        <v>10831</v>
      </c>
      <c r="I92" s="123">
        <v>13308</v>
      </c>
      <c r="J92" s="123">
        <v>18727</v>
      </c>
      <c r="K92" s="123">
        <v>33292</v>
      </c>
      <c r="L92" s="123">
        <v>40155</v>
      </c>
      <c r="M92" s="123">
        <v>39934</v>
      </c>
      <c r="N92" s="123">
        <v>49832</v>
      </c>
      <c r="O92" s="123">
        <v>68036</v>
      </c>
      <c r="P92" s="123">
        <v>79397</v>
      </c>
      <c r="Q92" s="123">
        <v>99740</v>
      </c>
      <c r="R92" s="123">
        <v>165023</v>
      </c>
      <c r="S92" s="123">
        <v>219053</v>
      </c>
      <c r="T92" s="123">
        <v>219450</v>
      </c>
    </row>
    <row r="93" spans="1:20" x14ac:dyDescent="0.2">
      <c r="A93" s="278" t="s">
        <v>1894</v>
      </c>
      <c r="B93" s="123">
        <v>132</v>
      </c>
      <c r="C93" s="123">
        <v>201</v>
      </c>
      <c r="D93" s="123">
        <v>157</v>
      </c>
      <c r="E93" s="123">
        <v>112</v>
      </c>
      <c r="F93" s="123">
        <v>146</v>
      </c>
      <c r="G93" s="123">
        <v>179</v>
      </c>
      <c r="H93" s="123">
        <v>178</v>
      </c>
      <c r="I93" s="123">
        <v>340</v>
      </c>
      <c r="J93" s="123">
        <v>530</v>
      </c>
      <c r="K93" s="123">
        <v>742</v>
      </c>
      <c r="L93" s="123">
        <v>1413</v>
      </c>
      <c r="M93" s="123">
        <v>1524</v>
      </c>
      <c r="N93" s="123">
        <v>1486</v>
      </c>
      <c r="O93" s="123">
        <v>3501</v>
      </c>
      <c r="P93" s="123">
        <v>3317</v>
      </c>
      <c r="Q93" s="123">
        <v>3867</v>
      </c>
      <c r="R93" s="123">
        <v>4558</v>
      </c>
      <c r="S93" s="123">
        <v>5763</v>
      </c>
      <c r="T93" s="123">
        <v>5573</v>
      </c>
    </row>
    <row r="94" spans="1:20" x14ac:dyDescent="0.2">
      <c r="A94" s="278" t="s">
        <v>1895</v>
      </c>
      <c r="B94" s="123">
        <v>441</v>
      </c>
      <c r="C94" s="123">
        <v>435</v>
      </c>
      <c r="D94" s="123">
        <v>866</v>
      </c>
      <c r="E94" s="123">
        <v>1199</v>
      </c>
      <c r="F94" s="123">
        <v>1441</v>
      </c>
      <c r="G94" s="123">
        <v>1661</v>
      </c>
      <c r="H94" s="123">
        <v>2826</v>
      </c>
      <c r="I94" s="123">
        <v>3076</v>
      </c>
      <c r="J94" s="123">
        <v>3898</v>
      </c>
      <c r="K94" s="123">
        <v>5847</v>
      </c>
      <c r="L94" s="123">
        <v>7877</v>
      </c>
      <c r="M94" s="123">
        <v>5466</v>
      </c>
      <c r="N94" s="123">
        <v>9835</v>
      </c>
      <c r="O94" s="123">
        <v>22483</v>
      </c>
      <c r="P94" s="123">
        <v>24919</v>
      </c>
      <c r="Q94" s="123">
        <v>15257</v>
      </c>
      <c r="R94" s="123">
        <v>16305</v>
      </c>
      <c r="S94" s="123">
        <v>27656</v>
      </c>
      <c r="T94" s="123">
        <v>24220</v>
      </c>
    </row>
    <row r="95" spans="1:20" x14ac:dyDescent="0.2">
      <c r="A95" s="278" t="s">
        <v>1896</v>
      </c>
      <c r="B95" s="123">
        <v>18</v>
      </c>
      <c r="C95" s="123">
        <v>49</v>
      </c>
      <c r="D95" s="123">
        <v>100</v>
      </c>
      <c r="E95" s="123">
        <v>112</v>
      </c>
      <c r="F95" s="123">
        <v>183</v>
      </c>
      <c r="G95" s="123">
        <v>390</v>
      </c>
      <c r="H95" s="123">
        <v>952</v>
      </c>
      <c r="I95" s="123">
        <v>1657</v>
      </c>
      <c r="J95" s="123">
        <v>2758</v>
      </c>
      <c r="K95" s="123">
        <v>2661</v>
      </c>
      <c r="L95" s="123">
        <v>4034</v>
      </c>
      <c r="M95" s="123">
        <v>6732</v>
      </c>
      <c r="N95" s="123">
        <v>7223</v>
      </c>
      <c r="O95" s="123">
        <v>9121</v>
      </c>
      <c r="P95" s="123">
        <v>10111</v>
      </c>
      <c r="Q95" s="123">
        <v>13376</v>
      </c>
      <c r="R95" s="123">
        <v>20608</v>
      </c>
      <c r="S95" s="123">
        <v>29812</v>
      </c>
      <c r="T95" s="123">
        <v>39196</v>
      </c>
    </row>
    <row r="96" spans="1:20" x14ac:dyDescent="0.2">
      <c r="A96" s="278" t="s">
        <v>1897</v>
      </c>
      <c r="B96" s="123">
        <v>86691</v>
      </c>
      <c r="C96" s="123">
        <v>86080</v>
      </c>
      <c r="D96" s="123">
        <v>101365</v>
      </c>
      <c r="E96" s="123">
        <v>104912</v>
      </c>
      <c r="F96" s="123">
        <v>131064</v>
      </c>
      <c r="G96" s="123">
        <v>202936</v>
      </c>
      <c r="H96" s="123">
        <v>295190</v>
      </c>
      <c r="I96" s="123">
        <v>382597</v>
      </c>
      <c r="J96" s="123">
        <v>576771</v>
      </c>
      <c r="K96" s="123">
        <v>742826</v>
      </c>
      <c r="L96" s="123">
        <v>861762</v>
      </c>
      <c r="M96" s="123">
        <v>736575</v>
      </c>
      <c r="N96" s="123">
        <v>1079986</v>
      </c>
      <c r="O96" s="123">
        <v>1336231</v>
      </c>
      <c r="P96" s="123">
        <v>1532302</v>
      </c>
      <c r="Q96" s="123">
        <v>1683078</v>
      </c>
      <c r="R96" s="123">
        <v>1569915</v>
      </c>
      <c r="S96" s="123">
        <v>1585792</v>
      </c>
      <c r="T96" s="123">
        <v>1285352</v>
      </c>
    </row>
    <row r="97" spans="1:20" x14ac:dyDescent="0.2">
      <c r="A97" s="278" t="s">
        <v>1898</v>
      </c>
      <c r="B97" s="123" t="s">
        <v>356</v>
      </c>
      <c r="C97" s="123" t="s">
        <v>356</v>
      </c>
      <c r="D97" s="123" t="s">
        <v>356</v>
      </c>
      <c r="E97" s="123">
        <v>89</v>
      </c>
      <c r="F97" s="123">
        <v>37</v>
      </c>
      <c r="G97" s="123">
        <v>56</v>
      </c>
      <c r="H97" s="123">
        <v>59</v>
      </c>
      <c r="I97" s="123">
        <v>2</v>
      </c>
      <c r="J97" s="123">
        <v>5</v>
      </c>
      <c r="K97" s="123">
        <v>2</v>
      </c>
      <c r="L97" s="123">
        <v>6</v>
      </c>
      <c r="M97" s="123">
        <v>7</v>
      </c>
      <c r="N97" s="123">
        <v>3</v>
      </c>
      <c r="O97" s="123" t="s">
        <v>356</v>
      </c>
      <c r="P97" s="123">
        <v>29</v>
      </c>
      <c r="Q97" s="123">
        <v>1</v>
      </c>
      <c r="R97" s="123">
        <v>31</v>
      </c>
      <c r="S97" s="123">
        <v>40</v>
      </c>
      <c r="T97" s="123">
        <v>19</v>
      </c>
    </row>
    <row r="98" spans="1:20" x14ac:dyDescent="0.2">
      <c r="A98" s="278" t="s">
        <v>1899</v>
      </c>
      <c r="B98" s="123">
        <v>34969</v>
      </c>
      <c r="C98" s="123">
        <v>22935</v>
      </c>
      <c r="D98" s="123">
        <v>15838</v>
      </c>
      <c r="E98" s="123">
        <v>21989</v>
      </c>
      <c r="F98" s="123">
        <v>39239</v>
      </c>
      <c r="G98" s="123">
        <v>47842</v>
      </c>
      <c r="H98" s="123">
        <v>81589</v>
      </c>
      <c r="I98" s="123">
        <v>129359</v>
      </c>
      <c r="J98" s="123">
        <v>141033</v>
      </c>
      <c r="K98" s="123">
        <v>153679</v>
      </c>
      <c r="L98" s="123">
        <v>187433</v>
      </c>
      <c r="M98" s="123">
        <v>170549</v>
      </c>
      <c r="N98" s="123">
        <v>195077</v>
      </c>
      <c r="O98" s="123">
        <v>199460</v>
      </c>
      <c r="P98" s="123">
        <v>217862</v>
      </c>
      <c r="Q98" s="123">
        <v>239843</v>
      </c>
      <c r="R98" s="123">
        <v>192869</v>
      </c>
      <c r="S98" s="123">
        <v>239450</v>
      </c>
      <c r="T98" s="123">
        <v>212984</v>
      </c>
    </row>
    <row r="99" spans="1:20" x14ac:dyDescent="0.2">
      <c r="A99" s="278" t="s">
        <v>1900</v>
      </c>
      <c r="B99" s="123">
        <v>6999</v>
      </c>
      <c r="C99" s="123">
        <v>6396</v>
      </c>
      <c r="D99" s="123">
        <v>8576</v>
      </c>
      <c r="E99" s="123">
        <v>9015</v>
      </c>
      <c r="F99" s="123">
        <v>12142</v>
      </c>
      <c r="G99" s="123">
        <v>19147</v>
      </c>
      <c r="H99" s="123">
        <v>21597</v>
      </c>
      <c r="I99" s="123">
        <v>30358</v>
      </c>
      <c r="J99" s="123">
        <v>38277</v>
      </c>
      <c r="K99" s="123">
        <v>59358</v>
      </c>
      <c r="L99" s="123">
        <v>95044</v>
      </c>
      <c r="M99" s="123">
        <v>91395</v>
      </c>
      <c r="N99" s="123">
        <v>125313</v>
      </c>
      <c r="O99" s="123">
        <v>165363</v>
      </c>
      <c r="P99" s="123">
        <v>208972</v>
      </c>
      <c r="Q99" s="123">
        <v>314070</v>
      </c>
      <c r="R99" s="123">
        <v>384357</v>
      </c>
      <c r="S99" s="123">
        <v>427887</v>
      </c>
      <c r="T99" s="123">
        <v>356712</v>
      </c>
    </row>
    <row r="100" spans="1:20" x14ac:dyDescent="0.2">
      <c r="A100" s="278" t="s">
        <v>1901</v>
      </c>
      <c r="B100" s="123">
        <v>5909</v>
      </c>
      <c r="C100" s="123">
        <v>7028</v>
      </c>
      <c r="D100" s="123">
        <v>8037</v>
      </c>
      <c r="E100" s="123">
        <v>10875</v>
      </c>
      <c r="F100" s="123">
        <v>13847</v>
      </c>
      <c r="G100" s="123">
        <v>26254</v>
      </c>
      <c r="H100" s="123">
        <v>39865</v>
      </c>
      <c r="I100" s="123">
        <v>53810</v>
      </c>
      <c r="J100" s="123">
        <v>70401</v>
      </c>
      <c r="K100" s="123">
        <v>137281</v>
      </c>
      <c r="L100" s="123">
        <v>121824</v>
      </c>
      <c r="M100" s="123">
        <v>112974</v>
      </c>
      <c r="N100" s="123">
        <v>133311</v>
      </c>
      <c r="O100" s="123">
        <v>183141</v>
      </c>
      <c r="P100" s="123">
        <v>338310</v>
      </c>
      <c r="Q100" s="123">
        <v>244322</v>
      </c>
      <c r="R100" s="123">
        <v>249191</v>
      </c>
      <c r="S100" s="123">
        <v>218017</v>
      </c>
      <c r="T100" s="123">
        <v>191930</v>
      </c>
    </row>
    <row r="101" spans="1:20" x14ac:dyDescent="0.2">
      <c r="A101" s="278" t="s">
        <v>1902</v>
      </c>
      <c r="B101" s="123">
        <v>8399</v>
      </c>
      <c r="C101" s="123">
        <v>9737</v>
      </c>
      <c r="D101" s="123">
        <v>9672</v>
      </c>
      <c r="E101" s="123">
        <v>10617</v>
      </c>
      <c r="F101" s="123">
        <v>14411</v>
      </c>
      <c r="G101" s="123">
        <v>18384</v>
      </c>
      <c r="H101" s="123">
        <v>24509</v>
      </c>
      <c r="I101" s="123">
        <v>29554</v>
      </c>
      <c r="J101" s="123">
        <v>35755</v>
      </c>
      <c r="K101" s="123">
        <v>48191</v>
      </c>
      <c r="L101" s="123">
        <v>69686</v>
      </c>
      <c r="M101" s="123">
        <v>71115</v>
      </c>
      <c r="N101" s="123">
        <v>99489</v>
      </c>
      <c r="O101" s="123">
        <v>111259</v>
      </c>
      <c r="P101" s="123">
        <v>139192</v>
      </c>
      <c r="Q101" s="123">
        <v>126316</v>
      </c>
      <c r="R101" s="123">
        <v>123578</v>
      </c>
      <c r="S101" s="123">
        <v>123743</v>
      </c>
      <c r="T101" s="123">
        <v>129613</v>
      </c>
    </row>
    <row r="102" spans="1:20" x14ac:dyDescent="0.2">
      <c r="A102" s="278" t="s">
        <v>1903</v>
      </c>
      <c r="B102" s="123">
        <v>1078</v>
      </c>
      <c r="C102" s="123">
        <v>1065</v>
      </c>
      <c r="D102" s="123">
        <v>1440</v>
      </c>
      <c r="E102" s="123">
        <v>1624</v>
      </c>
      <c r="F102" s="123">
        <v>2806</v>
      </c>
      <c r="G102" s="123">
        <v>5139</v>
      </c>
      <c r="H102" s="123">
        <v>7643</v>
      </c>
      <c r="I102" s="123">
        <v>7937</v>
      </c>
      <c r="J102" s="123">
        <v>13780</v>
      </c>
      <c r="K102" s="123">
        <v>20219</v>
      </c>
      <c r="L102" s="123">
        <v>23010</v>
      </c>
      <c r="M102" s="123">
        <v>23117</v>
      </c>
      <c r="N102" s="123">
        <v>25753</v>
      </c>
      <c r="O102" s="123">
        <v>35938</v>
      </c>
      <c r="P102" s="123">
        <v>49514</v>
      </c>
      <c r="Q102" s="123">
        <v>45221</v>
      </c>
      <c r="R102" s="123">
        <v>48657</v>
      </c>
      <c r="S102" s="123">
        <v>55340</v>
      </c>
      <c r="T102" s="123">
        <v>82390</v>
      </c>
    </row>
    <row r="103" spans="1:20" x14ac:dyDescent="0.2">
      <c r="A103" s="278" t="s">
        <v>1904</v>
      </c>
      <c r="B103" s="123">
        <v>513</v>
      </c>
      <c r="C103" s="123">
        <v>138</v>
      </c>
      <c r="D103" s="123">
        <v>296</v>
      </c>
      <c r="E103" s="123">
        <v>406</v>
      </c>
      <c r="F103" s="123">
        <v>582</v>
      </c>
      <c r="G103" s="123">
        <v>1171</v>
      </c>
      <c r="H103" s="123">
        <v>1234</v>
      </c>
      <c r="I103" s="123">
        <v>1614</v>
      </c>
      <c r="J103" s="123">
        <v>1935</v>
      </c>
      <c r="K103" s="123">
        <v>4369</v>
      </c>
      <c r="L103" s="123">
        <v>4619</v>
      </c>
      <c r="M103" s="123">
        <v>4268</v>
      </c>
      <c r="N103" s="123">
        <v>4796</v>
      </c>
      <c r="O103" s="123">
        <v>5562</v>
      </c>
      <c r="P103" s="123">
        <v>7251</v>
      </c>
      <c r="Q103" s="123">
        <v>10339</v>
      </c>
      <c r="R103" s="123">
        <v>11797</v>
      </c>
      <c r="S103" s="123">
        <v>12384</v>
      </c>
      <c r="T103" s="123">
        <v>14109</v>
      </c>
    </row>
    <row r="104" spans="1:20" x14ac:dyDescent="0.2">
      <c r="A104" s="278" t="s">
        <v>1905</v>
      </c>
      <c r="B104" s="123">
        <v>6100</v>
      </c>
      <c r="C104" s="123">
        <v>1874</v>
      </c>
      <c r="D104" s="123">
        <v>1843</v>
      </c>
      <c r="E104" s="123">
        <v>1313</v>
      </c>
      <c r="F104" s="123">
        <v>1899</v>
      </c>
      <c r="G104" s="123">
        <v>2542</v>
      </c>
      <c r="H104" s="123">
        <v>3699</v>
      </c>
      <c r="I104" s="123">
        <v>4971</v>
      </c>
      <c r="J104" s="123">
        <v>6877</v>
      </c>
      <c r="K104" s="123">
        <v>9306</v>
      </c>
      <c r="L104" s="123">
        <v>23458</v>
      </c>
      <c r="M104" s="123">
        <v>32048</v>
      </c>
      <c r="N104" s="123">
        <v>47341</v>
      </c>
      <c r="O104" s="123">
        <v>82668</v>
      </c>
      <c r="P104" s="123">
        <v>83749</v>
      </c>
      <c r="Q104" s="123">
        <v>94875</v>
      </c>
      <c r="R104" s="123">
        <v>136218</v>
      </c>
      <c r="S104" s="123">
        <v>140868</v>
      </c>
      <c r="T104" s="123">
        <v>99258</v>
      </c>
    </row>
    <row r="105" spans="1:20" x14ac:dyDescent="0.2">
      <c r="A105" s="278" t="s">
        <v>1906</v>
      </c>
      <c r="B105" s="123">
        <v>2213</v>
      </c>
      <c r="C105" s="123">
        <v>840</v>
      </c>
      <c r="D105" s="123">
        <v>3286</v>
      </c>
      <c r="E105" s="123">
        <v>3884</v>
      </c>
      <c r="F105" s="123">
        <v>3719</v>
      </c>
      <c r="G105" s="123">
        <v>3488</v>
      </c>
      <c r="H105" s="123">
        <v>5104</v>
      </c>
      <c r="I105" s="123">
        <v>4850</v>
      </c>
      <c r="J105" s="123">
        <v>10253</v>
      </c>
      <c r="K105" s="123">
        <v>19781</v>
      </c>
      <c r="L105" s="123">
        <v>26435</v>
      </c>
      <c r="M105" s="123">
        <v>15254</v>
      </c>
      <c r="N105" s="123">
        <v>30168</v>
      </c>
      <c r="O105" s="123">
        <v>61734</v>
      </c>
      <c r="P105" s="123">
        <v>69722</v>
      </c>
      <c r="Q105" s="123">
        <v>72969</v>
      </c>
      <c r="R105" s="123">
        <v>72567</v>
      </c>
      <c r="S105" s="123">
        <v>55207</v>
      </c>
      <c r="T105" s="123">
        <v>49022</v>
      </c>
    </row>
    <row r="106" spans="1:20" x14ac:dyDescent="0.2">
      <c r="A106" s="278" t="s">
        <v>1907</v>
      </c>
      <c r="B106" s="123">
        <v>10479</v>
      </c>
      <c r="C106" s="123">
        <v>2726</v>
      </c>
      <c r="D106" s="123">
        <v>3191</v>
      </c>
      <c r="E106" s="123">
        <v>3327</v>
      </c>
      <c r="F106" s="123">
        <v>3216</v>
      </c>
      <c r="G106" s="123">
        <v>3027</v>
      </c>
      <c r="H106" s="123">
        <v>11306</v>
      </c>
      <c r="I106" s="123">
        <v>12537</v>
      </c>
      <c r="J106" s="123">
        <v>13629</v>
      </c>
      <c r="K106" s="123">
        <v>20161</v>
      </c>
      <c r="L106" s="123">
        <v>13310</v>
      </c>
      <c r="M106" s="123">
        <v>15626</v>
      </c>
      <c r="N106" s="123">
        <v>31586</v>
      </c>
      <c r="O106" s="123">
        <v>41028</v>
      </c>
      <c r="P106" s="123">
        <v>43049</v>
      </c>
      <c r="Q106" s="123">
        <v>41383</v>
      </c>
      <c r="R106" s="123">
        <v>40380</v>
      </c>
      <c r="S106" s="123">
        <v>54332</v>
      </c>
      <c r="T106" s="123">
        <v>38772</v>
      </c>
    </row>
    <row r="107" spans="1:20" x14ac:dyDescent="0.2">
      <c r="A107" s="278" t="s">
        <v>1908</v>
      </c>
      <c r="B107" s="123" t="s">
        <v>356</v>
      </c>
      <c r="C107" s="123" t="s">
        <v>356</v>
      </c>
      <c r="D107" s="123" t="s">
        <v>356</v>
      </c>
      <c r="E107" s="123">
        <v>1676</v>
      </c>
      <c r="F107" s="123">
        <v>2451</v>
      </c>
      <c r="G107" s="123">
        <v>2488</v>
      </c>
      <c r="H107" s="123">
        <v>4745</v>
      </c>
      <c r="I107" s="123">
        <v>5582</v>
      </c>
      <c r="J107" s="123">
        <v>6442</v>
      </c>
      <c r="K107" s="123">
        <v>5656</v>
      </c>
      <c r="L107" s="123">
        <v>7964</v>
      </c>
      <c r="M107" s="123">
        <v>5039</v>
      </c>
      <c r="N107" s="123">
        <v>5936</v>
      </c>
      <c r="O107" s="123">
        <v>7311</v>
      </c>
      <c r="P107" s="123">
        <v>9441</v>
      </c>
      <c r="Q107" s="123">
        <v>8983</v>
      </c>
      <c r="R107" s="123">
        <v>8876</v>
      </c>
      <c r="S107" s="123">
        <v>8318</v>
      </c>
      <c r="T107" s="123">
        <v>5472</v>
      </c>
    </row>
    <row r="108" spans="1:20" x14ac:dyDescent="0.2">
      <c r="A108" s="278" t="s">
        <v>1909</v>
      </c>
      <c r="B108" s="123" t="s">
        <v>356</v>
      </c>
      <c r="C108" s="123" t="s">
        <v>356</v>
      </c>
      <c r="D108" s="123" t="s">
        <v>356</v>
      </c>
      <c r="E108" s="123">
        <v>99</v>
      </c>
      <c r="F108" s="123">
        <v>84</v>
      </c>
      <c r="G108" s="123">
        <v>215</v>
      </c>
      <c r="H108" s="123">
        <v>279</v>
      </c>
      <c r="I108" s="123">
        <v>324</v>
      </c>
      <c r="J108" s="123">
        <v>377</v>
      </c>
      <c r="K108" s="123">
        <v>413</v>
      </c>
      <c r="L108" s="123">
        <v>282</v>
      </c>
      <c r="M108" s="123">
        <v>215</v>
      </c>
      <c r="N108" s="123">
        <v>376</v>
      </c>
      <c r="O108" s="123">
        <v>394</v>
      </c>
      <c r="P108" s="123">
        <v>788</v>
      </c>
      <c r="Q108" s="123">
        <v>754</v>
      </c>
      <c r="R108" s="123">
        <v>903</v>
      </c>
      <c r="S108" s="123">
        <v>771</v>
      </c>
      <c r="T108" s="123">
        <v>1052</v>
      </c>
    </row>
    <row r="109" spans="1:20" x14ac:dyDescent="0.2">
      <c r="A109" s="278" t="s">
        <v>1910</v>
      </c>
      <c r="B109" s="123" t="s">
        <v>356</v>
      </c>
      <c r="C109" s="123" t="s">
        <v>356</v>
      </c>
      <c r="D109" s="123" t="s">
        <v>356</v>
      </c>
      <c r="E109" s="123">
        <v>299</v>
      </c>
      <c r="F109" s="123">
        <v>473</v>
      </c>
      <c r="G109" s="123">
        <v>668</v>
      </c>
      <c r="H109" s="123">
        <v>1149</v>
      </c>
      <c r="I109" s="123">
        <v>1103</v>
      </c>
      <c r="J109" s="123">
        <v>722</v>
      </c>
      <c r="K109" s="123">
        <v>1321</v>
      </c>
      <c r="L109" s="123">
        <v>2060</v>
      </c>
      <c r="M109" s="123">
        <v>1805</v>
      </c>
      <c r="N109" s="123">
        <v>2897</v>
      </c>
      <c r="O109" s="123">
        <v>3069</v>
      </c>
      <c r="P109" s="123">
        <v>2892</v>
      </c>
      <c r="Q109" s="123">
        <v>2476</v>
      </c>
      <c r="R109" s="123">
        <v>2653</v>
      </c>
      <c r="S109" s="123">
        <v>3057</v>
      </c>
      <c r="T109" s="123">
        <v>4246</v>
      </c>
    </row>
    <row r="110" spans="1:20" x14ac:dyDescent="0.2">
      <c r="A110" s="278" t="s">
        <v>1911</v>
      </c>
      <c r="B110" s="123" t="s">
        <v>356</v>
      </c>
      <c r="C110" s="123" t="s">
        <v>356</v>
      </c>
      <c r="D110" s="123" t="s">
        <v>356</v>
      </c>
      <c r="E110" s="123">
        <v>284</v>
      </c>
      <c r="F110" s="123">
        <v>603</v>
      </c>
      <c r="G110" s="123">
        <v>547</v>
      </c>
      <c r="H110" s="123">
        <v>754</v>
      </c>
      <c r="I110" s="123">
        <v>783</v>
      </c>
      <c r="J110" s="123">
        <v>3795</v>
      </c>
      <c r="K110" s="123">
        <v>2665</v>
      </c>
      <c r="L110" s="123">
        <v>2898</v>
      </c>
      <c r="M110" s="123">
        <v>3949</v>
      </c>
      <c r="N110" s="123">
        <v>3880</v>
      </c>
      <c r="O110" s="123">
        <v>14816</v>
      </c>
      <c r="P110" s="123">
        <v>5353</v>
      </c>
      <c r="Q110" s="123">
        <v>13796</v>
      </c>
      <c r="R110" s="123">
        <v>8814</v>
      </c>
      <c r="S110" s="123">
        <v>13430</v>
      </c>
      <c r="T110" s="123">
        <v>6933</v>
      </c>
    </row>
    <row r="111" spans="1:20" x14ac:dyDescent="0.2">
      <c r="A111" s="278" t="s">
        <v>1912</v>
      </c>
      <c r="B111" s="123" t="s">
        <v>356</v>
      </c>
      <c r="C111" s="123" t="s">
        <v>356</v>
      </c>
      <c r="D111" s="123" t="s">
        <v>356</v>
      </c>
      <c r="E111" s="123" t="s">
        <v>356</v>
      </c>
      <c r="F111" s="123" t="s">
        <v>356</v>
      </c>
      <c r="G111" s="123">
        <v>35</v>
      </c>
      <c r="H111" s="123">
        <v>69</v>
      </c>
      <c r="I111" s="123">
        <v>92</v>
      </c>
      <c r="J111" s="123">
        <v>154</v>
      </c>
      <c r="K111" s="123">
        <v>526</v>
      </c>
      <c r="L111" s="123">
        <v>583</v>
      </c>
      <c r="M111" s="123">
        <v>518</v>
      </c>
      <c r="N111" s="123">
        <v>682</v>
      </c>
      <c r="O111" s="123">
        <v>1121</v>
      </c>
      <c r="P111" s="123">
        <v>2340</v>
      </c>
      <c r="Q111" s="123">
        <v>7772</v>
      </c>
      <c r="R111" s="123">
        <v>1909</v>
      </c>
      <c r="S111" s="123">
        <v>3815</v>
      </c>
      <c r="T111" s="123">
        <v>3826</v>
      </c>
    </row>
    <row r="112" spans="1:20" x14ac:dyDescent="0.2">
      <c r="A112" s="278" t="s">
        <v>1913</v>
      </c>
      <c r="B112" s="123" t="s">
        <v>356</v>
      </c>
      <c r="C112" s="123" t="s">
        <v>356</v>
      </c>
      <c r="D112" s="123" t="s">
        <v>356</v>
      </c>
      <c r="E112" s="123" t="s">
        <v>356</v>
      </c>
      <c r="F112" s="123" t="s">
        <v>356</v>
      </c>
      <c r="G112" s="123" t="s">
        <v>356</v>
      </c>
      <c r="H112" s="123" t="s">
        <v>356</v>
      </c>
      <c r="I112" s="123" t="s">
        <v>356</v>
      </c>
      <c r="J112" s="123" t="s">
        <v>356</v>
      </c>
      <c r="K112" s="123" t="s">
        <v>356</v>
      </c>
      <c r="L112" s="123" t="s">
        <v>356</v>
      </c>
      <c r="M112" s="123" t="s">
        <v>356</v>
      </c>
      <c r="N112" s="123" t="s">
        <v>356</v>
      </c>
      <c r="O112" s="123">
        <v>132</v>
      </c>
      <c r="P112" s="123" t="s">
        <v>356</v>
      </c>
      <c r="Q112" s="123">
        <v>7509</v>
      </c>
      <c r="R112" s="123">
        <v>6608</v>
      </c>
      <c r="S112" s="123">
        <v>15545</v>
      </c>
      <c r="T112" s="123">
        <v>4627</v>
      </c>
    </row>
    <row r="113" spans="1:20" x14ac:dyDescent="0.2">
      <c r="A113" s="278" t="s">
        <v>2042</v>
      </c>
      <c r="B113" s="123" t="s">
        <v>356</v>
      </c>
      <c r="C113" s="123" t="s">
        <v>356</v>
      </c>
      <c r="D113" s="123" t="s">
        <v>356</v>
      </c>
      <c r="E113" s="123">
        <v>78</v>
      </c>
      <c r="F113" s="123">
        <v>80</v>
      </c>
      <c r="G113" s="123">
        <v>154</v>
      </c>
      <c r="H113" s="123">
        <v>122</v>
      </c>
      <c r="I113" s="123">
        <v>196</v>
      </c>
      <c r="J113" s="123">
        <v>187</v>
      </c>
      <c r="K113" s="123">
        <v>610</v>
      </c>
      <c r="L113" s="123">
        <v>441</v>
      </c>
      <c r="M113" s="123">
        <v>153</v>
      </c>
      <c r="N113" s="123">
        <v>200</v>
      </c>
      <c r="O113" s="123">
        <v>133</v>
      </c>
      <c r="P113" s="123" t="s">
        <v>356</v>
      </c>
      <c r="Q113" s="123">
        <v>41</v>
      </c>
      <c r="R113" s="123">
        <v>125</v>
      </c>
      <c r="S113" s="123">
        <v>181</v>
      </c>
      <c r="T113" s="123">
        <v>4094</v>
      </c>
    </row>
    <row r="114" spans="1:20" x14ac:dyDescent="0.2">
      <c r="A114" s="277" t="s">
        <v>1914</v>
      </c>
      <c r="B114" s="123">
        <v>3342525</v>
      </c>
      <c r="C114" s="123">
        <v>3548172</v>
      </c>
      <c r="D114" s="123">
        <v>4548156</v>
      </c>
      <c r="E114" s="123">
        <v>4923942</v>
      </c>
      <c r="F114" s="123">
        <v>5827785</v>
      </c>
      <c r="G114" s="123">
        <v>8816772</v>
      </c>
      <c r="H114" s="123">
        <v>12238620</v>
      </c>
      <c r="I114" s="123">
        <v>16562821</v>
      </c>
      <c r="J114" s="123">
        <v>21536973</v>
      </c>
      <c r="K114" s="123">
        <v>28784856</v>
      </c>
      <c r="L114" s="123">
        <v>34342205</v>
      </c>
      <c r="M114" s="123">
        <v>26465129</v>
      </c>
      <c r="N114" s="123">
        <v>35518797</v>
      </c>
      <c r="O114" s="123">
        <v>41357108</v>
      </c>
      <c r="P114" s="123">
        <v>39639909</v>
      </c>
      <c r="Q114" s="123">
        <v>40574398</v>
      </c>
      <c r="R114" s="123">
        <v>43882482</v>
      </c>
      <c r="S114" s="123">
        <v>40324061</v>
      </c>
      <c r="T114" s="123">
        <v>38991655</v>
      </c>
    </row>
    <row r="115" spans="1:20" x14ac:dyDescent="0.2">
      <c r="A115" s="278" t="s">
        <v>1915</v>
      </c>
      <c r="B115" s="123">
        <v>164130</v>
      </c>
      <c r="C115" s="123">
        <v>182248</v>
      </c>
      <c r="D115" s="123">
        <v>230074</v>
      </c>
      <c r="E115" s="123">
        <v>252978</v>
      </c>
      <c r="F115" s="123">
        <v>287585</v>
      </c>
      <c r="G115" s="123">
        <v>393370</v>
      </c>
      <c r="H115" s="123">
        <v>585968</v>
      </c>
      <c r="I115" s="123">
        <v>773875</v>
      </c>
      <c r="J115" s="123">
        <v>990604</v>
      </c>
      <c r="K115" s="123">
        <v>1267938</v>
      </c>
      <c r="L115" s="123">
        <v>1487130</v>
      </c>
      <c r="M115" s="123">
        <v>1087227</v>
      </c>
      <c r="N115" s="123">
        <v>1430211</v>
      </c>
      <c r="O115" s="123">
        <v>1897361</v>
      </c>
      <c r="P115" s="123">
        <v>1637659</v>
      </c>
      <c r="Q115" s="123">
        <v>1556018</v>
      </c>
      <c r="R115" s="123">
        <v>1721641</v>
      </c>
      <c r="S115" s="123">
        <v>1620831</v>
      </c>
      <c r="T115" s="123">
        <v>1473612</v>
      </c>
    </row>
    <row r="116" spans="1:20" x14ac:dyDescent="0.2">
      <c r="A116" s="278" t="s">
        <v>1916</v>
      </c>
      <c r="B116" s="123">
        <v>45713</v>
      </c>
      <c r="C116" s="123">
        <v>61513</v>
      </c>
      <c r="D116" s="123">
        <v>78202</v>
      </c>
      <c r="E116" s="123">
        <v>89860</v>
      </c>
      <c r="F116" s="123">
        <v>91698</v>
      </c>
      <c r="G116" s="123">
        <v>149434</v>
      </c>
      <c r="H116" s="123">
        <v>194597</v>
      </c>
      <c r="I116" s="123">
        <v>278888</v>
      </c>
      <c r="J116" s="123">
        <v>364599</v>
      </c>
      <c r="K116" s="123">
        <v>458985</v>
      </c>
      <c r="L116" s="123">
        <v>556830</v>
      </c>
      <c r="M116" s="123">
        <v>422496</v>
      </c>
      <c r="N116" s="123">
        <v>518470</v>
      </c>
      <c r="O116" s="123">
        <v>644659</v>
      </c>
      <c r="P116" s="123">
        <v>653974</v>
      </c>
      <c r="Q116" s="123">
        <v>571140</v>
      </c>
      <c r="R116" s="123">
        <v>654783</v>
      </c>
      <c r="S116" s="123">
        <v>615113</v>
      </c>
      <c r="T116" s="123">
        <v>541321</v>
      </c>
    </row>
    <row r="117" spans="1:20" x14ac:dyDescent="0.2">
      <c r="A117" s="278" t="s">
        <v>1917</v>
      </c>
      <c r="B117" s="123">
        <v>463177</v>
      </c>
      <c r="C117" s="123">
        <v>488004</v>
      </c>
      <c r="D117" s="123">
        <v>631010</v>
      </c>
      <c r="E117" s="123">
        <v>678047</v>
      </c>
      <c r="F117" s="123">
        <v>805943</v>
      </c>
      <c r="G117" s="123">
        <v>1082372</v>
      </c>
      <c r="H117" s="123">
        <v>1496696</v>
      </c>
      <c r="I117" s="123">
        <v>1897647</v>
      </c>
      <c r="J117" s="123">
        <v>2416321</v>
      </c>
      <c r="K117" s="123">
        <v>3165627</v>
      </c>
      <c r="L117" s="123">
        <v>3607274</v>
      </c>
      <c r="M117" s="123">
        <v>3127794</v>
      </c>
      <c r="N117" s="123">
        <v>3876704</v>
      </c>
      <c r="O117" s="123">
        <v>4412166</v>
      </c>
      <c r="P117" s="123">
        <v>4629716</v>
      </c>
      <c r="Q117" s="123">
        <v>5094213</v>
      </c>
      <c r="R117" s="123">
        <v>5714114</v>
      </c>
      <c r="S117" s="123">
        <v>5956707</v>
      </c>
      <c r="T117" s="123">
        <v>5572079</v>
      </c>
    </row>
    <row r="118" spans="1:20" x14ac:dyDescent="0.2">
      <c r="A118" s="278" t="s">
        <v>1918</v>
      </c>
      <c r="B118" s="123">
        <v>735431</v>
      </c>
      <c r="C118" s="123">
        <v>777964</v>
      </c>
      <c r="D118" s="123">
        <v>927779</v>
      </c>
      <c r="E118" s="123">
        <v>975406</v>
      </c>
      <c r="F118" s="123">
        <v>1137185</v>
      </c>
      <c r="G118" s="123">
        <v>1744211</v>
      </c>
      <c r="H118" s="123">
        <v>2375573</v>
      </c>
      <c r="I118" s="123">
        <v>3252713</v>
      </c>
      <c r="J118" s="123">
        <v>4031460</v>
      </c>
      <c r="K118" s="123">
        <v>4871429</v>
      </c>
      <c r="L118" s="123">
        <v>5920895</v>
      </c>
      <c r="M118" s="123">
        <v>4991638</v>
      </c>
      <c r="N118" s="123">
        <v>6804718</v>
      </c>
      <c r="O118" s="123">
        <v>7640005</v>
      </c>
      <c r="P118" s="123">
        <v>6921033</v>
      </c>
      <c r="Q118" s="123">
        <v>6734250</v>
      </c>
      <c r="R118" s="123">
        <v>7270305</v>
      </c>
      <c r="S118" s="123">
        <v>6915483</v>
      </c>
      <c r="T118" s="123">
        <v>6525905</v>
      </c>
    </row>
    <row r="119" spans="1:20" x14ac:dyDescent="0.2">
      <c r="A119" s="278" t="s">
        <v>1919</v>
      </c>
      <c r="B119" s="123">
        <v>282281</v>
      </c>
      <c r="C119" s="123">
        <v>292111</v>
      </c>
      <c r="D119" s="123">
        <v>370516</v>
      </c>
      <c r="E119" s="123">
        <v>368565</v>
      </c>
      <c r="F119" s="123">
        <v>407186</v>
      </c>
      <c r="G119" s="123">
        <v>729353</v>
      </c>
      <c r="H119" s="123">
        <v>992139</v>
      </c>
      <c r="I119" s="123">
        <v>1163936</v>
      </c>
      <c r="J119" s="123">
        <v>1391066</v>
      </c>
      <c r="K119" s="123">
        <v>2032739</v>
      </c>
      <c r="L119" s="123">
        <v>2330592</v>
      </c>
      <c r="M119" s="123">
        <v>2146006</v>
      </c>
      <c r="N119" s="123">
        <v>2765139</v>
      </c>
      <c r="O119" s="123">
        <v>2999885</v>
      </c>
      <c r="P119" s="123">
        <v>2689921</v>
      </c>
      <c r="Q119" s="123">
        <v>2671417</v>
      </c>
      <c r="R119" s="123">
        <v>2870208</v>
      </c>
      <c r="S119" s="123">
        <v>2674840</v>
      </c>
      <c r="T119" s="123">
        <v>2468616</v>
      </c>
    </row>
    <row r="120" spans="1:20" x14ac:dyDescent="0.2">
      <c r="A120" s="278" t="s">
        <v>1920</v>
      </c>
      <c r="B120" s="123">
        <v>19623</v>
      </c>
      <c r="C120" s="123">
        <v>21249</v>
      </c>
      <c r="D120" s="123">
        <v>33628</v>
      </c>
      <c r="E120" s="123">
        <v>53025</v>
      </c>
      <c r="F120" s="123">
        <v>77013</v>
      </c>
      <c r="G120" s="123">
        <v>139158</v>
      </c>
      <c r="H120" s="123">
        <v>214022</v>
      </c>
      <c r="I120" s="123">
        <v>318434</v>
      </c>
      <c r="J120" s="123">
        <v>391825</v>
      </c>
      <c r="K120" s="123">
        <v>443835</v>
      </c>
      <c r="L120" s="123">
        <v>432417</v>
      </c>
      <c r="M120" s="123">
        <v>197934</v>
      </c>
      <c r="N120" s="123">
        <v>199206</v>
      </c>
      <c r="O120" s="123">
        <v>216609</v>
      </c>
      <c r="P120" s="123">
        <v>209835</v>
      </c>
      <c r="Q120" s="123">
        <v>247717</v>
      </c>
      <c r="R120" s="123">
        <v>280168</v>
      </c>
      <c r="S120" s="123">
        <v>282316</v>
      </c>
      <c r="T120" s="123">
        <v>278037</v>
      </c>
    </row>
    <row r="121" spans="1:20" x14ac:dyDescent="0.2">
      <c r="A121" s="278" t="s">
        <v>1921</v>
      </c>
      <c r="B121" s="123">
        <v>257742</v>
      </c>
      <c r="C121" s="123">
        <v>292949</v>
      </c>
      <c r="D121" s="123">
        <v>380202</v>
      </c>
      <c r="E121" s="123">
        <v>399259</v>
      </c>
      <c r="F121" s="123">
        <v>482744</v>
      </c>
      <c r="G121" s="123">
        <v>665232</v>
      </c>
      <c r="H121" s="123">
        <v>922377</v>
      </c>
      <c r="I121" s="123">
        <v>1168889</v>
      </c>
      <c r="J121" s="123">
        <v>1597198</v>
      </c>
      <c r="K121" s="123">
        <v>2116961</v>
      </c>
      <c r="L121" s="123">
        <v>2662879</v>
      </c>
      <c r="M121" s="123">
        <v>2024319</v>
      </c>
      <c r="N121" s="123">
        <v>3113944</v>
      </c>
      <c r="O121" s="123">
        <v>3369281</v>
      </c>
      <c r="P121" s="123">
        <v>2565343</v>
      </c>
      <c r="Q121" s="123">
        <v>2575266</v>
      </c>
      <c r="R121" s="123">
        <v>2875640</v>
      </c>
      <c r="S121" s="123">
        <v>2783441</v>
      </c>
      <c r="T121" s="123">
        <v>2638835</v>
      </c>
    </row>
    <row r="122" spans="1:20" x14ac:dyDescent="0.2">
      <c r="A122" s="278" t="s">
        <v>1922</v>
      </c>
      <c r="B122" s="123">
        <v>3671</v>
      </c>
      <c r="C122" s="123">
        <v>3814</v>
      </c>
      <c r="D122" s="123">
        <v>5360</v>
      </c>
      <c r="E122" s="123">
        <v>3894</v>
      </c>
      <c r="F122" s="123">
        <v>5130</v>
      </c>
      <c r="G122" s="123">
        <v>31141</v>
      </c>
      <c r="H122" s="123">
        <v>91752</v>
      </c>
      <c r="I122" s="123">
        <v>203960</v>
      </c>
      <c r="J122" s="123">
        <v>201594</v>
      </c>
      <c r="K122" s="123">
        <v>205297</v>
      </c>
      <c r="L122" s="123">
        <v>355449</v>
      </c>
      <c r="M122" s="123">
        <v>304999</v>
      </c>
      <c r="N122" s="123">
        <v>98746</v>
      </c>
      <c r="O122" s="123">
        <v>159505</v>
      </c>
      <c r="P122" s="123">
        <v>195620</v>
      </c>
      <c r="Q122" s="123">
        <v>180783</v>
      </c>
      <c r="R122" s="123">
        <v>194875</v>
      </c>
      <c r="S122" s="123">
        <v>232318</v>
      </c>
      <c r="T122" s="123">
        <v>125566</v>
      </c>
    </row>
    <row r="123" spans="1:20" x14ac:dyDescent="0.2">
      <c r="A123" s="278" t="s">
        <v>1923</v>
      </c>
      <c r="B123" s="123">
        <v>516175</v>
      </c>
      <c r="C123" s="123">
        <v>541295</v>
      </c>
      <c r="D123" s="123">
        <v>668722</v>
      </c>
      <c r="E123" s="123">
        <v>728195</v>
      </c>
      <c r="F123" s="123">
        <v>910756</v>
      </c>
      <c r="G123" s="123">
        <v>1350124</v>
      </c>
      <c r="H123" s="123">
        <v>1851882</v>
      </c>
      <c r="I123" s="123">
        <v>2587574</v>
      </c>
      <c r="J123" s="123">
        <v>3086114</v>
      </c>
      <c r="K123" s="123">
        <v>4141783</v>
      </c>
      <c r="L123" s="123">
        <v>4591858</v>
      </c>
      <c r="M123" s="123">
        <v>3668391</v>
      </c>
      <c r="N123" s="123">
        <v>4970423</v>
      </c>
      <c r="O123" s="123">
        <v>5949949</v>
      </c>
      <c r="P123" s="123">
        <v>5889680</v>
      </c>
      <c r="Q123" s="123">
        <v>6031475</v>
      </c>
      <c r="R123" s="123">
        <v>6492852</v>
      </c>
      <c r="S123" s="123">
        <v>5945338</v>
      </c>
      <c r="T123" s="123">
        <v>5745937</v>
      </c>
    </row>
    <row r="124" spans="1:20" x14ac:dyDescent="0.2">
      <c r="A124" s="278" t="s">
        <v>1924</v>
      </c>
      <c r="B124" s="123">
        <v>38558</v>
      </c>
      <c r="C124" s="123">
        <v>36787</v>
      </c>
      <c r="D124" s="123">
        <v>57870</v>
      </c>
      <c r="E124" s="123">
        <v>69382</v>
      </c>
      <c r="F124" s="123">
        <v>73185</v>
      </c>
      <c r="G124" s="123">
        <v>111360</v>
      </c>
      <c r="H124" s="123">
        <v>138033</v>
      </c>
      <c r="I124" s="123">
        <v>193529</v>
      </c>
      <c r="J124" s="123">
        <v>217887</v>
      </c>
      <c r="K124" s="123">
        <v>325297</v>
      </c>
      <c r="L124" s="123">
        <v>407459</v>
      </c>
      <c r="M124" s="123">
        <v>345791</v>
      </c>
      <c r="N124" s="123">
        <v>395889</v>
      </c>
      <c r="O124" s="123">
        <v>394937</v>
      </c>
      <c r="P124" s="123">
        <v>359317</v>
      </c>
      <c r="Q124" s="123">
        <v>321898</v>
      </c>
      <c r="R124" s="123">
        <v>418561</v>
      </c>
      <c r="S124" s="123">
        <v>366498</v>
      </c>
      <c r="T124" s="123">
        <v>420269</v>
      </c>
    </row>
    <row r="125" spans="1:20" x14ac:dyDescent="0.2">
      <c r="A125" s="278" t="s">
        <v>1925</v>
      </c>
      <c r="B125" s="123">
        <v>20060</v>
      </c>
      <c r="C125" s="123">
        <v>21996</v>
      </c>
      <c r="D125" s="123">
        <v>26082</v>
      </c>
      <c r="E125" s="123">
        <v>26059</v>
      </c>
      <c r="F125" s="123">
        <v>30088</v>
      </c>
      <c r="G125" s="123">
        <v>40626</v>
      </c>
      <c r="H125" s="123">
        <v>58826</v>
      </c>
      <c r="I125" s="123">
        <v>91195</v>
      </c>
      <c r="J125" s="123">
        <v>135966</v>
      </c>
      <c r="K125" s="123">
        <v>182632</v>
      </c>
      <c r="L125" s="123">
        <v>231710</v>
      </c>
      <c r="M125" s="123">
        <v>192294</v>
      </c>
      <c r="N125" s="123">
        <v>251332</v>
      </c>
      <c r="O125" s="123">
        <v>280143</v>
      </c>
      <c r="P125" s="123">
        <v>250069</v>
      </c>
      <c r="Q125" s="123">
        <v>250686</v>
      </c>
      <c r="R125" s="123">
        <v>313707</v>
      </c>
      <c r="S125" s="123">
        <v>289492</v>
      </c>
      <c r="T125" s="123">
        <v>400428</v>
      </c>
    </row>
    <row r="126" spans="1:20" x14ac:dyDescent="0.2">
      <c r="A126" s="278" t="s">
        <v>1926</v>
      </c>
      <c r="B126" s="123">
        <v>152340</v>
      </c>
      <c r="C126" s="123">
        <v>179593</v>
      </c>
      <c r="D126" s="123">
        <v>212421</v>
      </c>
      <c r="E126" s="123">
        <v>226186</v>
      </c>
      <c r="F126" s="123">
        <v>257805</v>
      </c>
      <c r="G126" s="123">
        <v>389079</v>
      </c>
      <c r="H126" s="123">
        <v>547574</v>
      </c>
      <c r="I126" s="123">
        <v>843966</v>
      </c>
      <c r="J126" s="123">
        <v>1148882</v>
      </c>
      <c r="K126" s="123">
        <v>1652846</v>
      </c>
      <c r="L126" s="123">
        <v>2079868</v>
      </c>
      <c r="M126" s="123">
        <v>1406304</v>
      </c>
      <c r="N126" s="123">
        <v>1817572</v>
      </c>
      <c r="O126" s="123">
        <v>1972125</v>
      </c>
      <c r="P126" s="123">
        <v>1823707</v>
      </c>
      <c r="Q126" s="123">
        <v>1892850</v>
      </c>
      <c r="R126" s="123">
        <v>2149728</v>
      </c>
      <c r="S126" s="123">
        <v>2185237</v>
      </c>
      <c r="T126" s="123">
        <v>2132043</v>
      </c>
    </row>
    <row r="127" spans="1:20" x14ac:dyDescent="0.2">
      <c r="A127" s="278" t="s">
        <v>1927</v>
      </c>
      <c r="B127" s="123" t="s">
        <v>356</v>
      </c>
      <c r="C127" s="123" t="s">
        <v>356</v>
      </c>
      <c r="D127" s="123" t="s">
        <v>356</v>
      </c>
      <c r="E127" s="123">
        <v>1611</v>
      </c>
      <c r="F127" s="123">
        <v>1869</v>
      </c>
      <c r="G127" s="123">
        <v>3219</v>
      </c>
      <c r="H127" s="123">
        <v>6325</v>
      </c>
      <c r="I127" s="123">
        <v>8321</v>
      </c>
      <c r="J127" s="123">
        <v>6606</v>
      </c>
      <c r="K127" s="123">
        <v>8854</v>
      </c>
      <c r="L127" s="123">
        <v>19611</v>
      </c>
      <c r="M127" s="123">
        <v>20720</v>
      </c>
      <c r="N127" s="123">
        <v>19928</v>
      </c>
      <c r="O127" s="123">
        <v>28148</v>
      </c>
      <c r="P127" s="123">
        <v>34391</v>
      </c>
      <c r="Q127" s="123">
        <v>32460</v>
      </c>
      <c r="R127" s="123">
        <v>37827</v>
      </c>
      <c r="S127" s="123">
        <v>43019</v>
      </c>
      <c r="T127" s="123">
        <v>50672</v>
      </c>
    </row>
    <row r="128" spans="1:20" x14ac:dyDescent="0.2">
      <c r="A128" s="278" t="s">
        <v>1928</v>
      </c>
      <c r="B128" s="123" t="s">
        <v>356</v>
      </c>
      <c r="C128" s="123" t="s">
        <v>356</v>
      </c>
      <c r="D128" s="123" t="s">
        <v>356</v>
      </c>
      <c r="E128" s="123">
        <v>17</v>
      </c>
      <c r="F128" s="123">
        <v>28</v>
      </c>
      <c r="G128" s="123">
        <v>87</v>
      </c>
      <c r="H128" s="123">
        <v>211</v>
      </c>
      <c r="I128" s="123">
        <v>323</v>
      </c>
      <c r="J128" s="123">
        <v>88</v>
      </c>
      <c r="K128" s="123">
        <v>71</v>
      </c>
      <c r="L128" s="123">
        <v>117</v>
      </c>
      <c r="M128" s="123">
        <v>250</v>
      </c>
      <c r="N128" s="123">
        <v>337</v>
      </c>
      <c r="O128" s="123">
        <v>562</v>
      </c>
      <c r="P128" s="123">
        <v>2685</v>
      </c>
      <c r="Q128" s="123">
        <v>224</v>
      </c>
      <c r="R128" s="123">
        <v>220</v>
      </c>
      <c r="S128" s="123">
        <v>129</v>
      </c>
      <c r="T128" s="123">
        <v>131</v>
      </c>
    </row>
    <row r="129" spans="1:20" x14ac:dyDescent="0.2">
      <c r="A129" s="278" t="s">
        <v>1929</v>
      </c>
      <c r="B129" s="123">
        <v>21130</v>
      </c>
      <c r="C129" s="123">
        <v>24718</v>
      </c>
      <c r="D129" s="123">
        <v>30883</v>
      </c>
      <c r="E129" s="123">
        <v>35369</v>
      </c>
      <c r="F129" s="123">
        <v>48142</v>
      </c>
      <c r="G129" s="123">
        <v>67385</v>
      </c>
      <c r="H129" s="123">
        <v>78060</v>
      </c>
      <c r="I129" s="123">
        <v>88307</v>
      </c>
      <c r="J129" s="123">
        <v>104868</v>
      </c>
      <c r="K129" s="123">
        <v>155203</v>
      </c>
      <c r="L129" s="123">
        <v>176996</v>
      </c>
      <c r="M129" s="123">
        <v>142810</v>
      </c>
      <c r="N129" s="123">
        <v>185433</v>
      </c>
      <c r="O129" s="123">
        <v>222682</v>
      </c>
      <c r="P129" s="123">
        <v>204023</v>
      </c>
      <c r="Q129" s="123">
        <v>203753</v>
      </c>
      <c r="R129" s="123">
        <v>239621</v>
      </c>
      <c r="S129" s="123">
        <v>249773</v>
      </c>
      <c r="T129" s="123">
        <v>224287</v>
      </c>
    </row>
    <row r="130" spans="1:20" x14ac:dyDescent="0.2">
      <c r="A130" s="278" t="s">
        <v>1930</v>
      </c>
      <c r="B130" s="123">
        <v>4517</v>
      </c>
      <c r="C130" s="123">
        <v>5344</v>
      </c>
      <c r="D130" s="123">
        <v>8083</v>
      </c>
      <c r="E130" s="123">
        <v>8908</v>
      </c>
      <c r="F130" s="123">
        <v>9760</v>
      </c>
      <c r="G130" s="123">
        <v>16647</v>
      </c>
      <c r="H130" s="123">
        <v>33797</v>
      </c>
      <c r="I130" s="123">
        <v>44164</v>
      </c>
      <c r="J130" s="123">
        <v>178282</v>
      </c>
      <c r="K130" s="123">
        <v>81265</v>
      </c>
      <c r="L130" s="123">
        <v>112484</v>
      </c>
      <c r="M130" s="123">
        <v>59607</v>
      </c>
      <c r="N130" s="123">
        <v>66091</v>
      </c>
      <c r="O130" s="123">
        <v>100562</v>
      </c>
      <c r="P130" s="123">
        <v>105457</v>
      </c>
      <c r="Q130" s="123">
        <v>111698</v>
      </c>
      <c r="R130" s="123">
        <v>117806</v>
      </c>
      <c r="S130" s="123">
        <v>104326</v>
      </c>
      <c r="T130" s="123">
        <v>105654</v>
      </c>
    </row>
    <row r="131" spans="1:20" x14ac:dyDescent="0.2">
      <c r="A131" s="278" t="s">
        <v>1931</v>
      </c>
      <c r="B131" s="123">
        <v>31851</v>
      </c>
      <c r="C131" s="123">
        <v>36448</v>
      </c>
      <c r="D131" s="123">
        <v>83679</v>
      </c>
      <c r="E131" s="123">
        <v>91021</v>
      </c>
      <c r="F131" s="123">
        <v>115364</v>
      </c>
      <c r="G131" s="123">
        <v>167351</v>
      </c>
      <c r="H131" s="123">
        <v>249362</v>
      </c>
      <c r="I131" s="123">
        <v>362594</v>
      </c>
      <c r="J131" s="123">
        <v>495843</v>
      </c>
      <c r="K131" s="123">
        <v>656417</v>
      </c>
      <c r="L131" s="123">
        <v>734953</v>
      </c>
      <c r="M131" s="123">
        <v>452605</v>
      </c>
      <c r="N131" s="123">
        <v>549894</v>
      </c>
      <c r="O131" s="123">
        <v>664037</v>
      </c>
      <c r="P131" s="123">
        <v>744055</v>
      </c>
      <c r="Q131" s="123">
        <v>583152</v>
      </c>
      <c r="R131" s="123">
        <v>509898</v>
      </c>
      <c r="S131" s="123">
        <v>354129</v>
      </c>
      <c r="T131" s="123">
        <v>287858</v>
      </c>
    </row>
    <row r="132" spans="1:20" x14ac:dyDescent="0.2">
      <c r="A132" s="278" t="s">
        <v>1932</v>
      </c>
      <c r="B132" s="123">
        <v>376</v>
      </c>
      <c r="C132" s="123">
        <v>49</v>
      </c>
      <c r="D132" s="123">
        <v>1448</v>
      </c>
      <c r="E132" s="123">
        <v>89</v>
      </c>
      <c r="F132" s="123">
        <v>79</v>
      </c>
      <c r="G132" s="123">
        <v>2115</v>
      </c>
      <c r="H132" s="123">
        <v>75</v>
      </c>
      <c r="I132" s="123">
        <v>66</v>
      </c>
      <c r="J132" s="123">
        <v>84</v>
      </c>
      <c r="K132" s="123">
        <v>100</v>
      </c>
      <c r="L132" s="123">
        <v>2328</v>
      </c>
      <c r="M132" s="123">
        <v>14099</v>
      </c>
      <c r="N132" s="123">
        <v>585</v>
      </c>
      <c r="O132" s="123">
        <v>2875</v>
      </c>
      <c r="P132" s="123">
        <v>11459</v>
      </c>
      <c r="Q132" s="123">
        <v>4158</v>
      </c>
      <c r="R132" s="123">
        <v>828</v>
      </c>
      <c r="S132" s="123">
        <v>19691</v>
      </c>
      <c r="T132" s="123">
        <v>723</v>
      </c>
    </row>
    <row r="133" spans="1:20" x14ac:dyDescent="0.2">
      <c r="A133" s="278" t="s">
        <v>1933</v>
      </c>
      <c r="B133" s="123">
        <v>39668</v>
      </c>
      <c r="C133" s="123">
        <v>55063</v>
      </c>
      <c r="D133" s="123">
        <v>89711</v>
      </c>
      <c r="E133" s="123">
        <v>103088</v>
      </c>
      <c r="F133" s="123">
        <v>144883</v>
      </c>
      <c r="G133" s="123">
        <v>228629</v>
      </c>
      <c r="H133" s="123">
        <v>265096</v>
      </c>
      <c r="I133" s="123">
        <v>249349</v>
      </c>
      <c r="J133" s="123">
        <v>328729</v>
      </c>
      <c r="K133" s="123">
        <v>501496</v>
      </c>
      <c r="L133" s="123">
        <v>609685</v>
      </c>
      <c r="M133" s="123">
        <v>534327</v>
      </c>
      <c r="N133" s="123">
        <v>651831</v>
      </c>
      <c r="O133" s="123">
        <v>680602</v>
      </c>
      <c r="P133" s="123">
        <v>573797</v>
      </c>
      <c r="Q133" s="123">
        <v>569228</v>
      </c>
      <c r="R133" s="123">
        <v>576417</v>
      </c>
      <c r="S133" s="123">
        <v>519745</v>
      </c>
      <c r="T133" s="123">
        <v>542517</v>
      </c>
    </row>
    <row r="134" spans="1:20" x14ac:dyDescent="0.2">
      <c r="A134" s="278" t="s">
        <v>1934</v>
      </c>
      <c r="B134" s="123">
        <v>536</v>
      </c>
      <c r="C134" s="123">
        <v>669</v>
      </c>
      <c r="D134" s="123">
        <v>1761</v>
      </c>
      <c r="E134" s="123">
        <v>3397</v>
      </c>
      <c r="F134" s="123">
        <v>1850</v>
      </c>
      <c r="G134" s="123">
        <v>4553</v>
      </c>
      <c r="H134" s="123">
        <v>4597</v>
      </c>
      <c r="I134" s="123">
        <v>7470</v>
      </c>
      <c r="J134" s="123">
        <v>7766</v>
      </c>
      <c r="K134" s="123">
        <v>9232</v>
      </c>
      <c r="L134" s="123">
        <v>9314</v>
      </c>
      <c r="M134" s="123">
        <v>5422</v>
      </c>
      <c r="N134" s="123">
        <v>7101</v>
      </c>
      <c r="O134" s="123">
        <v>7658</v>
      </c>
      <c r="P134" s="123">
        <v>9539</v>
      </c>
      <c r="Q134" s="123">
        <v>14664</v>
      </c>
      <c r="R134" s="123">
        <v>14376</v>
      </c>
      <c r="S134" s="123">
        <v>12502</v>
      </c>
      <c r="T134" s="123">
        <v>13473</v>
      </c>
    </row>
    <row r="135" spans="1:20" x14ac:dyDescent="0.2">
      <c r="A135" s="278" t="s">
        <v>1935</v>
      </c>
      <c r="B135" s="123" t="s">
        <v>356</v>
      </c>
      <c r="C135" s="123" t="s">
        <v>356</v>
      </c>
      <c r="D135" s="123" t="s">
        <v>356</v>
      </c>
      <c r="E135" s="123">
        <v>112</v>
      </c>
      <c r="F135" s="123">
        <v>33</v>
      </c>
      <c r="G135" s="123">
        <v>217</v>
      </c>
      <c r="H135" s="123">
        <v>666</v>
      </c>
      <c r="I135" s="123">
        <v>922</v>
      </c>
      <c r="J135" s="123">
        <v>1095</v>
      </c>
      <c r="K135" s="123">
        <v>994</v>
      </c>
      <c r="L135" s="123">
        <v>864</v>
      </c>
      <c r="M135" s="123">
        <v>618</v>
      </c>
      <c r="N135" s="123">
        <v>772</v>
      </c>
      <c r="O135" s="123">
        <v>1332</v>
      </c>
      <c r="P135" s="123">
        <v>1524</v>
      </c>
      <c r="Q135" s="123">
        <v>1773</v>
      </c>
      <c r="R135" s="123">
        <v>2138</v>
      </c>
      <c r="S135" s="123">
        <v>2817</v>
      </c>
      <c r="T135" s="123">
        <v>3725</v>
      </c>
    </row>
    <row r="136" spans="1:20" x14ac:dyDescent="0.2">
      <c r="A136" s="278" t="s">
        <v>1936</v>
      </c>
      <c r="B136" s="123">
        <v>2528</v>
      </c>
      <c r="C136" s="123">
        <v>5074</v>
      </c>
      <c r="D136" s="123">
        <v>7617</v>
      </c>
      <c r="E136" s="123">
        <v>8028</v>
      </c>
      <c r="F136" s="123">
        <v>11564</v>
      </c>
      <c r="G136" s="123">
        <v>12444</v>
      </c>
      <c r="H136" s="123">
        <v>27318</v>
      </c>
      <c r="I136" s="123">
        <v>30111</v>
      </c>
      <c r="J136" s="123">
        <v>47506</v>
      </c>
      <c r="K136" s="123">
        <v>32748</v>
      </c>
      <c r="L136" s="123">
        <v>106646</v>
      </c>
      <c r="M136" s="123">
        <v>126281</v>
      </c>
      <c r="N136" s="123">
        <v>184491</v>
      </c>
      <c r="O136" s="123">
        <v>232959</v>
      </c>
      <c r="P136" s="123">
        <v>224542</v>
      </c>
      <c r="Q136" s="123">
        <v>251457</v>
      </c>
      <c r="R136" s="123">
        <v>319286</v>
      </c>
      <c r="S136" s="123">
        <v>237997</v>
      </c>
      <c r="T136" s="123">
        <v>156602</v>
      </c>
    </row>
    <row r="137" spans="1:20" x14ac:dyDescent="0.2">
      <c r="A137" s="278" t="s">
        <v>1937</v>
      </c>
      <c r="B137" s="123" t="s">
        <v>356</v>
      </c>
      <c r="C137" s="123" t="s">
        <v>356</v>
      </c>
      <c r="D137" s="123" t="s">
        <v>356</v>
      </c>
      <c r="E137" s="123">
        <v>221</v>
      </c>
      <c r="F137" s="123">
        <v>314</v>
      </c>
      <c r="G137" s="123">
        <v>1783</v>
      </c>
      <c r="H137" s="123">
        <v>1433</v>
      </c>
      <c r="I137" s="123">
        <v>924</v>
      </c>
      <c r="J137" s="123">
        <v>902</v>
      </c>
      <c r="K137" s="123">
        <v>773</v>
      </c>
      <c r="L137" s="123">
        <v>1534</v>
      </c>
      <c r="M137" s="123">
        <v>915</v>
      </c>
      <c r="N137" s="123">
        <v>1447</v>
      </c>
      <c r="O137" s="123">
        <v>2273</v>
      </c>
      <c r="P137" s="123">
        <v>8250</v>
      </c>
      <c r="Q137" s="123">
        <v>2880</v>
      </c>
      <c r="R137" s="123">
        <v>1289</v>
      </c>
      <c r="S137" s="123">
        <v>809</v>
      </c>
      <c r="T137" s="123">
        <v>1326</v>
      </c>
    </row>
    <row r="138" spans="1:20" x14ac:dyDescent="0.2">
      <c r="A138" s="278" t="s">
        <v>1938</v>
      </c>
      <c r="B138" s="123">
        <v>32993</v>
      </c>
      <c r="C138" s="123">
        <v>34282</v>
      </c>
      <c r="D138" s="123">
        <v>48661</v>
      </c>
      <c r="E138" s="123">
        <v>41124</v>
      </c>
      <c r="F138" s="123">
        <v>52716</v>
      </c>
      <c r="G138" s="123">
        <v>89927</v>
      </c>
      <c r="H138" s="123">
        <v>102851</v>
      </c>
      <c r="I138" s="123">
        <v>132191</v>
      </c>
      <c r="J138" s="123">
        <v>170084</v>
      </c>
      <c r="K138" s="123">
        <v>220012</v>
      </c>
      <c r="L138" s="123">
        <v>256113</v>
      </c>
      <c r="M138" s="123">
        <v>267558</v>
      </c>
      <c r="N138" s="123">
        <v>283632</v>
      </c>
      <c r="O138" s="123">
        <v>378587</v>
      </c>
      <c r="P138" s="123">
        <v>301971</v>
      </c>
      <c r="Q138" s="123">
        <v>273712</v>
      </c>
      <c r="R138" s="123">
        <v>273144</v>
      </c>
      <c r="S138" s="123">
        <v>285680</v>
      </c>
      <c r="T138" s="123">
        <v>260562</v>
      </c>
    </row>
    <row r="139" spans="1:20" x14ac:dyDescent="0.2">
      <c r="A139" s="278" t="s">
        <v>1939</v>
      </c>
      <c r="B139" s="123">
        <v>75827</v>
      </c>
      <c r="C139" s="123">
        <v>70244</v>
      </c>
      <c r="D139" s="123">
        <v>86041</v>
      </c>
      <c r="E139" s="123">
        <v>101641</v>
      </c>
      <c r="F139" s="123">
        <v>116462</v>
      </c>
      <c r="G139" s="123">
        <v>162025</v>
      </c>
      <c r="H139" s="123">
        <v>184372</v>
      </c>
      <c r="I139" s="123">
        <v>259544</v>
      </c>
      <c r="J139" s="123">
        <v>400617</v>
      </c>
      <c r="K139" s="123">
        <v>655293</v>
      </c>
      <c r="L139" s="123">
        <v>904037</v>
      </c>
      <c r="M139" s="123">
        <v>748697</v>
      </c>
      <c r="N139" s="123">
        <v>943831</v>
      </c>
      <c r="O139" s="123">
        <v>1093955</v>
      </c>
      <c r="P139" s="123">
        <v>1238646</v>
      </c>
      <c r="Q139" s="123">
        <v>1257488</v>
      </c>
      <c r="R139" s="123">
        <v>1425680</v>
      </c>
      <c r="S139" s="123">
        <v>1434487</v>
      </c>
      <c r="T139" s="123">
        <v>1510002</v>
      </c>
    </row>
    <row r="140" spans="1:20" x14ac:dyDescent="0.2">
      <c r="A140" s="278" t="s">
        <v>1940</v>
      </c>
      <c r="B140" s="123">
        <v>23973</v>
      </c>
      <c r="C140" s="123">
        <v>14564</v>
      </c>
      <c r="D140" s="123">
        <v>19239</v>
      </c>
      <c r="E140" s="123">
        <v>25041</v>
      </c>
      <c r="F140" s="123">
        <v>36196</v>
      </c>
      <c r="G140" s="123">
        <v>50554</v>
      </c>
      <c r="H140" s="123">
        <v>105696</v>
      </c>
      <c r="I140" s="123">
        <v>136926</v>
      </c>
      <c r="J140" s="123">
        <v>608542</v>
      </c>
      <c r="K140" s="123">
        <v>208423</v>
      </c>
      <c r="L140" s="123">
        <v>288992</v>
      </c>
      <c r="M140" s="123">
        <v>237737</v>
      </c>
      <c r="N140" s="123">
        <v>300446</v>
      </c>
      <c r="O140" s="123">
        <v>345378</v>
      </c>
      <c r="P140" s="123">
        <v>279718</v>
      </c>
      <c r="Q140" s="123">
        <v>282254</v>
      </c>
      <c r="R140" s="123">
        <v>322318</v>
      </c>
      <c r="S140" s="123">
        <v>316224</v>
      </c>
      <c r="T140" s="123">
        <v>344872</v>
      </c>
    </row>
    <row r="141" spans="1:20" x14ac:dyDescent="0.2">
      <c r="A141" s="278" t="s">
        <v>1941</v>
      </c>
      <c r="B141" s="123" t="s">
        <v>356</v>
      </c>
      <c r="C141" s="123" t="s">
        <v>356</v>
      </c>
      <c r="D141" s="123" t="s">
        <v>356</v>
      </c>
      <c r="E141" s="123">
        <v>38</v>
      </c>
      <c r="F141" s="123">
        <v>35</v>
      </c>
      <c r="G141" s="123">
        <v>43</v>
      </c>
      <c r="H141" s="123">
        <v>62</v>
      </c>
      <c r="I141" s="123">
        <v>162</v>
      </c>
      <c r="J141" s="123">
        <v>520</v>
      </c>
      <c r="K141" s="123">
        <v>141</v>
      </c>
      <c r="L141" s="123">
        <v>193</v>
      </c>
      <c r="M141" s="123">
        <v>98</v>
      </c>
      <c r="N141" s="123">
        <v>551</v>
      </c>
      <c r="O141" s="123">
        <v>183</v>
      </c>
      <c r="P141" s="123">
        <v>149</v>
      </c>
      <c r="Q141" s="123">
        <v>200</v>
      </c>
      <c r="R141" s="123">
        <v>283</v>
      </c>
      <c r="S141" s="123">
        <v>430</v>
      </c>
      <c r="T141" s="123">
        <v>479</v>
      </c>
    </row>
    <row r="142" spans="1:20" x14ac:dyDescent="0.2">
      <c r="A142" s="278" t="s">
        <v>1942</v>
      </c>
      <c r="B142" s="123">
        <v>62792</v>
      </c>
      <c r="C142" s="123">
        <v>61004</v>
      </c>
      <c r="D142" s="123">
        <v>82808</v>
      </c>
      <c r="E142" s="123">
        <v>93162</v>
      </c>
      <c r="F142" s="123">
        <v>91002</v>
      </c>
      <c r="G142" s="123">
        <v>145293</v>
      </c>
      <c r="H142" s="123">
        <v>185859</v>
      </c>
      <c r="I142" s="123">
        <v>257650</v>
      </c>
      <c r="J142" s="123">
        <v>327786</v>
      </c>
      <c r="K142" s="123">
        <v>454885</v>
      </c>
      <c r="L142" s="123">
        <v>511628</v>
      </c>
      <c r="M142" s="123">
        <v>415659</v>
      </c>
      <c r="N142" s="123">
        <v>570886</v>
      </c>
      <c r="O142" s="123">
        <v>656686</v>
      </c>
      <c r="P142" s="123">
        <v>641528</v>
      </c>
      <c r="Q142" s="123">
        <v>679906</v>
      </c>
      <c r="R142" s="123">
        <v>716760</v>
      </c>
      <c r="S142" s="123">
        <v>709855</v>
      </c>
      <c r="T142" s="123">
        <v>631928</v>
      </c>
    </row>
    <row r="143" spans="1:20" x14ac:dyDescent="0.2">
      <c r="A143" s="278" t="s">
        <v>1943</v>
      </c>
      <c r="B143" s="123">
        <v>63388</v>
      </c>
      <c r="C143" s="123">
        <v>67478</v>
      </c>
      <c r="D143" s="123">
        <v>74778</v>
      </c>
      <c r="E143" s="123">
        <v>65184</v>
      </c>
      <c r="F143" s="123">
        <v>63782</v>
      </c>
      <c r="G143" s="123">
        <v>83959</v>
      </c>
      <c r="H143" s="123">
        <v>150589</v>
      </c>
      <c r="I143" s="123">
        <v>194696</v>
      </c>
      <c r="J143" s="123">
        <v>250948</v>
      </c>
      <c r="K143" s="123">
        <v>360046</v>
      </c>
      <c r="L143" s="123">
        <v>390935</v>
      </c>
      <c r="M143" s="123">
        <v>265783</v>
      </c>
      <c r="N143" s="123">
        <v>303115</v>
      </c>
      <c r="O143" s="123">
        <v>370023</v>
      </c>
      <c r="P143" s="123">
        <v>349224</v>
      </c>
      <c r="Q143" s="123">
        <v>351131</v>
      </c>
      <c r="R143" s="123">
        <v>308848</v>
      </c>
      <c r="S143" s="123">
        <v>316716</v>
      </c>
      <c r="T143" s="123">
        <v>316930</v>
      </c>
    </row>
    <row r="144" spans="1:20" x14ac:dyDescent="0.2">
      <c r="A144" s="278" t="s">
        <v>1944</v>
      </c>
      <c r="B144" s="123">
        <v>692</v>
      </c>
      <c r="C144" s="123">
        <v>723</v>
      </c>
      <c r="D144" s="123">
        <v>6179</v>
      </c>
      <c r="E144" s="123">
        <v>26287</v>
      </c>
      <c r="F144" s="123">
        <v>13716</v>
      </c>
      <c r="G144" s="123">
        <v>13968</v>
      </c>
      <c r="H144" s="123">
        <v>20202</v>
      </c>
      <c r="I144" s="123">
        <v>31143</v>
      </c>
      <c r="J144" s="123">
        <v>45603</v>
      </c>
      <c r="K144" s="123">
        <v>58465</v>
      </c>
      <c r="L144" s="123">
        <v>58813</v>
      </c>
      <c r="M144" s="123">
        <v>36254</v>
      </c>
      <c r="N144" s="123">
        <v>67674</v>
      </c>
      <c r="O144" s="123">
        <v>113085</v>
      </c>
      <c r="P144" s="123">
        <v>123354</v>
      </c>
      <c r="Q144" s="123">
        <v>110982</v>
      </c>
      <c r="R144" s="123">
        <v>114610</v>
      </c>
      <c r="S144" s="123">
        <v>95329</v>
      </c>
      <c r="T144" s="123">
        <v>96417</v>
      </c>
    </row>
    <row r="145" spans="1:20" x14ac:dyDescent="0.2">
      <c r="A145" s="278" t="s">
        <v>1945</v>
      </c>
      <c r="B145" s="123">
        <v>1358</v>
      </c>
      <c r="C145" s="123">
        <v>1436</v>
      </c>
      <c r="D145" s="123">
        <v>2630</v>
      </c>
      <c r="E145" s="123">
        <v>4702</v>
      </c>
      <c r="F145" s="123">
        <v>6751</v>
      </c>
      <c r="G145" s="123">
        <v>11062</v>
      </c>
      <c r="H145" s="123">
        <v>17900</v>
      </c>
      <c r="I145" s="123">
        <v>28170</v>
      </c>
      <c r="J145" s="123">
        <v>43940</v>
      </c>
      <c r="K145" s="123">
        <v>68454</v>
      </c>
      <c r="L145" s="123">
        <v>84898</v>
      </c>
      <c r="M145" s="123">
        <v>45231</v>
      </c>
      <c r="N145" s="123">
        <v>79416</v>
      </c>
      <c r="O145" s="123">
        <v>119295</v>
      </c>
      <c r="P145" s="123">
        <v>131271</v>
      </c>
      <c r="Q145" s="123">
        <v>137427</v>
      </c>
      <c r="R145" s="123">
        <v>131670</v>
      </c>
      <c r="S145" s="123">
        <v>102251</v>
      </c>
      <c r="T145" s="123">
        <v>106272</v>
      </c>
    </row>
    <row r="146" spans="1:20" x14ac:dyDescent="0.2">
      <c r="A146" s="278" t="s">
        <v>1946</v>
      </c>
      <c r="B146" s="123">
        <v>2369</v>
      </c>
      <c r="C146" s="123">
        <v>2653</v>
      </c>
      <c r="D146" s="123">
        <v>2901</v>
      </c>
      <c r="E146" s="123">
        <v>5888</v>
      </c>
      <c r="F146" s="123">
        <v>9823</v>
      </c>
      <c r="G146" s="123">
        <v>17052</v>
      </c>
      <c r="H146" s="123">
        <v>27236</v>
      </c>
      <c r="I146" s="123">
        <v>36071</v>
      </c>
      <c r="J146" s="123">
        <v>55586</v>
      </c>
      <c r="K146" s="123">
        <v>80214</v>
      </c>
      <c r="L146" s="123">
        <v>105998</v>
      </c>
      <c r="M146" s="123">
        <v>65570</v>
      </c>
      <c r="N146" s="123">
        <v>98234</v>
      </c>
      <c r="O146" s="123">
        <v>133510</v>
      </c>
      <c r="P146" s="123">
        <v>163043</v>
      </c>
      <c r="Q146" s="123">
        <v>168618</v>
      </c>
      <c r="R146" s="123">
        <v>165829</v>
      </c>
      <c r="S146" s="123">
        <v>121090</v>
      </c>
      <c r="T146" s="123">
        <v>129167</v>
      </c>
    </row>
    <row r="147" spans="1:20" x14ac:dyDescent="0.2">
      <c r="A147" s="278" t="s">
        <v>1947</v>
      </c>
      <c r="B147" s="123">
        <v>612</v>
      </c>
      <c r="C147" s="123">
        <v>223</v>
      </c>
      <c r="D147" s="123">
        <v>154</v>
      </c>
      <c r="E147" s="123">
        <v>371</v>
      </c>
      <c r="F147" s="123">
        <v>800</v>
      </c>
      <c r="G147" s="123">
        <v>1990</v>
      </c>
      <c r="H147" s="123">
        <v>2288</v>
      </c>
      <c r="I147" s="123">
        <v>4076</v>
      </c>
      <c r="J147" s="123">
        <v>7836</v>
      </c>
      <c r="K147" s="123">
        <v>17674</v>
      </c>
      <c r="L147" s="123">
        <v>29289</v>
      </c>
      <c r="M147" s="123">
        <v>19193</v>
      </c>
      <c r="N147" s="123">
        <v>27493</v>
      </c>
      <c r="O147" s="123">
        <v>76107</v>
      </c>
      <c r="P147" s="123">
        <v>74016</v>
      </c>
      <c r="Q147" s="123">
        <v>86209</v>
      </c>
      <c r="R147" s="123">
        <v>90868</v>
      </c>
      <c r="S147" s="123">
        <v>76868</v>
      </c>
      <c r="T147" s="123">
        <v>74544</v>
      </c>
    </row>
    <row r="148" spans="1:20" x14ac:dyDescent="0.2">
      <c r="A148" s="278" t="s">
        <v>1948</v>
      </c>
      <c r="B148" s="123">
        <v>78</v>
      </c>
      <c r="C148" s="123">
        <v>1158</v>
      </c>
      <c r="D148" s="123">
        <v>114</v>
      </c>
      <c r="E148" s="123">
        <v>227</v>
      </c>
      <c r="F148" s="123">
        <v>194</v>
      </c>
      <c r="G148" s="123">
        <v>471</v>
      </c>
      <c r="H148" s="123">
        <v>1169</v>
      </c>
      <c r="I148" s="123">
        <v>2303</v>
      </c>
      <c r="J148" s="123">
        <v>3308</v>
      </c>
      <c r="K148" s="123">
        <v>5143</v>
      </c>
      <c r="L148" s="123">
        <v>6921</v>
      </c>
      <c r="M148" s="123">
        <v>8744</v>
      </c>
      <c r="N148" s="123">
        <v>11713</v>
      </c>
      <c r="O148" s="123">
        <v>13572</v>
      </c>
      <c r="P148" s="123">
        <v>11320</v>
      </c>
      <c r="Q148" s="123">
        <v>11985</v>
      </c>
      <c r="R148" s="123">
        <v>12281</v>
      </c>
      <c r="S148" s="123">
        <v>11240</v>
      </c>
      <c r="T148" s="123">
        <v>11119</v>
      </c>
    </row>
    <row r="149" spans="1:20" x14ac:dyDescent="0.2">
      <c r="A149" s="278" t="s">
        <v>1949</v>
      </c>
      <c r="B149" s="123">
        <v>115</v>
      </c>
      <c r="C149" s="123">
        <v>99</v>
      </c>
      <c r="D149" s="123">
        <v>219</v>
      </c>
      <c r="E149" s="123">
        <v>1077</v>
      </c>
      <c r="F149" s="123">
        <v>9403</v>
      </c>
      <c r="G149" s="123">
        <v>20349</v>
      </c>
      <c r="H149" s="123">
        <v>14374</v>
      </c>
      <c r="I149" s="123">
        <v>23365</v>
      </c>
      <c r="J149" s="123">
        <v>34667</v>
      </c>
      <c r="K149" s="123">
        <v>47512</v>
      </c>
      <c r="L149" s="123">
        <v>68610</v>
      </c>
      <c r="M149" s="123">
        <v>55342</v>
      </c>
      <c r="N149" s="123">
        <v>84616</v>
      </c>
      <c r="O149" s="123">
        <v>89262</v>
      </c>
      <c r="P149" s="123">
        <v>106983</v>
      </c>
      <c r="Q149" s="123">
        <v>86857</v>
      </c>
      <c r="R149" s="123">
        <v>64525</v>
      </c>
      <c r="S149" s="123">
        <v>43915</v>
      </c>
      <c r="T149" s="123">
        <v>34600</v>
      </c>
    </row>
    <row r="150" spans="1:20" x14ac:dyDescent="0.2">
      <c r="A150" s="278" t="s">
        <v>1950</v>
      </c>
      <c r="B150" s="123">
        <v>646</v>
      </c>
      <c r="C150" s="123">
        <v>533</v>
      </c>
      <c r="D150" s="123">
        <v>4111</v>
      </c>
      <c r="E150" s="123">
        <v>875</v>
      </c>
      <c r="F150" s="123">
        <v>1622</v>
      </c>
      <c r="G150" s="123">
        <v>3223</v>
      </c>
      <c r="H150" s="123">
        <v>6495</v>
      </c>
      <c r="I150" s="123">
        <v>8128</v>
      </c>
      <c r="J150" s="123">
        <v>21580</v>
      </c>
      <c r="K150" s="123">
        <v>22722</v>
      </c>
      <c r="L150" s="123">
        <v>36136</v>
      </c>
      <c r="M150" s="123">
        <v>28038</v>
      </c>
      <c r="N150" s="123">
        <v>79561</v>
      </c>
      <c r="O150" s="123">
        <v>70513</v>
      </c>
      <c r="P150" s="123">
        <v>91982</v>
      </c>
      <c r="Q150" s="123">
        <v>87216</v>
      </c>
      <c r="R150" s="123">
        <v>111059</v>
      </c>
      <c r="S150" s="123">
        <v>74890</v>
      </c>
      <c r="T150" s="123">
        <v>109017</v>
      </c>
    </row>
    <row r="151" spans="1:20" x14ac:dyDescent="0.2">
      <c r="A151" s="278" t="s">
        <v>1951</v>
      </c>
      <c r="B151" s="123">
        <v>19</v>
      </c>
      <c r="C151" s="123">
        <v>38</v>
      </c>
      <c r="D151" s="123">
        <v>20</v>
      </c>
      <c r="E151" s="123">
        <v>215</v>
      </c>
      <c r="F151" s="123">
        <v>169</v>
      </c>
      <c r="G151" s="123">
        <v>672</v>
      </c>
      <c r="H151" s="123">
        <v>2391</v>
      </c>
      <c r="I151" s="123">
        <v>5149</v>
      </c>
      <c r="J151" s="123">
        <v>3163</v>
      </c>
      <c r="K151" s="123">
        <v>4999</v>
      </c>
      <c r="L151" s="123">
        <v>7127</v>
      </c>
      <c r="M151" s="123">
        <v>7257</v>
      </c>
      <c r="N151" s="123">
        <v>8052</v>
      </c>
      <c r="O151" s="123">
        <v>9749</v>
      </c>
      <c r="P151" s="123">
        <v>12394</v>
      </c>
      <c r="Q151" s="123">
        <v>11263</v>
      </c>
      <c r="R151" s="123">
        <v>11520</v>
      </c>
      <c r="S151" s="123">
        <v>9996</v>
      </c>
      <c r="T151" s="123">
        <v>7681</v>
      </c>
    </row>
    <row r="152" spans="1:20" x14ac:dyDescent="0.2">
      <c r="A152" s="278" t="s">
        <v>1952</v>
      </c>
      <c r="B152" s="123">
        <v>183993</v>
      </c>
      <c r="C152" s="123">
        <v>149729</v>
      </c>
      <c r="D152" s="123">
        <v>223335</v>
      </c>
      <c r="E152" s="123">
        <v>271116</v>
      </c>
      <c r="F152" s="123">
        <v>352074</v>
      </c>
      <c r="G152" s="123">
        <v>602993</v>
      </c>
      <c r="H152" s="123">
        <v>909812</v>
      </c>
      <c r="I152" s="123">
        <v>1321128</v>
      </c>
      <c r="J152" s="123">
        <v>1583249</v>
      </c>
      <c r="K152" s="123">
        <v>2846620</v>
      </c>
      <c r="L152" s="123">
        <v>3307585</v>
      </c>
      <c r="M152" s="123">
        <v>1751858</v>
      </c>
      <c r="N152" s="123">
        <v>2961207</v>
      </c>
      <c r="O152" s="123">
        <v>3890352</v>
      </c>
      <c r="P152" s="123">
        <v>4405596</v>
      </c>
      <c r="Q152" s="123">
        <v>4959117</v>
      </c>
      <c r="R152" s="123">
        <v>5367694</v>
      </c>
      <c r="S152" s="123">
        <v>3475688</v>
      </c>
      <c r="T152" s="123">
        <v>3735577</v>
      </c>
    </row>
    <row r="153" spans="1:20" x14ac:dyDescent="0.2">
      <c r="A153" s="278" t="s">
        <v>1953</v>
      </c>
      <c r="B153" s="123">
        <v>9009</v>
      </c>
      <c r="C153" s="123">
        <v>8100</v>
      </c>
      <c r="D153" s="123">
        <v>13643</v>
      </c>
      <c r="E153" s="123">
        <v>24725</v>
      </c>
      <c r="F153" s="123">
        <v>52745</v>
      </c>
      <c r="G153" s="123">
        <v>92855</v>
      </c>
      <c r="H153" s="123">
        <v>144329</v>
      </c>
      <c r="I153" s="123">
        <v>249252</v>
      </c>
      <c r="J153" s="123">
        <v>372213</v>
      </c>
      <c r="K153" s="123">
        <v>586581</v>
      </c>
      <c r="L153" s="123">
        <v>756628</v>
      </c>
      <c r="M153" s="123">
        <v>360368</v>
      </c>
      <c r="N153" s="123">
        <v>556383</v>
      </c>
      <c r="O153" s="123">
        <v>714708</v>
      </c>
      <c r="P153" s="123">
        <v>732327</v>
      </c>
      <c r="Q153" s="123">
        <v>784923</v>
      </c>
      <c r="R153" s="123">
        <v>510623</v>
      </c>
      <c r="S153" s="123">
        <v>351571</v>
      </c>
      <c r="T153" s="123">
        <v>422023</v>
      </c>
    </row>
    <row r="154" spans="1:20" x14ac:dyDescent="0.2">
      <c r="A154" s="278" t="s">
        <v>1954</v>
      </c>
      <c r="B154" s="123">
        <v>3419</v>
      </c>
      <c r="C154" s="123">
        <v>4791</v>
      </c>
      <c r="D154" s="123">
        <v>5562</v>
      </c>
      <c r="E154" s="123">
        <v>7717</v>
      </c>
      <c r="F154" s="123">
        <v>9544</v>
      </c>
      <c r="G154" s="123">
        <v>15129</v>
      </c>
      <c r="H154" s="123">
        <v>20690</v>
      </c>
      <c r="I154" s="123">
        <v>26557</v>
      </c>
      <c r="J154" s="123">
        <v>44644</v>
      </c>
      <c r="K154" s="123">
        <v>69293</v>
      </c>
      <c r="L154" s="123">
        <v>96421</v>
      </c>
      <c r="M154" s="123">
        <v>77002</v>
      </c>
      <c r="N154" s="123">
        <v>138556</v>
      </c>
      <c r="O154" s="123">
        <v>167537</v>
      </c>
      <c r="P154" s="123">
        <v>156664</v>
      </c>
      <c r="Q154" s="123">
        <v>183281</v>
      </c>
      <c r="R154" s="123">
        <v>199194</v>
      </c>
      <c r="S154" s="123">
        <v>209174</v>
      </c>
      <c r="T154" s="123">
        <v>227026</v>
      </c>
    </row>
    <row r="155" spans="1:20" x14ac:dyDescent="0.2">
      <c r="A155" s="278" t="s">
        <v>1955</v>
      </c>
      <c r="B155" s="123">
        <v>1987</v>
      </c>
      <c r="C155" s="123">
        <v>4754</v>
      </c>
      <c r="D155" s="123">
        <v>7996</v>
      </c>
      <c r="E155" s="123">
        <v>14210</v>
      </c>
      <c r="F155" s="123">
        <v>11265</v>
      </c>
      <c r="G155" s="123">
        <v>16915</v>
      </c>
      <c r="H155" s="123">
        <v>34452</v>
      </c>
      <c r="I155" s="123">
        <v>57366</v>
      </c>
      <c r="J155" s="123">
        <v>87839</v>
      </c>
      <c r="K155" s="123">
        <v>151526</v>
      </c>
      <c r="L155" s="123">
        <v>174199</v>
      </c>
      <c r="M155" s="123">
        <v>111863</v>
      </c>
      <c r="N155" s="123">
        <v>134373</v>
      </c>
      <c r="O155" s="123">
        <v>154093</v>
      </c>
      <c r="P155" s="123">
        <v>129983</v>
      </c>
      <c r="Q155" s="123">
        <v>138994</v>
      </c>
      <c r="R155" s="123">
        <v>102733</v>
      </c>
      <c r="S155" s="123">
        <v>98556</v>
      </c>
      <c r="T155" s="123">
        <v>101724</v>
      </c>
    </row>
    <row r="156" spans="1:20" x14ac:dyDescent="0.2">
      <c r="A156" s="278" t="s">
        <v>1956</v>
      </c>
      <c r="B156" s="123">
        <v>26590</v>
      </c>
      <c r="C156" s="123">
        <v>28462</v>
      </c>
      <c r="D156" s="123">
        <v>35407</v>
      </c>
      <c r="E156" s="123">
        <v>52382</v>
      </c>
      <c r="F156" s="123">
        <v>80733</v>
      </c>
      <c r="G156" s="123">
        <v>128159</v>
      </c>
      <c r="H156" s="123">
        <v>135108</v>
      </c>
      <c r="I156" s="123">
        <v>166741</v>
      </c>
      <c r="J156" s="123">
        <v>236583</v>
      </c>
      <c r="K156" s="123">
        <v>413478</v>
      </c>
      <c r="L156" s="123">
        <v>549748</v>
      </c>
      <c r="M156" s="123">
        <v>502402</v>
      </c>
      <c r="N156" s="123">
        <v>712152</v>
      </c>
      <c r="O156" s="123">
        <v>766941</v>
      </c>
      <c r="P156" s="123">
        <v>632304</v>
      </c>
      <c r="Q156" s="123">
        <v>683780</v>
      </c>
      <c r="R156" s="123">
        <v>799290</v>
      </c>
      <c r="S156" s="123">
        <v>822613</v>
      </c>
      <c r="T156" s="123">
        <v>806175</v>
      </c>
    </row>
    <row r="157" spans="1:20" x14ac:dyDescent="0.2">
      <c r="A157" s="278" t="s">
        <v>1957</v>
      </c>
      <c r="B157" s="123">
        <v>3224</v>
      </c>
      <c r="C157" s="123">
        <v>2710</v>
      </c>
      <c r="D157" s="123">
        <v>5562</v>
      </c>
      <c r="E157" s="123">
        <v>6138</v>
      </c>
      <c r="F157" s="123">
        <v>9173</v>
      </c>
      <c r="G157" s="123">
        <v>13707</v>
      </c>
      <c r="H157" s="123">
        <v>15987</v>
      </c>
      <c r="I157" s="123">
        <v>30836</v>
      </c>
      <c r="J157" s="123">
        <v>57728</v>
      </c>
      <c r="K157" s="123">
        <v>147060</v>
      </c>
      <c r="L157" s="123">
        <v>196604</v>
      </c>
      <c r="M157" s="123">
        <v>139906</v>
      </c>
      <c r="N157" s="123">
        <v>195848</v>
      </c>
      <c r="O157" s="123">
        <v>251260</v>
      </c>
      <c r="P157" s="123">
        <v>242303</v>
      </c>
      <c r="Q157" s="123">
        <v>308444</v>
      </c>
      <c r="R157" s="123">
        <v>282850</v>
      </c>
      <c r="S157" s="123">
        <v>279447</v>
      </c>
      <c r="T157" s="123">
        <v>286234</v>
      </c>
    </row>
    <row r="158" spans="1:20" x14ac:dyDescent="0.2">
      <c r="A158" s="278" t="s">
        <v>1958</v>
      </c>
      <c r="B158" s="123">
        <v>238</v>
      </c>
      <c r="C158" s="123">
        <v>394</v>
      </c>
      <c r="D158" s="123">
        <v>626</v>
      </c>
      <c r="E158" s="123">
        <v>1026</v>
      </c>
      <c r="F158" s="123">
        <v>1728</v>
      </c>
      <c r="G158" s="123">
        <v>2413</v>
      </c>
      <c r="H158" s="123">
        <v>2641</v>
      </c>
      <c r="I158" s="123">
        <v>2150</v>
      </c>
      <c r="J158" s="123">
        <v>2824</v>
      </c>
      <c r="K158" s="123">
        <v>7534</v>
      </c>
      <c r="L158" s="123">
        <v>7072</v>
      </c>
      <c r="M158" s="123">
        <v>5601</v>
      </c>
      <c r="N158" s="123">
        <v>5278</v>
      </c>
      <c r="O158" s="123">
        <v>9181</v>
      </c>
      <c r="P158" s="123">
        <v>8875</v>
      </c>
      <c r="Q158" s="123">
        <v>6348</v>
      </c>
      <c r="R158" s="123">
        <v>7666</v>
      </c>
      <c r="S158" s="123">
        <v>8653</v>
      </c>
      <c r="T158" s="123">
        <v>9014</v>
      </c>
    </row>
    <row r="159" spans="1:20" x14ac:dyDescent="0.2">
      <c r="A159" s="278" t="s">
        <v>1959</v>
      </c>
      <c r="B159" s="123">
        <v>20</v>
      </c>
      <c r="C159" s="123" t="s">
        <v>356</v>
      </c>
      <c r="D159" s="123" t="s">
        <v>356</v>
      </c>
      <c r="E159" s="123" t="s">
        <v>356</v>
      </c>
      <c r="F159" s="123" t="s">
        <v>356</v>
      </c>
      <c r="G159" s="123" t="s">
        <v>356</v>
      </c>
      <c r="H159" s="123">
        <v>1421</v>
      </c>
      <c r="I159" s="123">
        <v>1957</v>
      </c>
      <c r="J159" s="123">
        <v>2408</v>
      </c>
      <c r="K159" s="123">
        <v>5392</v>
      </c>
      <c r="L159" s="123">
        <v>7283</v>
      </c>
      <c r="M159" s="123">
        <v>3566</v>
      </c>
      <c r="N159" s="123">
        <v>3759</v>
      </c>
      <c r="O159" s="123">
        <v>4143</v>
      </c>
      <c r="P159" s="123">
        <v>4671</v>
      </c>
      <c r="Q159" s="123">
        <v>9133</v>
      </c>
      <c r="R159" s="123">
        <v>28398</v>
      </c>
      <c r="S159" s="123">
        <v>5998</v>
      </c>
      <c r="T159" s="123">
        <v>6413</v>
      </c>
    </row>
    <row r="160" spans="1:20" x14ac:dyDescent="0.2">
      <c r="A160" s="278" t="s">
        <v>1960</v>
      </c>
      <c r="B160" s="123" t="s">
        <v>356</v>
      </c>
      <c r="C160" s="123" t="s">
        <v>356</v>
      </c>
      <c r="D160" s="123" t="s">
        <v>356</v>
      </c>
      <c r="E160" s="123" t="s">
        <v>356</v>
      </c>
      <c r="F160" s="123" t="s">
        <v>356</v>
      </c>
      <c r="G160" s="123" t="s">
        <v>356</v>
      </c>
      <c r="H160" s="123" t="s">
        <v>356</v>
      </c>
      <c r="I160" s="123">
        <v>0</v>
      </c>
      <c r="J160" s="123">
        <v>1</v>
      </c>
      <c r="K160" s="123">
        <v>24</v>
      </c>
      <c r="L160" s="123">
        <v>42</v>
      </c>
      <c r="M160" s="123" t="s">
        <v>356</v>
      </c>
      <c r="N160" s="123" t="s">
        <v>356</v>
      </c>
      <c r="O160" s="123" t="s">
        <v>356</v>
      </c>
      <c r="P160" s="123">
        <v>3</v>
      </c>
      <c r="Q160" s="123" t="s">
        <v>356</v>
      </c>
      <c r="R160" s="123">
        <v>0</v>
      </c>
      <c r="S160" s="123">
        <v>0</v>
      </c>
      <c r="T160" s="123">
        <v>29</v>
      </c>
    </row>
    <row r="161" spans="1:20" x14ac:dyDescent="0.2">
      <c r="A161" s="278" t="s">
        <v>1961</v>
      </c>
      <c r="B161" s="123" t="s">
        <v>356</v>
      </c>
      <c r="C161" s="123" t="s">
        <v>356</v>
      </c>
      <c r="D161" s="123" t="s">
        <v>356</v>
      </c>
      <c r="E161" s="123" t="s">
        <v>356</v>
      </c>
      <c r="F161" s="123" t="s">
        <v>356</v>
      </c>
      <c r="G161" s="123" t="s">
        <v>356</v>
      </c>
      <c r="H161" s="123" t="s">
        <v>356</v>
      </c>
      <c r="I161" s="123">
        <v>0</v>
      </c>
      <c r="J161" s="123">
        <v>3</v>
      </c>
      <c r="K161" s="123">
        <v>62</v>
      </c>
      <c r="L161" s="123">
        <v>129</v>
      </c>
      <c r="M161" s="123">
        <v>28</v>
      </c>
      <c r="N161" s="123">
        <v>147</v>
      </c>
      <c r="O161" s="123">
        <v>41</v>
      </c>
      <c r="P161" s="123">
        <v>128</v>
      </c>
      <c r="Q161" s="123">
        <v>145</v>
      </c>
      <c r="R161" s="123">
        <v>188</v>
      </c>
      <c r="S161" s="123">
        <v>5916</v>
      </c>
      <c r="T161" s="123">
        <v>174</v>
      </c>
    </row>
    <row r="162" spans="1:20" x14ac:dyDescent="0.2">
      <c r="A162" s="278" t="s">
        <v>1962</v>
      </c>
      <c r="B162" s="123" t="s">
        <v>356</v>
      </c>
      <c r="C162" s="123" t="s">
        <v>356</v>
      </c>
      <c r="D162" s="123" t="s">
        <v>356</v>
      </c>
      <c r="E162" s="123" t="s">
        <v>356</v>
      </c>
      <c r="F162" s="123" t="s">
        <v>356</v>
      </c>
      <c r="G162" s="123" t="s">
        <v>356</v>
      </c>
      <c r="H162" s="123" t="s">
        <v>356</v>
      </c>
      <c r="I162" s="123" t="s">
        <v>356</v>
      </c>
      <c r="J162" s="123" t="s">
        <v>356</v>
      </c>
      <c r="K162" s="123">
        <v>35441</v>
      </c>
      <c r="L162" s="123">
        <v>49252</v>
      </c>
      <c r="M162" s="123">
        <v>30835</v>
      </c>
      <c r="N162" s="123">
        <v>34502</v>
      </c>
      <c r="O162" s="123">
        <v>39635</v>
      </c>
      <c r="P162" s="123">
        <v>41288</v>
      </c>
      <c r="Q162" s="123">
        <v>43191</v>
      </c>
      <c r="R162" s="123">
        <v>42456</v>
      </c>
      <c r="S162" s="123">
        <v>41510</v>
      </c>
      <c r="T162" s="123">
        <v>43224</v>
      </c>
    </row>
    <row r="163" spans="1:20" x14ac:dyDescent="0.2">
      <c r="A163" s="278" t="s">
        <v>1963</v>
      </c>
      <c r="B163" s="123" t="s">
        <v>356</v>
      </c>
      <c r="C163" s="123" t="s">
        <v>356</v>
      </c>
      <c r="D163" s="123" t="s">
        <v>356</v>
      </c>
      <c r="E163" s="123" t="s">
        <v>356</v>
      </c>
      <c r="F163" s="123" t="s">
        <v>356</v>
      </c>
      <c r="G163" s="123" t="s">
        <v>356</v>
      </c>
      <c r="H163" s="123" t="s">
        <v>356</v>
      </c>
      <c r="I163" s="123" t="s">
        <v>356</v>
      </c>
      <c r="J163" s="123" t="s">
        <v>356</v>
      </c>
      <c r="K163" s="123">
        <v>5342</v>
      </c>
      <c r="L163" s="123">
        <v>8660</v>
      </c>
      <c r="M163" s="123">
        <v>7693</v>
      </c>
      <c r="N163" s="123">
        <v>7108</v>
      </c>
      <c r="O163" s="123">
        <v>8998</v>
      </c>
      <c r="P163" s="123">
        <v>14576</v>
      </c>
      <c r="Q163" s="123">
        <v>8638</v>
      </c>
      <c r="R163" s="123">
        <v>15707</v>
      </c>
      <c r="S163" s="123">
        <v>13415</v>
      </c>
      <c r="T163" s="123">
        <v>10835</v>
      </c>
    </row>
    <row r="164" spans="1:20" x14ac:dyDescent="0.2">
      <c r="A164" s="277" t="s">
        <v>1964</v>
      </c>
      <c r="B164" s="123">
        <v>532118</v>
      </c>
      <c r="C164" s="123">
        <v>526952</v>
      </c>
      <c r="D164" s="123">
        <v>718521</v>
      </c>
      <c r="E164" s="123">
        <v>823674</v>
      </c>
      <c r="F164" s="123">
        <v>948824</v>
      </c>
      <c r="G164" s="123">
        <v>1187743</v>
      </c>
      <c r="H164" s="123">
        <v>1823809</v>
      </c>
      <c r="I164" s="123">
        <v>2368050</v>
      </c>
      <c r="J164" s="123">
        <v>3602795</v>
      </c>
      <c r="K164" s="123">
        <v>5153940</v>
      </c>
      <c r="L164" s="123">
        <v>7176204</v>
      </c>
      <c r="M164" s="123">
        <v>5709426</v>
      </c>
      <c r="N164" s="123">
        <v>9179803</v>
      </c>
      <c r="O164" s="123">
        <v>12171930</v>
      </c>
      <c r="P164" s="123">
        <v>13521521</v>
      </c>
      <c r="Q164" s="123">
        <v>13396130</v>
      </c>
      <c r="R164" s="123">
        <v>13622356</v>
      </c>
      <c r="S164" s="123">
        <v>13209660</v>
      </c>
      <c r="T164" s="123">
        <v>11393614</v>
      </c>
    </row>
    <row r="165" spans="1:20" x14ac:dyDescent="0.2">
      <c r="A165" s="278" t="s">
        <v>1965</v>
      </c>
      <c r="B165" s="123" t="s">
        <v>356</v>
      </c>
      <c r="C165" s="123" t="s">
        <v>356</v>
      </c>
      <c r="D165" s="123" t="s">
        <v>356</v>
      </c>
      <c r="E165" s="123">
        <v>120</v>
      </c>
      <c r="F165" s="123">
        <v>295</v>
      </c>
      <c r="G165" s="123">
        <v>312</v>
      </c>
      <c r="H165" s="123">
        <v>11853</v>
      </c>
      <c r="I165" s="123">
        <v>14690</v>
      </c>
      <c r="J165" s="123">
        <v>16105</v>
      </c>
      <c r="K165" s="123">
        <v>39524</v>
      </c>
      <c r="L165" s="123">
        <v>52948</v>
      </c>
      <c r="M165" s="123">
        <v>49369</v>
      </c>
      <c r="N165" s="123">
        <v>80616</v>
      </c>
      <c r="O165" s="123">
        <v>65677</v>
      </c>
      <c r="P165" s="123">
        <v>74698</v>
      </c>
      <c r="Q165" s="123">
        <v>24548</v>
      </c>
      <c r="R165" s="123">
        <v>17236</v>
      </c>
      <c r="S165" s="123">
        <v>5307</v>
      </c>
      <c r="T165" s="123">
        <v>13345</v>
      </c>
    </row>
    <row r="166" spans="1:20" x14ac:dyDescent="0.2">
      <c r="A166" s="278" t="s">
        <v>1966</v>
      </c>
      <c r="B166" s="123">
        <v>54973</v>
      </c>
      <c r="C166" s="123">
        <v>49612</v>
      </c>
      <c r="D166" s="123">
        <v>61030</v>
      </c>
      <c r="E166" s="123">
        <v>57368</v>
      </c>
      <c r="F166" s="123">
        <v>18537</v>
      </c>
      <c r="G166" s="123">
        <v>44719</v>
      </c>
      <c r="H166" s="123">
        <v>85230</v>
      </c>
      <c r="I166" s="123">
        <v>132443</v>
      </c>
      <c r="J166" s="123">
        <v>200390</v>
      </c>
      <c r="K166" s="123">
        <v>356635</v>
      </c>
      <c r="L166" s="123">
        <v>505473</v>
      </c>
      <c r="M166" s="123">
        <v>348342</v>
      </c>
      <c r="N166" s="123">
        <v>611576</v>
      </c>
      <c r="O166" s="123">
        <v>850251</v>
      </c>
      <c r="P166" s="123">
        <v>786926</v>
      </c>
      <c r="Q166" s="123">
        <v>875043</v>
      </c>
      <c r="R166" s="123">
        <v>767983</v>
      </c>
      <c r="S166" s="123">
        <v>880511</v>
      </c>
      <c r="T166" s="123">
        <v>720370</v>
      </c>
    </row>
    <row r="167" spans="1:20" x14ac:dyDescent="0.2">
      <c r="A167" s="278" t="s">
        <v>1967</v>
      </c>
      <c r="B167" s="123" t="s">
        <v>356</v>
      </c>
      <c r="C167" s="123" t="s">
        <v>356</v>
      </c>
      <c r="D167" s="123" t="s">
        <v>356</v>
      </c>
      <c r="E167" s="123">
        <v>362</v>
      </c>
      <c r="F167" s="123">
        <v>276</v>
      </c>
      <c r="G167" s="123">
        <v>222</v>
      </c>
      <c r="H167" s="123">
        <v>375</v>
      </c>
      <c r="I167" s="123">
        <v>564</v>
      </c>
      <c r="J167" s="123">
        <v>952</v>
      </c>
      <c r="K167" s="123">
        <v>1043</v>
      </c>
      <c r="L167" s="123">
        <v>1098</v>
      </c>
      <c r="M167" s="123">
        <v>1170</v>
      </c>
      <c r="N167" s="123">
        <v>1162</v>
      </c>
      <c r="O167" s="123">
        <v>1769</v>
      </c>
      <c r="P167" s="123">
        <v>1624</v>
      </c>
      <c r="Q167" s="123">
        <v>2133</v>
      </c>
      <c r="R167" s="123">
        <v>5357</v>
      </c>
      <c r="S167" s="123">
        <v>4828</v>
      </c>
      <c r="T167" s="123">
        <v>2529</v>
      </c>
    </row>
    <row r="168" spans="1:20" x14ac:dyDescent="0.2">
      <c r="A168" s="278" t="s">
        <v>1968</v>
      </c>
      <c r="B168" s="123" t="s">
        <v>356</v>
      </c>
      <c r="C168" s="123" t="s">
        <v>356</v>
      </c>
      <c r="D168" s="123" t="s">
        <v>356</v>
      </c>
      <c r="E168" s="123">
        <v>3477</v>
      </c>
      <c r="F168" s="123">
        <v>6287</v>
      </c>
      <c r="G168" s="123">
        <v>12172</v>
      </c>
      <c r="H168" s="123">
        <v>9869</v>
      </c>
      <c r="I168" s="123">
        <v>15545</v>
      </c>
      <c r="J168" s="123">
        <v>16453</v>
      </c>
      <c r="K168" s="123">
        <v>16261</v>
      </c>
      <c r="L168" s="123">
        <v>38534</v>
      </c>
      <c r="M168" s="123">
        <v>42254</v>
      </c>
      <c r="N168" s="123">
        <v>62781</v>
      </c>
      <c r="O168" s="123">
        <v>55014</v>
      </c>
      <c r="P168" s="123">
        <v>59208</v>
      </c>
      <c r="Q168" s="123">
        <v>33671</v>
      </c>
      <c r="R168" s="123">
        <v>74287</v>
      </c>
      <c r="S168" s="123">
        <v>158537</v>
      </c>
      <c r="T168" s="123">
        <v>35956</v>
      </c>
    </row>
    <row r="169" spans="1:20" x14ac:dyDescent="0.2">
      <c r="A169" s="278" t="s">
        <v>1969</v>
      </c>
      <c r="B169" s="123">
        <v>205</v>
      </c>
      <c r="C169" s="123">
        <v>202</v>
      </c>
      <c r="D169" s="123">
        <v>304</v>
      </c>
      <c r="E169" s="123">
        <v>541</v>
      </c>
      <c r="F169" s="123">
        <v>1024</v>
      </c>
      <c r="G169" s="123">
        <v>917</v>
      </c>
      <c r="H169" s="123">
        <v>1038</v>
      </c>
      <c r="I169" s="123">
        <v>1921</v>
      </c>
      <c r="J169" s="123">
        <v>7560</v>
      </c>
      <c r="K169" s="123">
        <v>3473</v>
      </c>
      <c r="L169" s="123">
        <v>2794</v>
      </c>
      <c r="M169" s="123">
        <v>9155</v>
      </c>
      <c r="N169" s="123">
        <v>7136</v>
      </c>
      <c r="O169" s="123">
        <v>14386</v>
      </c>
      <c r="P169" s="123">
        <v>9611</v>
      </c>
      <c r="Q169" s="123">
        <v>7021</v>
      </c>
      <c r="R169" s="123">
        <v>7146</v>
      </c>
      <c r="S169" s="123">
        <v>6520</v>
      </c>
      <c r="T169" s="123">
        <v>7243</v>
      </c>
    </row>
    <row r="170" spans="1:20" x14ac:dyDescent="0.2">
      <c r="A170" s="278" t="s">
        <v>1970</v>
      </c>
      <c r="B170" s="123" t="s">
        <v>356</v>
      </c>
      <c r="C170" s="123" t="s">
        <v>356</v>
      </c>
      <c r="D170" s="123" t="s">
        <v>356</v>
      </c>
      <c r="E170" s="123">
        <v>628</v>
      </c>
      <c r="F170" s="123">
        <v>904</v>
      </c>
      <c r="G170" s="123">
        <v>1027</v>
      </c>
      <c r="H170" s="123">
        <v>2258</v>
      </c>
      <c r="I170" s="123">
        <v>3208</v>
      </c>
      <c r="J170" s="123">
        <v>2876</v>
      </c>
      <c r="K170" s="123">
        <v>2602</v>
      </c>
      <c r="L170" s="123">
        <v>4246</v>
      </c>
      <c r="M170" s="123">
        <v>3303</v>
      </c>
      <c r="N170" s="123">
        <v>4032</v>
      </c>
      <c r="O170" s="123">
        <v>4949</v>
      </c>
      <c r="P170" s="123">
        <v>5251</v>
      </c>
      <c r="Q170" s="123">
        <v>12237</v>
      </c>
      <c r="R170" s="123">
        <v>9586</v>
      </c>
      <c r="S170" s="123">
        <v>7850</v>
      </c>
      <c r="T170" s="123">
        <v>8999</v>
      </c>
    </row>
    <row r="171" spans="1:20" x14ac:dyDescent="0.2">
      <c r="A171" s="278" t="s">
        <v>1971</v>
      </c>
      <c r="B171" s="123">
        <v>746</v>
      </c>
      <c r="C171" s="123">
        <v>506</v>
      </c>
      <c r="D171" s="123">
        <v>468</v>
      </c>
      <c r="E171" s="123">
        <v>774</v>
      </c>
      <c r="F171" s="123">
        <v>955</v>
      </c>
      <c r="G171" s="123">
        <v>1184</v>
      </c>
      <c r="H171" s="123">
        <v>2359</v>
      </c>
      <c r="I171" s="123">
        <v>5054</v>
      </c>
      <c r="J171" s="123">
        <v>5835</v>
      </c>
      <c r="K171" s="123">
        <v>9672</v>
      </c>
      <c r="L171" s="123">
        <v>17856</v>
      </c>
      <c r="M171" s="123">
        <v>7</v>
      </c>
      <c r="N171" s="123">
        <v>17298</v>
      </c>
      <c r="O171" s="123">
        <v>38454</v>
      </c>
      <c r="P171" s="123">
        <v>35192</v>
      </c>
      <c r="Q171" s="123">
        <v>53147</v>
      </c>
      <c r="R171" s="123">
        <v>70594</v>
      </c>
      <c r="S171" s="123">
        <v>56885</v>
      </c>
      <c r="T171" s="123">
        <v>61055</v>
      </c>
    </row>
    <row r="172" spans="1:20" x14ac:dyDescent="0.2">
      <c r="A172" s="278" t="s">
        <v>1972</v>
      </c>
      <c r="B172" s="123" t="s">
        <v>356</v>
      </c>
      <c r="C172" s="123" t="s">
        <v>356</v>
      </c>
      <c r="D172" s="123" t="s">
        <v>356</v>
      </c>
      <c r="E172" s="123" t="s">
        <v>356</v>
      </c>
      <c r="F172" s="123" t="s">
        <v>356</v>
      </c>
      <c r="G172" s="123" t="s">
        <v>356</v>
      </c>
      <c r="H172" s="123" t="s">
        <v>356</v>
      </c>
      <c r="I172" s="123" t="s">
        <v>356</v>
      </c>
      <c r="J172" s="123" t="s">
        <v>356</v>
      </c>
      <c r="K172" s="123" t="s">
        <v>356</v>
      </c>
      <c r="L172" s="123" t="s">
        <v>356</v>
      </c>
      <c r="M172" s="123" t="s">
        <v>356</v>
      </c>
      <c r="N172" s="123">
        <v>3</v>
      </c>
      <c r="O172" s="123">
        <v>3</v>
      </c>
      <c r="P172" s="123">
        <v>5</v>
      </c>
      <c r="Q172" s="123">
        <v>4</v>
      </c>
      <c r="R172" s="123">
        <v>29</v>
      </c>
      <c r="S172" s="123">
        <v>35</v>
      </c>
      <c r="T172" s="123">
        <v>67</v>
      </c>
    </row>
    <row r="173" spans="1:20" x14ac:dyDescent="0.2">
      <c r="A173" s="278" t="s">
        <v>1973</v>
      </c>
      <c r="B173" s="123">
        <v>108538</v>
      </c>
      <c r="C173" s="123">
        <v>87601</v>
      </c>
      <c r="D173" s="123">
        <v>122355</v>
      </c>
      <c r="E173" s="123">
        <v>135114</v>
      </c>
      <c r="F173" s="123">
        <v>146638</v>
      </c>
      <c r="G173" s="123">
        <v>214326</v>
      </c>
      <c r="H173" s="123">
        <v>367410</v>
      </c>
      <c r="I173" s="123">
        <v>482721</v>
      </c>
      <c r="J173" s="123">
        <v>738011</v>
      </c>
      <c r="K173" s="123">
        <v>1137226</v>
      </c>
      <c r="L173" s="123">
        <v>1880746</v>
      </c>
      <c r="M173" s="123">
        <v>1411886</v>
      </c>
      <c r="N173" s="123">
        <v>2446050</v>
      </c>
      <c r="O173" s="123">
        <v>3183663</v>
      </c>
      <c r="P173" s="123">
        <v>3341956</v>
      </c>
      <c r="Q173" s="123">
        <v>3589547</v>
      </c>
      <c r="R173" s="123">
        <v>3489013</v>
      </c>
      <c r="S173" s="123">
        <v>2741223</v>
      </c>
      <c r="T173" s="123">
        <v>2197927</v>
      </c>
    </row>
    <row r="174" spans="1:20" x14ac:dyDescent="0.2">
      <c r="A174" s="278" t="s">
        <v>1974</v>
      </c>
      <c r="B174" s="123" t="s">
        <v>356</v>
      </c>
      <c r="C174" s="123" t="s">
        <v>356</v>
      </c>
      <c r="D174" s="123" t="s">
        <v>356</v>
      </c>
      <c r="E174" s="123">
        <v>50</v>
      </c>
      <c r="F174" s="123">
        <v>210</v>
      </c>
      <c r="G174" s="123">
        <v>388</v>
      </c>
      <c r="H174" s="123">
        <v>247</v>
      </c>
      <c r="I174" s="123">
        <v>404</v>
      </c>
      <c r="J174" s="123">
        <v>634</v>
      </c>
      <c r="K174" s="123">
        <v>1077</v>
      </c>
      <c r="L174" s="123">
        <v>3567</v>
      </c>
      <c r="M174" s="123">
        <v>1799</v>
      </c>
      <c r="N174" s="123">
        <v>1360</v>
      </c>
      <c r="O174" s="123">
        <v>2954</v>
      </c>
      <c r="P174" s="123">
        <v>11358</v>
      </c>
      <c r="Q174" s="123">
        <v>1119</v>
      </c>
      <c r="R174" s="123">
        <v>846</v>
      </c>
      <c r="S174" s="123">
        <v>6094</v>
      </c>
      <c r="T174" s="123">
        <v>16911</v>
      </c>
    </row>
    <row r="175" spans="1:20" x14ac:dyDescent="0.2">
      <c r="A175" s="278" t="s">
        <v>1975</v>
      </c>
      <c r="B175" s="123">
        <v>61956</v>
      </c>
      <c r="C175" s="123">
        <v>60519</v>
      </c>
      <c r="D175" s="123">
        <v>78352</v>
      </c>
      <c r="E175" s="123">
        <v>81482</v>
      </c>
      <c r="F175" s="123">
        <v>99826</v>
      </c>
      <c r="G175" s="123">
        <v>128344</v>
      </c>
      <c r="H175" s="123">
        <v>168843</v>
      </c>
      <c r="I175" s="123">
        <v>214948</v>
      </c>
      <c r="J175" s="123">
        <v>310903</v>
      </c>
      <c r="K175" s="123">
        <v>441556</v>
      </c>
      <c r="L175" s="123">
        <v>618680</v>
      </c>
      <c r="M175" s="123">
        <v>492817</v>
      </c>
      <c r="N175" s="123">
        <v>802463</v>
      </c>
      <c r="O175" s="123">
        <v>1081673</v>
      </c>
      <c r="P175" s="123">
        <v>1259945</v>
      </c>
      <c r="Q175" s="123">
        <v>1310547</v>
      </c>
      <c r="R175" s="123">
        <v>1301750</v>
      </c>
      <c r="S175" s="123">
        <v>1329032</v>
      </c>
      <c r="T175" s="123">
        <v>1280674</v>
      </c>
    </row>
    <row r="176" spans="1:20" x14ac:dyDescent="0.2">
      <c r="A176" s="278" t="s">
        <v>1976</v>
      </c>
      <c r="B176" s="123">
        <v>9273</v>
      </c>
      <c r="C176" s="123">
        <v>10433</v>
      </c>
      <c r="D176" s="123">
        <v>15597</v>
      </c>
      <c r="E176" s="123">
        <v>20528</v>
      </c>
      <c r="F176" s="123">
        <v>28726</v>
      </c>
      <c r="G176" s="123">
        <v>39820</v>
      </c>
      <c r="H176" s="123">
        <v>62927</v>
      </c>
      <c r="I176" s="123">
        <v>93015</v>
      </c>
      <c r="J176" s="123">
        <v>149627</v>
      </c>
      <c r="K176" s="123">
        <v>226117</v>
      </c>
      <c r="L176" s="123">
        <v>298793</v>
      </c>
      <c r="M176" s="123">
        <v>239605</v>
      </c>
      <c r="N176" s="123">
        <v>381996</v>
      </c>
      <c r="O176" s="123">
        <v>583884</v>
      </c>
      <c r="P176" s="123">
        <v>622925</v>
      </c>
      <c r="Q176" s="123">
        <v>682604</v>
      </c>
      <c r="R176" s="123">
        <v>804333</v>
      </c>
      <c r="S176" s="123">
        <v>758079</v>
      </c>
      <c r="T176" s="123">
        <v>675612</v>
      </c>
    </row>
    <row r="177" spans="1:20" x14ac:dyDescent="0.2">
      <c r="A177" s="278" t="s">
        <v>1977</v>
      </c>
      <c r="B177" s="123">
        <v>4634</v>
      </c>
      <c r="C177" s="123">
        <v>3937</v>
      </c>
      <c r="D177" s="123">
        <v>5770</v>
      </c>
      <c r="E177" s="123">
        <v>8763</v>
      </c>
      <c r="F177" s="123">
        <v>4543</v>
      </c>
      <c r="G177" s="123">
        <v>3358</v>
      </c>
      <c r="H177" s="123">
        <v>4555</v>
      </c>
      <c r="I177" s="123">
        <v>4905</v>
      </c>
      <c r="J177" s="123">
        <v>6086</v>
      </c>
      <c r="K177" s="123">
        <v>7357</v>
      </c>
      <c r="L177" s="123">
        <v>7575</v>
      </c>
      <c r="M177" s="123">
        <v>2232</v>
      </c>
      <c r="N177" s="123">
        <v>4089</v>
      </c>
      <c r="O177" s="123">
        <v>2649</v>
      </c>
      <c r="P177" s="123">
        <v>2530</v>
      </c>
      <c r="Q177" s="123">
        <v>2297</v>
      </c>
      <c r="R177" s="123">
        <v>3704</v>
      </c>
      <c r="S177" s="123">
        <v>3076</v>
      </c>
      <c r="T177" s="123">
        <v>3377</v>
      </c>
    </row>
    <row r="178" spans="1:20" x14ac:dyDescent="0.2">
      <c r="A178" s="278" t="s">
        <v>1978</v>
      </c>
      <c r="B178" s="123" t="s">
        <v>356</v>
      </c>
      <c r="C178" s="123" t="s">
        <v>356</v>
      </c>
      <c r="D178" s="123" t="s">
        <v>356</v>
      </c>
      <c r="E178" s="123">
        <v>6308</v>
      </c>
      <c r="F178" s="123">
        <v>8165</v>
      </c>
      <c r="G178" s="123">
        <v>9852</v>
      </c>
      <c r="H178" s="123">
        <v>15442</v>
      </c>
      <c r="I178" s="123">
        <v>22877</v>
      </c>
      <c r="J178" s="123">
        <v>40875</v>
      </c>
      <c r="K178" s="123">
        <v>56678</v>
      </c>
      <c r="L178" s="123">
        <v>61916</v>
      </c>
      <c r="M178" s="123">
        <v>53762</v>
      </c>
      <c r="N178" s="123">
        <v>68804</v>
      </c>
      <c r="O178" s="123">
        <v>88452</v>
      </c>
      <c r="P178" s="123">
        <v>90176</v>
      </c>
      <c r="Q178" s="123">
        <v>92698</v>
      </c>
      <c r="R178" s="123">
        <v>110954</v>
      </c>
      <c r="S178" s="123">
        <v>133068</v>
      </c>
      <c r="T178" s="123">
        <v>149530</v>
      </c>
    </row>
    <row r="179" spans="1:20" x14ac:dyDescent="0.2">
      <c r="A179" s="278" t="s">
        <v>1979</v>
      </c>
      <c r="B179" s="123">
        <v>12730</v>
      </c>
      <c r="C179" s="123">
        <v>23212</v>
      </c>
      <c r="D179" s="123">
        <v>23280</v>
      </c>
      <c r="E179" s="123">
        <v>33177</v>
      </c>
      <c r="F179" s="123">
        <v>31066</v>
      </c>
      <c r="G179" s="123">
        <v>23630</v>
      </c>
      <c r="H179" s="123">
        <v>32828</v>
      </c>
      <c r="I179" s="123">
        <v>63587</v>
      </c>
      <c r="J179" s="123">
        <v>126437</v>
      </c>
      <c r="K179" s="123">
        <v>117025</v>
      </c>
      <c r="L179" s="123">
        <v>135480</v>
      </c>
      <c r="M179" s="123">
        <v>97287</v>
      </c>
      <c r="N179" s="123">
        <v>106690</v>
      </c>
      <c r="O179" s="123">
        <v>104365</v>
      </c>
      <c r="P179" s="123">
        <v>117358</v>
      </c>
      <c r="Q179" s="123">
        <v>137479</v>
      </c>
      <c r="R179" s="123">
        <v>106247</v>
      </c>
      <c r="S179" s="123">
        <v>188637</v>
      </c>
      <c r="T179" s="123">
        <v>178311</v>
      </c>
    </row>
    <row r="180" spans="1:20" x14ac:dyDescent="0.2">
      <c r="A180" s="278" t="s">
        <v>1980</v>
      </c>
      <c r="B180" s="123">
        <v>1233</v>
      </c>
      <c r="C180" s="123">
        <v>1480</v>
      </c>
      <c r="D180" s="123">
        <v>3328</v>
      </c>
      <c r="E180" s="123">
        <v>4654</v>
      </c>
      <c r="F180" s="123">
        <v>4129</v>
      </c>
      <c r="G180" s="123">
        <v>3883</v>
      </c>
      <c r="H180" s="123">
        <v>4289</v>
      </c>
      <c r="I180" s="123">
        <v>4753</v>
      </c>
      <c r="J180" s="123">
        <v>5887</v>
      </c>
      <c r="K180" s="123">
        <v>3705</v>
      </c>
      <c r="L180" s="123">
        <v>3675</v>
      </c>
      <c r="M180" s="123">
        <v>1582</v>
      </c>
      <c r="N180" s="123">
        <v>1561</v>
      </c>
      <c r="O180" s="123">
        <v>2009</v>
      </c>
      <c r="P180" s="123">
        <v>2615</v>
      </c>
      <c r="Q180" s="123">
        <v>2010</v>
      </c>
      <c r="R180" s="123">
        <v>2563</v>
      </c>
      <c r="S180" s="123">
        <v>2761</v>
      </c>
      <c r="T180" s="123">
        <v>2315</v>
      </c>
    </row>
    <row r="181" spans="1:20" x14ac:dyDescent="0.2">
      <c r="A181" s="278" t="s">
        <v>1981</v>
      </c>
      <c r="B181" s="123">
        <v>6158</v>
      </c>
      <c r="C181" s="123">
        <v>5694</v>
      </c>
      <c r="D181" s="123">
        <v>7541</v>
      </c>
      <c r="E181" s="123">
        <v>3821</v>
      </c>
      <c r="F181" s="123">
        <v>10548</v>
      </c>
      <c r="G181" s="123">
        <v>14815</v>
      </c>
      <c r="H181" s="123">
        <v>23276</v>
      </c>
      <c r="I181" s="123">
        <v>26415</v>
      </c>
      <c r="J181" s="123">
        <v>40180</v>
      </c>
      <c r="K181" s="123">
        <v>51292</v>
      </c>
      <c r="L181" s="123">
        <v>65789</v>
      </c>
      <c r="M181" s="123">
        <v>59211</v>
      </c>
      <c r="N181" s="123">
        <v>90434</v>
      </c>
      <c r="O181" s="123">
        <v>96739</v>
      </c>
      <c r="P181" s="123">
        <v>102993</v>
      </c>
      <c r="Q181" s="123">
        <v>104552</v>
      </c>
      <c r="R181" s="123">
        <v>127363</v>
      </c>
      <c r="S181" s="123">
        <v>155743</v>
      </c>
      <c r="T181" s="123">
        <v>156721</v>
      </c>
    </row>
    <row r="182" spans="1:20" x14ac:dyDescent="0.2">
      <c r="A182" s="278" t="s">
        <v>1982</v>
      </c>
      <c r="B182" s="123">
        <v>7389</v>
      </c>
      <c r="C182" s="123">
        <v>3989</v>
      </c>
      <c r="D182" s="123">
        <v>7487</v>
      </c>
      <c r="E182" s="123">
        <v>13410</v>
      </c>
      <c r="F182" s="123">
        <v>19448</v>
      </c>
      <c r="G182" s="123">
        <v>23929</v>
      </c>
      <c r="H182" s="123">
        <v>34360</v>
      </c>
      <c r="I182" s="123">
        <v>46735</v>
      </c>
      <c r="J182" s="123">
        <v>71435</v>
      </c>
      <c r="K182" s="123">
        <v>94240</v>
      </c>
      <c r="L182" s="123">
        <v>154701</v>
      </c>
      <c r="M182" s="123">
        <v>100356</v>
      </c>
      <c r="N182" s="123">
        <v>149561</v>
      </c>
      <c r="O182" s="123">
        <v>222361</v>
      </c>
      <c r="P182" s="123">
        <v>261400</v>
      </c>
      <c r="Q182" s="123">
        <v>296685</v>
      </c>
      <c r="R182" s="123">
        <v>324514</v>
      </c>
      <c r="S182" s="123">
        <v>289142</v>
      </c>
      <c r="T182" s="123">
        <v>225803</v>
      </c>
    </row>
    <row r="183" spans="1:20" x14ac:dyDescent="0.2">
      <c r="A183" s="278" t="s">
        <v>1983</v>
      </c>
      <c r="B183" s="123" t="s">
        <v>356</v>
      </c>
      <c r="C183" s="123" t="s">
        <v>356</v>
      </c>
      <c r="D183" s="123" t="s">
        <v>356</v>
      </c>
      <c r="E183" s="123">
        <v>60</v>
      </c>
      <c r="F183" s="123">
        <v>67</v>
      </c>
      <c r="G183" s="123">
        <v>85</v>
      </c>
      <c r="H183" s="123">
        <v>108</v>
      </c>
      <c r="I183" s="123">
        <v>147</v>
      </c>
      <c r="J183" s="123">
        <v>213</v>
      </c>
      <c r="K183" s="123">
        <v>302</v>
      </c>
      <c r="L183" s="123">
        <v>346</v>
      </c>
      <c r="M183" s="123">
        <v>487</v>
      </c>
      <c r="N183" s="123">
        <v>678</v>
      </c>
      <c r="O183" s="123">
        <v>1286</v>
      </c>
      <c r="P183" s="123">
        <v>1548</v>
      </c>
      <c r="Q183" s="123">
        <v>1451</v>
      </c>
      <c r="R183" s="123">
        <v>1294</v>
      </c>
      <c r="S183" s="123">
        <v>1444</v>
      </c>
      <c r="T183" s="123">
        <v>1314</v>
      </c>
    </row>
    <row r="184" spans="1:20" x14ac:dyDescent="0.2">
      <c r="A184" s="278" t="s">
        <v>1984</v>
      </c>
      <c r="B184" s="123" t="s">
        <v>356</v>
      </c>
      <c r="C184" s="123" t="s">
        <v>356</v>
      </c>
      <c r="D184" s="123" t="s">
        <v>356</v>
      </c>
      <c r="E184" s="123">
        <v>25</v>
      </c>
      <c r="F184" s="123">
        <v>29</v>
      </c>
      <c r="G184" s="123">
        <v>43</v>
      </c>
      <c r="H184" s="123">
        <v>79</v>
      </c>
      <c r="I184" s="123">
        <v>273</v>
      </c>
      <c r="J184" s="123">
        <v>406</v>
      </c>
      <c r="K184" s="123">
        <v>297</v>
      </c>
      <c r="L184" s="123">
        <v>378</v>
      </c>
      <c r="M184" s="123">
        <v>395</v>
      </c>
      <c r="N184" s="123">
        <v>511</v>
      </c>
      <c r="O184" s="123">
        <v>591</v>
      </c>
      <c r="P184" s="123">
        <v>1987</v>
      </c>
      <c r="Q184" s="123">
        <v>757</v>
      </c>
      <c r="R184" s="123">
        <v>1486</v>
      </c>
      <c r="S184" s="123">
        <v>993</v>
      </c>
      <c r="T184" s="123">
        <v>734</v>
      </c>
    </row>
    <row r="185" spans="1:20" x14ac:dyDescent="0.2">
      <c r="A185" s="278" t="s">
        <v>1985</v>
      </c>
      <c r="B185" s="123" t="s">
        <v>356</v>
      </c>
      <c r="C185" s="123" t="s">
        <v>356</v>
      </c>
      <c r="D185" s="123" t="s">
        <v>356</v>
      </c>
      <c r="E185" s="123">
        <v>170</v>
      </c>
      <c r="F185" s="123">
        <v>159</v>
      </c>
      <c r="G185" s="123">
        <v>246</v>
      </c>
      <c r="H185" s="123">
        <v>382</v>
      </c>
      <c r="I185" s="123">
        <v>615</v>
      </c>
      <c r="J185" s="123">
        <v>968</v>
      </c>
      <c r="K185" s="123">
        <v>1793</v>
      </c>
      <c r="L185" s="123">
        <v>2856</v>
      </c>
      <c r="M185" s="123">
        <v>3006</v>
      </c>
      <c r="N185" s="123">
        <v>3089</v>
      </c>
      <c r="O185" s="123">
        <v>3840</v>
      </c>
      <c r="P185" s="123">
        <v>3428</v>
      </c>
      <c r="Q185" s="123">
        <v>3031</v>
      </c>
      <c r="R185" s="123">
        <v>3651</v>
      </c>
      <c r="S185" s="123">
        <v>3316</v>
      </c>
      <c r="T185" s="123">
        <v>3358</v>
      </c>
    </row>
    <row r="186" spans="1:20" x14ac:dyDescent="0.2">
      <c r="A186" s="278" t="s">
        <v>1986</v>
      </c>
      <c r="B186" s="123">
        <v>9479</v>
      </c>
      <c r="C186" s="123">
        <v>10333</v>
      </c>
      <c r="D186" s="123">
        <v>13862</v>
      </c>
      <c r="E186" s="123">
        <v>16291</v>
      </c>
      <c r="F186" s="123">
        <v>24467</v>
      </c>
      <c r="G186" s="123">
        <v>30562</v>
      </c>
      <c r="H186" s="123">
        <v>39264</v>
      </c>
      <c r="I186" s="123">
        <v>47364</v>
      </c>
      <c r="J186" s="123">
        <v>68759</v>
      </c>
      <c r="K186" s="123">
        <v>79622</v>
      </c>
      <c r="L186" s="123">
        <v>93442</v>
      </c>
      <c r="M186" s="123">
        <v>65883</v>
      </c>
      <c r="N186" s="123">
        <v>101847</v>
      </c>
      <c r="O186" s="123">
        <v>125397</v>
      </c>
      <c r="P186" s="123">
        <v>128367</v>
      </c>
      <c r="Q186" s="123">
        <v>147531</v>
      </c>
      <c r="R186" s="123">
        <v>186728</v>
      </c>
      <c r="S186" s="123">
        <v>205266</v>
      </c>
      <c r="T186" s="123">
        <v>185561</v>
      </c>
    </row>
    <row r="187" spans="1:20" x14ac:dyDescent="0.2">
      <c r="A187" s="278" t="s">
        <v>1987</v>
      </c>
      <c r="B187" s="123" t="s">
        <v>356</v>
      </c>
      <c r="C187" s="123" t="s">
        <v>356</v>
      </c>
      <c r="D187" s="123" t="s">
        <v>356</v>
      </c>
      <c r="E187" s="123">
        <v>1241</v>
      </c>
      <c r="F187" s="123">
        <v>1372</v>
      </c>
      <c r="G187" s="123">
        <v>1812</v>
      </c>
      <c r="H187" s="123">
        <v>2118</v>
      </c>
      <c r="I187" s="123">
        <v>2721</v>
      </c>
      <c r="J187" s="123">
        <v>8150</v>
      </c>
      <c r="K187" s="123">
        <v>6530</v>
      </c>
      <c r="L187" s="123">
        <v>7098</v>
      </c>
      <c r="M187" s="123">
        <v>5908</v>
      </c>
      <c r="N187" s="123">
        <v>8347</v>
      </c>
      <c r="O187" s="123">
        <v>13261</v>
      </c>
      <c r="P187" s="123">
        <v>19952</v>
      </c>
      <c r="Q187" s="123">
        <v>16014</v>
      </c>
      <c r="R187" s="123">
        <v>16729</v>
      </c>
      <c r="S187" s="123">
        <v>15895</v>
      </c>
      <c r="T187" s="123">
        <v>17836</v>
      </c>
    </row>
    <row r="188" spans="1:20" x14ac:dyDescent="0.2">
      <c r="A188" s="278" t="s">
        <v>1988</v>
      </c>
      <c r="B188" s="123" t="s">
        <v>356</v>
      </c>
      <c r="C188" s="123" t="s">
        <v>356</v>
      </c>
      <c r="D188" s="123" t="s">
        <v>356</v>
      </c>
      <c r="E188" s="123">
        <v>1445</v>
      </c>
      <c r="F188" s="123">
        <v>2347</v>
      </c>
      <c r="G188" s="123">
        <v>2638</v>
      </c>
      <c r="H188" s="123">
        <v>2222</v>
      </c>
      <c r="I188" s="123">
        <v>3020</v>
      </c>
      <c r="J188" s="123">
        <v>5979</v>
      </c>
      <c r="K188" s="123">
        <v>8160</v>
      </c>
      <c r="L188" s="123">
        <v>12590</v>
      </c>
      <c r="M188" s="123">
        <v>14749</v>
      </c>
      <c r="N188" s="123">
        <v>25576</v>
      </c>
      <c r="O188" s="123">
        <v>30364</v>
      </c>
      <c r="P188" s="123">
        <v>28371</v>
      </c>
      <c r="Q188" s="123">
        <v>32349</v>
      </c>
      <c r="R188" s="123">
        <v>39138</v>
      </c>
      <c r="S188" s="123">
        <v>43422</v>
      </c>
      <c r="T188" s="123">
        <v>45403</v>
      </c>
    </row>
    <row r="189" spans="1:20" x14ac:dyDescent="0.2">
      <c r="A189" s="278" t="s">
        <v>1989</v>
      </c>
      <c r="B189" s="123">
        <v>5836</v>
      </c>
      <c r="C189" s="123">
        <v>6115</v>
      </c>
      <c r="D189" s="123">
        <v>6217</v>
      </c>
      <c r="E189" s="123">
        <v>6484</v>
      </c>
      <c r="F189" s="123">
        <v>5877</v>
      </c>
      <c r="G189" s="123">
        <v>7787</v>
      </c>
      <c r="H189" s="123">
        <v>12314</v>
      </c>
      <c r="I189" s="123">
        <v>13381</v>
      </c>
      <c r="J189" s="123">
        <v>22368</v>
      </c>
      <c r="K189" s="123">
        <v>27311</v>
      </c>
      <c r="L189" s="123">
        <v>32361</v>
      </c>
      <c r="M189" s="123">
        <v>21216</v>
      </c>
      <c r="N189" s="123">
        <v>32214</v>
      </c>
      <c r="O189" s="123">
        <v>42185</v>
      </c>
      <c r="P189" s="123">
        <v>105665</v>
      </c>
      <c r="Q189" s="123">
        <v>79904</v>
      </c>
      <c r="R189" s="123">
        <v>68654</v>
      </c>
      <c r="S189" s="123">
        <v>85379</v>
      </c>
      <c r="T189" s="123">
        <v>72067</v>
      </c>
    </row>
    <row r="190" spans="1:20" x14ac:dyDescent="0.2">
      <c r="A190" s="278" t="s">
        <v>1990</v>
      </c>
      <c r="B190" s="123">
        <v>4631</v>
      </c>
      <c r="C190" s="123">
        <v>5000</v>
      </c>
      <c r="D190" s="123">
        <v>4945</v>
      </c>
      <c r="E190" s="123">
        <v>8514</v>
      </c>
      <c r="F190" s="123">
        <v>6596</v>
      </c>
      <c r="G190" s="123">
        <v>10204</v>
      </c>
      <c r="H190" s="123">
        <v>12607</v>
      </c>
      <c r="I190" s="123">
        <v>10407</v>
      </c>
      <c r="J190" s="123">
        <v>17959</v>
      </c>
      <c r="K190" s="123">
        <v>24611</v>
      </c>
      <c r="L190" s="123">
        <v>28869</v>
      </c>
      <c r="M190" s="123">
        <v>19699</v>
      </c>
      <c r="N190" s="123">
        <v>23562</v>
      </c>
      <c r="O190" s="123">
        <v>37091</v>
      </c>
      <c r="P190" s="123">
        <v>78610</v>
      </c>
      <c r="Q190" s="123">
        <v>62706</v>
      </c>
      <c r="R190" s="123">
        <v>52304</v>
      </c>
      <c r="S190" s="123">
        <v>62537</v>
      </c>
      <c r="T190" s="123">
        <v>50614</v>
      </c>
    </row>
    <row r="191" spans="1:20" x14ac:dyDescent="0.2">
      <c r="A191" s="278" t="s">
        <v>1991</v>
      </c>
      <c r="B191" s="123" t="s">
        <v>356</v>
      </c>
      <c r="C191" s="123" t="s">
        <v>356</v>
      </c>
      <c r="D191" s="123" t="s">
        <v>356</v>
      </c>
      <c r="E191" s="123">
        <v>77</v>
      </c>
      <c r="F191" s="123">
        <v>79</v>
      </c>
      <c r="G191" s="123">
        <v>114</v>
      </c>
      <c r="H191" s="123">
        <v>175</v>
      </c>
      <c r="I191" s="123">
        <v>410</v>
      </c>
      <c r="J191" s="123">
        <v>465</v>
      </c>
      <c r="K191" s="123">
        <v>1513</v>
      </c>
      <c r="L191" s="123">
        <v>2720</v>
      </c>
      <c r="M191" s="123">
        <v>2217</v>
      </c>
      <c r="N191" s="123">
        <v>2382</v>
      </c>
      <c r="O191" s="123">
        <v>2652</v>
      </c>
      <c r="P191" s="123">
        <v>2193</v>
      </c>
      <c r="Q191" s="123">
        <v>2361</v>
      </c>
      <c r="R191" s="123">
        <v>2438</v>
      </c>
      <c r="S191" s="123">
        <v>2455</v>
      </c>
      <c r="T191" s="123">
        <v>2364</v>
      </c>
    </row>
    <row r="192" spans="1:20" x14ac:dyDescent="0.2">
      <c r="A192" s="278" t="s">
        <v>1992</v>
      </c>
      <c r="B192" s="123">
        <v>68923</v>
      </c>
      <c r="C192" s="123">
        <v>79169</v>
      </c>
      <c r="D192" s="123">
        <v>133525</v>
      </c>
      <c r="E192" s="123">
        <v>179039</v>
      </c>
      <c r="F192" s="123">
        <v>286366</v>
      </c>
      <c r="G192" s="123">
        <v>326703</v>
      </c>
      <c r="H192" s="123">
        <v>497275</v>
      </c>
      <c r="I192" s="123">
        <v>553769</v>
      </c>
      <c r="J192" s="123">
        <v>882355</v>
      </c>
      <c r="K192" s="123">
        <v>1170611</v>
      </c>
      <c r="L192" s="123">
        <v>1386649</v>
      </c>
      <c r="M192" s="123">
        <v>1229627</v>
      </c>
      <c r="N192" s="123">
        <v>1787265</v>
      </c>
      <c r="O192" s="123">
        <v>2397588</v>
      </c>
      <c r="P192" s="123">
        <v>2751549</v>
      </c>
      <c r="Q192" s="123">
        <v>2896630</v>
      </c>
      <c r="R192" s="123">
        <v>3225539</v>
      </c>
      <c r="S192" s="123">
        <v>3379176</v>
      </c>
      <c r="T192" s="123">
        <v>3236742</v>
      </c>
    </row>
    <row r="193" spans="1:20" x14ac:dyDescent="0.2">
      <c r="A193" s="278" t="s">
        <v>1993</v>
      </c>
      <c r="B193" s="123" t="s">
        <v>356</v>
      </c>
      <c r="C193" s="123" t="s">
        <v>356</v>
      </c>
      <c r="D193" s="123" t="s">
        <v>356</v>
      </c>
      <c r="E193" s="123">
        <v>4</v>
      </c>
      <c r="F193" s="123">
        <v>1</v>
      </c>
      <c r="G193" s="123">
        <v>3</v>
      </c>
      <c r="H193" s="123">
        <v>4</v>
      </c>
      <c r="I193" s="123">
        <v>8</v>
      </c>
      <c r="J193" s="123">
        <v>6</v>
      </c>
      <c r="K193" s="123">
        <v>67</v>
      </c>
      <c r="L193" s="123">
        <v>4</v>
      </c>
      <c r="M193" s="123">
        <v>4</v>
      </c>
      <c r="N193" s="123">
        <v>1</v>
      </c>
      <c r="O193" s="123">
        <v>2</v>
      </c>
      <c r="P193" s="123">
        <v>1</v>
      </c>
      <c r="Q193" s="123">
        <v>15</v>
      </c>
      <c r="R193" s="123">
        <v>42</v>
      </c>
      <c r="S193" s="123">
        <v>49</v>
      </c>
      <c r="T193" s="123">
        <v>34</v>
      </c>
    </row>
    <row r="194" spans="1:20" x14ac:dyDescent="0.2">
      <c r="A194" s="278" t="s">
        <v>1994</v>
      </c>
      <c r="B194" s="123">
        <v>1833</v>
      </c>
      <c r="C194" s="123">
        <v>1659</v>
      </c>
      <c r="D194" s="123">
        <v>4309</v>
      </c>
      <c r="E194" s="123">
        <v>3454</v>
      </c>
      <c r="F194" s="123">
        <v>4917</v>
      </c>
      <c r="G194" s="123">
        <v>6931</v>
      </c>
      <c r="H194" s="123">
        <v>10159</v>
      </c>
      <c r="I194" s="123">
        <v>11400</v>
      </c>
      <c r="J194" s="123">
        <v>16272</v>
      </c>
      <c r="K194" s="123">
        <v>21223</v>
      </c>
      <c r="L194" s="123">
        <v>25561</v>
      </c>
      <c r="M194" s="123">
        <v>19326</v>
      </c>
      <c r="N194" s="123">
        <v>29955</v>
      </c>
      <c r="O194" s="123">
        <v>42203</v>
      </c>
      <c r="P194" s="123">
        <v>46679</v>
      </c>
      <c r="Q194" s="123">
        <v>52292</v>
      </c>
      <c r="R194" s="123">
        <v>56813</v>
      </c>
      <c r="S194" s="123">
        <v>66625</v>
      </c>
      <c r="T194" s="123">
        <v>62421</v>
      </c>
    </row>
    <row r="195" spans="1:20" x14ac:dyDescent="0.2">
      <c r="A195" s="278" t="s">
        <v>1995</v>
      </c>
      <c r="B195" s="123">
        <v>104731</v>
      </c>
      <c r="C195" s="123">
        <v>103749</v>
      </c>
      <c r="D195" s="123">
        <v>129016</v>
      </c>
      <c r="E195" s="123">
        <v>123963</v>
      </c>
      <c r="F195" s="123">
        <v>127266</v>
      </c>
      <c r="G195" s="123">
        <v>147999</v>
      </c>
      <c r="H195" s="123">
        <v>218695</v>
      </c>
      <c r="I195" s="123">
        <v>315112</v>
      </c>
      <c r="J195" s="123">
        <v>386716</v>
      </c>
      <c r="K195" s="123">
        <v>557998</v>
      </c>
      <c r="L195" s="123">
        <v>789391</v>
      </c>
      <c r="M195" s="123">
        <v>652299</v>
      </c>
      <c r="N195" s="123">
        <v>1195828</v>
      </c>
      <c r="O195" s="123">
        <v>1455581</v>
      </c>
      <c r="P195" s="123">
        <v>1530604</v>
      </c>
      <c r="Q195" s="123">
        <v>1099273</v>
      </c>
      <c r="R195" s="123">
        <v>930739</v>
      </c>
      <c r="S195" s="123">
        <v>851888</v>
      </c>
      <c r="T195" s="123">
        <v>634409</v>
      </c>
    </row>
    <row r="196" spans="1:20" x14ac:dyDescent="0.2">
      <c r="A196" s="278" t="s">
        <v>1996</v>
      </c>
      <c r="B196" s="123">
        <v>7839</v>
      </c>
      <c r="C196" s="123">
        <v>5698</v>
      </c>
      <c r="D196" s="123">
        <v>8596</v>
      </c>
      <c r="E196" s="123">
        <v>7210</v>
      </c>
      <c r="F196" s="123">
        <v>7903</v>
      </c>
      <c r="G196" s="123">
        <v>12619</v>
      </c>
      <c r="H196" s="123">
        <v>23494</v>
      </c>
      <c r="I196" s="123">
        <v>25256</v>
      </c>
      <c r="J196" s="123">
        <v>32750</v>
      </c>
      <c r="K196" s="123">
        <v>46582</v>
      </c>
      <c r="L196" s="123">
        <v>76351</v>
      </c>
      <c r="M196" s="123">
        <v>51386</v>
      </c>
      <c r="N196" s="123">
        <v>105060</v>
      </c>
      <c r="O196" s="123">
        <v>124805</v>
      </c>
      <c r="P196" s="123">
        <v>133579</v>
      </c>
      <c r="Q196" s="123">
        <v>135650</v>
      </c>
      <c r="R196" s="123">
        <v>139624</v>
      </c>
      <c r="S196" s="123">
        <v>126797</v>
      </c>
      <c r="T196" s="123">
        <v>116971</v>
      </c>
    </row>
    <row r="197" spans="1:20" x14ac:dyDescent="0.2">
      <c r="A197" s="278" t="s">
        <v>1997</v>
      </c>
      <c r="B197" s="123">
        <v>10724</v>
      </c>
      <c r="C197" s="123">
        <v>13079</v>
      </c>
      <c r="D197" s="123">
        <v>14433</v>
      </c>
      <c r="E197" s="123">
        <v>17656</v>
      </c>
      <c r="F197" s="123">
        <v>24664</v>
      </c>
      <c r="G197" s="123">
        <v>35374</v>
      </c>
      <c r="H197" s="123">
        <v>41841</v>
      </c>
      <c r="I197" s="123">
        <v>60888</v>
      </c>
      <c r="J197" s="123">
        <v>100854</v>
      </c>
      <c r="K197" s="123">
        <v>167850</v>
      </c>
      <c r="L197" s="123">
        <v>277437</v>
      </c>
      <c r="M197" s="123">
        <v>209895</v>
      </c>
      <c r="N197" s="123">
        <v>354967</v>
      </c>
      <c r="O197" s="123">
        <v>465328</v>
      </c>
      <c r="P197" s="123">
        <v>533248</v>
      </c>
      <c r="Q197" s="123">
        <v>618884</v>
      </c>
      <c r="R197" s="123">
        <v>610085</v>
      </c>
      <c r="S197" s="123">
        <v>635497</v>
      </c>
      <c r="T197" s="123">
        <v>599156</v>
      </c>
    </row>
    <row r="198" spans="1:20" x14ac:dyDescent="0.2">
      <c r="A198" s="278" t="s">
        <v>1998</v>
      </c>
      <c r="B198" s="123">
        <v>3593</v>
      </c>
      <c r="C198" s="123">
        <v>5732</v>
      </c>
      <c r="D198" s="123">
        <v>5721</v>
      </c>
      <c r="E198" s="123">
        <v>7557</v>
      </c>
      <c r="F198" s="123">
        <v>10430</v>
      </c>
      <c r="G198" s="123">
        <v>15953</v>
      </c>
      <c r="H198" s="123">
        <v>20693</v>
      </c>
      <c r="I198" s="123">
        <v>28971</v>
      </c>
      <c r="J198" s="123">
        <v>35263</v>
      </c>
      <c r="K198" s="123">
        <v>42013</v>
      </c>
      <c r="L198" s="123">
        <v>45998</v>
      </c>
      <c r="M198" s="123">
        <v>47931</v>
      </c>
      <c r="N198" s="123">
        <v>49432</v>
      </c>
      <c r="O198" s="123">
        <v>55710</v>
      </c>
      <c r="P198" s="123">
        <v>65622</v>
      </c>
      <c r="Q198" s="123">
        <v>65746</v>
      </c>
      <c r="R198" s="123">
        <v>103670</v>
      </c>
      <c r="S198" s="123">
        <v>76535</v>
      </c>
      <c r="T198" s="123">
        <v>59616</v>
      </c>
    </row>
    <row r="199" spans="1:20" x14ac:dyDescent="0.2">
      <c r="A199" s="278" t="s">
        <v>1999</v>
      </c>
      <c r="B199" s="123" t="s">
        <v>356</v>
      </c>
      <c r="C199" s="123" t="s">
        <v>356</v>
      </c>
      <c r="D199" s="123" t="s">
        <v>356</v>
      </c>
      <c r="E199" s="123">
        <v>1</v>
      </c>
      <c r="F199" s="123">
        <v>1</v>
      </c>
      <c r="G199" s="123">
        <v>5</v>
      </c>
      <c r="H199" s="123">
        <v>6</v>
      </c>
      <c r="I199" s="123">
        <v>0</v>
      </c>
      <c r="J199" s="123">
        <v>412</v>
      </c>
      <c r="K199" s="123">
        <v>2</v>
      </c>
      <c r="L199" s="123" t="s">
        <v>356</v>
      </c>
      <c r="M199" s="123">
        <v>13</v>
      </c>
      <c r="N199" s="123" t="s">
        <v>356</v>
      </c>
      <c r="O199" s="123">
        <v>27</v>
      </c>
      <c r="P199" s="123">
        <v>90</v>
      </c>
      <c r="Q199" s="123">
        <v>123</v>
      </c>
      <c r="R199" s="123">
        <v>10</v>
      </c>
      <c r="S199" s="123">
        <v>8</v>
      </c>
      <c r="T199" s="123">
        <v>6</v>
      </c>
    </row>
    <row r="200" spans="1:20" x14ac:dyDescent="0.2">
      <c r="A200" s="278" t="s">
        <v>2000</v>
      </c>
      <c r="B200" s="123" t="s">
        <v>356</v>
      </c>
      <c r="C200" s="123" t="s">
        <v>356</v>
      </c>
      <c r="D200" s="123" t="s">
        <v>356</v>
      </c>
      <c r="E200" s="123">
        <v>302</v>
      </c>
      <c r="F200" s="123">
        <v>269</v>
      </c>
      <c r="G200" s="123">
        <v>154</v>
      </c>
      <c r="H200" s="123">
        <v>229</v>
      </c>
      <c r="I200" s="123">
        <v>283</v>
      </c>
      <c r="J200" s="123">
        <v>412</v>
      </c>
      <c r="K200" s="123">
        <v>684</v>
      </c>
      <c r="L200" s="123">
        <v>669</v>
      </c>
      <c r="M200" s="123">
        <v>679</v>
      </c>
      <c r="N200" s="123">
        <v>812</v>
      </c>
      <c r="O200" s="123">
        <v>1015</v>
      </c>
      <c r="P200" s="123">
        <v>2879</v>
      </c>
      <c r="Q200" s="123">
        <v>1988</v>
      </c>
      <c r="R200" s="123">
        <v>2990</v>
      </c>
      <c r="S200" s="123">
        <v>1829</v>
      </c>
      <c r="T200" s="123">
        <v>1695</v>
      </c>
    </row>
    <row r="201" spans="1:20" x14ac:dyDescent="0.2">
      <c r="A201" s="278" t="s">
        <v>2001</v>
      </c>
      <c r="B201" s="123" t="s">
        <v>356</v>
      </c>
      <c r="C201" s="123" t="s">
        <v>356</v>
      </c>
      <c r="D201" s="123" t="s">
        <v>356</v>
      </c>
      <c r="E201" s="123">
        <v>160</v>
      </c>
      <c r="F201" s="123">
        <v>98</v>
      </c>
      <c r="G201" s="123">
        <v>140</v>
      </c>
      <c r="H201" s="123">
        <v>144</v>
      </c>
      <c r="I201" s="123">
        <v>244</v>
      </c>
      <c r="J201" s="123">
        <v>202</v>
      </c>
      <c r="K201" s="123">
        <v>260</v>
      </c>
      <c r="L201" s="123">
        <v>262</v>
      </c>
      <c r="M201" s="123">
        <v>161</v>
      </c>
      <c r="N201" s="123">
        <v>280</v>
      </c>
      <c r="O201" s="123">
        <v>343</v>
      </c>
      <c r="P201" s="123">
        <v>219</v>
      </c>
      <c r="Q201" s="123">
        <v>304</v>
      </c>
      <c r="R201" s="123">
        <v>598</v>
      </c>
      <c r="S201" s="123">
        <v>1269</v>
      </c>
      <c r="T201" s="123">
        <v>682</v>
      </c>
    </row>
    <row r="202" spans="1:20" x14ac:dyDescent="0.2">
      <c r="A202" s="278" t="s">
        <v>2002</v>
      </c>
      <c r="B202" s="123" t="s">
        <v>356</v>
      </c>
      <c r="C202" s="123" t="s">
        <v>356</v>
      </c>
      <c r="D202" s="123" t="s">
        <v>356</v>
      </c>
      <c r="E202" s="123">
        <v>1308</v>
      </c>
      <c r="F202" s="123">
        <v>821</v>
      </c>
      <c r="G202" s="123">
        <v>765</v>
      </c>
      <c r="H202" s="123">
        <v>1320</v>
      </c>
      <c r="I202" s="123">
        <v>1521</v>
      </c>
      <c r="J202" s="123">
        <v>1484</v>
      </c>
      <c r="K202" s="123">
        <v>2660</v>
      </c>
      <c r="L202" s="123">
        <v>5859</v>
      </c>
      <c r="M202" s="123">
        <v>8179</v>
      </c>
      <c r="N202" s="123">
        <v>7372</v>
      </c>
      <c r="O202" s="123">
        <v>7794</v>
      </c>
      <c r="P202" s="123">
        <v>2906</v>
      </c>
      <c r="Q202" s="123">
        <v>2523</v>
      </c>
      <c r="R202" s="123">
        <v>3729</v>
      </c>
      <c r="S202" s="123">
        <v>3712</v>
      </c>
      <c r="T202" s="123">
        <v>1748</v>
      </c>
    </row>
    <row r="203" spans="1:20" x14ac:dyDescent="0.2">
      <c r="A203" s="278" t="s">
        <v>2003</v>
      </c>
      <c r="B203" s="123">
        <v>4413</v>
      </c>
      <c r="C203" s="123">
        <v>5170</v>
      </c>
      <c r="D203" s="123">
        <v>6264</v>
      </c>
      <c r="E203" s="123">
        <v>9960</v>
      </c>
      <c r="F203" s="123">
        <v>13257</v>
      </c>
      <c r="G203" s="123">
        <v>15756</v>
      </c>
      <c r="H203" s="123">
        <v>19688</v>
      </c>
      <c r="I203" s="123">
        <v>19390</v>
      </c>
      <c r="J203" s="123">
        <v>31522</v>
      </c>
      <c r="K203" s="123">
        <v>35218</v>
      </c>
      <c r="L203" s="123">
        <v>37447</v>
      </c>
      <c r="M203" s="123">
        <v>25669</v>
      </c>
      <c r="N203" s="123">
        <v>36517</v>
      </c>
      <c r="O203" s="123">
        <v>44999</v>
      </c>
      <c r="P203" s="123">
        <v>49053</v>
      </c>
      <c r="Q203" s="123">
        <v>52196</v>
      </c>
      <c r="R203" s="123">
        <v>60189</v>
      </c>
      <c r="S203" s="123">
        <v>72669</v>
      </c>
      <c r="T203" s="123">
        <v>77233</v>
      </c>
    </row>
    <row r="204" spans="1:20" x14ac:dyDescent="0.2">
      <c r="A204" s="278" t="s">
        <v>2004</v>
      </c>
      <c r="B204" s="123">
        <v>850</v>
      </c>
      <c r="C204" s="123">
        <v>690</v>
      </c>
      <c r="D204" s="123">
        <v>1064</v>
      </c>
      <c r="E204" s="123">
        <v>1263</v>
      </c>
      <c r="F204" s="123">
        <v>1515</v>
      </c>
      <c r="G204" s="123">
        <v>1977</v>
      </c>
      <c r="H204" s="123">
        <v>3027</v>
      </c>
      <c r="I204" s="123">
        <v>3868</v>
      </c>
      <c r="J204" s="123">
        <v>4294</v>
      </c>
      <c r="K204" s="123">
        <v>6717</v>
      </c>
      <c r="L204" s="123">
        <v>10273</v>
      </c>
      <c r="M204" s="123">
        <v>9618</v>
      </c>
      <c r="N204" s="123">
        <v>11395</v>
      </c>
      <c r="O204" s="123">
        <v>13618</v>
      </c>
      <c r="P204" s="123">
        <v>18911</v>
      </c>
      <c r="Q204" s="123">
        <v>17403</v>
      </c>
      <c r="R204" s="123">
        <v>17687</v>
      </c>
      <c r="S204" s="123">
        <v>19921</v>
      </c>
      <c r="T204" s="123">
        <v>13673</v>
      </c>
    </row>
    <row r="205" spans="1:20" x14ac:dyDescent="0.2">
      <c r="A205" s="278" t="s">
        <v>2005</v>
      </c>
      <c r="B205" s="123">
        <v>1676</v>
      </c>
      <c r="C205" s="123">
        <v>1747</v>
      </c>
      <c r="D205" s="123">
        <v>2674</v>
      </c>
      <c r="E205" s="123">
        <v>3494</v>
      </c>
      <c r="F205" s="123">
        <v>4234</v>
      </c>
      <c r="G205" s="123">
        <v>5852</v>
      </c>
      <c r="H205" s="123">
        <v>7591</v>
      </c>
      <c r="I205" s="123">
        <v>10043</v>
      </c>
      <c r="J205" s="123">
        <v>16475</v>
      </c>
      <c r="K205" s="123">
        <v>26303</v>
      </c>
      <c r="L205" s="123">
        <v>34963</v>
      </c>
      <c r="M205" s="123">
        <v>24421</v>
      </c>
      <c r="N205" s="123">
        <v>29106</v>
      </c>
      <c r="O205" s="123">
        <v>28656</v>
      </c>
      <c r="P205" s="123">
        <v>31218</v>
      </c>
      <c r="Q205" s="123">
        <v>32139</v>
      </c>
      <c r="R205" s="123">
        <v>42798</v>
      </c>
      <c r="S205" s="123">
        <v>47831</v>
      </c>
      <c r="T205" s="123">
        <v>34636</v>
      </c>
    </row>
    <row r="206" spans="1:20" x14ac:dyDescent="0.2">
      <c r="A206" s="278" t="s">
        <v>2006</v>
      </c>
      <c r="B206" s="123" t="s">
        <v>356</v>
      </c>
      <c r="C206" s="123" t="s">
        <v>356</v>
      </c>
      <c r="D206" s="123" t="s">
        <v>356</v>
      </c>
      <c r="E206" s="123" t="s">
        <v>356</v>
      </c>
      <c r="F206" s="123" t="s">
        <v>356</v>
      </c>
      <c r="G206" s="123">
        <v>2</v>
      </c>
      <c r="H206" s="123">
        <v>0</v>
      </c>
      <c r="I206" s="123">
        <v>25</v>
      </c>
      <c r="J206" s="123">
        <v>74</v>
      </c>
      <c r="K206" s="123">
        <v>91</v>
      </c>
      <c r="L206" s="123">
        <v>138</v>
      </c>
      <c r="M206" s="123">
        <v>39</v>
      </c>
      <c r="N206" s="123">
        <v>42</v>
      </c>
      <c r="O206" s="123">
        <v>40</v>
      </c>
      <c r="P206" s="123">
        <v>30</v>
      </c>
      <c r="Q206" s="123">
        <v>38</v>
      </c>
      <c r="R206" s="123">
        <v>109</v>
      </c>
      <c r="S206" s="123">
        <v>75</v>
      </c>
      <c r="T206" s="123">
        <v>91</v>
      </c>
    </row>
    <row r="207" spans="1:20" x14ac:dyDescent="0.2">
      <c r="A207" s="278" t="s">
        <v>2007</v>
      </c>
      <c r="B207" s="123">
        <v>12046</v>
      </c>
      <c r="C207" s="123">
        <v>14236</v>
      </c>
      <c r="D207" s="123">
        <v>24302</v>
      </c>
      <c r="E207" s="123">
        <v>18894</v>
      </c>
      <c r="F207" s="123">
        <v>9495</v>
      </c>
      <c r="G207" s="123">
        <v>12762</v>
      </c>
      <c r="H207" s="123">
        <v>20955</v>
      </c>
      <c r="I207" s="123">
        <v>28257</v>
      </c>
      <c r="J207" s="123">
        <v>40243</v>
      </c>
      <c r="K207" s="123">
        <v>61558</v>
      </c>
      <c r="L207" s="123">
        <v>102769</v>
      </c>
      <c r="M207" s="123">
        <v>81956</v>
      </c>
      <c r="N207" s="123">
        <v>147758</v>
      </c>
      <c r="O207" s="123">
        <v>200153</v>
      </c>
      <c r="P207" s="123">
        <v>241327</v>
      </c>
      <c r="Q207" s="123">
        <v>232360</v>
      </c>
      <c r="R207" s="123">
        <v>245849</v>
      </c>
      <c r="S207" s="123">
        <v>196057</v>
      </c>
      <c r="T207" s="123">
        <v>177325</v>
      </c>
    </row>
    <row r="208" spans="1:20" x14ac:dyDescent="0.2">
      <c r="A208" s="278" t="s">
        <v>2008</v>
      </c>
      <c r="B208" s="123">
        <v>17042</v>
      </c>
      <c r="C208" s="123">
        <v>16070</v>
      </c>
      <c r="D208" s="123">
        <v>25650</v>
      </c>
      <c r="E208" s="123">
        <v>44344</v>
      </c>
      <c r="F208" s="123">
        <v>33267</v>
      </c>
      <c r="G208" s="123">
        <v>19924</v>
      </c>
      <c r="H208" s="123">
        <v>59553</v>
      </c>
      <c r="I208" s="123">
        <v>90785</v>
      </c>
      <c r="J208" s="123">
        <v>169802</v>
      </c>
      <c r="K208" s="123">
        <v>283286</v>
      </c>
      <c r="L208" s="123">
        <v>336598</v>
      </c>
      <c r="M208" s="123">
        <v>281172</v>
      </c>
      <c r="N208" s="123">
        <v>364859</v>
      </c>
      <c r="O208" s="123">
        <v>652189</v>
      </c>
      <c r="P208" s="123">
        <v>930420</v>
      </c>
      <c r="Q208" s="123">
        <v>606450</v>
      </c>
      <c r="R208" s="123">
        <v>565742</v>
      </c>
      <c r="S208" s="123">
        <v>531577</v>
      </c>
      <c r="T208" s="123">
        <v>251954</v>
      </c>
    </row>
    <row r="209" spans="1:20" x14ac:dyDescent="0.2">
      <c r="A209" s="278" t="s">
        <v>2009</v>
      </c>
      <c r="B209" s="123" t="s">
        <v>356</v>
      </c>
      <c r="C209" s="123" t="s">
        <v>356</v>
      </c>
      <c r="D209" s="123" t="s">
        <v>356</v>
      </c>
      <c r="E209" s="123">
        <v>55</v>
      </c>
      <c r="F209" s="123">
        <v>1601</v>
      </c>
      <c r="G209" s="123">
        <v>7632</v>
      </c>
      <c r="H209" s="123">
        <v>82</v>
      </c>
      <c r="I209" s="123">
        <v>2218</v>
      </c>
      <c r="J209" s="123">
        <v>12100</v>
      </c>
      <c r="K209" s="123">
        <v>11626</v>
      </c>
      <c r="L209" s="123">
        <v>5727</v>
      </c>
      <c r="M209" s="123">
        <v>1568</v>
      </c>
      <c r="N209" s="123">
        <v>14180</v>
      </c>
      <c r="O209" s="123">
        <v>15544</v>
      </c>
      <c r="P209" s="123">
        <v>15382</v>
      </c>
      <c r="Q209" s="123">
        <v>1107</v>
      </c>
      <c r="R209" s="123">
        <v>11497</v>
      </c>
      <c r="S209" s="123">
        <v>42418</v>
      </c>
      <c r="T209" s="123">
        <v>3713</v>
      </c>
    </row>
    <row r="210" spans="1:20" x14ac:dyDescent="0.2">
      <c r="A210" s="278" t="s">
        <v>2010</v>
      </c>
      <c r="B210" s="123" t="s">
        <v>356</v>
      </c>
      <c r="C210" s="123" t="s">
        <v>356</v>
      </c>
      <c r="D210" s="123" t="s">
        <v>356</v>
      </c>
      <c r="E210" s="123">
        <v>11</v>
      </c>
      <c r="F210" s="123">
        <v>27</v>
      </c>
      <c r="G210" s="123">
        <v>15</v>
      </c>
      <c r="H210" s="123">
        <v>20</v>
      </c>
      <c r="I210" s="123">
        <v>58</v>
      </c>
      <c r="J210" s="123">
        <v>64</v>
      </c>
      <c r="K210" s="123">
        <v>258</v>
      </c>
      <c r="L210" s="123">
        <v>265</v>
      </c>
      <c r="M210" s="123">
        <v>122</v>
      </c>
      <c r="N210" s="123">
        <v>267</v>
      </c>
      <c r="O210" s="123">
        <v>438</v>
      </c>
      <c r="P210" s="123">
        <v>271</v>
      </c>
      <c r="Q210" s="123">
        <v>1559</v>
      </c>
      <c r="R210" s="123">
        <v>2666</v>
      </c>
      <c r="S210" s="123">
        <v>1085</v>
      </c>
      <c r="T210" s="123">
        <v>420</v>
      </c>
    </row>
    <row r="211" spans="1:20" x14ac:dyDescent="0.2">
      <c r="A211" s="278" t="s">
        <v>2011</v>
      </c>
      <c r="B211" s="123" t="s">
        <v>356</v>
      </c>
      <c r="C211" s="123" t="s">
        <v>356</v>
      </c>
      <c r="D211" s="123" t="s">
        <v>356</v>
      </c>
      <c r="E211" s="123" t="s">
        <v>356</v>
      </c>
      <c r="F211" s="123" t="s">
        <v>356</v>
      </c>
      <c r="G211" s="123">
        <v>714</v>
      </c>
      <c r="H211" s="123">
        <v>2488</v>
      </c>
      <c r="I211" s="123">
        <v>3772</v>
      </c>
      <c r="J211" s="123">
        <v>6198</v>
      </c>
      <c r="K211" s="123">
        <v>3165</v>
      </c>
      <c r="L211" s="123">
        <v>5155</v>
      </c>
      <c r="M211" s="123">
        <v>4672</v>
      </c>
      <c r="N211" s="123">
        <v>8844</v>
      </c>
      <c r="O211" s="123">
        <v>9925</v>
      </c>
      <c r="P211" s="123">
        <v>11564</v>
      </c>
      <c r="Q211" s="123">
        <v>5953</v>
      </c>
      <c r="R211" s="123">
        <v>5989</v>
      </c>
      <c r="S211" s="123">
        <v>6368</v>
      </c>
      <c r="T211" s="123">
        <v>4937</v>
      </c>
    </row>
    <row r="212" spans="1:20" x14ac:dyDescent="0.2">
      <c r="A212" s="278" t="s">
        <v>2043</v>
      </c>
      <c r="B212" s="123" t="s">
        <v>356</v>
      </c>
      <c r="C212" s="123" t="s">
        <v>356</v>
      </c>
      <c r="D212" s="123" t="s">
        <v>356</v>
      </c>
      <c r="E212" s="123">
        <v>115</v>
      </c>
      <c r="F212" s="123">
        <v>122</v>
      </c>
      <c r="G212" s="123">
        <v>76</v>
      </c>
      <c r="H212" s="123">
        <v>119</v>
      </c>
      <c r="I212" s="123">
        <v>58</v>
      </c>
      <c r="J212" s="123">
        <v>192</v>
      </c>
      <c r="K212" s="123">
        <v>144</v>
      </c>
      <c r="L212" s="123">
        <v>160</v>
      </c>
      <c r="M212" s="123">
        <v>59</v>
      </c>
      <c r="N212" s="123">
        <v>55</v>
      </c>
      <c r="O212" s="123">
        <v>49</v>
      </c>
      <c r="P212" s="123" t="s">
        <v>356</v>
      </c>
      <c r="Q212" s="123">
        <v>54</v>
      </c>
      <c r="R212" s="123">
        <v>62</v>
      </c>
      <c r="S212" s="123">
        <v>232</v>
      </c>
      <c r="T212" s="123">
        <v>156</v>
      </c>
    </row>
    <row r="213" spans="1:20" x14ac:dyDescent="0.2">
      <c r="A213" s="277" t="s">
        <v>2012</v>
      </c>
      <c r="B213" s="123">
        <v>4007540</v>
      </c>
      <c r="C213" s="123">
        <v>4438907</v>
      </c>
      <c r="D213" s="123">
        <v>5527351</v>
      </c>
      <c r="E213" s="123">
        <v>5764093</v>
      </c>
      <c r="F213" s="123">
        <v>7426926</v>
      </c>
      <c r="G213" s="123">
        <v>9813121</v>
      </c>
      <c r="H213" s="123">
        <v>13323048</v>
      </c>
      <c r="I213" s="123">
        <v>17466840</v>
      </c>
      <c r="J213" s="123">
        <v>21911386</v>
      </c>
      <c r="K213" s="123">
        <v>25211509</v>
      </c>
      <c r="L213" s="123">
        <v>27427243</v>
      </c>
      <c r="M213" s="123">
        <v>23855383</v>
      </c>
      <c r="N213" s="123">
        <v>30584271</v>
      </c>
      <c r="O213" s="123">
        <v>35007506</v>
      </c>
      <c r="P213" s="123">
        <v>38011010</v>
      </c>
      <c r="Q213" s="123">
        <v>39781518</v>
      </c>
      <c r="R213" s="123">
        <v>42625673</v>
      </c>
      <c r="S213" s="123">
        <v>43900170</v>
      </c>
      <c r="T213" s="123">
        <v>41284094</v>
      </c>
    </row>
    <row r="214" spans="1:20" x14ac:dyDescent="0.2">
      <c r="A214" s="278" t="s">
        <v>2013</v>
      </c>
      <c r="B214" s="123">
        <v>212687</v>
      </c>
      <c r="C214" s="123">
        <v>243296</v>
      </c>
      <c r="D214" s="123">
        <v>315784</v>
      </c>
      <c r="E214" s="123">
        <v>334609</v>
      </c>
      <c r="F214" s="123">
        <v>430346</v>
      </c>
      <c r="G214" s="123">
        <v>563218</v>
      </c>
      <c r="H214" s="123">
        <v>816118</v>
      </c>
      <c r="I214" s="123">
        <v>1165367</v>
      </c>
      <c r="J214" s="123">
        <v>1551672</v>
      </c>
      <c r="K214" s="123">
        <v>1935569</v>
      </c>
      <c r="L214" s="123">
        <v>2179588</v>
      </c>
      <c r="M214" s="123">
        <v>1767458</v>
      </c>
      <c r="N214" s="123">
        <v>2221613</v>
      </c>
      <c r="O214" s="123">
        <v>2526610</v>
      </c>
      <c r="P214" s="123">
        <v>2812480</v>
      </c>
      <c r="Q214" s="123">
        <v>2921669</v>
      </c>
      <c r="R214" s="123">
        <v>3000368</v>
      </c>
      <c r="S214" s="123">
        <v>2942264</v>
      </c>
      <c r="T214" s="123">
        <v>2733885</v>
      </c>
    </row>
    <row r="215" spans="1:20" x14ac:dyDescent="0.2">
      <c r="A215" s="278" t="s">
        <v>2014</v>
      </c>
      <c r="B215" s="123">
        <v>3794767</v>
      </c>
      <c r="C215" s="123">
        <v>4194691</v>
      </c>
      <c r="D215" s="123">
        <v>5209922</v>
      </c>
      <c r="E215" s="123">
        <v>5428269</v>
      </c>
      <c r="F215" s="123">
        <v>6994579</v>
      </c>
      <c r="G215" s="123">
        <v>9246677</v>
      </c>
      <c r="H215" s="123">
        <v>12494203</v>
      </c>
      <c r="I215" s="123">
        <v>16289075</v>
      </c>
      <c r="J215" s="123">
        <v>20344842</v>
      </c>
      <c r="K215" s="123">
        <v>23267655</v>
      </c>
      <c r="L215" s="123">
        <v>25238355</v>
      </c>
      <c r="M215" s="123">
        <v>22080222</v>
      </c>
      <c r="N215" s="123">
        <v>28328655</v>
      </c>
      <c r="O215" s="123">
        <v>32445336</v>
      </c>
      <c r="P215" s="123">
        <v>35177679</v>
      </c>
      <c r="Q215" s="123">
        <v>36840640</v>
      </c>
      <c r="R215" s="123">
        <v>39606255</v>
      </c>
      <c r="S215" s="123">
        <v>40921390</v>
      </c>
      <c r="T215" s="123">
        <v>38527101</v>
      </c>
    </row>
    <row r="216" spans="1:20" x14ac:dyDescent="0.2">
      <c r="A216" s="278" t="s">
        <v>2015</v>
      </c>
      <c r="B216" s="123" t="s">
        <v>356</v>
      </c>
      <c r="C216" s="123" t="s">
        <v>356</v>
      </c>
      <c r="D216" s="123" t="s">
        <v>356</v>
      </c>
      <c r="E216" s="123">
        <v>43</v>
      </c>
      <c r="F216" s="123">
        <v>14</v>
      </c>
      <c r="G216" s="123">
        <v>57</v>
      </c>
      <c r="H216" s="123">
        <v>45</v>
      </c>
      <c r="I216" s="123">
        <v>167</v>
      </c>
      <c r="J216" s="123">
        <v>49</v>
      </c>
      <c r="K216" s="123">
        <v>56</v>
      </c>
      <c r="L216" s="123">
        <v>141</v>
      </c>
      <c r="M216" s="123">
        <v>34</v>
      </c>
      <c r="N216" s="123">
        <v>52</v>
      </c>
      <c r="O216" s="123">
        <v>54</v>
      </c>
      <c r="P216" s="123">
        <v>45</v>
      </c>
      <c r="Q216" s="123">
        <v>16</v>
      </c>
      <c r="R216" s="123">
        <v>78</v>
      </c>
      <c r="S216" s="123">
        <v>8</v>
      </c>
      <c r="T216" s="123">
        <v>57</v>
      </c>
    </row>
    <row r="217" spans="1:20" x14ac:dyDescent="0.2">
      <c r="A217" s="278" t="s">
        <v>2016</v>
      </c>
      <c r="B217" s="123" t="s">
        <v>356</v>
      </c>
      <c r="C217" s="123" t="s">
        <v>356</v>
      </c>
      <c r="D217" s="123" t="s">
        <v>356</v>
      </c>
      <c r="E217" s="123">
        <v>1109</v>
      </c>
      <c r="F217" s="123">
        <v>1959</v>
      </c>
      <c r="G217" s="123">
        <v>3163</v>
      </c>
      <c r="H217" s="123">
        <v>12670</v>
      </c>
      <c r="I217" s="123">
        <v>12223</v>
      </c>
      <c r="J217" s="123">
        <v>14782</v>
      </c>
      <c r="K217" s="123">
        <v>8199</v>
      </c>
      <c r="L217" s="123">
        <v>9154</v>
      </c>
      <c r="M217" s="123">
        <v>7643</v>
      </c>
      <c r="N217" s="123">
        <v>33937</v>
      </c>
      <c r="O217" s="123">
        <v>35502</v>
      </c>
      <c r="P217" s="123">
        <v>20776</v>
      </c>
      <c r="Q217" s="123">
        <v>19004</v>
      </c>
      <c r="R217" s="123">
        <v>18873</v>
      </c>
      <c r="S217" s="123">
        <v>36483</v>
      </c>
      <c r="T217" s="123">
        <v>23025</v>
      </c>
    </row>
    <row r="218" spans="1:20" x14ac:dyDescent="0.2">
      <c r="A218" s="278" t="s">
        <v>2044</v>
      </c>
      <c r="B218" s="123" t="s">
        <v>356</v>
      </c>
      <c r="C218" s="123" t="s">
        <v>356</v>
      </c>
      <c r="D218" s="123" t="s">
        <v>356</v>
      </c>
      <c r="E218" s="123">
        <v>63</v>
      </c>
      <c r="F218" s="123">
        <v>27</v>
      </c>
      <c r="G218" s="123">
        <v>5</v>
      </c>
      <c r="H218" s="123">
        <v>13</v>
      </c>
      <c r="I218" s="123">
        <v>8</v>
      </c>
      <c r="J218" s="123">
        <v>42</v>
      </c>
      <c r="K218" s="123">
        <v>30</v>
      </c>
      <c r="L218" s="123">
        <v>5</v>
      </c>
      <c r="M218" s="123">
        <v>25</v>
      </c>
      <c r="N218" s="123">
        <v>14</v>
      </c>
      <c r="O218" s="123">
        <v>5</v>
      </c>
      <c r="P218" s="123" t="s">
        <v>356</v>
      </c>
      <c r="Q218" s="123">
        <v>188</v>
      </c>
      <c r="R218" s="123">
        <v>99</v>
      </c>
      <c r="S218" s="123">
        <v>25</v>
      </c>
      <c r="T218" s="123">
        <v>26</v>
      </c>
    </row>
    <row r="219" spans="1:20" x14ac:dyDescent="0.2">
      <c r="A219" s="277" t="s">
        <v>2017</v>
      </c>
      <c r="B219" s="123">
        <v>268452</v>
      </c>
      <c r="C219" s="123">
        <v>311300</v>
      </c>
      <c r="D219" s="123">
        <v>391022</v>
      </c>
      <c r="E219" s="123">
        <v>407440</v>
      </c>
      <c r="F219" s="123">
        <v>528920</v>
      </c>
      <c r="G219" s="123">
        <v>729001</v>
      </c>
      <c r="H219" s="123">
        <v>1017062</v>
      </c>
      <c r="I219" s="123">
        <v>1288713</v>
      </c>
      <c r="J219" s="123">
        <v>1600926</v>
      </c>
      <c r="K219" s="123">
        <v>2110096</v>
      </c>
      <c r="L219" s="123">
        <v>2587812</v>
      </c>
      <c r="M219" s="123">
        <v>2492696</v>
      </c>
      <c r="N219" s="123">
        <v>3301671</v>
      </c>
      <c r="O219" s="123">
        <v>4089432</v>
      </c>
      <c r="P219" s="123">
        <v>4486757</v>
      </c>
      <c r="Q219" s="123">
        <v>4461456</v>
      </c>
      <c r="R219" s="123">
        <v>4657213</v>
      </c>
      <c r="S219" s="123">
        <v>5048906</v>
      </c>
      <c r="T219" s="123">
        <v>4754871</v>
      </c>
    </row>
    <row r="220" spans="1:20" x14ac:dyDescent="0.2">
      <c r="A220" s="278" t="s">
        <v>2018</v>
      </c>
      <c r="B220" s="123">
        <v>236496</v>
      </c>
      <c r="C220" s="123">
        <v>270441</v>
      </c>
      <c r="D220" s="123">
        <v>342888</v>
      </c>
      <c r="E220" s="123">
        <v>357043</v>
      </c>
      <c r="F220" s="123">
        <v>458504</v>
      </c>
      <c r="G220" s="123">
        <v>626358</v>
      </c>
      <c r="H220" s="123">
        <v>883825</v>
      </c>
      <c r="I220" s="123">
        <v>1106150</v>
      </c>
      <c r="J220" s="123">
        <v>1362488</v>
      </c>
      <c r="K220" s="123">
        <v>1798966</v>
      </c>
      <c r="L220" s="123">
        <v>2224726</v>
      </c>
      <c r="M220" s="123">
        <v>2064177</v>
      </c>
      <c r="N220" s="123">
        <v>2722026</v>
      </c>
      <c r="O220" s="123">
        <v>3390994</v>
      </c>
      <c r="P220" s="123">
        <v>3772831</v>
      </c>
      <c r="Q220" s="123">
        <v>3755416</v>
      </c>
      <c r="R220" s="123">
        <v>3914595</v>
      </c>
      <c r="S220" s="123">
        <v>4030651</v>
      </c>
      <c r="T220" s="123">
        <v>3732740</v>
      </c>
    </row>
    <row r="221" spans="1:20" x14ac:dyDescent="0.2">
      <c r="A221" s="278" t="s">
        <v>2019</v>
      </c>
      <c r="B221" s="123">
        <v>27</v>
      </c>
      <c r="C221" s="123">
        <v>22</v>
      </c>
      <c r="D221" s="123">
        <v>25</v>
      </c>
      <c r="E221" s="123">
        <v>27</v>
      </c>
      <c r="F221" s="123">
        <v>7</v>
      </c>
      <c r="G221" s="123">
        <v>50</v>
      </c>
      <c r="H221" s="123">
        <v>83</v>
      </c>
      <c r="I221" s="123">
        <v>44</v>
      </c>
      <c r="J221" s="123">
        <v>82</v>
      </c>
      <c r="K221" s="123">
        <v>113</v>
      </c>
      <c r="L221" s="123">
        <v>87</v>
      </c>
      <c r="M221" s="123">
        <v>704</v>
      </c>
      <c r="N221" s="123">
        <v>374</v>
      </c>
      <c r="O221" s="123">
        <v>497</v>
      </c>
      <c r="P221" s="123">
        <v>403</v>
      </c>
      <c r="Q221" s="123">
        <v>1948</v>
      </c>
      <c r="R221" s="123">
        <v>1942</v>
      </c>
      <c r="S221" s="123">
        <v>1429</v>
      </c>
      <c r="T221" s="123">
        <v>322</v>
      </c>
    </row>
    <row r="222" spans="1:20" x14ac:dyDescent="0.2">
      <c r="A222" s="278" t="s">
        <v>2020</v>
      </c>
      <c r="B222" s="123">
        <v>1387</v>
      </c>
      <c r="C222" s="123">
        <v>2009</v>
      </c>
      <c r="D222" s="123">
        <v>1514</v>
      </c>
      <c r="E222" s="123">
        <v>2608</v>
      </c>
      <c r="F222" s="123">
        <v>3057</v>
      </c>
      <c r="G222" s="123">
        <v>2597</v>
      </c>
      <c r="H222" s="123">
        <v>3253</v>
      </c>
      <c r="I222" s="123">
        <v>4300</v>
      </c>
      <c r="J222" s="123">
        <v>6800</v>
      </c>
      <c r="K222" s="123">
        <v>6368</v>
      </c>
      <c r="L222" s="123">
        <v>9109</v>
      </c>
      <c r="M222" s="123">
        <v>9655</v>
      </c>
      <c r="N222" s="123">
        <v>12764</v>
      </c>
      <c r="O222" s="123">
        <v>17119</v>
      </c>
      <c r="P222" s="123">
        <v>21402</v>
      </c>
      <c r="Q222" s="123">
        <v>24450</v>
      </c>
      <c r="R222" s="123">
        <v>28725</v>
      </c>
      <c r="S222" s="123">
        <v>32675</v>
      </c>
      <c r="T222" s="123">
        <v>38405</v>
      </c>
    </row>
    <row r="223" spans="1:20" x14ac:dyDescent="0.2">
      <c r="A223" s="278" t="s">
        <v>2021</v>
      </c>
      <c r="B223" s="123" t="s">
        <v>356</v>
      </c>
      <c r="C223" s="123" t="s">
        <v>356</v>
      </c>
      <c r="D223" s="123" t="s">
        <v>356</v>
      </c>
      <c r="E223" s="123">
        <v>1</v>
      </c>
      <c r="F223" s="123">
        <v>15</v>
      </c>
      <c r="G223" s="123">
        <v>33</v>
      </c>
      <c r="H223" s="123">
        <v>25</v>
      </c>
      <c r="I223" s="123">
        <v>1</v>
      </c>
      <c r="J223" s="123">
        <v>13</v>
      </c>
      <c r="K223" s="123">
        <v>14</v>
      </c>
      <c r="L223" s="123">
        <v>38</v>
      </c>
      <c r="M223" s="123">
        <v>16</v>
      </c>
      <c r="N223" s="123">
        <v>35</v>
      </c>
      <c r="O223" s="123">
        <v>20</v>
      </c>
      <c r="P223" s="123">
        <v>4</v>
      </c>
      <c r="Q223" s="123">
        <v>13</v>
      </c>
      <c r="R223" s="123">
        <v>6</v>
      </c>
      <c r="S223" s="123">
        <v>5</v>
      </c>
      <c r="T223" s="123">
        <v>0</v>
      </c>
    </row>
    <row r="224" spans="1:20" x14ac:dyDescent="0.2">
      <c r="A224" s="278" t="s">
        <v>2022</v>
      </c>
      <c r="B224" s="123" t="s">
        <v>356</v>
      </c>
      <c r="C224" s="123" t="s">
        <v>356</v>
      </c>
      <c r="D224" s="123" t="s">
        <v>356</v>
      </c>
      <c r="E224" s="123">
        <v>39</v>
      </c>
      <c r="F224" s="123">
        <v>42</v>
      </c>
      <c r="G224" s="123">
        <v>5</v>
      </c>
      <c r="H224" s="123">
        <v>10</v>
      </c>
      <c r="I224" s="123">
        <v>3</v>
      </c>
      <c r="J224" s="123" t="s">
        <v>356</v>
      </c>
      <c r="K224" s="123">
        <v>4</v>
      </c>
      <c r="L224" s="123" t="s">
        <v>356</v>
      </c>
      <c r="M224" s="123">
        <v>2</v>
      </c>
      <c r="N224" s="123">
        <v>2</v>
      </c>
      <c r="O224" s="123">
        <v>18</v>
      </c>
      <c r="P224" s="123">
        <v>97</v>
      </c>
      <c r="Q224" s="123">
        <v>108</v>
      </c>
      <c r="R224" s="123">
        <v>275</v>
      </c>
      <c r="S224" s="123">
        <v>181</v>
      </c>
      <c r="T224" s="123">
        <v>141</v>
      </c>
    </row>
    <row r="225" spans="1:20" x14ac:dyDescent="0.2">
      <c r="A225" s="278" t="s">
        <v>2023</v>
      </c>
      <c r="B225" s="123" t="s">
        <v>356</v>
      </c>
      <c r="C225" s="123" t="s">
        <v>356</v>
      </c>
      <c r="D225" s="123" t="s">
        <v>356</v>
      </c>
      <c r="E225" s="123">
        <v>305</v>
      </c>
      <c r="F225" s="123">
        <v>367</v>
      </c>
      <c r="G225" s="123">
        <v>763</v>
      </c>
      <c r="H225" s="123">
        <v>826</v>
      </c>
      <c r="I225" s="123">
        <v>1515</v>
      </c>
      <c r="J225" s="123">
        <v>1917</v>
      </c>
      <c r="K225" s="123">
        <v>3076</v>
      </c>
      <c r="L225" s="123">
        <v>5300</v>
      </c>
      <c r="M225" s="123">
        <v>5564</v>
      </c>
      <c r="N225" s="123">
        <v>40716</v>
      </c>
      <c r="O225" s="123">
        <v>13516</v>
      </c>
      <c r="P225" s="123">
        <v>9665</v>
      </c>
      <c r="Q225" s="123">
        <v>9034</v>
      </c>
      <c r="R225" s="123">
        <v>9075</v>
      </c>
      <c r="S225" s="123">
        <v>10292</v>
      </c>
      <c r="T225" s="123">
        <v>8566</v>
      </c>
    </row>
    <row r="226" spans="1:20" x14ac:dyDescent="0.2">
      <c r="A226" s="278" t="s">
        <v>2024</v>
      </c>
      <c r="B226" s="123" t="s">
        <v>356</v>
      </c>
      <c r="C226" s="123" t="s">
        <v>356</v>
      </c>
      <c r="D226" s="123" t="s">
        <v>356</v>
      </c>
      <c r="E226" s="123">
        <v>115</v>
      </c>
      <c r="F226" s="123">
        <v>141</v>
      </c>
      <c r="G226" s="123">
        <v>289</v>
      </c>
      <c r="H226" s="123">
        <v>723</v>
      </c>
      <c r="I226" s="123">
        <v>780</v>
      </c>
      <c r="J226" s="123">
        <v>1832</v>
      </c>
      <c r="K226" s="123">
        <v>2094</v>
      </c>
      <c r="L226" s="123">
        <v>3464</v>
      </c>
      <c r="M226" s="123">
        <v>4744</v>
      </c>
      <c r="N226" s="123">
        <v>2260</v>
      </c>
      <c r="O226" s="123">
        <v>13386</v>
      </c>
      <c r="P226" s="123">
        <v>13361</v>
      </c>
      <c r="Q226" s="123">
        <v>38048</v>
      </c>
      <c r="R226" s="123">
        <v>18024</v>
      </c>
      <c r="S226" s="123">
        <v>7031</v>
      </c>
      <c r="T226" s="123">
        <v>6374</v>
      </c>
    </row>
    <row r="227" spans="1:20" x14ac:dyDescent="0.2">
      <c r="A227" s="278" t="s">
        <v>2025</v>
      </c>
      <c r="B227" s="123">
        <v>27499</v>
      </c>
      <c r="C227" s="123">
        <v>34285</v>
      </c>
      <c r="D227" s="123">
        <v>41603</v>
      </c>
      <c r="E227" s="123">
        <v>43493</v>
      </c>
      <c r="F227" s="123">
        <v>59597</v>
      </c>
      <c r="G227" s="123">
        <v>80251</v>
      </c>
      <c r="H227" s="123">
        <v>107737</v>
      </c>
      <c r="I227" s="123">
        <v>135344</v>
      </c>
      <c r="J227" s="123">
        <v>161978</v>
      </c>
      <c r="K227" s="123">
        <v>216017</v>
      </c>
      <c r="L227" s="123">
        <v>250953</v>
      </c>
      <c r="M227" s="123">
        <v>208533</v>
      </c>
      <c r="N227" s="123">
        <v>276450</v>
      </c>
      <c r="O227" s="123">
        <v>373669</v>
      </c>
      <c r="P227" s="123">
        <v>386454</v>
      </c>
      <c r="Q227" s="123">
        <v>413168</v>
      </c>
      <c r="R227" s="123">
        <v>473794</v>
      </c>
      <c r="S227" s="123">
        <v>491906</v>
      </c>
      <c r="T227" s="123">
        <v>476828</v>
      </c>
    </row>
    <row r="228" spans="1:20" x14ac:dyDescent="0.2">
      <c r="A228" s="278" t="s">
        <v>2026</v>
      </c>
      <c r="B228" s="123">
        <v>15</v>
      </c>
      <c r="C228" s="123">
        <v>5</v>
      </c>
      <c r="D228" s="123">
        <v>34</v>
      </c>
      <c r="E228" s="123">
        <v>3</v>
      </c>
      <c r="F228" s="123">
        <v>12</v>
      </c>
      <c r="G228" s="123">
        <v>38</v>
      </c>
      <c r="H228" s="123">
        <v>36</v>
      </c>
      <c r="I228" s="123">
        <v>26</v>
      </c>
      <c r="J228" s="123">
        <v>53</v>
      </c>
      <c r="K228" s="123">
        <v>175</v>
      </c>
      <c r="L228" s="123">
        <v>94</v>
      </c>
      <c r="M228" s="123">
        <v>40</v>
      </c>
      <c r="N228" s="123">
        <v>22</v>
      </c>
      <c r="O228" s="123">
        <v>36</v>
      </c>
      <c r="P228" s="123">
        <v>32</v>
      </c>
      <c r="Q228" s="123">
        <v>52</v>
      </c>
      <c r="R228" s="123">
        <v>106</v>
      </c>
      <c r="S228" s="123">
        <v>65</v>
      </c>
      <c r="T228" s="123">
        <v>261</v>
      </c>
    </row>
    <row r="229" spans="1:20" x14ac:dyDescent="0.2">
      <c r="A229" s="278" t="s">
        <v>2027</v>
      </c>
      <c r="B229" s="123">
        <v>1903</v>
      </c>
      <c r="C229" s="123">
        <v>2923</v>
      </c>
      <c r="D229" s="123">
        <v>2486</v>
      </c>
      <c r="E229" s="123">
        <v>1913</v>
      </c>
      <c r="F229" s="123">
        <v>2725</v>
      </c>
      <c r="G229" s="123">
        <v>6093</v>
      </c>
      <c r="H229" s="123">
        <v>5252</v>
      </c>
      <c r="I229" s="123">
        <v>6659</v>
      </c>
      <c r="J229" s="123">
        <v>12640</v>
      </c>
      <c r="K229" s="123">
        <v>21259</v>
      </c>
      <c r="L229" s="123">
        <v>34406</v>
      </c>
      <c r="M229" s="123">
        <v>52756</v>
      </c>
      <c r="N229" s="123">
        <v>35250</v>
      </c>
      <c r="O229" s="123">
        <v>45302</v>
      </c>
      <c r="P229" s="123">
        <v>64010</v>
      </c>
      <c r="Q229" s="123">
        <v>55307</v>
      </c>
      <c r="R229" s="123">
        <v>63646</v>
      </c>
      <c r="S229" s="123">
        <v>98700</v>
      </c>
      <c r="T229" s="123">
        <v>64805</v>
      </c>
    </row>
    <row r="230" spans="1:20" x14ac:dyDescent="0.2">
      <c r="A230" s="278" t="s">
        <v>2028</v>
      </c>
      <c r="B230" s="123" t="s">
        <v>356</v>
      </c>
      <c r="C230" s="123" t="s">
        <v>356</v>
      </c>
      <c r="D230" s="123" t="s">
        <v>356</v>
      </c>
      <c r="E230" s="123">
        <v>313</v>
      </c>
      <c r="F230" s="123">
        <v>274</v>
      </c>
      <c r="G230" s="123">
        <v>323</v>
      </c>
      <c r="H230" s="123">
        <v>391</v>
      </c>
      <c r="I230" s="123">
        <v>572</v>
      </c>
      <c r="J230" s="123">
        <v>473</v>
      </c>
      <c r="K230" s="123">
        <v>358</v>
      </c>
      <c r="L230" s="123">
        <v>392</v>
      </c>
      <c r="M230" s="123">
        <v>323</v>
      </c>
      <c r="N230" s="123">
        <v>329</v>
      </c>
      <c r="O230" s="123">
        <v>345</v>
      </c>
      <c r="P230" s="123">
        <v>396</v>
      </c>
      <c r="Q230" s="123">
        <v>428</v>
      </c>
      <c r="R230" s="123">
        <v>402</v>
      </c>
      <c r="S230" s="123">
        <v>375</v>
      </c>
      <c r="T230" s="123">
        <v>281</v>
      </c>
    </row>
    <row r="231" spans="1:20" x14ac:dyDescent="0.2">
      <c r="A231" s="278" t="s">
        <v>2029</v>
      </c>
      <c r="B231" s="123" t="s">
        <v>356</v>
      </c>
      <c r="C231" s="123" t="s">
        <v>356</v>
      </c>
      <c r="D231" s="123" t="s">
        <v>356</v>
      </c>
      <c r="E231" s="123">
        <v>102</v>
      </c>
      <c r="F231" s="123">
        <v>107</v>
      </c>
      <c r="G231" s="123">
        <v>212</v>
      </c>
      <c r="H231" s="123">
        <v>332</v>
      </c>
      <c r="I231" s="123">
        <v>508</v>
      </c>
      <c r="J231" s="123">
        <v>501</v>
      </c>
      <c r="K231" s="123">
        <v>1018</v>
      </c>
      <c r="L231" s="123">
        <v>1190</v>
      </c>
      <c r="M231" s="123">
        <v>1614</v>
      </c>
      <c r="N231" s="123">
        <v>2841</v>
      </c>
      <c r="O231" s="123">
        <v>3068</v>
      </c>
      <c r="P231" s="123">
        <v>3668</v>
      </c>
      <c r="Q231" s="123">
        <v>3680</v>
      </c>
      <c r="R231" s="123">
        <v>4944</v>
      </c>
      <c r="S231" s="123">
        <v>8061</v>
      </c>
      <c r="T231" s="123">
        <v>8656</v>
      </c>
    </row>
    <row r="232" spans="1:20" x14ac:dyDescent="0.2">
      <c r="A232" s="278" t="s">
        <v>2030</v>
      </c>
      <c r="B232" s="123" t="s">
        <v>356</v>
      </c>
      <c r="C232" s="123" t="s">
        <v>356</v>
      </c>
      <c r="D232" s="123" t="s">
        <v>356</v>
      </c>
      <c r="E232" s="123">
        <v>117</v>
      </c>
      <c r="F232" s="123">
        <v>483</v>
      </c>
      <c r="G232" s="123">
        <v>204</v>
      </c>
      <c r="H232" s="123">
        <v>628</v>
      </c>
      <c r="I232" s="123">
        <v>294</v>
      </c>
      <c r="J232" s="123">
        <v>374</v>
      </c>
      <c r="K232" s="123">
        <v>732</v>
      </c>
      <c r="L232" s="123">
        <v>797</v>
      </c>
      <c r="M232" s="123">
        <v>800</v>
      </c>
      <c r="N232" s="123">
        <v>975</v>
      </c>
      <c r="O232" s="123">
        <v>1328</v>
      </c>
      <c r="P232" s="123">
        <v>2016</v>
      </c>
      <c r="Q232" s="123">
        <v>3848</v>
      </c>
      <c r="R232" s="123">
        <v>2394</v>
      </c>
      <c r="S232" s="123">
        <v>2701</v>
      </c>
      <c r="T232" s="123">
        <v>3033</v>
      </c>
    </row>
    <row r="233" spans="1:20" x14ac:dyDescent="0.2">
      <c r="A233" s="278" t="s">
        <v>2031</v>
      </c>
      <c r="B233" s="123" t="s">
        <v>356</v>
      </c>
      <c r="C233" s="123" t="s">
        <v>356</v>
      </c>
      <c r="D233" s="123" t="s">
        <v>356</v>
      </c>
      <c r="E233" s="123" t="s">
        <v>356</v>
      </c>
      <c r="F233" s="123" t="s">
        <v>356</v>
      </c>
      <c r="G233" s="123" t="s">
        <v>356</v>
      </c>
      <c r="H233" s="123" t="s">
        <v>356</v>
      </c>
      <c r="I233" s="123" t="s">
        <v>356</v>
      </c>
      <c r="J233" s="123" t="s">
        <v>356</v>
      </c>
      <c r="K233" s="123" t="s">
        <v>356</v>
      </c>
      <c r="L233" s="123" t="s">
        <v>356</v>
      </c>
      <c r="M233" s="123" t="s">
        <v>356</v>
      </c>
      <c r="N233" s="123" t="s">
        <v>356</v>
      </c>
      <c r="O233" s="123">
        <v>6</v>
      </c>
      <c r="P233" s="123" t="s">
        <v>356</v>
      </c>
      <c r="Q233" s="123" t="s">
        <v>356</v>
      </c>
      <c r="R233" s="123" t="s">
        <v>356</v>
      </c>
      <c r="S233" s="123" t="s">
        <v>356</v>
      </c>
      <c r="T233" s="123" t="s">
        <v>356</v>
      </c>
    </row>
    <row r="234" spans="1:20" x14ac:dyDescent="0.2">
      <c r="A234" s="278" t="s">
        <v>2032</v>
      </c>
      <c r="B234" s="123" t="s">
        <v>356</v>
      </c>
      <c r="C234" s="123" t="s">
        <v>356</v>
      </c>
      <c r="D234" s="123" t="s">
        <v>356</v>
      </c>
      <c r="E234" s="123">
        <v>232</v>
      </c>
      <c r="F234" s="123">
        <v>279</v>
      </c>
      <c r="G234" s="123">
        <v>283</v>
      </c>
      <c r="H234" s="123">
        <v>589</v>
      </c>
      <c r="I234" s="123">
        <v>594</v>
      </c>
      <c r="J234" s="123">
        <v>1295</v>
      </c>
      <c r="K234" s="123">
        <v>1155</v>
      </c>
      <c r="L234" s="123">
        <v>2525</v>
      </c>
      <c r="M234" s="123">
        <v>3724</v>
      </c>
      <c r="N234" s="123">
        <v>7005</v>
      </c>
      <c r="O234" s="123">
        <v>3782</v>
      </c>
      <c r="P234" s="123">
        <v>7175</v>
      </c>
      <c r="Q234" s="123">
        <v>5447</v>
      </c>
      <c r="R234" s="123">
        <v>5587</v>
      </c>
      <c r="S234" s="123">
        <v>6227</v>
      </c>
      <c r="T234" s="123">
        <v>6959</v>
      </c>
    </row>
    <row r="235" spans="1:20" x14ac:dyDescent="0.2">
      <c r="A235" s="278" t="s">
        <v>2033</v>
      </c>
      <c r="B235" s="123" t="s">
        <v>356</v>
      </c>
      <c r="C235" s="123" t="s">
        <v>356</v>
      </c>
      <c r="D235" s="123" t="s">
        <v>356</v>
      </c>
      <c r="E235" s="123">
        <v>50</v>
      </c>
      <c r="F235" s="123">
        <v>49</v>
      </c>
      <c r="G235" s="123">
        <v>89</v>
      </c>
      <c r="H235" s="123">
        <v>87</v>
      </c>
      <c r="I235" s="123">
        <v>141</v>
      </c>
      <c r="J235" s="123">
        <v>118</v>
      </c>
      <c r="K235" s="123">
        <v>1669</v>
      </c>
      <c r="L235" s="123">
        <v>246</v>
      </c>
      <c r="M235" s="123">
        <v>394</v>
      </c>
      <c r="N235" s="123">
        <v>1139</v>
      </c>
      <c r="O235" s="123">
        <v>1308</v>
      </c>
      <c r="P235" s="123">
        <v>3398</v>
      </c>
      <c r="Q235" s="123">
        <v>1866</v>
      </c>
      <c r="R235" s="123">
        <v>2062</v>
      </c>
      <c r="S235" s="123">
        <v>4246</v>
      </c>
      <c r="T235" s="123">
        <v>2487</v>
      </c>
    </row>
    <row r="236" spans="1:20" x14ac:dyDescent="0.2">
      <c r="A236" s="278" t="s">
        <v>2034</v>
      </c>
      <c r="B236" s="123" t="s">
        <v>356</v>
      </c>
      <c r="C236" s="123" t="s">
        <v>356</v>
      </c>
      <c r="D236" s="123" t="s">
        <v>356</v>
      </c>
      <c r="E236" s="123" t="s">
        <v>356</v>
      </c>
      <c r="F236" s="123" t="s">
        <v>356</v>
      </c>
      <c r="G236" s="123">
        <v>7</v>
      </c>
      <c r="H236" s="123">
        <v>224</v>
      </c>
      <c r="I236" s="123">
        <v>635</v>
      </c>
      <c r="J236" s="123">
        <v>1088</v>
      </c>
      <c r="K236" s="123">
        <v>664</v>
      </c>
      <c r="L236" s="123">
        <v>4625</v>
      </c>
      <c r="M236" s="123">
        <v>606</v>
      </c>
      <c r="N236" s="123">
        <v>842</v>
      </c>
      <c r="O236" s="123">
        <v>1494</v>
      </c>
      <c r="P236" s="123">
        <v>14345</v>
      </c>
      <c r="Q236" s="123">
        <v>753</v>
      </c>
      <c r="R236" s="123">
        <v>464</v>
      </c>
      <c r="S236" s="123">
        <v>1187</v>
      </c>
      <c r="T236" s="123">
        <v>563</v>
      </c>
    </row>
    <row r="237" spans="1:20" x14ac:dyDescent="0.2">
      <c r="A237" s="278" t="s">
        <v>2035</v>
      </c>
      <c r="B237" s="123" t="s">
        <v>356</v>
      </c>
      <c r="C237" s="123" t="s">
        <v>356</v>
      </c>
      <c r="D237" s="123" t="s">
        <v>356</v>
      </c>
      <c r="E237" s="123">
        <v>186</v>
      </c>
      <c r="F237" s="123">
        <v>130</v>
      </c>
      <c r="G237" s="123">
        <v>274</v>
      </c>
      <c r="H237" s="123">
        <v>745</v>
      </c>
      <c r="I237" s="123">
        <v>242</v>
      </c>
      <c r="J237" s="123">
        <v>288</v>
      </c>
      <c r="K237" s="123">
        <v>917</v>
      </c>
      <c r="L237" s="123">
        <v>424</v>
      </c>
      <c r="M237" s="123">
        <v>463</v>
      </c>
      <c r="N237" s="123">
        <v>382</v>
      </c>
      <c r="O237" s="123">
        <v>341</v>
      </c>
      <c r="P237" s="123">
        <v>408</v>
      </c>
      <c r="Q237" s="123">
        <v>494</v>
      </c>
      <c r="R237" s="123">
        <v>934</v>
      </c>
      <c r="S237" s="123">
        <v>1211</v>
      </c>
      <c r="T237" s="123">
        <v>1418</v>
      </c>
    </row>
    <row r="238" spans="1:20" x14ac:dyDescent="0.2">
      <c r="A238" s="278" t="s">
        <v>2036</v>
      </c>
      <c r="B238" s="123" t="s">
        <v>356</v>
      </c>
      <c r="C238" s="123" t="s">
        <v>356</v>
      </c>
      <c r="D238" s="123" t="s">
        <v>356</v>
      </c>
      <c r="E238" s="123">
        <v>182</v>
      </c>
      <c r="F238" s="123">
        <v>2369</v>
      </c>
      <c r="G238" s="123">
        <v>10021</v>
      </c>
      <c r="H238" s="123">
        <v>10458</v>
      </c>
      <c r="I238" s="123">
        <v>28097</v>
      </c>
      <c r="J238" s="123">
        <v>45718</v>
      </c>
      <c r="K238" s="123">
        <v>51722</v>
      </c>
      <c r="L238" s="123">
        <v>45696</v>
      </c>
      <c r="M238" s="123">
        <v>135426</v>
      </c>
      <c r="N238" s="123">
        <v>194603</v>
      </c>
      <c r="O238" s="123">
        <v>219007</v>
      </c>
      <c r="P238" s="123">
        <v>182320</v>
      </c>
      <c r="Q238" s="123">
        <v>142245</v>
      </c>
      <c r="R238" s="123">
        <v>123692</v>
      </c>
      <c r="S238" s="123">
        <v>340316</v>
      </c>
      <c r="T238" s="123">
        <v>395078</v>
      </c>
    </row>
    <row r="239" spans="1:20" x14ac:dyDescent="0.2">
      <c r="A239" s="278" t="s">
        <v>2037</v>
      </c>
      <c r="B239" s="123" t="s">
        <v>356</v>
      </c>
      <c r="C239" s="123" t="s">
        <v>356</v>
      </c>
      <c r="D239" s="123" t="s">
        <v>356</v>
      </c>
      <c r="E239" s="123">
        <v>163</v>
      </c>
      <c r="F239" s="123">
        <v>29</v>
      </c>
      <c r="G239" s="123">
        <v>19</v>
      </c>
      <c r="H239" s="123">
        <v>43</v>
      </c>
      <c r="I239" s="123">
        <v>68</v>
      </c>
      <c r="J239" s="123">
        <v>69</v>
      </c>
      <c r="K239" s="123">
        <v>74</v>
      </c>
      <c r="L239" s="123">
        <v>306</v>
      </c>
      <c r="M239" s="123">
        <v>130</v>
      </c>
      <c r="N239" s="123">
        <v>197</v>
      </c>
      <c r="O239" s="123">
        <v>119</v>
      </c>
      <c r="P239" s="123">
        <v>164</v>
      </c>
      <c r="Q239" s="123">
        <v>319</v>
      </c>
      <c r="R239" s="123">
        <v>1046</v>
      </c>
      <c r="S239" s="123">
        <v>1903</v>
      </c>
      <c r="T239" s="123">
        <v>1918</v>
      </c>
    </row>
    <row r="240" spans="1:20" x14ac:dyDescent="0.2">
      <c r="A240" s="278" t="s">
        <v>2038</v>
      </c>
      <c r="B240" s="123" t="s">
        <v>356</v>
      </c>
      <c r="C240" s="123" t="s">
        <v>356</v>
      </c>
      <c r="D240" s="123" t="s">
        <v>356</v>
      </c>
      <c r="E240" s="123" t="s">
        <v>356</v>
      </c>
      <c r="F240" s="123" t="s">
        <v>356</v>
      </c>
      <c r="G240" s="123">
        <v>329</v>
      </c>
      <c r="H240" s="123">
        <v>758</v>
      </c>
      <c r="I240" s="123">
        <v>1566</v>
      </c>
      <c r="J240" s="123">
        <v>1889</v>
      </c>
      <c r="K240" s="123">
        <v>2680</v>
      </c>
      <c r="L240" s="123">
        <v>2695</v>
      </c>
      <c r="M240" s="123">
        <v>2466</v>
      </c>
      <c r="N240" s="123">
        <v>3161</v>
      </c>
      <c r="O240" s="123">
        <v>3813</v>
      </c>
      <c r="P240" s="123">
        <v>4382</v>
      </c>
      <c r="Q240" s="123">
        <v>4505</v>
      </c>
      <c r="R240" s="123">
        <v>4858</v>
      </c>
      <c r="S240" s="123">
        <v>9089</v>
      </c>
      <c r="T240" s="123">
        <v>5175</v>
      </c>
    </row>
    <row r="241" spans="1:20" x14ac:dyDescent="0.2">
      <c r="A241" s="278" t="s">
        <v>2039</v>
      </c>
      <c r="B241" s="123" t="s">
        <v>356</v>
      </c>
      <c r="C241" s="123" t="s">
        <v>356</v>
      </c>
      <c r="D241" s="123" t="s">
        <v>356</v>
      </c>
      <c r="E241" s="123" t="s">
        <v>356</v>
      </c>
      <c r="F241" s="123" t="s">
        <v>356</v>
      </c>
      <c r="G241" s="123" t="s">
        <v>356</v>
      </c>
      <c r="H241" s="123" t="s">
        <v>356</v>
      </c>
      <c r="I241" s="123" t="s">
        <v>356</v>
      </c>
      <c r="J241" s="123" t="s">
        <v>356</v>
      </c>
      <c r="K241" s="123" t="s">
        <v>356</v>
      </c>
      <c r="L241" s="123" t="s">
        <v>356</v>
      </c>
      <c r="M241" s="123" t="s">
        <v>356</v>
      </c>
      <c r="N241" s="123">
        <v>28</v>
      </c>
      <c r="O241" s="123">
        <v>56</v>
      </c>
      <c r="P241" s="123">
        <v>20</v>
      </c>
      <c r="Q241" s="123">
        <v>71</v>
      </c>
      <c r="R241" s="123">
        <v>122</v>
      </c>
      <c r="S241" s="123">
        <v>76</v>
      </c>
      <c r="T241" s="123">
        <v>77</v>
      </c>
    </row>
    <row r="242" spans="1:20" x14ac:dyDescent="0.2">
      <c r="A242" s="278" t="s">
        <v>2045</v>
      </c>
      <c r="B242" s="122" t="s">
        <v>356</v>
      </c>
      <c r="C242" s="122" t="s">
        <v>356</v>
      </c>
      <c r="D242" s="122" t="s">
        <v>356</v>
      </c>
      <c r="E242" s="122">
        <v>544</v>
      </c>
      <c r="F242" s="122">
        <v>733</v>
      </c>
      <c r="G242" s="122">
        <v>756</v>
      </c>
      <c r="H242" s="122">
        <v>1038</v>
      </c>
      <c r="I242" s="122">
        <v>1168</v>
      </c>
      <c r="J242" s="122">
        <v>1306</v>
      </c>
      <c r="K242" s="122">
        <v>1016</v>
      </c>
      <c r="L242" s="122">
        <v>737</v>
      </c>
      <c r="M242" s="122">
        <v>558</v>
      </c>
      <c r="N242" s="122">
        <v>270</v>
      </c>
      <c r="O242" s="122">
        <v>209</v>
      </c>
      <c r="P242" s="122" t="s">
        <v>356</v>
      </c>
      <c r="Q242" s="122">
        <v>255</v>
      </c>
      <c r="R242" s="122">
        <v>520</v>
      </c>
      <c r="S242" s="122">
        <v>581</v>
      </c>
      <c r="T242" s="122">
        <v>785</v>
      </c>
    </row>
    <row r="246" spans="1:20" x14ac:dyDescent="0.2">
      <c r="A246" s="274" t="s">
        <v>1803</v>
      </c>
    </row>
    <row r="247" spans="1:20" x14ac:dyDescent="0.2">
      <c r="A247" s="276" t="s">
        <v>2040</v>
      </c>
      <c r="B247" s="276" t="s">
        <v>18</v>
      </c>
      <c r="C247" s="276" t="s">
        <v>17</v>
      </c>
      <c r="D247" s="276" t="s">
        <v>16</v>
      </c>
      <c r="E247" s="276" t="s">
        <v>15</v>
      </c>
      <c r="F247" s="276" t="s">
        <v>14</v>
      </c>
      <c r="G247" s="276" t="s">
        <v>13</v>
      </c>
      <c r="H247" s="276" t="s">
        <v>12</v>
      </c>
      <c r="I247" s="276" t="s">
        <v>11</v>
      </c>
      <c r="J247" s="276" t="s">
        <v>10</v>
      </c>
      <c r="K247" s="276" t="s">
        <v>9</v>
      </c>
      <c r="L247" s="276" t="s">
        <v>8</v>
      </c>
      <c r="M247" s="276" t="s">
        <v>7</v>
      </c>
      <c r="N247" s="276" t="s">
        <v>6</v>
      </c>
      <c r="O247" s="276" t="s">
        <v>5</v>
      </c>
      <c r="P247" s="276" t="s">
        <v>4</v>
      </c>
      <c r="Q247" s="276" t="s">
        <v>3</v>
      </c>
      <c r="R247" s="276" t="s">
        <v>2</v>
      </c>
      <c r="S247" s="276" t="s">
        <v>1</v>
      </c>
      <c r="T247" s="276" t="s">
        <v>0</v>
      </c>
    </row>
    <row r="248" spans="1:20" x14ac:dyDescent="0.2">
      <c r="A248" s="280" t="s">
        <v>2014</v>
      </c>
      <c r="B248" s="123">
        <v>3794767</v>
      </c>
      <c r="C248" s="123">
        <v>4194691</v>
      </c>
      <c r="D248" s="123">
        <v>5209922</v>
      </c>
      <c r="E248" s="123">
        <v>5428269</v>
      </c>
      <c r="F248" s="123">
        <v>6994579</v>
      </c>
      <c r="G248" s="123">
        <v>9246677</v>
      </c>
      <c r="H248" s="123">
        <v>12494203</v>
      </c>
      <c r="I248" s="123">
        <v>16289075</v>
      </c>
      <c r="J248" s="123">
        <v>20344842</v>
      </c>
      <c r="K248" s="123">
        <v>23267655</v>
      </c>
      <c r="L248" s="123">
        <v>25238355</v>
      </c>
      <c r="M248" s="123">
        <v>22080222</v>
      </c>
      <c r="N248" s="123">
        <v>28328655</v>
      </c>
      <c r="O248" s="123">
        <v>32445336</v>
      </c>
      <c r="P248" s="123">
        <v>35177679</v>
      </c>
      <c r="Q248" s="123">
        <v>36840640</v>
      </c>
      <c r="R248" s="123">
        <v>39606255</v>
      </c>
      <c r="S248" s="123">
        <v>40921390</v>
      </c>
      <c r="T248" s="123">
        <v>38527101</v>
      </c>
    </row>
    <row r="249" spans="1:20" x14ac:dyDescent="0.2">
      <c r="A249" s="280" t="s">
        <v>1815</v>
      </c>
      <c r="B249" s="123">
        <v>3874179</v>
      </c>
      <c r="C249" s="123">
        <v>3686275</v>
      </c>
      <c r="D249" s="123">
        <v>4451829</v>
      </c>
      <c r="E249" s="123">
        <v>4654664</v>
      </c>
      <c r="F249" s="123">
        <v>5846315</v>
      </c>
      <c r="G249" s="123">
        <v>7627437</v>
      </c>
      <c r="H249" s="123">
        <v>10086857</v>
      </c>
      <c r="I249" s="123">
        <v>12447325</v>
      </c>
      <c r="J249" s="123">
        <v>15530907</v>
      </c>
      <c r="K249" s="123">
        <v>18443625</v>
      </c>
      <c r="L249" s="123">
        <v>19072903</v>
      </c>
      <c r="M249" s="123">
        <v>16622857</v>
      </c>
      <c r="N249" s="123">
        <v>21830205</v>
      </c>
      <c r="O249" s="123">
        <v>26798308</v>
      </c>
      <c r="P249" s="123">
        <v>32343062</v>
      </c>
      <c r="Q249" s="123">
        <v>38449489</v>
      </c>
      <c r="R249" s="123">
        <v>36307714</v>
      </c>
      <c r="S249" s="123">
        <v>33046279</v>
      </c>
      <c r="T249" s="123">
        <v>28725302</v>
      </c>
    </row>
    <row r="250" spans="1:20" x14ac:dyDescent="0.2">
      <c r="A250" s="280" t="s">
        <v>1821</v>
      </c>
      <c r="B250" s="123">
        <v>2966011</v>
      </c>
      <c r="C250" s="123">
        <v>3241060</v>
      </c>
      <c r="D250" s="123">
        <v>4165431</v>
      </c>
      <c r="E250" s="123">
        <v>4495757</v>
      </c>
      <c r="F250" s="123">
        <v>4843384</v>
      </c>
      <c r="G250" s="123">
        <v>5940870</v>
      </c>
      <c r="H250" s="123">
        <v>7350904</v>
      </c>
      <c r="I250" s="123">
        <v>8398628</v>
      </c>
      <c r="J250" s="123">
        <v>9162267</v>
      </c>
      <c r="K250" s="123">
        <v>10200859</v>
      </c>
      <c r="L250" s="123">
        <v>11613245</v>
      </c>
      <c r="M250" s="123">
        <v>9786766</v>
      </c>
      <c r="N250" s="123">
        <v>12104349</v>
      </c>
      <c r="O250" s="123">
        <v>14827049</v>
      </c>
      <c r="P250" s="123">
        <v>15162183</v>
      </c>
      <c r="Q250" s="123">
        <v>15013245</v>
      </c>
      <c r="R250" s="123">
        <v>14939134</v>
      </c>
      <c r="S250" s="123">
        <v>13561644</v>
      </c>
      <c r="T250" s="123">
        <v>12941000</v>
      </c>
    </row>
    <row r="251" spans="1:20" x14ac:dyDescent="0.2">
      <c r="A251" s="280" t="s">
        <v>1838</v>
      </c>
      <c r="B251" s="123">
        <v>625152</v>
      </c>
      <c r="C251" s="123">
        <v>780762</v>
      </c>
      <c r="D251" s="123">
        <v>1129236</v>
      </c>
      <c r="E251" s="123">
        <v>1252069</v>
      </c>
      <c r="F251" s="123">
        <v>1553456</v>
      </c>
      <c r="G251" s="123">
        <v>2009477</v>
      </c>
      <c r="H251" s="123">
        <v>2781156</v>
      </c>
      <c r="I251" s="123">
        <v>3510778</v>
      </c>
      <c r="J251" s="123">
        <v>4452221</v>
      </c>
      <c r="K251" s="123">
        <v>5609886</v>
      </c>
      <c r="L251" s="123">
        <v>7393199</v>
      </c>
      <c r="M251" s="123">
        <v>5366972</v>
      </c>
      <c r="N251" s="123">
        <v>6876626</v>
      </c>
      <c r="O251" s="123">
        <v>8292006</v>
      </c>
      <c r="P251" s="123">
        <v>8767768</v>
      </c>
      <c r="Q251" s="123">
        <v>9116495</v>
      </c>
      <c r="R251" s="123">
        <v>10033345</v>
      </c>
      <c r="S251" s="123">
        <v>10128638</v>
      </c>
      <c r="T251" s="123">
        <v>9372895</v>
      </c>
    </row>
    <row r="252" spans="1:20" x14ac:dyDescent="0.2">
      <c r="A252" s="280" t="s">
        <v>1918</v>
      </c>
      <c r="B252" s="123">
        <v>735431</v>
      </c>
      <c r="C252" s="123">
        <v>777964</v>
      </c>
      <c r="D252" s="123">
        <v>927779</v>
      </c>
      <c r="E252" s="123">
        <v>975406</v>
      </c>
      <c r="F252" s="123">
        <v>1137185</v>
      </c>
      <c r="G252" s="123">
        <v>1744211</v>
      </c>
      <c r="H252" s="123">
        <v>2375573</v>
      </c>
      <c r="I252" s="123">
        <v>3252713</v>
      </c>
      <c r="J252" s="123">
        <v>4031460</v>
      </c>
      <c r="K252" s="123">
        <v>4871429</v>
      </c>
      <c r="L252" s="123">
        <v>5920895</v>
      </c>
      <c r="M252" s="123">
        <v>4991638</v>
      </c>
      <c r="N252" s="123">
        <v>6804718</v>
      </c>
      <c r="O252" s="123">
        <v>7640005</v>
      </c>
      <c r="P252" s="123">
        <v>6921033</v>
      </c>
      <c r="Q252" s="123">
        <v>6734250</v>
      </c>
      <c r="R252" s="123">
        <v>7270305</v>
      </c>
      <c r="S252" s="123">
        <v>6915483</v>
      </c>
      <c r="T252" s="123">
        <v>6525905</v>
      </c>
    </row>
    <row r="253" spans="1:20" x14ac:dyDescent="0.2">
      <c r="A253" s="280" t="s">
        <v>1845</v>
      </c>
      <c r="B253" s="123">
        <v>102831</v>
      </c>
      <c r="C253" s="123">
        <v>86386</v>
      </c>
      <c r="D253" s="123">
        <v>153726</v>
      </c>
      <c r="E253" s="123">
        <v>180445</v>
      </c>
      <c r="F253" s="123">
        <v>214838</v>
      </c>
      <c r="G253" s="123">
        <v>318274</v>
      </c>
      <c r="H253" s="123">
        <v>426003</v>
      </c>
      <c r="I253" s="123">
        <v>564390</v>
      </c>
      <c r="J253" s="123">
        <v>746336</v>
      </c>
      <c r="K253" s="123">
        <v>1189130</v>
      </c>
      <c r="L253" s="123">
        <v>1512213</v>
      </c>
      <c r="M253" s="123">
        <v>1629765</v>
      </c>
      <c r="N253" s="123">
        <v>2310154</v>
      </c>
      <c r="O253" s="123">
        <v>2909014</v>
      </c>
      <c r="P253" s="123">
        <v>3420811</v>
      </c>
      <c r="Q253" s="123">
        <v>4858630</v>
      </c>
      <c r="R253" s="123">
        <v>6373001</v>
      </c>
      <c r="S253" s="123">
        <v>6601702</v>
      </c>
      <c r="T253" s="123">
        <v>6110413</v>
      </c>
    </row>
    <row r="254" spans="1:20" x14ac:dyDescent="0.2">
      <c r="A254" s="280" t="s">
        <v>1816</v>
      </c>
      <c r="B254" s="123">
        <v>101669</v>
      </c>
      <c r="C254" s="123">
        <v>116196</v>
      </c>
      <c r="D254" s="123">
        <v>156073</v>
      </c>
      <c r="E254" s="123">
        <v>189627</v>
      </c>
      <c r="F254" s="123">
        <v>267116</v>
      </c>
      <c r="G254" s="123">
        <v>334323</v>
      </c>
      <c r="H254" s="123">
        <v>593601</v>
      </c>
      <c r="I254" s="123">
        <v>893428</v>
      </c>
      <c r="J254" s="123">
        <v>1458130</v>
      </c>
      <c r="K254" s="123">
        <v>2401146</v>
      </c>
      <c r="L254" s="123">
        <v>3158538</v>
      </c>
      <c r="M254" s="123">
        <v>2965604</v>
      </c>
      <c r="N254" s="123">
        <v>4091496</v>
      </c>
      <c r="O254" s="123">
        <v>5053709</v>
      </c>
      <c r="P254" s="123">
        <v>4767751</v>
      </c>
      <c r="Q254" s="123">
        <v>4843241</v>
      </c>
      <c r="R254" s="123">
        <v>5421742</v>
      </c>
      <c r="S254" s="123">
        <v>5822803</v>
      </c>
      <c r="T254" s="123">
        <v>5841534</v>
      </c>
    </row>
    <row r="255" spans="1:20" x14ac:dyDescent="0.2">
      <c r="A255" s="280" t="s">
        <v>1923</v>
      </c>
      <c r="B255" s="123">
        <v>516175</v>
      </c>
      <c r="C255" s="123">
        <v>541295</v>
      </c>
      <c r="D255" s="123">
        <v>668722</v>
      </c>
      <c r="E255" s="123">
        <v>728195</v>
      </c>
      <c r="F255" s="123">
        <v>910756</v>
      </c>
      <c r="G255" s="123">
        <v>1350124</v>
      </c>
      <c r="H255" s="123">
        <v>1851882</v>
      </c>
      <c r="I255" s="123">
        <v>2587574</v>
      </c>
      <c r="J255" s="123">
        <v>3086114</v>
      </c>
      <c r="K255" s="123">
        <v>4141783</v>
      </c>
      <c r="L255" s="123">
        <v>4591858</v>
      </c>
      <c r="M255" s="123">
        <v>3668391</v>
      </c>
      <c r="N255" s="123">
        <v>4970423</v>
      </c>
      <c r="O255" s="123">
        <v>5949949</v>
      </c>
      <c r="P255" s="123">
        <v>5889680</v>
      </c>
      <c r="Q255" s="123">
        <v>6031475</v>
      </c>
      <c r="R255" s="123">
        <v>6492852</v>
      </c>
      <c r="S255" s="123">
        <v>5945338</v>
      </c>
      <c r="T255" s="123">
        <v>5745937</v>
      </c>
    </row>
    <row r="256" spans="1:20" x14ac:dyDescent="0.2">
      <c r="A256" s="280" t="s">
        <v>1917</v>
      </c>
      <c r="B256" s="123">
        <v>463177</v>
      </c>
      <c r="C256" s="123">
        <v>488004</v>
      </c>
      <c r="D256" s="123">
        <v>631010</v>
      </c>
      <c r="E256" s="123">
        <v>678047</v>
      </c>
      <c r="F256" s="123">
        <v>805943</v>
      </c>
      <c r="G256" s="123">
        <v>1082372</v>
      </c>
      <c r="H256" s="123">
        <v>1496696</v>
      </c>
      <c r="I256" s="123">
        <v>1897647</v>
      </c>
      <c r="J256" s="123">
        <v>2416321</v>
      </c>
      <c r="K256" s="123">
        <v>3165627</v>
      </c>
      <c r="L256" s="123">
        <v>3607274</v>
      </c>
      <c r="M256" s="123">
        <v>3127794</v>
      </c>
      <c r="N256" s="123">
        <v>3876704</v>
      </c>
      <c r="O256" s="123">
        <v>4412166</v>
      </c>
      <c r="P256" s="123">
        <v>4629716</v>
      </c>
      <c r="Q256" s="123">
        <v>5094213</v>
      </c>
      <c r="R256" s="123">
        <v>5714114</v>
      </c>
      <c r="S256" s="123">
        <v>5956707</v>
      </c>
      <c r="T256" s="123">
        <v>5572079</v>
      </c>
    </row>
    <row r="257" spans="1:20" x14ac:dyDescent="0.2">
      <c r="A257" s="278" t="s">
        <v>1837</v>
      </c>
      <c r="B257" s="123">
        <v>394394</v>
      </c>
      <c r="C257" s="123">
        <v>450223</v>
      </c>
      <c r="D257" s="123">
        <v>576104</v>
      </c>
      <c r="E257" s="123">
        <v>579188</v>
      </c>
      <c r="F257" s="123">
        <v>698422</v>
      </c>
      <c r="G257" s="123">
        <v>886377</v>
      </c>
      <c r="H257" s="123">
        <v>1268760</v>
      </c>
      <c r="I257" s="123">
        <v>1663226</v>
      </c>
      <c r="J257" s="123">
        <v>2318529</v>
      </c>
      <c r="K257" s="123">
        <v>2962030</v>
      </c>
      <c r="L257" s="123">
        <v>3230581</v>
      </c>
      <c r="M257" s="123">
        <v>3005194</v>
      </c>
      <c r="N257" s="123">
        <v>3234723</v>
      </c>
      <c r="O257" s="123">
        <v>3557013</v>
      </c>
      <c r="P257" s="123">
        <v>4074187</v>
      </c>
      <c r="Q257" s="123">
        <v>4583187</v>
      </c>
      <c r="R257" s="123">
        <v>4891117</v>
      </c>
      <c r="S257" s="123">
        <v>5194244</v>
      </c>
      <c r="T257" s="123">
        <v>4451167</v>
      </c>
    </row>
    <row r="258" spans="1:20" x14ac:dyDescent="0.2">
      <c r="A258" s="278" t="s">
        <v>1846</v>
      </c>
      <c r="B258" s="123">
        <v>386890</v>
      </c>
      <c r="C258" s="123">
        <v>394986</v>
      </c>
      <c r="D258" s="123">
        <v>503900</v>
      </c>
      <c r="E258" s="123">
        <v>500024</v>
      </c>
      <c r="F258" s="123">
        <v>658572</v>
      </c>
      <c r="G258" s="123">
        <v>900409</v>
      </c>
      <c r="H258" s="123">
        <v>1354443</v>
      </c>
      <c r="I258" s="123">
        <v>1654956</v>
      </c>
      <c r="J258" s="123">
        <v>2073308</v>
      </c>
      <c r="K258" s="123">
        <v>2345980</v>
      </c>
      <c r="L258" s="123">
        <v>2587706</v>
      </c>
      <c r="M258" s="123">
        <v>2050126</v>
      </c>
      <c r="N258" s="123">
        <v>2967449</v>
      </c>
      <c r="O258" s="123">
        <v>3510894</v>
      </c>
      <c r="P258" s="123">
        <v>3677743</v>
      </c>
      <c r="Q258" s="123">
        <v>4063405</v>
      </c>
      <c r="R258" s="123">
        <v>4627662</v>
      </c>
      <c r="S258" s="123">
        <v>4489247</v>
      </c>
      <c r="T258" s="123">
        <v>4024120</v>
      </c>
    </row>
    <row r="259" spans="1:20" x14ac:dyDescent="0.2">
      <c r="A259" s="278" t="s">
        <v>1827</v>
      </c>
      <c r="B259" s="123">
        <v>159639</v>
      </c>
      <c r="C259" s="123">
        <v>167375</v>
      </c>
      <c r="D259" s="123">
        <v>256487</v>
      </c>
      <c r="E259" s="123">
        <v>322026</v>
      </c>
      <c r="F259" s="123">
        <v>497421</v>
      </c>
      <c r="G259" s="123">
        <v>614089</v>
      </c>
      <c r="H259" s="123">
        <v>808606</v>
      </c>
      <c r="I259" s="123">
        <v>1060635</v>
      </c>
      <c r="J259" s="123">
        <v>1353707</v>
      </c>
      <c r="K259" s="123">
        <v>1768927</v>
      </c>
      <c r="L259" s="123">
        <v>2145517</v>
      </c>
      <c r="M259" s="123">
        <v>1963178</v>
      </c>
      <c r="N259" s="123">
        <v>2380204</v>
      </c>
      <c r="O259" s="123">
        <v>2788598</v>
      </c>
      <c r="P259" s="123">
        <v>3652528</v>
      </c>
      <c r="Q259" s="123">
        <v>4593059</v>
      </c>
      <c r="R259" s="123">
        <v>4635339</v>
      </c>
      <c r="S259" s="123">
        <v>4398039</v>
      </c>
      <c r="T259" s="123">
        <v>3767178</v>
      </c>
    </row>
    <row r="260" spans="1:20" x14ac:dyDescent="0.2">
      <c r="A260" s="278" t="s">
        <v>1952</v>
      </c>
      <c r="B260" s="123">
        <v>183993</v>
      </c>
      <c r="C260" s="123">
        <v>149729</v>
      </c>
      <c r="D260" s="123">
        <v>223335</v>
      </c>
      <c r="E260" s="123">
        <v>271116</v>
      </c>
      <c r="F260" s="123">
        <v>352074</v>
      </c>
      <c r="G260" s="123">
        <v>602993</v>
      </c>
      <c r="H260" s="123">
        <v>909812</v>
      </c>
      <c r="I260" s="123">
        <v>1321128</v>
      </c>
      <c r="J260" s="123">
        <v>1583249</v>
      </c>
      <c r="K260" s="123">
        <v>2846620</v>
      </c>
      <c r="L260" s="123">
        <v>3307585</v>
      </c>
      <c r="M260" s="123">
        <v>1751858</v>
      </c>
      <c r="N260" s="123">
        <v>2961207</v>
      </c>
      <c r="O260" s="123">
        <v>3890352</v>
      </c>
      <c r="P260" s="123">
        <v>4405596</v>
      </c>
      <c r="Q260" s="123">
        <v>4959117</v>
      </c>
      <c r="R260" s="123">
        <v>5367694</v>
      </c>
      <c r="S260" s="123">
        <v>3475688</v>
      </c>
      <c r="T260" s="123">
        <v>3735577</v>
      </c>
    </row>
    <row r="261" spans="1:20" x14ac:dyDescent="0.2">
      <c r="A261" s="278" t="s">
        <v>2018</v>
      </c>
      <c r="B261" s="123">
        <v>236496</v>
      </c>
      <c r="C261" s="123">
        <v>270441</v>
      </c>
      <c r="D261" s="123">
        <v>342888</v>
      </c>
      <c r="E261" s="123">
        <v>357043</v>
      </c>
      <c r="F261" s="123">
        <v>458504</v>
      </c>
      <c r="G261" s="123">
        <v>626358</v>
      </c>
      <c r="H261" s="123">
        <v>883825</v>
      </c>
      <c r="I261" s="123">
        <v>1106150</v>
      </c>
      <c r="J261" s="123">
        <v>1362488</v>
      </c>
      <c r="K261" s="123">
        <v>1798966</v>
      </c>
      <c r="L261" s="123">
        <v>2224726</v>
      </c>
      <c r="M261" s="123">
        <v>2064177</v>
      </c>
      <c r="N261" s="123">
        <v>2722026</v>
      </c>
      <c r="O261" s="123">
        <v>3390994</v>
      </c>
      <c r="P261" s="123">
        <v>3772831</v>
      </c>
      <c r="Q261" s="123">
        <v>3755416</v>
      </c>
      <c r="R261" s="123">
        <v>3914595</v>
      </c>
      <c r="S261" s="123">
        <v>4030651</v>
      </c>
      <c r="T261" s="123">
        <v>3732740</v>
      </c>
    </row>
    <row r="262" spans="1:20" x14ac:dyDescent="0.2">
      <c r="A262" s="278" t="s">
        <v>1841</v>
      </c>
      <c r="B262" s="123">
        <v>125809</v>
      </c>
      <c r="C262" s="123">
        <v>143521</v>
      </c>
      <c r="D262" s="123">
        <v>224325</v>
      </c>
      <c r="E262" s="123">
        <v>233745</v>
      </c>
      <c r="F262" s="123">
        <v>295735</v>
      </c>
      <c r="G262" s="123">
        <v>382791</v>
      </c>
      <c r="H262" s="123">
        <v>580158</v>
      </c>
      <c r="I262" s="123">
        <v>781930</v>
      </c>
      <c r="J262" s="123">
        <v>976406</v>
      </c>
      <c r="K262" s="123">
        <v>1197343</v>
      </c>
      <c r="L262" s="123">
        <v>1563635</v>
      </c>
      <c r="M262" s="123">
        <v>1328551</v>
      </c>
      <c r="N262" s="123">
        <v>1974108</v>
      </c>
      <c r="O262" s="123">
        <v>2569475</v>
      </c>
      <c r="P262" s="123">
        <v>3119620</v>
      </c>
      <c r="Q262" s="123">
        <v>3271790</v>
      </c>
      <c r="R262" s="123">
        <v>3428923</v>
      </c>
      <c r="S262" s="123">
        <v>3829080</v>
      </c>
      <c r="T262" s="123">
        <v>3719508</v>
      </c>
    </row>
    <row r="263" spans="1:20" x14ac:dyDescent="0.2">
      <c r="A263" s="278" t="s">
        <v>1992</v>
      </c>
      <c r="B263" s="123">
        <v>68923</v>
      </c>
      <c r="C263" s="123">
        <v>79169</v>
      </c>
      <c r="D263" s="123">
        <v>133525</v>
      </c>
      <c r="E263" s="123">
        <v>179039</v>
      </c>
      <c r="F263" s="123">
        <v>286366</v>
      </c>
      <c r="G263" s="123">
        <v>326703</v>
      </c>
      <c r="H263" s="123">
        <v>497275</v>
      </c>
      <c r="I263" s="123">
        <v>553769</v>
      </c>
      <c r="J263" s="123">
        <v>882355</v>
      </c>
      <c r="K263" s="123">
        <v>1170611</v>
      </c>
      <c r="L263" s="123">
        <v>1386649</v>
      </c>
      <c r="M263" s="123">
        <v>1229627</v>
      </c>
      <c r="N263" s="123">
        <v>1787265</v>
      </c>
      <c r="O263" s="123">
        <v>2397588</v>
      </c>
      <c r="P263" s="123">
        <v>2751549</v>
      </c>
      <c r="Q263" s="123">
        <v>2896630</v>
      </c>
      <c r="R263" s="123">
        <v>3225539</v>
      </c>
      <c r="S263" s="123">
        <v>3379176</v>
      </c>
      <c r="T263" s="123">
        <v>3236742</v>
      </c>
    </row>
    <row r="264" spans="1:20" x14ac:dyDescent="0.2">
      <c r="A264" s="278" t="s">
        <v>1817</v>
      </c>
      <c r="B264" s="123">
        <v>117017</v>
      </c>
      <c r="C264" s="123">
        <v>177907</v>
      </c>
      <c r="D264" s="123">
        <v>306182</v>
      </c>
      <c r="E264" s="123">
        <v>283654</v>
      </c>
      <c r="F264" s="123">
        <v>342645</v>
      </c>
      <c r="G264" s="123">
        <v>448189</v>
      </c>
      <c r="H264" s="123">
        <v>625642</v>
      </c>
      <c r="I264" s="123">
        <v>835037</v>
      </c>
      <c r="J264" s="123">
        <v>944971</v>
      </c>
      <c r="K264" s="123">
        <v>1260133</v>
      </c>
      <c r="L264" s="123">
        <v>1719311</v>
      </c>
      <c r="M264" s="123">
        <v>1472053</v>
      </c>
      <c r="N264" s="123">
        <v>2195357</v>
      </c>
      <c r="O264" s="123">
        <v>2921724</v>
      </c>
      <c r="P264" s="123">
        <v>3428338</v>
      </c>
      <c r="Q264" s="123">
        <v>3693049</v>
      </c>
      <c r="R264" s="123">
        <v>3905961</v>
      </c>
      <c r="S264" s="123">
        <v>3434197</v>
      </c>
      <c r="T264" s="123">
        <v>3212613</v>
      </c>
    </row>
    <row r="265" spans="1:20" x14ac:dyDescent="0.2">
      <c r="A265" s="278" t="s">
        <v>1843</v>
      </c>
      <c r="B265" s="123">
        <v>129132</v>
      </c>
      <c r="C265" s="123">
        <v>144377</v>
      </c>
      <c r="D265" s="123">
        <v>207843</v>
      </c>
      <c r="E265" s="123">
        <v>237738</v>
      </c>
      <c r="F265" s="123">
        <v>345090</v>
      </c>
      <c r="G265" s="123">
        <v>503700</v>
      </c>
      <c r="H265" s="123">
        <v>684114</v>
      </c>
      <c r="I265" s="123">
        <v>872984</v>
      </c>
      <c r="J265" s="123">
        <v>1140478</v>
      </c>
      <c r="K265" s="123">
        <v>1702362</v>
      </c>
      <c r="L265" s="123">
        <v>2364369</v>
      </c>
      <c r="M265" s="123">
        <v>1863180</v>
      </c>
      <c r="N265" s="123">
        <v>2123534</v>
      </c>
      <c r="O265" s="123">
        <v>2681285</v>
      </c>
      <c r="P265" s="123">
        <v>2956832</v>
      </c>
      <c r="Q265" s="123">
        <v>3341130</v>
      </c>
      <c r="R265" s="123">
        <v>3903451</v>
      </c>
      <c r="S265" s="123">
        <v>3702016</v>
      </c>
      <c r="T265" s="123">
        <v>3007253</v>
      </c>
    </row>
    <row r="266" spans="1:20" x14ac:dyDescent="0.2">
      <c r="A266" s="278" t="s">
        <v>1834</v>
      </c>
      <c r="B266" s="123">
        <v>151205</v>
      </c>
      <c r="C266" s="123">
        <v>137928</v>
      </c>
      <c r="D266" s="123">
        <v>146441</v>
      </c>
      <c r="E266" s="123">
        <v>162031</v>
      </c>
      <c r="F266" s="123">
        <v>204224</v>
      </c>
      <c r="G266" s="123">
        <v>309269</v>
      </c>
      <c r="H266" s="123">
        <v>426872</v>
      </c>
      <c r="I266" s="123">
        <v>468763</v>
      </c>
      <c r="J266" s="123">
        <v>573813</v>
      </c>
      <c r="K266" s="123">
        <v>749792</v>
      </c>
      <c r="L266" s="123">
        <v>913223</v>
      </c>
      <c r="M266" s="123">
        <v>859059</v>
      </c>
      <c r="N266" s="123">
        <v>1154026</v>
      </c>
      <c r="O266" s="123">
        <v>1425538</v>
      </c>
      <c r="P266" s="123">
        <v>1673133</v>
      </c>
      <c r="Q266" s="123">
        <v>1986813</v>
      </c>
      <c r="R266" s="123">
        <v>2347358</v>
      </c>
      <c r="S266" s="123">
        <v>2667079</v>
      </c>
      <c r="T266" s="123">
        <v>2984267</v>
      </c>
    </row>
    <row r="267" spans="1:20" x14ac:dyDescent="0.2">
      <c r="A267" s="278" t="s">
        <v>2013</v>
      </c>
      <c r="B267" s="123">
        <v>212687</v>
      </c>
      <c r="C267" s="123">
        <v>243296</v>
      </c>
      <c r="D267" s="123">
        <v>315784</v>
      </c>
      <c r="E267" s="123">
        <v>334609</v>
      </c>
      <c r="F267" s="123">
        <v>430346</v>
      </c>
      <c r="G267" s="123">
        <v>563218</v>
      </c>
      <c r="H267" s="123">
        <v>816118</v>
      </c>
      <c r="I267" s="123">
        <v>1165367</v>
      </c>
      <c r="J267" s="123">
        <v>1551672</v>
      </c>
      <c r="K267" s="123">
        <v>1935569</v>
      </c>
      <c r="L267" s="123">
        <v>2179588</v>
      </c>
      <c r="M267" s="123">
        <v>1767458</v>
      </c>
      <c r="N267" s="123">
        <v>2221613</v>
      </c>
      <c r="O267" s="123">
        <v>2526610</v>
      </c>
      <c r="P267" s="123">
        <v>2812480</v>
      </c>
      <c r="Q267" s="123">
        <v>2921669</v>
      </c>
      <c r="R267" s="123">
        <v>3000368</v>
      </c>
      <c r="S267" s="123">
        <v>2942264</v>
      </c>
      <c r="T267" s="123">
        <v>2733885</v>
      </c>
    </row>
    <row r="268" spans="1:20" x14ac:dyDescent="0.2">
      <c r="A268" s="278" t="s">
        <v>1921</v>
      </c>
      <c r="B268" s="123">
        <v>257742</v>
      </c>
      <c r="C268" s="123">
        <v>292949</v>
      </c>
      <c r="D268" s="123">
        <v>380202</v>
      </c>
      <c r="E268" s="123">
        <v>399259</v>
      </c>
      <c r="F268" s="123">
        <v>482744</v>
      </c>
      <c r="G268" s="123">
        <v>665232</v>
      </c>
      <c r="H268" s="123">
        <v>922377</v>
      </c>
      <c r="I268" s="123">
        <v>1168889</v>
      </c>
      <c r="J268" s="123">
        <v>1597198</v>
      </c>
      <c r="K268" s="123">
        <v>2116961</v>
      </c>
      <c r="L268" s="123">
        <v>2662879</v>
      </c>
      <c r="M268" s="123">
        <v>2024319</v>
      </c>
      <c r="N268" s="123">
        <v>3113944</v>
      </c>
      <c r="O268" s="123">
        <v>3369281</v>
      </c>
      <c r="P268" s="123">
        <v>2565343</v>
      </c>
      <c r="Q268" s="123">
        <v>2575266</v>
      </c>
      <c r="R268" s="123">
        <v>2875640</v>
      </c>
      <c r="S268" s="123">
        <v>2783441</v>
      </c>
      <c r="T268" s="123">
        <v>2638835</v>
      </c>
    </row>
    <row r="269" spans="1:20" x14ac:dyDescent="0.2">
      <c r="A269" s="278" t="s">
        <v>1919</v>
      </c>
      <c r="B269" s="123">
        <v>282281</v>
      </c>
      <c r="C269" s="123">
        <v>292111</v>
      </c>
      <c r="D269" s="123">
        <v>370516</v>
      </c>
      <c r="E269" s="123">
        <v>368565</v>
      </c>
      <c r="F269" s="123">
        <v>407186</v>
      </c>
      <c r="G269" s="123">
        <v>729353</v>
      </c>
      <c r="H269" s="123">
        <v>992139</v>
      </c>
      <c r="I269" s="123">
        <v>1163936</v>
      </c>
      <c r="J269" s="123">
        <v>1391066</v>
      </c>
      <c r="K269" s="123">
        <v>2032739</v>
      </c>
      <c r="L269" s="123">
        <v>2330592</v>
      </c>
      <c r="M269" s="123">
        <v>2146006</v>
      </c>
      <c r="N269" s="123">
        <v>2765139</v>
      </c>
      <c r="O269" s="123">
        <v>2999885</v>
      </c>
      <c r="P269" s="123">
        <v>2689921</v>
      </c>
      <c r="Q269" s="123">
        <v>2671417</v>
      </c>
      <c r="R269" s="123">
        <v>2870208</v>
      </c>
      <c r="S269" s="123">
        <v>2674840</v>
      </c>
      <c r="T269" s="123">
        <v>2468616</v>
      </c>
    </row>
    <row r="270" spans="1:20" x14ac:dyDescent="0.2">
      <c r="A270" s="278" t="s">
        <v>1973</v>
      </c>
      <c r="B270" s="123">
        <v>108538</v>
      </c>
      <c r="C270" s="123">
        <v>87601</v>
      </c>
      <c r="D270" s="123">
        <v>122355</v>
      </c>
      <c r="E270" s="123">
        <v>135114</v>
      </c>
      <c r="F270" s="123">
        <v>146638</v>
      </c>
      <c r="G270" s="123">
        <v>214326</v>
      </c>
      <c r="H270" s="123">
        <v>367410</v>
      </c>
      <c r="I270" s="123">
        <v>482721</v>
      </c>
      <c r="J270" s="123">
        <v>738011</v>
      </c>
      <c r="K270" s="123">
        <v>1137226</v>
      </c>
      <c r="L270" s="123">
        <v>1880746</v>
      </c>
      <c r="M270" s="123">
        <v>1411886</v>
      </c>
      <c r="N270" s="123">
        <v>2446050</v>
      </c>
      <c r="O270" s="123">
        <v>3183663</v>
      </c>
      <c r="P270" s="123">
        <v>3341956</v>
      </c>
      <c r="Q270" s="123">
        <v>3589547</v>
      </c>
      <c r="R270" s="123">
        <v>3489013</v>
      </c>
      <c r="S270" s="123">
        <v>2741223</v>
      </c>
      <c r="T270" s="123">
        <v>2197927</v>
      </c>
    </row>
    <row r="271" spans="1:20" x14ac:dyDescent="0.2">
      <c r="A271" s="278" t="s">
        <v>1926</v>
      </c>
      <c r="B271" s="123">
        <v>152340</v>
      </c>
      <c r="C271" s="123">
        <v>179593</v>
      </c>
      <c r="D271" s="123">
        <v>212421</v>
      </c>
      <c r="E271" s="123">
        <v>226186</v>
      </c>
      <c r="F271" s="123">
        <v>257805</v>
      </c>
      <c r="G271" s="123">
        <v>389079</v>
      </c>
      <c r="H271" s="123">
        <v>547574</v>
      </c>
      <c r="I271" s="123">
        <v>843966</v>
      </c>
      <c r="J271" s="123">
        <v>1148882</v>
      </c>
      <c r="K271" s="123">
        <v>1652846</v>
      </c>
      <c r="L271" s="123">
        <v>2079868</v>
      </c>
      <c r="M271" s="123">
        <v>1406304</v>
      </c>
      <c r="N271" s="123">
        <v>1817572</v>
      </c>
      <c r="O271" s="123">
        <v>1972125</v>
      </c>
      <c r="P271" s="123">
        <v>1823707</v>
      </c>
      <c r="Q271" s="123">
        <v>1892850</v>
      </c>
      <c r="R271" s="123">
        <v>2149728</v>
      </c>
      <c r="S271" s="123">
        <v>2185237</v>
      </c>
      <c r="T271" s="123">
        <v>2132043</v>
      </c>
    </row>
    <row r="272" spans="1:20" x14ac:dyDescent="0.2">
      <c r="A272" s="278" t="s">
        <v>1836</v>
      </c>
      <c r="B272" s="123">
        <v>89582</v>
      </c>
      <c r="C272" s="123">
        <v>94383</v>
      </c>
      <c r="D272" s="123">
        <v>114474</v>
      </c>
      <c r="E272" s="123">
        <v>135411</v>
      </c>
      <c r="F272" s="123">
        <v>167154</v>
      </c>
      <c r="G272" s="123">
        <v>214680</v>
      </c>
      <c r="H272" s="123">
        <v>277546</v>
      </c>
      <c r="I272" s="123">
        <v>382442</v>
      </c>
      <c r="J272" s="123">
        <v>505583</v>
      </c>
      <c r="K272" s="123">
        <v>780728</v>
      </c>
      <c r="L272" s="123">
        <v>1082347</v>
      </c>
      <c r="M272" s="123">
        <v>897745</v>
      </c>
      <c r="N272" s="123">
        <v>1036644</v>
      </c>
      <c r="O272" s="123">
        <v>1484971</v>
      </c>
      <c r="P272" s="123">
        <v>1845235</v>
      </c>
      <c r="Q272" s="123">
        <v>1873981</v>
      </c>
      <c r="R272" s="123">
        <v>2057524</v>
      </c>
      <c r="S272" s="123">
        <v>2161293</v>
      </c>
      <c r="T272" s="123">
        <v>1865528</v>
      </c>
    </row>
    <row r="273" spans="1:20" x14ac:dyDescent="0.2">
      <c r="A273" s="278" t="s">
        <v>1832</v>
      </c>
      <c r="B273" s="123">
        <v>52343</v>
      </c>
      <c r="C273" s="123">
        <v>58061</v>
      </c>
      <c r="D273" s="123">
        <v>67032</v>
      </c>
      <c r="E273" s="123">
        <v>81508</v>
      </c>
      <c r="F273" s="123">
        <v>124211</v>
      </c>
      <c r="G273" s="123">
        <v>185499</v>
      </c>
      <c r="H273" s="123">
        <v>246579</v>
      </c>
      <c r="I273" s="123">
        <v>342766</v>
      </c>
      <c r="J273" s="123">
        <v>423937</v>
      </c>
      <c r="K273" s="123">
        <v>578905</v>
      </c>
      <c r="L273" s="123">
        <v>605107</v>
      </c>
      <c r="M273" s="123">
        <v>552833</v>
      </c>
      <c r="N273" s="123">
        <v>693760</v>
      </c>
      <c r="O273" s="123">
        <v>843971</v>
      </c>
      <c r="P273" s="123">
        <v>927539</v>
      </c>
      <c r="Q273" s="123">
        <v>1101960</v>
      </c>
      <c r="R273" s="123">
        <v>1324448</v>
      </c>
      <c r="S273" s="123">
        <v>1644189</v>
      </c>
      <c r="T273" s="123">
        <v>1723446</v>
      </c>
    </row>
    <row r="274" spans="1:20" x14ac:dyDescent="0.2">
      <c r="A274" s="278" t="s">
        <v>1842</v>
      </c>
      <c r="B274" s="123">
        <v>65907</v>
      </c>
      <c r="C274" s="123">
        <v>63659</v>
      </c>
      <c r="D274" s="123">
        <v>107789</v>
      </c>
      <c r="E274" s="123">
        <v>67408</v>
      </c>
      <c r="F274" s="123">
        <v>108904</v>
      </c>
      <c r="G274" s="123">
        <v>206514</v>
      </c>
      <c r="H274" s="123">
        <v>282129</v>
      </c>
      <c r="I274" s="123">
        <v>425373</v>
      </c>
      <c r="J274" s="123">
        <v>730328</v>
      </c>
      <c r="K274" s="123">
        <v>1047563</v>
      </c>
      <c r="L274" s="123">
        <v>1060631</v>
      </c>
      <c r="M274" s="123">
        <v>833367</v>
      </c>
      <c r="N274" s="123">
        <v>1194204</v>
      </c>
      <c r="O274" s="123">
        <v>1561357</v>
      </c>
      <c r="P274" s="123">
        <v>1558456</v>
      </c>
      <c r="Q274" s="123">
        <v>1774699</v>
      </c>
      <c r="R274" s="123">
        <v>1930546</v>
      </c>
      <c r="S274" s="123">
        <v>1860784</v>
      </c>
      <c r="T274" s="123">
        <v>1668951</v>
      </c>
    </row>
    <row r="275" spans="1:20" x14ac:dyDescent="0.2">
      <c r="A275" s="278" t="s">
        <v>1818</v>
      </c>
      <c r="B275" s="123">
        <v>65651</v>
      </c>
      <c r="C275" s="123">
        <v>66274</v>
      </c>
      <c r="D275" s="123">
        <v>71344</v>
      </c>
      <c r="E275" s="123">
        <v>88898</v>
      </c>
      <c r="F275" s="123">
        <v>139330</v>
      </c>
      <c r="G275" s="123">
        <v>231516</v>
      </c>
      <c r="H275" s="123">
        <v>255476</v>
      </c>
      <c r="I275" s="123">
        <v>329659</v>
      </c>
      <c r="J275" s="123">
        <v>448895</v>
      </c>
      <c r="K275" s="123">
        <v>728405</v>
      </c>
      <c r="L275" s="123">
        <v>816343</v>
      </c>
      <c r="M275" s="123">
        <v>791911</v>
      </c>
      <c r="N275" s="123">
        <v>1109199</v>
      </c>
      <c r="O275" s="123">
        <v>1476209</v>
      </c>
      <c r="P275" s="123">
        <v>1159745</v>
      </c>
      <c r="Q275" s="123">
        <v>1403665</v>
      </c>
      <c r="R275" s="123">
        <v>2433849</v>
      </c>
      <c r="S275" s="123">
        <v>1777011</v>
      </c>
      <c r="T275" s="123">
        <v>1641866</v>
      </c>
    </row>
    <row r="276" spans="1:20" x14ac:dyDescent="0.2">
      <c r="A276" s="278" t="s">
        <v>1939</v>
      </c>
      <c r="B276" s="123">
        <v>75827</v>
      </c>
      <c r="C276" s="123">
        <v>70244</v>
      </c>
      <c r="D276" s="123">
        <v>86041</v>
      </c>
      <c r="E276" s="123">
        <v>101641</v>
      </c>
      <c r="F276" s="123">
        <v>116462</v>
      </c>
      <c r="G276" s="123">
        <v>162025</v>
      </c>
      <c r="H276" s="123">
        <v>184372</v>
      </c>
      <c r="I276" s="123">
        <v>259544</v>
      </c>
      <c r="J276" s="123">
        <v>400617</v>
      </c>
      <c r="K276" s="123">
        <v>655293</v>
      </c>
      <c r="L276" s="123">
        <v>904037</v>
      </c>
      <c r="M276" s="123">
        <v>748697</v>
      </c>
      <c r="N276" s="123">
        <v>943831</v>
      </c>
      <c r="O276" s="123">
        <v>1093955</v>
      </c>
      <c r="P276" s="123">
        <v>1238646</v>
      </c>
      <c r="Q276" s="123">
        <v>1257488</v>
      </c>
      <c r="R276" s="123">
        <v>1425680</v>
      </c>
      <c r="S276" s="123">
        <v>1434487</v>
      </c>
      <c r="T276" s="123">
        <v>1510002</v>
      </c>
    </row>
    <row r="277" spans="1:20" x14ac:dyDescent="0.2">
      <c r="A277" s="278" t="s">
        <v>1915</v>
      </c>
      <c r="B277" s="123">
        <v>164130</v>
      </c>
      <c r="C277" s="123">
        <v>182248</v>
      </c>
      <c r="D277" s="123">
        <v>230074</v>
      </c>
      <c r="E277" s="123">
        <v>252978</v>
      </c>
      <c r="F277" s="123">
        <v>287585</v>
      </c>
      <c r="G277" s="123">
        <v>393370</v>
      </c>
      <c r="H277" s="123">
        <v>585968</v>
      </c>
      <c r="I277" s="123">
        <v>773875</v>
      </c>
      <c r="J277" s="123">
        <v>990604</v>
      </c>
      <c r="K277" s="123">
        <v>1267938</v>
      </c>
      <c r="L277" s="123">
        <v>1487130</v>
      </c>
      <c r="M277" s="123">
        <v>1087227</v>
      </c>
      <c r="N277" s="123">
        <v>1430211</v>
      </c>
      <c r="O277" s="123">
        <v>1897361</v>
      </c>
      <c r="P277" s="123">
        <v>1637659</v>
      </c>
      <c r="Q277" s="123">
        <v>1556018</v>
      </c>
      <c r="R277" s="123">
        <v>1721641</v>
      </c>
      <c r="S277" s="123">
        <v>1620831</v>
      </c>
      <c r="T277" s="123">
        <v>1473612</v>
      </c>
    </row>
    <row r="278" spans="1:20" x14ac:dyDescent="0.2">
      <c r="A278" s="278" t="s">
        <v>1808</v>
      </c>
      <c r="B278" s="123">
        <v>66049</v>
      </c>
      <c r="C278" s="123">
        <v>70089</v>
      </c>
      <c r="D278" s="123">
        <v>89959</v>
      </c>
      <c r="E278" s="123">
        <v>95517</v>
      </c>
      <c r="F278" s="123">
        <v>106627</v>
      </c>
      <c r="G278" s="123">
        <v>133467</v>
      </c>
      <c r="H278" s="123">
        <v>190627</v>
      </c>
      <c r="I278" s="123">
        <v>240274</v>
      </c>
      <c r="J278" s="123">
        <v>309040</v>
      </c>
      <c r="K278" s="123">
        <v>334489</v>
      </c>
      <c r="L278" s="123">
        <v>455607</v>
      </c>
      <c r="M278" s="123">
        <v>444132</v>
      </c>
      <c r="N278" s="123">
        <v>678882</v>
      </c>
      <c r="O278" s="123">
        <v>781057</v>
      </c>
      <c r="P278" s="123">
        <v>796991</v>
      </c>
      <c r="Q278" s="123">
        <v>970509</v>
      </c>
      <c r="R278" s="123">
        <v>1178227</v>
      </c>
      <c r="S278" s="123">
        <v>1389471</v>
      </c>
      <c r="T278" s="123">
        <v>1430223</v>
      </c>
    </row>
    <row r="279" spans="1:20" x14ac:dyDescent="0.2">
      <c r="A279" s="278" t="s">
        <v>1897</v>
      </c>
      <c r="B279" s="123">
        <v>86691</v>
      </c>
      <c r="C279" s="123">
        <v>86080</v>
      </c>
      <c r="D279" s="123">
        <v>101365</v>
      </c>
      <c r="E279" s="123">
        <v>104912</v>
      </c>
      <c r="F279" s="123">
        <v>131064</v>
      </c>
      <c r="G279" s="123">
        <v>202936</v>
      </c>
      <c r="H279" s="123">
        <v>295190</v>
      </c>
      <c r="I279" s="123">
        <v>382597</v>
      </c>
      <c r="J279" s="123">
        <v>576771</v>
      </c>
      <c r="K279" s="123">
        <v>742826</v>
      </c>
      <c r="L279" s="123">
        <v>861762</v>
      </c>
      <c r="M279" s="123">
        <v>736575</v>
      </c>
      <c r="N279" s="123">
        <v>1079986</v>
      </c>
      <c r="O279" s="123">
        <v>1336231</v>
      </c>
      <c r="P279" s="123">
        <v>1532302</v>
      </c>
      <c r="Q279" s="123">
        <v>1683078</v>
      </c>
      <c r="R279" s="123">
        <v>1569915</v>
      </c>
      <c r="S279" s="123">
        <v>1585792</v>
      </c>
      <c r="T279" s="123">
        <v>1285352</v>
      </c>
    </row>
    <row r="280" spans="1:20" x14ac:dyDescent="0.2">
      <c r="A280" s="278" t="s">
        <v>1975</v>
      </c>
      <c r="B280" s="123">
        <v>61956</v>
      </c>
      <c r="C280" s="123">
        <v>60519</v>
      </c>
      <c r="D280" s="123">
        <v>78352</v>
      </c>
      <c r="E280" s="123">
        <v>81482</v>
      </c>
      <c r="F280" s="123">
        <v>99826</v>
      </c>
      <c r="G280" s="123">
        <v>128344</v>
      </c>
      <c r="H280" s="123">
        <v>168843</v>
      </c>
      <c r="I280" s="123">
        <v>214948</v>
      </c>
      <c r="J280" s="123">
        <v>310903</v>
      </c>
      <c r="K280" s="123">
        <v>441556</v>
      </c>
      <c r="L280" s="123">
        <v>618680</v>
      </c>
      <c r="M280" s="123">
        <v>492817</v>
      </c>
      <c r="N280" s="123">
        <v>802463</v>
      </c>
      <c r="O280" s="123">
        <v>1081673</v>
      </c>
      <c r="P280" s="123">
        <v>1259945</v>
      </c>
      <c r="Q280" s="123">
        <v>1310547</v>
      </c>
      <c r="R280" s="123">
        <v>1301750</v>
      </c>
      <c r="S280" s="123">
        <v>1329032</v>
      </c>
      <c r="T280" s="123">
        <v>1280674</v>
      </c>
    </row>
    <row r="281" spans="1:20" x14ac:dyDescent="0.2">
      <c r="A281" s="278" t="s">
        <v>1868</v>
      </c>
      <c r="B281" s="123">
        <v>57475</v>
      </c>
      <c r="C281" s="123">
        <v>71587</v>
      </c>
      <c r="D281" s="123">
        <v>80530</v>
      </c>
      <c r="E281" s="123">
        <v>87289</v>
      </c>
      <c r="F281" s="123">
        <v>85292</v>
      </c>
      <c r="G281" s="123">
        <v>93676</v>
      </c>
      <c r="H281" s="123">
        <v>138844</v>
      </c>
      <c r="I281" s="123">
        <v>193404</v>
      </c>
      <c r="J281" s="123">
        <v>297550</v>
      </c>
      <c r="K281" s="123">
        <v>443280</v>
      </c>
      <c r="L281" s="123">
        <v>587426</v>
      </c>
      <c r="M281" s="123">
        <v>510776</v>
      </c>
      <c r="N281" s="123">
        <v>604097</v>
      </c>
      <c r="O281" s="123">
        <v>728324</v>
      </c>
      <c r="P281" s="123">
        <v>822399</v>
      </c>
      <c r="Q281" s="123">
        <v>836268</v>
      </c>
      <c r="R281" s="123">
        <v>1046051</v>
      </c>
      <c r="S281" s="123">
        <v>1195858</v>
      </c>
      <c r="T281" s="123">
        <v>1043728</v>
      </c>
    </row>
    <row r="282" spans="1:20" x14ac:dyDescent="0.2">
      <c r="A282" s="278" t="s">
        <v>1889</v>
      </c>
      <c r="B282" s="123">
        <v>35755</v>
      </c>
      <c r="C282" s="123">
        <v>39646</v>
      </c>
      <c r="D282" s="123">
        <v>54878</v>
      </c>
      <c r="E282" s="123">
        <v>91734</v>
      </c>
      <c r="F282" s="123">
        <v>104715</v>
      </c>
      <c r="G282" s="123">
        <v>178597</v>
      </c>
      <c r="H282" s="123">
        <v>171856</v>
      </c>
      <c r="I282" s="123">
        <v>230316</v>
      </c>
      <c r="J282" s="123">
        <v>285215</v>
      </c>
      <c r="K282" s="123">
        <v>379584</v>
      </c>
      <c r="L282" s="123">
        <v>676705</v>
      </c>
      <c r="M282" s="123">
        <v>547557</v>
      </c>
      <c r="N282" s="123">
        <v>669684</v>
      </c>
      <c r="O282" s="123">
        <v>920408</v>
      </c>
      <c r="P282" s="123">
        <v>929603</v>
      </c>
      <c r="Q282" s="123">
        <v>1204261</v>
      </c>
      <c r="R282" s="123">
        <v>1539342</v>
      </c>
      <c r="S282" s="123">
        <v>1370124</v>
      </c>
      <c r="T282" s="123">
        <v>971533</v>
      </c>
    </row>
    <row r="283" spans="1:20" x14ac:dyDescent="0.2">
      <c r="A283" s="278" t="s">
        <v>1848</v>
      </c>
      <c r="B283" s="123">
        <v>20468</v>
      </c>
      <c r="C283" s="123">
        <v>49438</v>
      </c>
      <c r="D283" s="123">
        <v>59875</v>
      </c>
      <c r="E283" s="123">
        <v>32772</v>
      </c>
      <c r="F283" s="123">
        <v>60010</v>
      </c>
      <c r="G283" s="123">
        <v>157190</v>
      </c>
      <c r="H283" s="123">
        <v>221181</v>
      </c>
      <c r="I283" s="123">
        <v>389675</v>
      </c>
      <c r="J283" s="123">
        <v>475048</v>
      </c>
      <c r="K283" s="123">
        <v>744586</v>
      </c>
      <c r="L283" s="123">
        <v>982451</v>
      </c>
      <c r="M283" s="123">
        <v>783345</v>
      </c>
      <c r="N283" s="123">
        <v>932007</v>
      </c>
      <c r="O283" s="123">
        <v>956653</v>
      </c>
      <c r="P283" s="123">
        <v>1100073</v>
      </c>
      <c r="Q283" s="123">
        <v>1254512</v>
      </c>
      <c r="R283" s="123">
        <v>1270985</v>
      </c>
      <c r="S283" s="123">
        <v>844124</v>
      </c>
      <c r="T283" s="123">
        <v>829259</v>
      </c>
    </row>
    <row r="284" spans="1:20" x14ac:dyDescent="0.2">
      <c r="A284" s="278" t="s">
        <v>1811</v>
      </c>
      <c r="B284" s="123">
        <v>51444</v>
      </c>
      <c r="C284" s="123">
        <v>40653</v>
      </c>
      <c r="D284" s="123">
        <v>49644</v>
      </c>
      <c r="E284" s="123">
        <v>49735</v>
      </c>
      <c r="F284" s="123">
        <v>72475</v>
      </c>
      <c r="G284" s="123">
        <v>91022</v>
      </c>
      <c r="H284" s="123">
        <v>93844</v>
      </c>
      <c r="I284" s="123">
        <v>93485</v>
      </c>
      <c r="J284" s="123">
        <v>120742</v>
      </c>
      <c r="K284" s="123">
        <v>169970</v>
      </c>
      <c r="L284" s="123">
        <v>197777</v>
      </c>
      <c r="M284" s="123">
        <v>225399</v>
      </c>
      <c r="N284" s="123">
        <v>347552</v>
      </c>
      <c r="O284" s="123">
        <v>482150</v>
      </c>
      <c r="P284" s="123">
        <v>567371</v>
      </c>
      <c r="Q284" s="123">
        <v>733869</v>
      </c>
      <c r="R284" s="123">
        <v>936765</v>
      </c>
      <c r="S284" s="123">
        <v>965091</v>
      </c>
      <c r="T284" s="123">
        <v>818868</v>
      </c>
    </row>
    <row r="285" spans="1:20" x14ac:dyDescent="0.2">
      <c r="A285" s="278" t="s">
        <v>1820</v>
      </c>
      <c r="B285" s="123">
        <v>35265</v>
      </c>
      <c r="C285" s="123">
        <v>49058</v>
      </c>
      <c r="D285" s="123">
        <v>71884</v>
      </c>
      <c r="E285" s="123">
        <v>83261</v>
      </c>
      <c r="F285" s="123">
        <v>89944</v>
      </c>
      <c r="G285" s="123">
        <v>114090</v>
      </c>
      <c r="H285" s="123">
        <v>154199</v>
      </c>
      <c r="I285" s="123">
        <v>195434</v>
      </c>
      <c r="J285" s="123">
        <v>256132</v>
      </c>
      <c r="K285" s="123">
        <v>365600</v>
      </c>
      <c r="L285" s="123">
        <v>425700</v>
      </c>
      <c r="M285" s="123">
        <v>365234</v>
      </c>
      <c r="N285" s="123">
        <v>503705</v>
      </c>
      <c r="O285" s="123">
        <v>674080</v>
      </c>
      <c r="P285" s="123">
        <v>698813</v>
      </c>
      <c r="Q285" s="123">
        <v>764530</v>
      </c>
      <c r="R285" s="123">
        <v>773911</v>
      </c>
      <c r="S285" s="123">
        <v>861595</v>
      </c>
      <c r="T285" s="123">
        <v>818106</v>
      </c>
    </row>
    <row r="286" spans="1:20" x14ac:dyDescent="0.2">
      <c r="A286" s="278" t="s">
        <v>1956</v>
      </c>
      <c r="B286" s="123">
        <v>26590</v>
      </c>
      <c r="C286" s="123">
        <v>28462</v>
      </c>
      <c r="D286" s="123">
        <v>35407</v>
      </c>
      <c r="E286" s="123">
        <v>52382</v>
      </c>
      <c r="F286" s="123">
        <v>80733</v>
      </c>
      <c r="G286" s="123">
        <v>128159</v>
      </c>
      <c r="H286" s="123">
        <v>135108</v>
      </c>
      <c r="I286" s="123">
        <v>166741</v>
      </c>
      <c r="J286" s="123">
        <v>236583</v>
      </c>
      <c r="K286" s="123">
        <v>413478</v>
      </c>
      <c r="L286" s="123">
        <v>549748</v>
      </c>
      <c r="M286" s="123">
        <v>502402</v>
      </c>
      <c r="N286" s="123">
        <v>712152</v>
      </c>
      <c r="O286" s="123">
        <v>766941</v>
      </c>
      <c r="P286" s="123">
        <v>632304</v>
      </c>
      <c r="Q286" s="123">
        <v>683780</v>
      </c>
      <c r="R286" s="123">
        <v>799290</v>
      </c>
      <c r="S286" s="123">
        <v>822613</v>
      </c>
      <c r="T286" s="123">
        <v>806175</v>
      </c>
    </row>
    <row r="287" spans="1:20" x14ac:dyDescent="0.2">
      <c r="A287" s="278" t="s">
        <v>1854</v>
      </c>
      <c r="B287" s="123">
        <v>11679</v>
      </c>
      <c r="C287" s="123">
        <v>15996</v>
      </c>
      <c r="D287" s="123">
        <v>17292</v>
      </c>
      <c r="E287" s="123">
        <v>22235</v>
      </c>
      <c r="F287" s="123">
        <v>35191</v>
      </c>
      <c r="G287" s="123">
        <v>64594</v>
      </c>
      <c r="H287" s="123">
        <v>98052</v>
      </c>
      <c r="I287" s="123">
        <v>140442</v>
      </c>
      <c r="J287" s="123">
        <v>194751</v>
      </c>
      <c r="K287" s="123">
        <v>270548</v>
      </c>
      <c r="L287" s="123">
        <v>375191</v>
      </c>
      <c r="M287" s="123">
        <v>418084</v>
      </c>
      <c r="N287" s="123">
        <v>400000</v>
      </c>
      <c r="O287" s="123">
        <v>447188</v>
      </c>
      <c r="P287" s="123">
        <v>541666</v>
      </c>
      <c r="Q287" s="123">
        <v>602390</v>
      </c>
      <c r="R287" s="123">
        <v>739518</v>
      </c>
      <c r="S287" s="123">
        <v>758335</v>
      </c>
      <c r="T287" s="123">
        <v>764811</v>
      </c>
    </row>
    <row r="288" spans="1:20" x14ac:dyDescent="0.2">
      <c r="A288" s="278" t="s">
        <v>1819</v>
      </c>
      <c r="B288" s="123">
        <v>10467</v>
      </c>
      <c r="C288" s="123">
        <v>14795</v>
      </c>
      <c r="D288" s="123">
        <v>32726</v>
      </c>
      <c r="E288" s="123">
        <v>39697</v>
      </c>
      <c r="F288" s="123">
        <v>42082</v>
      </c>
      <c r="G288" s="123">
        <v>5606</v>
      </c>
      <c r="H288" s="123">
        <v>14955</v>
      </c>
      <c r="I288" s="123">
        <v>40811</v>
      </c>
      <c r="J288" s="123">
        <v>49116</v>
      </c>
      <c r="K288" s="123">
        <v>68738</v>
      </c>
      <c r="L288" s="123">
        <v>127116</v>
      </c>
      <c r="M288" s="123">
        <v>183835</v>
      </c>
      <c r="N288" s="123">
        <v>358977</v>
      </c>
      <c r="O288" s="123">
        <v>382465</v>
      </c>
      <c r="P288" s="123">
        <v>491182</v>
      </c>
      <c r="Q288" s="123">
        <v>689409</v>
      </c>
      <c r="R288" s="123">
        <v>774384</v>
      </c>
      <c r="S288" s="123">
        <v>790923</v>
      </c>
      <c r="T288" s="123">
        <v>754818</v>
      </c>
    </row>
    <row r="289" spans="1:20" x14ac:dyDescent="0.2">
      <c r="A289" s="278" t="s">
        <v>1966</v>
      </c>
      <c r="B289" s="123">
        <v>54973</v>
      </c>
      <c r="C289" s="123">
        <v>49612</v>
      </c>
      <c r="D289" s="123">
        <v>61030</v>
      </c>
      <c r="E289" s="123">
        <v>57368</v>
      </c>
      <c r="F289" s="123">
        <v>18537</v>
      </c>
      <c r="G289" s="123">
        <v>44719</v>
      </c>
      <c r="H289" s="123">
        <v>85230</v>
      </c>
      <c r="I289" s="123">
        <v>132443</v>
      </c>
      <c r="J289" s="123">
        <v>200390</v>
      </c>
      <c r="K289" s="123">
        <v>356635</v>
      </c>
      <c r="L289" s="123">
        <v>505473</v>
      </c>
      <c r="M289" s="123">
        <v>348342</v>
      </c>
      <c r="N289" s="123">
        <v>611576</v>
      </c>
      <c r="O289" s="123">
        <v>850251</v>
      </c>
      <c r="P289" s="123">
        <v>786926</v>
      </c>
      <c r="Q289" s="123">
        <v>875043</v>
      </c>
      <c r="R289" s="123">
        <v>767983</v>
      </c>
      <c r="S289" s="123">
        <v>880511</v>
      </c>
      <c r="T289" s="123">
        <v>720370</v>
      </c>
    </row>
    <row r="290" spans="1:20" x14ac:dyDescent="0.2">
      <c r="A290" s="278" t="s">
        <v>1976</v>
      </c>
      <c r="B290" s="123">
        <v>9273</v>
      </c>
      <c r="C290" s="123">
        <v>10433</v>
      </c>
      <c r="D290" s="123">
        <v>15597</v>
      </c>
      <c r="E290" s="123">
        <v>20528</v>
      </c>
      <c r="F290" s="123">
        <v>28726</v>
      </c>
      <c r="G290" s="123">
        <v>39820</v>
      </c>
      <c r="H290" s="123">
        <v>62927</v>
      </c>
      <c r="I290" s="123">
        <v>93015</v>
      </c>
      <c r="J290" s="123">
        <v>149627</v>
      </c>
      <c r="K290" s="123">
        <v>226117</v>
      </c>
      <c r="L290" s="123">
        <v>298793</v>
      </c>
      <c r="M290" s="123">
        <v>239605</v>
      </c>
      <c r="N290" s="123">
        <v>381996</v>
      </c>
      <c r="O290" s="123">
        <v>583884</v>
      </c>
      <c r="P290" s="123">
        <v>622925</v>
      </c>
      <c r="Q290" s="123">
        <v>682604</v>
      </c>
      <c r="R290" s="123">
        <v>804333</v>
      </c>
      <c r="S290" s="123">
        <v>758079</v>
      </c>
      <c r="T290" s="123">
        <v>675612</v>
      </c>
    </row>
    <row r="291" spans="1:20" x14ac:dyDescent="0.2">
      <c r="A291" s="278" t="s">
        <v>1995</v>
      </c>
      <c r="B291" s="123">
        <v>104731</v>
      </c>
      <c r="C291" s="123">
        <v>103749</v>
      </c>
      <c r="D291" s="123">
        <v>129016</v>
      </c>
      <c r="E291" s="123">
        <v>123963</v>
      </c>
      <c r="F291" s="123">
        <v>127266</v>
      </c>
      <c r="G291" s="123">
        <v>147999</v>
      </c>
      <c r="H291" s="123">
        <v>218695</v>
      </c>
      <c r="I291" s="123">
        <v>315112</v>
      </c>
      <c r="J291" s="123">
        <v>386716</v>
      </c>
      <c r="K291" s="123">
        <v>557998</v>
      </c>
      <c r="L291" s="123">
        <v>789391</v>
      </c>
      <c r="M291" s="123">
        <v>652299</v>
      </c>
      <c r="N291" s="123">
        <v>1195828</v>
      </c>
      <c r="O291" s="123">
        <v>1455581</v>
      </c>
      <c r="P291" s="123">
        <v>1530604</v>
      </c>
      <c r="Q291" s="123">
        <v>1099273</v>
      </c>
      <c r="R291" s="123">
        <v>930739</v>
      </c>
      <c r="S291" s="123">
        <v>851888</v>
      </c>
      <c r="T291" s="123">
        <v>634409</v>
      </c>
    </row>
    <row r="292" spans="1:20" x14ac:dyDescent="0.2">
      <c r="A292" s="278" t="s">
        <v>1942</v>
      </c>
      <c r="B292" s="123">
        <v>62792</v>
      </c>
      <c r="C292" s="123">
        <v>61004</v>
      </c>
      <c r="D292" s="123">
        <v>82808</v>
      </c>
      <c r="E292" s="123">
        <v>93162</v>
      </c>
      <c r="F292" s="123">
        <v>91002</v>
      </c>
      <c r="G292" s="123">
        <v>145293</v>
      </c>
      <c r="H292" s="123">
        <v>185859</v>
      </c>
      <c r="I292" s="123">
        <v>257650</v>
      </c>
      <c r="J292" s="123">
        <v>327786</v>
      </c>
      <c r="K292" s="123">
        <v>454885</v>
      </c>
      <c r="L292" s="123">
        <v>511628</v>
      </c>
      <c r="M292" s="123">
        <v>415659</v>
      </c>
      <c r="N292" s="123">
        <v>570886</v>
      </c>
      <c r="O292" s="123">
        <v>656686</v>
      </c>
      <c r="P292" s="123">
        <v>641528</v>
      </c>
      <c r="Q292" s="123">
        <v>679906</v>
      </c>
      <c r="R292" s="123">
        <v>716760</v>
      </c>
      <c r="S292" s="123">
        <v>709855</v>
      </c>
      <c r="T292" s="123">
        <v>631928</v>
      </c>
    </row>
    <row r="293" spans="1:20" x14ac:dyDescent="0.2">
      <c r="A293" s="278" t="s">
        <v>1997</v>
      </c>
      <c r="B293" s="123">
        <v>10724</v>
      </c>
      <c r="C293" s="123">
        <v>13079</v>
      </c>
      <c r="D293" s="123">
        <v>14433</v>
      </c>
      <c r="E293" s="123">
        <v>17656</v>
      </c>
      <c r="F293" s="123">
        <v>24664</v>
      </c>
      <c r="G293" s="123">
        <v>35374</v>
      </c>
      <c r="H293" s="123">
        <v>41841</v>
      </c>
      <c r="I293" s="123">
        <v>60888</v>
      </c>
      <c r="J293" s="123">
        <v>100854</v>
      </c>
      <c r="K293" s="123">
        <v>167850</v>
      </c>
      <c r="L293" s="123">
        <v>277437</v>
      </c>
      <c r="M293" s="123">
        <v>209895</v>
      </c>
      <c r="N293" s="123">
        <v>354967</v>
      </c>
      <c r="O293" s="123">
        <v>465328</v>
      </c>
      <c r="P293" s="123">
        <v>533248</v>
      </c>
      <c r="Q293" s="123">
        <v>618884</v>
      </c>
      <c r="R293" s="123">
        <v>610085</v>
      </c>
      <c r="S293" s="123">
        <v>635497</v>
      </c>
      <c r="T293" s="123">
        <v>599156</v>
      </c>
    </row>
    <row r="294" spans="1:20" x14ac:dyDescent="0.2">
      <c r="A294" s="278" t="s">
        <v>1849</v>
      </c>
      <c r="B294" s="123">
        <v>17245</v>
      </c>
      <c r="C294" s="123">
        <v>10290</v>
      </c>
      <c r="D294" s="123">
        <v>11017</v>
      </c>
      <c r="E294" s="123">
        <v>7664</v>
      </c>
      <c r="F294" s="123">
        <v>14616</v>
      </c>
      <c r="G294" s="123">
        <v>24516</v>
      </c>
      <c r="H294" s="123">
        <v>49274</v>
      </c>
      <c r="I294" s="123">
        <v>86715</v>
      </c>
      <c r="J294" s="123">
        <v>211279</v>
      </c>
      <c r="K294" s="123">
        <v>366554</v>
      </c>
      <c r="L294" s="123">
        <v>921205</v>
      </c>
      <c r="M294" s="123">
        <v>528107</v>
      </c>
      <c r="N294" s="123">
        <v>412751</v>
      </c>
      <c r="O294" s="123">
        <v>487829</v>
      </c>
      <c r="P294" s="123">
        <v>507337</v>
      </c>
      <c r="Q294" s="123">
        <v>507535</v>
      </c>
      <c r="R294" s="123">
        <v>524252</v>
      </c>
      <c r="S294" s="123">
        <v>428212</v>
      </c>
      <c r="T294" s="123">
        <v>560546</v>
      </c>
    </row>
    <row r="295" spans="1:20" x14ac:dyDescent="0.2">
      <c r="A295" s="278" t="s">
        <v>1877</v>
      </c>
      <c r="B295" s="123">
        <v>11817</v>
      </c>
      <c r="C295" s="123">
        <v>10079</v>
      </c>
      <c r="D295" s="123">
        <v>13308</v>
      </c>
      <c r="E295" s="123">
        <v>13893</v>
      </c>
      <c r="F295" s="123">
        <v>18056</v>
      </c>
      <c r="G295" s="123">
        <v>24171</v>
      </c>
      <c r="H295" s="123">
        <v>34879</v>
      </c>
      <c r="I295" s="123">
        <v>45692</v>
      </c>
      <c r="J295" s="123">
        <v>62104</v>
      </c>
      <c r="K295" s="123">
        <v>93091</v>
      </c>
      <c r="L295" s="123">
        <v>124933</v>
      </c>
      <c r="M295" s="123">
        <v>127641</v>
      </c>
      <c r="N295" s="123">
        <v>178630</v>
      </c>
      <c r="O295" s="123">
        <v>236878</v>
      </c>
      <c r="P295" s="123">
        <v>278874</v>
      </c>
      <c r="Q295" s="123">
        <v>321748</v>
      </c>
      <c r="R295" s="123">
        <v>493063</v>
      </c>
      <c r="S295" s="123">
        <v>591432</v>
      </c>
      <c r="T295" s="123">
        <v>558800</v>
      </c>
    </row>
    <row r="296" spans="1:20" x14ac:dyDescent="0.2">
      <c r="A296" s="278" t="s">
        <v>1933</v>
      </c>
      <c r="B296" s="123">
        <v>39668</v>
      </c>
      <c r="C296" s="123">
        <v>55063</v>
      </c>
      <c r="D296" s="123">
        <v>89711</v>
      </c>
      <c r="E296" s="123">
        <v>103088</v>
      </c>
      <c r="F296" s="123">
        <v>144883</v>
      </c>
      <c r="G296" s="123">
        <v>228629</v>
      </c>
      <c r="H296" s="123">
        <v>265096</v>
      </c>
      <c r="I296" s="123">
        <v>249349</v>
      </c>
      <c r="J296" s="123">
        <v>328729</v>
      </c>
      <c r="K296" s="123">
        <v>501496</v>
      </c>
      <c r="L296" s="123">
        <v>609685</v>
      </c>
      <c r="M296" s="123">
        <v>534327</v>
      </c>
      <c r="N296" s="123">
        <v>651831</v>
      </c>
      <c r="O296" s="123">
        <v>680602</v>
      </c>
      <c r="P296" s="123">
        <v>573797</v>
      </c>
      <c r="Q296" s="123">
        <v>569228</v>
      </c>
      <c r="R296" s="123">
        <v>576417</v>
      </c>
      <c r="S296" s="123">
        <v>519745</v>
      </c>
      <c r="T296" s="123">
        <v>542517</v>
      </c>
    </row>
    <row r="297" spans="1:20" x14ac:dyDescent="0.2">
      <c r="A297" s="278" t="s">
        <v>1916</v>
      </c>
      <c r="B297" s="123">
        <v>45713</v>
      </c>
      <c r="C297" s="123">
        <v>61513</v>
      </c>
      <c r="D297" s="123">
        <v>78202</v>
      </c>
      <c r="E297" s="123">
        <v>89860</v>
      </c>
      <c r="F297" s="123">
        <v>91698</v>
      </c>
      <c r="G297" s="123">
        <v>149434</v>
      </c>
      <c r="H297" s="123">
        <v>194597</v>
      </c>
      <c r="I297" s="123">
        <v>278888</v>
      </c>
      <c r="J297" s="123">
        <v>364599</v>
      </c>
      <c r="K297" s="123">
        <v>458985</v>
      </c>
      <c r="L297" s="123">
        <v>556830</v>
      </c>
      <c r="M297" s="123">
        <v>422496</v>
      </c>
      <c r="N297" s="123">
        <v>518470</v>
      </c>
      <c r="O297" s="123">
        <v>644659</v>
      </c>
      <c r="P297" s="123">
        <v>653974</v>
      </c>
      <c r="Q297" s="123">
        <v>571140</v>
      </c>
      <c r="R297" s="123">
        <v>654783</v>
      </c>
      <c r="S297" s="123">
        <v>615113</v>
      </c>
      <c r="T297" s="123">
        <v>541321</v>
      </c>
    </row>
    <row r="298" spans="1:20" x14ac:dyDescent="0.2">
      <c r="A298" s="278" t="s">
        <v>2025</v>
      </c>
      <c r="B298" s="123">
        <v>27499</v>
      </c>
      <c r="C298" s="123">
        <v>34285</v>
      </c>
      <c r="D298" s="123">
        <v>41603</v>
      </c>
      <c r="E298" s="123">
        <v>43493</v>
      </c>
      <c r="F298" s="123">
        <v>59597</v>
      </c>
      <c r="G298" s="123">
        <v>80251</v>
      </c>
      <c r="H298" s="123">
        <v>107737</v>
      </c>
      <c r="I298" s="123">
        <v>135344</v>
      </c>
      <c r="J298" s="123">
        <v>161978</v>
      </c>
      <c r="K298" s="123">
        <v>216017</v>
      </c>
      <c r="L298" s="123">
        <v>250953</v>
      </c>
      <c r="M298" s="123">
        <v>208533</v>
      </c>
      <c r="N298" s="123">
        <v>276450</v>
      </c>
      <c r="O298" s="123">
        <v>373669</v>
      </c>
      <c r="P298" s="123">
        <v>386454</v>
      </c>
      <c r="Q298" s="123">
        <v>413168</v>
      </c>
      <c r="R298" s="123">
        <v>473794</v>
      </c>
      <c r="S298" s="123">
        <v>491906</v>
      </c>
      <c r="T298" s="123">
        <v>476828</v>
      </c>
    </row>
    <row r="299" spans="1:20" x14ac:dyDescent="0.2">
      <c r="A299" s="278" t="s">
        <v>1873</v>
      </c>
      <c r="B299" s="123">
        <v>11155</v>
      </c>
      <c r="C299" s="123">
        <v>11029</v>
      </c>
      <c r="D299" s="123">
        <v>10593</v>
      </c>
      <c r="E299" s="123">
        <v>14588</v>
      </c>
      <c r="F299" s="123">
        <v>18231</v>
      </c>
      <c r="G299" s="123">
        <v>32179</v>
      </c>
      <c r="H299" s="123">
        <v>51040</v>
      </c>
      <c r="I299" s="123">
        <v>67242</v>
      </c>
      <c r="J299" s="123">
        <v>80309</v>
      </c>
      <c r="K299" s="123">
        <v>122137</v>
      </c>
      <c r="L299" s="123">
        <v>174789</v>
      </c>
      <c r="M299" s="123">
        <v>153372</v>
      </c>
      <c r="N299" s="123">
        <v>193288</v>
      </c>
      <c r="O299" s="123">
        <v>310995</v>
      </c>
      <c r="P299" s="123">
        <v>479066</v>
      </c>
      <c r="Q299" s="123">
        <v>394603</v>
      </c>
      <c r="R299" s="123">
        <v>413457</v>
      </c>
      <c r="S299" s="123">
        <v>530888</v>
      </c>
      <c r="T299" s="123">
        <v>466703</v>
      </c>
    </row>
    <row r="300" spans="1:20" x14ac:dyDescent="0.2">
      <c r="A300" s="278" t="s">
        <v>1839</v>
      </c>
      <c r="B300" s="123">
        <v>29263</v>
      </c>
      <c r="C300" s="123">
        <v>25891</v>
      </c>
      <c r="D300" s="123">
        <v>44545</v>
      </c>
      <c r="E300" s="123">
        <v>38661</v>
      </c>
      <c r="F300" s="123">
        <v>33675</v>
      </c>
      <c r="G300" s="123">
        <v>50444</v>
      </c>
      <c r="H300" s="123">
        <v>69486</v>
      </c>
      <c r="I300" s="123">
        <v>93967</v>
      </c>
      <c r="J300" s="123">
        <v>110641</v>
      </c>
      <c r="K300" s="123">
        <v>138408</v>
      </c>
      <c r="L300" s="123">
        <v>163009</v>
      </c>
      <c r="M300" s="123">
        <v>156893</v>
      </c>
      <c r="N300" s="123">
        <v>199485</v>
      </c>
      <c r="O300" s="123">
        <v>298872</v>
      </c>
      <c r="P300" s="123">
        <v>300109</v>
      </c>
      <c r="Q300" s="123">
        <v>343655</v>
      </c>
      <c r="R300" s="123">
        <v>379280</v>
      </c>
      <c r="S300" s="123">
        <v>430405</v>
      </c>
      <c r="T300" s="123">
        <v>428833</v>
      </c>
    </row>
    <row r="301" spans="1:20" x14ac:dyDescent="0.2">
      <c r="A301" s="278" t="s">
        <v>1953</v>
      </c>
      <c r="B301" s="123">
        <v>9009</v>
      </c>
      <c r="C301" s="123">
        <v>8100</v>
      </c>
      <c r="D301" s="123">
        <v>13643</v>
      </c>
      <c r="E301" s="123">
        <v>24725</v>
      </c>
      <c r="F301" s="123">
        <v>52745</v>
      </c>
      <c r="G301" s="123">
        <v>92855</v>
      </c>
      <c r="H301" s="123">
        <v>144329</v>
      </c>
      <c r="I301" s="123">
        <v>249252</v>
      </c>
      <c r="J301" s="123">
        <v>372213</v>
      </c>
      <c r="K301" s="123">
        <v>586581</v>
      </c>
      <c r="L301" s="123">
        <v>756628</v>
      </c>
      <c r="M301" s="123">
        <v>360368</v>
      </c>
      <c r="N301" s="123">
        <v>556383</v>
      </c>
      <c r="O301" s="123">
        <v>714708</v>
      </c>
      <c r="P301" s="123">
        <v>732327</v>
      </c>
      <c r="Q301" s="123">
        <v>784923</v>
      </c>
      <c r="R301" s="123">
        <v>510623</v>
      </c>
      <c r="S301" s="123">
        <v>351571</v>
      </c>
      <c r="T301" s="123">
        <v>422023</v>
      </c>
    </row>
    <row r="302" spans="1:20" x14ac:dyDescent="0.2">
      <c r="A302" s="278" t="s">
        <v>1924</v>
      </c>
      <c r="B302" s="123">
        <v>38558</v>
      </c>
      <c r="C302" s="123">
        <v>36787</v>
      </c>
      <c r="D302" s="123">
        <v>57870</v>
      </c>
      <c r="E302" s="123">
        <v>69382</v>
      </c>
      <c r="F302" s="123">
        <v>73185</v>
      </c>
      <c r="G302" s="123">
        <v>111360</v>
      </c>
      <c r="H302" s="123">
        <v>138033</v>
      </c>
      <c r="I302" s="123">
        <v>193529</v>
      </c>
      <c r="J302" s="123">
        <v>217887</v>
      </c>
      <c r="K302" s="123">
        <v>325297</v>
      </c>
      <c r="L302" s="123">
        <v>407459</v>
      </c>
      <c r="M302" s="123">
        <v>345791</v>
      </c>
      <c r="N302" s="123">
        <v>395889</v>
      </c>
      <c r="O302" s="123">
        <v>394937</v>
      </c>
      <c r="P302" s="123">
        <v>359317</v>
      </c>
      <c r="Q302" s="123">
        <v>321898</v>
      </c>
      <c r="R302" s="123">
        <v>418561</v>
      </c>
      <c r="S302" s="123">
        <v>366498</v>
      </c>
      <c r="T302" s="123">
        <v>420269</v>
      </c>
    </row>
    <row r="303" spans="1:20" x14ac:dyDescent="0.2">
      <c r="A303" s="278" t="s">
        <v>1925</v>
      </c>
      <c r="B303" s="123">
        <v>20060</v>
      </c>
      <c r="C303" s="123">
        <v>21996</v>
      </c>
      <c r="D303" s="123">
        <v>26082</v>
      </c>
      <c r="E303" s="123">
        <v>26059</v>
      </c>
      <c r="F303" s="123">
        <v>30088</v>
      </c>
      <c r="G303" s="123">
        <v>40626</v>
      </c>
      <c r="H303" s="123">
        <v>58826</v>
      </c>
      <c r="I303" s="123">
        <v>91195</v>
      </c>
      <c r="J303" s="123">
        <v>135966</v>
      </c>
      <c r="K303" s="123">
        <v>182632</v>
      </c>
      <c r="L303" s="123">
        <v>231710</v>
      </c>
      <c r="M303" s="123">
        <v>192294</v>
      </c>
      <c r="N303" s="123">
        <v>251332</v>
      </c>
      <c r="O303" s="123">
        <v>280143</v>
      </c>
      <c r="P303" s="123">
        <v>250069</v>
      </c>
      <c r="Q303" s="123">
        <v>250686</v>
      </c>
      <c r="R303" s="123">
        <v>313707</v>
      </c>
      <c r="S303" s="123">
        <v>289492</v>
      </c>
      <c r="T303" s="123">
        <v>400428</v>
      </c>
    </row>
    <row r="304" spans="1:20" x14ac:dyDescent="0.2">
      <c r="A304" s="278" t="s">
        <v>2036</v>
      </c>
      <c r="B304" s="123" t="s">
        <v>356</v>
      </c>
      <c r="C304" s="123" t="s">
        <v>356</v>
      </c>
      <c r="D304" s="123" t="s">
        <v>356</v>
      </c>
      <c r="E304" s="123">
        <v>182</v>
      </c>
      <c r="F304" s="123">
        <v>2369</v>
      </c>
      <c r="G304" s="123">
        <v>10021</v>
      </c>
      <c r="H304" s="123">
        <v>10458</v>
      </c>
      <c r="I304" s="123">
        <v>28097</v>
      </c>
      <c r="J304" s="123">
        <v>45718</v>
      </c>
      <c r="K304" s="123">
        <v>51722</v>
      </c>
      <c r="L304" s="123">
        <v>45696</v>
      </c>
      <c r="M304" s="123">
        <v>135426</v>
      </c>
      <c r="N304" s="123">
        <v>194603</v>
      </c>
      <c r="O304" s="123">
        <v>219007</v>
      </c>
      <c r="P304" s="123">
        <v>182320</v>
      </c>
      <c r="Q304" s="123">
        <v>142245</v>
      </c>
      <c r="R304" s="123">
        <v>123692</v>
      </c>
      <c r="S304" s="123">
        <v>340316</v>
      </c>
      <c r="T304" s="123">
        <v>395078</v>
      </c>
    </row>
    <row r="305" spans="1:20" x14ac:dyDescent="0.2">
      <c r="A305" s="278" t="s">
        <v>1812</v>
      </c>
      <c r="B305" s="123">
        <v>11369</v>
      </c>
      <c r="C305" s="123">
        <v>10433</v>
      </c>
      <c r="D305" s="123">
        <v>16406</v>
      </c>
      <c r="E305" s="123">
        <v>20561</v>
      </c>
      <c r="F305" s="123">
        <v>25156</v>
      </c>
      <c r="G305" s="123">
        <v>29465</v>
      </c>
      <c r="H305" s="123">
        <v>45177</v>
      </c>
      <c r="I305" s="123">
        <v>53603</v>
      </c>
      <c r="J305" s="123">
        <v>69776</v>
      </c>
      <c r="K305" s="123">
        <v>88293</v>
      </c>
      <c r="L305" s="123">
        <v>109554</v>
      </c>
      <c r="M305" s="123">
        <v>90726</v>
      </c>
      <c r="N305" s="123">
        <v>134734</v>
      </c>
      <c r="O305" s="123">
        <v>231481</v>
      </c>
      <c r="P305" s="123">
        <v>270811</v>
      </c>
      <c r="Q305" s="123">
        <v>340951</v>
      </c>
      <c r="R305" s="123">
        <v>327474</v>
      </c>
      <c r="S305" s="123">
        <v>376339</v>
      </c>
      <c r="T305" s="123">
        <v>393016</v>
      </c>
    </row>
    <row r="306" spans="1:20" x14ac:dyDescent="0.2">
      <c r="A306" s="278" t="s">
        <v>1900</v>
      </c>
      <c r="B306" s="123">
        <v>6999</v>
      </c>
      <c r="C306" s="123">
        <v>6396</v>
      </c>
      <c r="D306" s="123">
        <v>8576</v>
      </c>
      <c r="E306" s="123">
        <v>9015</v>
      </c>
      <c r="F306" s="123">
        <v>12142</v>
      </c>
      <c r="G306" s="123">
        <v>19147</v>
      </c>
      <c r="H306" s="123">
        <v>21597</v>
      </c>
      <c r="I306" s="123">
        <v>30358</v>
      </c>
      <c r="J306" s="123">
        <v>38277</v>
      </c>
      <c r="K306" s="123">
        <v>59358</v>
      </c>
      <c r="L306" s="123">
        <v>95044</v>
      </c>
      <c r="M306" s="123">
        <v>91395</v>
      </c>
      <c r="N306" s="123">
        <v>125313</v>
      </c>
      <c r="O306" s="123">
        <v>165363</v>
      </c>
      <c r="P306" s="123">
        <v>208972</v>
      </c>
      <c r="Q306" s="123">
        <v>314070</v>
      </c>
      <c r="R306" s="123">
        <v>384357</v>
      </c>
      <c r="S306" s="123">
        <v>427887</v>
      </c>
      <c r="T306" s="123">
        <v>356712</v>
      </c>
    </row>
    <row r="307" spans="1:20" x14ac:dyDescent="0.2">
      <c r="A307" s="278" t="s">
        <v>1940</v>
      </c>
      <c r="B307" s="123">
        <v>23973</v>
      </c>
      <c r="C307" s="123">
        <v>14564</v>
      </c>
      <c r="D307" s="123">
        <v>19239</v>
      </c>
      <c r="E307" s="123">
        <v>25041</v>
      </c>
      <c r="F307" s="123">
        <v>36196</v>
      </c>
      <c r="G307" s="123">
        <v>50554</v>
      </c>
      <c r="H307" s="123">
        <v>105696</v>
      </c>
      <c r="I307" s="123">
        <v>136926</v>
      </c>
      <c r="J307" s="123">
        <v>608542</v>
      </c>
      <c r="K307" s="123">
        <v>208423</v>
      </c>
      <c r="L307" s="123">
        <v>288992</v>
      </c>
      <c r="M307" s="123">
        <v>237737</v>
      </c>
      <c r="N307" s="123">
        <v>300446</v>
      </c>
      <c r="O307" s="123">
        <v>345378</v>
      </c>
      <c r="P307" s="123">
        <v>279718</v>
      </c>
      <c r="Q307" s="123">
        <v>282254</v>
      </c>
      <c r="R307" s="123">
        <v>322318</v>
      </c>
      <c r="S307" s="123">
        <v>316224</v>
      </c>
      <c r="T307" s="123">
        <v>344872</v>
      </c>
    </row>
    <row r="308" spans="1:20" x14ac:dyDescent="0.2">
      <c r="A308" s="278" t="s">
        <v>1870</v>
      </c>
      <c r="B308" s="123">
        <v>6828</v>
      </c>
      <c r="C308" s="123">
        <v>5345</v>
      </c>
      <c r="D308" s="123">
        <v>5570</v>
      </c>
      <c r="E308" s="123">
        <v>7880</v>
      </c>
      <c r="F308" s="123">
        <v>9643</v>
      </c>
      <c r="G308" s="123">
        <v>15275</v>
      </c>
      <c r="H308" s="123">
        <v>19406</v>
      </c>
      <c r="I308" s="123">
        <v>28400</v>
      </c>
      <c r="J308" s="123">
        <v>43077</v>
      </c>
      <c r="K308" s="123">
        <v>77449</v>
      </c>
      <c r="L308" s="123">
        <v>123072</v>
      </c>
      <c r="M308" s="123">
        <v>125244</v>
      </c>
      <c r="N308" s="123">
        <v>120962</v>
      </c>
      <c r="O308" s="123">
        <v>88536</v>
      </c>
      <c r="P308" s="123">
        <v>152948</v>
      </c>
      <c r="Q308" s="123">
        <v>186847</v>
      </c>
      <c r="R308" s="123">
        <v>292231</v>
      </c>
      <c r="S308" s="123">
        <v>344087</v>
      </c>
      <c r="T308" s="123">
        <v>321469</v>
      </c>
    </row>
    <row r="309" spans="1:20" x14ac:dyDescent="0.2">
      <c r="A309" s="278" t="s">
        <v>1943</v>
      </c>
      <c r="B309" s="123">
        <v>63388</v>
      </c>
      <c r="C309" s="123">
        <v>67478</v>
      </c>
      <c r="D309" s="123">
        <v>74778</v>
      </c>
      <c r="E309" s="123">
        <v>65184</v>
      </c>
      <c r="F309" s="123">
        <v>63782</v>
      </c>
      <c r="G309" s="123">
        <v>83959</v>
      </c>
      <c r="H309" s="123">
        <v>150589</v>
      </c>
      <c r="I309" s="123">
        <v>194696</v>
      </c>
      <c r="J309" s="123">
        <v>250948</v>
      </c>
      <c r="K309" s="123">
        <v>360046</v>
      </c>
      <c r="L309" s="123">
        <v>390935</v>
      </c>
      <c r="M309" s="123">
        <v>265783</v>
      </c>
      <c r="N309" s="123">
        <v>303115</v>
      </c>
      <c r="O309" s="123">
        <v>370023</v>
      </c>
      <c r="P309" s="123">
        <v>349224</v>
      </c>
      <c r="Q309" s="123">
        <v>351131</v>
      </c>
      <c r="R309" s="123">
        <v>308848</v>
      </c>
      <c r="S309" s="123">
        <v>316716</v>
      </c>
      <c r="T309" s="123">
        <v>316930</v>
      </c>
    </row>
    <row r="310" spans="1:20" x14ac:dyDescent="0.2">
      <c r="A310" s="278" t="s">
        <v>1826</v>
      </c>
      <c r="B310" s="123">
        <v>74749</v>
      </c>
      <c r="C310" s="123">
        <v>63751</v>
      </c>
      <c r="D310" s="123">
        <v>70986</v>
      </c>
      <c r="E310" s="123">
        <v>74346</v>
      </c>
      <c r="F310" s="123">
        <v>87612</v>
      </c>
      <c r="G310" s="123">
        <v>128009</v>
      </c>
      <c r="H310" s="123">
        <v>161760</v>
      </c>
      <c r="I310" s="123">
        <v>160507</v>
      </c>
      <c r="J310" s="123">
        <v>218539</v>
      </c>
      <c r="K310" s="123">
        <v>264099</v>
      </c>
      <c r="L310" s="123">
        <v>260212</v>
      </c>
      <c r="M310" s="123">
        <v>185009</v>
      </c>
      <c r="N310" s="123">
        <v>214080</v>
      </c>
      <c r="O310" s="123">
        <v>235527</v>
      </c>
      <c r="P310" s="123">
        <v>270821</v>
      </c>
      <c r="Q310" s="123">
        <v>317079</v>
      </c>
      <c r="R310" s="123">
        <v>359286</v>
      </c>
      <c r="S310" s="123">
        <v>459058</v>
      </c>
      <c r="T310" s="123">
        <v>314118</v>
      </c>
    </row>
    <row r="311" spans="1:20" x14ac:dyDescent="0.2">
      <c r="A311" s="278" t="s">
        <v>1814</v>
      </c>
      <c r="B311" s="123">
        <v>35571</v>
      </c>
      <c r="C311" s="123">
        <v>32870</v>
      </c>
      <c r="D311" s="123">
        <v>45080</v>
      </c>
      <c r="E311" s="123">
        <v>57313</v>
      </c>
      <c r="F311" s="123">
        <v>46754</v>
      </c>
      <c r="G311" s="123">
        <v>62774</v>
      </c>
      <c r="H311" s="123">
        <v>79950</v>
      </c>
      <c r="I311" s="123">
        <v>108110</v>
      </c>
      <c r="J311" s="123">
        <v>123232</v>
      </c>
      <c r="K311" s="123">
        <v>139249</v>
      </c>
      <c r="L311" s="123">
        <v>203243</v>
      </c>
      <c r="M311" s="123">
        <v>188692</v>
      </c>
      <c r="N311" s="123">
        <v>227728</v>
      </c>
      <c r="O311" s="123">
        <v>316473</v>
      </c>
      <c r="P311" s="123">
        <v>353240</v>
      </c>
      <c r="Q311" s="123">
        <v>363008</v>
      </c>
      <c r="R311" s="123">
        <v>351965</v>
      </c>
      <c r="S311" s="123">
        <v>294292</v>
      </c>
      <c r="T311" s="123">
        <v>308054</v>
      </c>
    </row>
    <row r="312" spans="1:20" x14ac:dyDescent="0.2">
      <c r="A312" s="278" t="s">
        <v>1885</v>
      </c>
      <c r="B312" s="123">
        <v>16549</v>
      </c>
      <c r="C312" s="123">
        <v>25381</v>
      </c>
      <c r="D312" s="123">
        <v>27782</v>
      </c>
      <c r="E312" s="123">
        <v>29988</v>
      </c>
      <c r="F312" s="123">
        <v>45126</v>
      </c>
      <c r="G312" s="123">
        <v>69579</v>
      </c>
      <c r="H312" s="123">
        <v>94348</v>
      </c>
      <c r="I312" s="123">
        <v>120643</v>
      </c>
      <c r="J312" s="123">
        <v>156953</v>
      </c>
      <c r="K312" s="123">
        <v>216222</v>
      </c>
      <c r="L312" s="123">
        <v>234893</v>
      </c>
      <c r="M312" s="123">
        <v>212886</v>
      </c>
      <c r="N312" s="123">
        <v>248477</v>
      </c>
      <c r="O312" s="123">
        <v>304265</v>
      </c>
      <c r="P312" s="123">
        <v>313119</v>
      </c>
      <c r="Q312" s="123">
        <v>327165</v>
      </c>
      <c r="R312" s="123">
        <v>296299</v>
      </c>
      <c r="S312" s="123">
        <v>289718</v>
      </c>
      <c r="T312" s="123">
        <v>307918</v>
      </c>
    </row>
    <row r="313" spans="1:20" x14ac:dyDescent="0.2">
      <c r="A313" s="278" t="s">
        <v>1823</v>
      </c>
      <c r="B313" s="123">
        <v>11026</v>
      </c>
      <c r="C313" s="123">
        <v>13743</v>
      </c>
      <c r="D313" s="123">
        <v>31667</v>
      </c>
      <c r="E313" s="123">
        <v>19226</v>
      </c>
      <c r="F313" s="123">
        <v>26298</v>
      </c>
      <c r="G313" s="123">
        <v>67499</v>
      </c>
      <c r="H313" s="123">
        <v>48405</v>
      </c>
      <c r="I313" s="123">
        <v>62847</v>
      </c>
      <c r="J313" s="123">
        <v>86131</v>
      </c>
      <c r="K313" s="123">
        <v>133863</v>
      </c>
      <c r="L313" s="123">
        <v>175130</v>
      </c>
      <c r="M313" s="123">
        <v>154285</v>
      </c>
      <c r="N313" s="123">
        <v>184859</v>
      </c>
      <c r="O313" s="123">
        <v>212841</v>
      </c>
      <c r="P313" s="123">
        <v>208918</v>
      </c>
      <c r="Q313" s="123">
        <v>267551</v>
      </c>
      <c r="R313" s="123">
        <v>342872</v>
      </c>
      <c r="S313" s="123">
        <v>377267</v>
      </c>
      <c r="T313" s="123">
        <v>300179</v>
      </c>
    </row>
    <row r="314" spans="1:20" x14ac:dyDescent="0.2">
      <c r="A314" s="278" t="s">
        <v>1822</v>
      </c>
      <c r="B314" s="123">
        <v>13582</v>
      </c>
      <c r="C314" s="123">
        <v>14931</v>
      </c>
      <c r="D314" s="123">
        <v>20180</v>
      </c>
      <c r="E314" s="123">
        <v>22598</v>
      </c>
      <c r="F314" s="123">
        <v>30476</v>
      </c>
      <c r="G314" s="123">
        <v>46427</v>
      </c>
      <c r="H314" s="123">
        <v>62227</v>
      </c>
      <c r="I314" s="123">
        <v>83181</v>
      </c>
      <c r="J314" s="123">
        <v>97775</v>
      </c>
      <c r="K314" s="123">
        <v>109929</v>
      </c>
      <c r="L314" s="123">
        <v>182613</v>
      </c>
      <c r="M314" s="123">
        <v>195839</v>
      </c>
      <c r="N314" s="123">
        <v>188890</v>
      </c>
      <c r="O314" s="123">
        <v>251272</v>
      </c>
      <c r="P314" s="123">
        <v>295864</v>
      </c>
      <c r="Q314" s="123">
        <v>343456</v>
      </c>
      <c r="R314" s="123">
        <v>336453</v>
      </c>
      <c r="S314" s="123">
        <v>342440</v>
      </c>
      <c r="T314" s="123">
        <v>295483</v>
      </c>
    </row>
    <row r="315" spans="1:20" x14ac:dyDescent="0.2">
      <c r="A315" s="278" t="s">
        <v>1931</v>
      </c>
      <c r="B315" s="123">
        <v>31851</v>
      </c>
      <c r="C315" s="123">
        <v>36448</v>
      </c>
      <c r="D315" s="123">
        <v>83679</v>
      </c>
      <c r="E315" s="123">
        <v>91021</v>
      </c>
      <c r="F315" s="123">
        <v>115364</v>
      </c>
      <c r="G315" s="123">
        <v>167351</v>
      </c>
      <c r="H315" s="123">
        <v>249362</v>
      </c>
      <c r="I315" s="123">
        <v>362594</v>
      </c>
      <c r="J315" s="123">
        <v>495843</v>
      </c>
      <c r="K315" s="123">
        <v>656417</v>
      </c>
      <c r="L315" s="123">
        <v>734953</v>
      </c>
      <c r="M315" s="123">
        <v>452605</v>
      </c>
      <c r="N315" s="123">
        <v>549894</v>
      </c>
      <c r="O315" s="123">
        <v>664037</v>
      </c>
      <c r="P315" s="123">
        <v>744055</v>
      </c>
      <c r="Q315" s="123">
        <v>583152</v>
      </c>
      <c r="R315" s="123">
        <v>509898</v>
      </c>
      <c r="S315" s="123">
        <v>354129</v>
      </c>
      <c r="T315" s="123">
        <v>287858</v>
      </c>
    </row>
    <row r="316" spans="1:20" x14ac:dyDescent="0.2">
      <c r="A316" s="278" t="s">
        <v>1957</v>
      </c>
      <c r="B316" s="123">
        <v>3224</v>
      </c>
      <c r="C316" s="123">
        <v>2710</v>
      </c>
      <c r="D316" s="123">
        <v>5562</v>
      </c>
      <c r="E316" s="123">
        <v>6138</v>
      </c>
      <c r="F316" s="123">
        <v>9173</v>
      </c>
      <c r="G316" s="123">
        <v>13707</v>
      </c>
      <c r="H316" s="123">
        <v>15987</v>
      </c>
      <c r="I316" s="123">
        <v>30836</v>
      </c>
      <c r="J316" s="123">
        <v>57728</v>
      </c>
      <c r="K316" s="123">
        <v>147060</v>
      </c>
      <c r="L316" s="123">
        <v>196604</v>
      </c>
      <c r="M316" s="123">
        <v>139906</v>
      </c>
      <c r="N316" s="123">
        <v>195848</v>
      </c>
      <c r="O316" s="123">
        <v>251260</v>
      </c>
      <c r="P316" s="123">
        <v>242303</v>
      </c>
      <c r="Q316" s="123">
        <v>308444</v>
      </c>
      <c r="R316" s="123">
        <v>282850</v>
      </c>
      <c r="S316" s="123">
        <v>279447</v>
      </c>
      <c r="T316" s="123">
        <v>286234</v>
      </c>
    </row>
    <row r="317" spans="1:20" x14ac:dyDescent="0.2">
      <c r="A317" s="278" t="s">
        <v>1920</v>
      </c>
      <c r="B317" s="123">
        <v>19623</v>
      </c>
      <c r="C317" s="123">
        <v>21249</v>
      </c>
      <c r="D317" s="123">
        <v>33628</v>
      </c>
      <c r="E317" s="123">
        <v>53025</v>
      </c>
      <c r="F317" s="123">
        <v>77013</v>
      </c>
      <c r="G317" s="123">
        <v>139158</v>
      </c>
      <c r="H317" s="123">
        <v>214022</v>
      </c>
      <c r="I317" s="123">
        <v>318434</v>
      </c>
      <c r="J317" s="123">
        <v>391825</v>
      </c>
      <c r="K317" s="123">
        <v>443835</v>
      </c>
      <c r="L317" s="123">
        <v>432417</v>
      </c>
      <c r="M317" s="123">
        <v>197934</v>
      </c>
      <c r="N317" s="123">
        <v>199206</v>
      </c>
      <c r="O317" s="123">
        <v>216609</v>
      </c>
      <c r="P317" s="123">
        <v>209835</v>
      </c>
      <c r="Q317" s="123">
        <v>247717</v>
      </c>
      <c r="R317" s="123">
        <v>280168</v>
      </c>
      <c r="S317" s="123">
        <v>282316</v>
      </c>
      <c r="T317" s="123">
        <v>278037</v>
      </c>
    </row>
    <row r="318" spans="1:20" x14ac:dyDescent="0.2">
      <c r="A318" s="278" t="s">
        <v>1938</v>
      </c>
      <c r="B318" s="123">
        <v>32993</v>
      </c>
      <c r="C318" s="123">
        <v>34282</v>
      </c>
      <c r="D318" s="123">
        <v>48661</v>
      </c>
      <c r="E318" s="123">
        <v>41124</v>
      </c>
      <c r="F318" s="123">
        <v>52716</v>
      </c>
      <c r="G318" s="123">
        <v>89927</v>
      </c>
      <c r="H318" s="123">
        <v>102851</v>
      </c>
      <c r="I318" s="123">
        <v>132191</v>
      </c>
      <c r="J318" s="123">
        <v>170084</v>
      </c>
      <c r="K318" s="123">
        <v>220012</v>
      </c>
      <c r="L318" s="123">
        <v>256113</v>
      </c>
      <c r="M318" s="123">
        <v>267558</v>
      </c>
      <c r="N318" s="123">
        <v>283632</v>
      </c>
      <c r="O318" s="123">
        <v>378587</v>
      </c>
      <c r="P318" s="123">
        <v>301971</v>
      </c>
      <c r="Q318" s="123">
        <v>273712</v>
      </c>
      <c r="R318" s="123">
        <v>273144</v>
      </c>
      <c r="S318" s="123">
        <v>285680</v>
      </c>
      <c r="T318" s="123">
        <v>260562</v>
      </c>
    </row>
    <row r="319" spans="1:20" x14ac:dyDescent="0.2">
      <c r="A319" s="278" t="s">
        <v>2008</v>
      </c>
      <c r="B319" s="123">
        <v>17042</v>
      </c>
      <c r="C319" s="123">
        <v>16070</v>
      </c>
      <c r="D319" s="123">
        <v>25650</v>
      </c>
      <c r="E319" s="123">
        <v>44344</v>
      </c>
      <c r="F319" s="123">
        <v>33267</v>
      </c>
      <c r="G319" s="123">
        <v>19924</v>
      </c>
      <c r="H319" s="123">
        <v>59553</v>
      </c>
      <c r="I319" s="123">
        <v>90785</v>
      </c>
      <c r="J319" s="123">
        <v>169802</v>
      </c>
      <c r="K319" s="123">
        <v>283286</v>
      </c>
      <c r="L319" s="123">
        <v>336598</v>
      </c>
      <c r="M319" s="123">
        <v>281172</v>
      </c>
      <c r="N319" s="123">
        <v>364859</v>
      </c>
      <c r="O319" s="123">
        <v>652189</v>
      </c>
      <c r="P319" s="123">
        <v>930420</v>
      </c>
      <c r="Q319" s="123">
        <v>606450</v>
      </c>
      <c r="R319" s="123">
        <v>565742</v>
      </c>
      <c r="S319" s="123">
        <v>531577</v>
      </c>
      <c r="T319" s="123">
        <v>251954</v>
      </c>
    </row>
    <row r="320" spans="1:20" x14ac:dyDescent="0.2">
      <c r="A320" s="278" t="s">
        <v>1954</v>
      </c>
      <c r="B320" s="123">
        <v>3419</v>
      </c>
      <c r="C320" s="123">
        <v>4791</v>
      </c>
      <c r="D320" s="123">
        <v>5562</v>
      </c>
      <c r="E320" s="123">
        <v>7717</v>
      </c>
      <c r="F320" s="123">
        <v>9544</v>
      </c>
      <c r="G320" s="123">
        <v>15129</v>
      </c>
      <c r="H320" s="123">
        <v>20690</v>
      </c>
      <c r="I320" s="123">
        <v>26557</v>
      </c>
      <c r="J320" s="123">
        <v>44644</v>
      </c>
      <c r="K320" s="123">
        <v>69293</v>
      </c>
      <c r="L320" s="123">
        <v>96421</v>
      </c>
      <c r="M320" s="123">
        <v>77002</v>
      </c>
      <c r="N320" s="123">
        <v>138556</v>
      </c>
      <c r="O320" s="123">
        <v>167537</v>
      </c>
      <c r="P320" s="123">
        <v>156664</v>
      </c>
      <c r="Q320" s="123">
        <v>183281</v>
      </c>
      <c r="R320" s="123">
        <v>199194</v>
      </c>
      <c r="S320" s="123">
        <v>209174</v>
      </c>
      <c r="T320" s="123">
        <v>227026</v>
      </c>
    </row>
    <row r="321" spans="1:20" x14ac:dyDescent="0.2">
      <c r="A321" s="278" t="s">
        <v>1982</v>
      </c>
      <c r="B321" s="123">
        <v>7389</v>
      </c>
      <c r="C321" s="123">
        <v>3989</v>
      </c>
      <c r="D321" s="123">
        <v>7487</v>
      </c>
      <c r="E321" s="123">
        <v>13410</v>
      </c>
      <c r="F321" s="123">
        <v>19448</v>
      </c>
      <c r="G321" s="123">
        <v>23929</v>
      </c>
      <c r="H321" s="123">
        <v>34360</v>
      </c>
      <c r="I321" s="123">
        <v>46735</v>
      </c>
      <c r="J321" s="123">
        <v>71435</v>
      </c>
      <c r="K321" s="123">
        <v>94240</v>
      </c>
      <c r="L321" s="123">
        <v>154701</v>
      </c>
      <c r="M321" s="123">
        <v>100356</v>
      </c>
      <c r="N321" s="123">
        <v>149561</v>
      </c>
      <c r="O321" s="123">
        <v>222361</v>
      </c>
      <c r="P321" s="123">
        <v>261400</v>
      </c>
      <c r="Q321" s="123">
        <v>296685</v>
      </c>
      <c r="R321" s="123">
        <v>324514</v>
      </c>
      <c r="S321" s="123">
        <v>289142</v>
      </c>
      <c r="T321" s="123">
        <v>225803</v>
      </c>
    </row>
    <row r="322" spans="1:20" x14ac:dyDescent="0.2">
      <c r="A322" s="278" t="s">
        <v>1929</v>
      </c>
      <c r="B322" s="123">
        <v>21130</v>
      </c>
      <c r="C322" s="123">
        <v>24718</v>
      </c>
      <c r="D322" s="123">
        <v>30883</v>
      </c>
      <c r="E322" s="123">
        <v>35369</v>
      </c>
      <c r="F322" s="123">
        <v>48142</v>
      </c>
      <c r="G322" s="123">
        <v>67385</v>
      </c>
      <c r="H322" s="123">
        <v>78060</v>
      </c>
      <c r="I322" s="123">
        <v>88307</v>
      </c>
      <c r="J322" s="123">
        <v>104868</v>
      </c>
      <c r="K322" s="123">
        <v>155203</v>
      </c>
      <c r="L322" s="123">
        <v>176996</v>
      </c>
      <c r="M322" s="123">
        <v>142810</v>
      </c>
      <c r="N322" s="123">
        <v>185433</v>
      </c>
      <c r="O322" s="123">
        <v>222682</v>
      </c>
      <c r="P322" s="123">
        <v>204023</v>
      </c>
      <c r="Q322" s="123">
        <v>203753</v>
      </c>
      <c r="R322" s="123">
        <v>239621</v>
      </c>
      <c r="S322" s="123">
        <v>249773</v>
      </c>
      <c r="T322" s="123">
        <v>224287</v>
      </c>
    </row>
    <row r="323" spans="1:20" x14ac:dyDescent="0.2">
      <c r="A323" s="278" t="s">
        <v>1893</v>
      </c>
      <c r="B323" s="123">
        <v>4327</v>
      </c>
      <c r="C323" s="123">
        <v>3931</v>
      </c>
      <c r="D323" s="123">
        <v>5128</v>
      </c>
      <c r="E323" s="123">
        <v>5256</v>
      </c>
      <c r="F323" s="123">
        <v>5768</v>
      </c>
      <c r="G323" s="123">
        <v>7285</v>
      </c>
      <c r="H323" s="123">
        <v>10831</v>
      </c>
      <c r="I323" s="123">
        <v>13308</v>
      </c>
      <c r="J323" s="123">
        <v>18727</v>
      </c>
      <c r="K323" s="123">
        <v>33292</v>
      </c>
      <c r="L323" s="123">
        <v>40155</v>
      </c>
      <c r="M323" s="123">
        <v>39934</v>
      </c>
      <c r="N323" s="123">
        <v>49832</v>
      </c>
      <c r="O323" s="123">
        <v>68036</v>
      </c>
      <c r="P323" s="123">
        <v>79397</v>
      </c>
      <c r="Q323" s="123">
        <v>99740</v>
      </c>
      <c r="R323" s="123">
        <v>165023</v>
      </c>
      <c r="S323" s="123">
        <v>219053</v>
      </c>
      <c r="T323" s="123">
        <v>219450</v>
      </c>
    </row>
    <row r="324" spans="1:20" x14ac:dyDescent="0.2">
      <c r="A324" s="278" t="s">
        <v>1867</v>
      </c>
      <c r="B324" s="123">
        <v>3092</v>
      </c>
      <c r="C324" s="123">
        <v>3834</v>
      </c>
      <c r="D324" s="123">
        <v>5411</v>
      </c>
      <c r="E324" s="123">
        <v>4732</v>
      </c>
      <c r="F324" s="123">
        <v>4981</v>
      </c>
      <c r="G324" s="123">
        <v>6586</v>
      </c>
      <c r="H324" s="123">
        <v>7222</v>
      </c>
      <c r="I324" s="123">
        <v>11146</v>
      </c>
      <c r="J324" s="123">
        <v>15495</v>
      </c>
      <c r="K324" s="123">
        <v>16406</v>
      </c>
      <c r="L324" s="123">
        <v>25227</v>
      </c>
      <c r="M324" s="123">
        <v>29453</v>
      </c>
      <c r="N324" s="123">
        <v>44406</v>
      </c>
      <c r="O324" s="123">
        <v>50885</v>
      </c>
      <c r="P324" s="123">
        <v>90178</v>
      </c>
      <c r="Q324" s="123">
        <v>101888</v>
      </c>
      <c r="R324" s="123">
        <v>111218</v>
      </c>
      <c r="S324" s="123">
        <v>198082</v>
      </c>
      <c r="T324" s="123">
        <v>214844</v>
      </c>
    </row>
    <row r="325" spans="1:20" x14ac:dyDescent="0.2">
      <c r="A325" s="278" t="s">
        <v>1831</v>
      </c>
      <c r="B325" s="123">
        <v>3942</v>
      </c>
      <c r="C325" s="123">
        <v>2708</v>
      </c>
      <c r="D325" s="123">
        <v>5954</v>
      </c>
      <c r="E325" s="123">
        <v>6674</v>
      </c>
      <c r="F325" s="123">
        <v>6018</v>
      </c>
      <c r="G325" s="123">
        <v>8196</v>
      </c>
      <c r="H325" s="123">
        <v>11102</v>
      </c>
      <c r="I325" s="123">
        <v>19099</v>
      </c>
      <c r="J325" s="123">
        <v>33954</v>
      </c>
      <c r="K325" s="123">
        <v>54756</v>
      </c>
      <c r="L325" s="123">
        <v>79452</v>
      </c>
      <c r="M325" s="123">
        <v>74750</v>
      </c>
      <c r="N325" s="123">
        <v>94450</v>
      </c>
      <c r="O325" s="123">
        <v>99818</v>
      </c>
      <c r="P325" s="123">
        <v>181158</v>
      </c>
      <c r="Q325" s="123">
        <v>190084</v>
      </c>
      <c r="R325" s="123">
        <v>206538</v>
      </c>
      <c r="S325" s="123">
        <v>211639</v>
      </c>
      <c r="T325" s="123">
        <v>214809</v>
      </c>
    </row>
    <row r="326" spans="1:20" x14ac:dyDescent="0.2">
      <c r="A326" s="278" t="s">
        <v>1899</v>
      </c>
      <c r="B326" s="123">
        <v>34969</v>
      </c>
      <c r="C326" s="123">
        <v>22935</v>
      </c>
      <c r="D326" s="123">
        <v>15838</v>
      </c>
      <c r="E326" s="123">
        <v>21989</v>
      </c>
      <c r="F326" s="123">
        <v>39239</v>
      </c>
      <c r="G326" s="123">
        <v>47842</v>
      </c>
      <c r="H326" s="123">
        <v>81589</v>
      </c>
      <c r="I326" s="123">
        <v>129359</v>
      </c>
      <c r="J326" s="123">
        <v>141033</v>
      </c>
      <c r="K326" s="123">
        <v>153679</v>
      </c>
      <c r="L326" s="123">
        <v>187433</v>
      </c>
      <c r="M326" s="123">
        <v>170549</v>
      </c>
      <c r="N326" s="123">
        <v>195077</v>
      </c>
      <c r="O326" s="123">
        <v>199460</v>
      </c>
      <c r="P326" s="123">
        <v>217862</v>
      </c>
      <c r="Q326" s="123">
        <v>239843</v>
      </c>
      <c r="R326" s="123">
        <v>192869</v>
      </c>
      <c r="S326" s="123">
        <v>239450</v>
      </c>
      <c r="T326" s="123">
        <v>212984</v>
      </c>
    </row>
    <row r="327" spans="1:20" x14ac:dyDescent="0.2">
      <c r="A327" s="278" t="s">
        <v>1825</v>
      </c>
      <c r="B327" s="123">
        <v>14827</v>
      </c>
      <c r="C327" s="123">
        <v>15732</v>
      </c>
      <c r="D327" s="123">
        <v>16894</v>
      </c>
      <c r="E327" s="123">
        <v>23565</v>
      </c>
      <c r="F327" s="123">
        <v>27607</v>
      </c>
      <c r="G327" s="123">
        <v>36542</v>
      </c>
      <c r="H327" s="123">
        <v>48385</v>
      </c>
      <c r="I327" s="123">
        <v>47204</v>
      </c>
      <c r="J327" s="123">
        <v>49944</v>
      </c>
      <c r="K327" s="123">
        <v>69872</v>
      </c>
      <c r="L327" s="123">
        <v>108345</v>
      </c>
      <c r="M327" s="123">
        <v>105687</v>
      </c>
      <c r="N327" s="123">
        <v>131945</v>
      </c>
      <c r="O327" s="123">
        <v>145839</v>
      </c>
      <c r="P327" s="123">
        <v>169194</v>
      </c>
      <c r="Q327" s="123">
        <v>249083</v>
      </c>
      <c r="R327" s="123">
        <v>260486</v>
      </c>
      <c r="S327" s="123">
        <v>228553</v>
      </c>
      <c r="T327" s="123">
        <v>210071</v>
      </c>
    </row>
    <row r="328" spans="1:20" x14ac:dyDescent="0.2">
      <c r="A328" s="278" t="s">
        <v>1856</v>
      </c>
      <c r="B328" s="123">
        <v>15355</v>
      </c>
      <c r="C328" s="123">
        <v>16284</v>
      </c>
      <c r="D328" s="123">
        <v>37041</v>
      </c>
      <c r="E328" s="123">
        <v>52043</v>
      </c>
      <c r="F328" s="123">
        <v>42086</v>
      </c>
      <c r="G328" s="123">
        <v>47106</v>
      </c>
      <c r="H328" s="123">
        <v>57726</v>
      </c>
      <c r="I328" s="123">
        <v>95295</v>
      </c>
      <c r="J328" s="123">
        <v>145210</v>
      </c>
      <c r="K328" s="123">
        <v>197056</v>
      </c>
      <c r="L328" s="123">
        <v>231411</v>
      </c>
      <c r="M328" s="123">
        <v>195270</v>
      </c>
      <c r="N328" s="123">
        <v>227368</v>
      </c>
      <c r="O328" s="123">
        <v>287468</v>
      </c>
      <c r="P328" s="123">
        <v>241366</v>
      </c>
      <c r="Q328" s="123">
        <v>299248</v>
      </c>
      <c r="R328" s="123">
        <v>348598</v>
      </c>
      <c r="S328" s="123">
        <v>298907</v>
      </c>
      <c r="T328" s="123">
        <v>203950</v>
      </c>
    </row>
    <row r="329" spans="1:20" x14ac:dyDescent="0.2">
      <c r="A329" s="278" t="s">
        <v>1852</v>
      </c>
      <c r="B329" s="123">
        <v>5689</v>
      </c>
      <c r="C329" s="123">
        <v>2739</v>
      </c>
      <c r="D329" s="123">
        <v>3943</v>
      </c>
      <c r="E329" s="123">
        <v>5068</v>
      </c>
      <c r="F329" s="123">
        <v>10437</v>
      </c>
      <c r="G329" s="123">
        <v>14678</v>
      </c>
      <c r="H329" s="123">
        <v>17244</v>
      </c>
      <c r="I329" s="123">
        <v>23006</v>
      </c>
      <c r="J329" s="123">
        <v>40615</v>
      </c>
      <c r="K329" s="123">
        <v>76474</v>
      </c>
      <c r="L329" s="123">
        <v>127781</v>
      </c>
      <c r="M329" s="123">
        <v>156998</v>
      </c>
      <c r="N329" s="123">
        <v>118102</v>
      </c>
      <c r="O329" s="123">
        <v>135924</v>
      </c>
      <c r="P329" s="123">
        <v>178334</v>
      </c>
      <c r="Q329" s="123">
        <v>261336</v>
      </c>
      <c r="R329" s="123">
        <v>267821</v>
      </c>
      <c r="S329" s="123">
        <v>222876</v>
      </c>
      <c r="T329" s="123">
        <v>200755</v>
      </c>
    </row>
    <row r="330" spans="1:20" x14ac:dyDescent="0.2">
      <c r="A330" s="278" t="s">
        <v>1901</v>
      </c>
      <c r="B330" s="123">
        <v>5909</v>
      </c>
      <c r="C330" s="123">
        <v>7028</v>
      </c>
      <c r="D330" s="123">
        <v>8037</v>
      </c>
      <c r="E330" s="123">
        <v>10875</v>
      </c>
      <c r="F330" s="123">
        <v>13847</v>
      </c>
      <c r="G330" s="123">
        <v>26254</v>
      </c>
      <c r="H330" s="123">
        <v>39865</v>
      </c>
      <c r="I330" s="123">
        <v>53810</v>
      </c>
      <c r="J330" s="123">
        <v>70401</v>
      </c>
      <c r="K330" s="123">
        <v>137281</v>
      </c>
      <c r="L330" s="123">
        <v>121824</v>
      </c>
      <c r="M330" s="123">
        <v>112974</v>
      </c>
      <c r="N330" s="123">
        <v>133311</v>
      </c>
      <c r="O330" s="123">
        <v>183141</v>
      </c>
      <c r="P330" s="123">
        <v>338310</v>
      </c>
      <c r="Q330" s="123">
        <v>244322</v>
      </c>
      <c r="R330" s="123">
        <v>249191</v>
      </c>
      <c r="S330" s="123">
        <v>218017</v>
      </c>
      <c r="T330" s="123">
        <v>191930</v>
      </c>
    </row>
    <row r="331" spans="1:20" x14ac:dyDescent="0.2">
      <c r="A331" s="278" t="s">
        <v>1986</v>
      </c>
      <c r="B331" s="123">
        <v>9479</v>
      </c>
      <c r="C331" s="123">
        <v>10333</v>
      </c>
      <c r="D331" s="123">
        <v>13862</v>
      </c>
      <c r="E331" s="123">
        <v>16291</v>
      </c>
      <c r="F331" s="123">
        <v>24467</v>
      </c>
      <c r="G331" s="123">
        <v>30562</v>
      </c>
      <c r="H331" s="123">
        <v>39264</v>
      </c>
      <c r="I331" s="123">
        <v>47364</v>
      </c>
      <c r="J331" s="123">
        <v>68759</v>
      </c>
      <c r="K331" s="123">
        <v>79622</v>
      </c>
      <c r="L331" s="123">
        <v>93442</v>
      </c>
      <c r="M331" s="123">
        <v>65883</v>
      </c>
      <c r="N331" s="123">
        <v>101847</v>
      </c>
      <c r="O331" s="123">
        <v>125397</v>
      </c>
      <c r="P331" s="123">
        <v>128367</v>
      </c>
      <c r="Q331" s="123">
        <v>147531</v>
      </c>
      <c r="R331" s="123">
        <v>186728</v>
      </c>
      <c r="S331" s="123">
        <v>205266</v>
      </c>
      <c r="T331" s="123">
        <v>185561</v>
      </c>
    </row>
    <row r="332" spans="1:20" x14ac:dyDescent="0.2">
      <c r="A332" s="278" t="s">
        <v>1979</v>
      </c>
      <c r="B332" s="123">
        <v>12730</v>
      </c>
      <c r="C332" s="123">
        <v>23212</v>
      </c>
      <c r="D332" s="123">
        <v>23280</v>
      </c>
      <c r="E332" s="123">
        <v>33177</v>
      </c>
      <c r="F332" s="123">
        <v>31066</v>
      </c>
      <c r="G332" s="123">
        <v>23630</v>
      </c>
      <c r="H332" s="123">
        <v>32828</v>
      </c>
      <c r="I332" s="123">
        <v>63587</v>
      </c>
      <c r="J332" s="123">
        <v>126437</v>
      </c>
      <c r="K332" s="123">
        <v>117025</v>
      </c>
      <c r="L332" s="123">
        <v>135480</v>
      </c>
      <c r="M332" s="123">
        <v>97287</v>
      </c>
      <c r="N332" s="123">
        <v>106690</v>
      </c>
      <c r="O332" s="123">
        <v>104365</v>
      </c>
      <c r="P332" s="123">
        <v>117358</v>
      </c>
      <c r="Q332" s="123">
        <v>137479</v>
      </c>
      <c r="R332" s="123">
        <v>106247</v>
      </c>
      <c r="S332" s="123">
        <v>188637</v>
      </c>
      <c r="T332" s="123">
        <v>178311</v>
      </c>
    </row>
    <row r="333" spans="1:20" x14ac:dyDescent="0.2">
      <c r="A333" s="278" t="s">
        <v>2007</v>
      </c>
      <c r="B333" s="123">
        <v>12046</v>
      </c>
      <c r="C333" s="123">
        <v>14236</v>
      </c>
      <c r="D333" s="123">
        <v>24302</v>
      </c>
      <c r="E333" s="123">
        <v>18894</v>
      </c>
      <c r="F333" s="123">
        <v>9495</v>
      </c>
      <c r="G333" s="123">
        <v>12762</v>
      </c>
      <c r="H333" s="123">
        <v>20955</v>
      </c>
      <c r="I333" s="123">
        <v>28257</v>
      </c>
      <c r="J333" s="123">
        <v>40243</v>
      </c>
      <c r="K333" s="123">
        <v>61558</v>
      </c>
      <c r="L333" s="123">
        <v>102769</v>
      </c>
      <c r="M333" s="123">
        <v>81956</v>
      </c>
      <c r="N333" s="123">
        <v>147758</v>
      </c>
      <c r="O333" s="123">
        <v>200153</v>
      </c>
      <c r="P333" s="123">
        <v>241327</v>
      </c>
      <c r="Q333" s="123">
        <v>232360</v>
      </c>
      <c r="R333" s="123">
        <v>245849</v>
      </c>
      <c r="S333" s="123">
        <v>196057</v>
      </c>
      <c r="T333" s="123">
        <v>177325</v>
      </c>
    </row>
    <row r="334" spans="1:20" x14ac:dyDescent="0.2">
      <c r="A334" s="278" t="s">
        <v>1850</v>
      </c>
      <c r="B334" s="123">
        <v>1104</v>
      </c>
      <c r="C334" s="123">
        <v>230</v>
      </c>
      <c r="D334" s="123">
        <v>679</v>
      </c>
      <c r="E334" s="123">
        <v>531</v>
      </c>
      <c r="F334" s="123">
        <v>650</v>
      </c>
      <c r="G334" s="123">
        <v>2081</v>
      </c>
      <c r="H334" s="123">
        <v>5356</v>
      </c>
      <c r="I334" s="123">
        <v>14374</v>
      </c>
      <c r="J334" s="123">
        <v>30578</v>
      </c>
      <c r="K334" s="123">
        <v>51377</v>
      </c>
      <c r="L334" s="123">
        <v>147968</v>
      </c>
      <c r="M334" s="123">
        <v>122168</v>
      </c>
      <c r="N334" s="123">
        <v>137650</v>
      </c>
      <c r="O334" s="123">
        <v>199678</v>
      </c>
      <c r="P334" s="123">
        <v>174787</v>
      </c>
      <c r="Q334" s="123">
        <v>186936</v>
      </c>
      <c r="R334" s="123">
        <v>246824</v>
      </c>
      <c r="S334" s="123">
        <v>179539</v>
      </c>
      <c r="T334" s="123">
        <v>172510</v>
      </c>
    </row>
    <row r="335" spans="1:20" x14ac:dyDescent="0.2">
      <c r="A335" s="278" t="s">
        <v>1844</v>
      </c>
      <c r="B335" s="123">
        <v>10673</v>
      </c>
      <c r="C335" s="123">
        <v>12673</v>
      </c>
      <c r="D335" s="123">
        <v>17631</v>
      </c>
      <c r="E335" s="123">
        <v>20969</v>
      </c>
      <c r="F335" s="123">
        <v>30523</v>
      </c>
      <c r="G335" s="123">
        <v>35338</v>
      </c>
      <c r="H335" s="123">
        <v>45770</v>
      </c>
      <c r="I335" s="123">
        <v>54710</v>
      </c>
      <c r="J335" s="123">
        <v>80226</v>
      </c>
      <c r="K335" s="123">
        <v>96305</v>
      </c>
      <c r="L335" s="123">
        <v>118458</v>
      </c>
      <c r="M335" s="123">
        <v>116844</v>
      </c>
      <c r="N335" s="123">
        <v>122386</v>
      </c>
      <c r="O335" s="123">
        <v>110428</v>
      </c>
      <c r="P335" s="123">
        <v>195510</v>
      </c>
      <c r="Q335" s="123">
        <v>213882</v>
      </c>
      <c r="R335" s="123">
        <v>220131</v>
      </c>
      <c r="S335" s="123">
        <v>142997</v>
      </c>
      <c r="T335" s="123">
        <v>169241</v>
      </c>
    </row>
    <row r="336" spans="1:20" x14ac:dyDescent="0.2">
      <c r="A336" s="278" t="s">
        <v>1855</v>
      </c>
      <c r="B336" s="123">
        <v>3666</v>
      </c>
      <c r="C336" s="123">
        <v>1638</v>
      </c>
      <c r="D336" s="123">
        <v>3374</v>
      </c>
      <c r="E336" s="123">
        <v>4572</v>
      </c>
      <c r="F336" s="123">
        <v>6131</v>
      </c>
      <c r="G336" s="123">
        <v>14579</v>
      </c>
      <c r="H336" s="123">
        <v>19352</v>
      </c>
      <c r="I336" s="123">
        <v>37279</v>
      </c>
      <c r="J336" s="123">
        <v>89419</v>
      </c>
      <c r="K336" s="123">
        <v>122975</v>
      </c>
      <c r="L336" s="123">
        <v>294247</v>
      </c>
      <c r="M336" s="123">
        <v>238588</v>
      </c>
      <c r="N336" s="123">
        <v>200387</v>
      </c>
      <c r="O336" s="123">
        <v>278416</v>
      </c>
      <c r="P336" s="123">
        <v>403903</v>
      </c>
      <c r="Q336" s="123">
        <v>396406</v>
      </c>
      <c r="R336" s="123">
        <v>597500</v>
      </c>
      <c r="S336" s="123">
        <v>371715</v>
      </c>
      <c r="T336" s="123">
        <v>168065</v>
      </c>
    </row>
    <row r="337" spans="1:20" x14ac:dyDescent="0.2">
      <c r="A337" s="278" t="s">
        <v>1878</v>
      </c>
      <c r="B337" s="123">
        <v>2778</v>
      </c>
      <c r="C337" s="123">
        <v>1237</v>
      </c>
      <c r="D337" s="123">
        <v>12600</v>
      </c>
      <c r="E337" s="123">
        <v>11272</v>
      </c>
      <c r="F337" s="123">
        <v>3011</v>
      </c>
      <c r="G337" s="123">
        <v>2619</v>
      </c>
      <c r="H337" s="123">
        <v>18181</v>
      </c>
      <c r="I337" s="123">
        <v>14963</v>
      </c>
      <c r="J337" s="123">
        <v>52984</v>
      </c>
      <c r="K337" s="123">
        <v>80265</v>
      </c>
      <c r="L337" s="123">
        <v>113705</v>
      </c>
      <c r="M337" s="123">
        <v>188155</v>
      </c>
      <c r="N337" s="123">
        <v>439688</v>
      </c>
      <c r="O337" s="123">
        <v>496669</v>
      </c>
      <c r="P337" s="123">
        <v>344655</v>
      </c>
      <c r="Q337" s="123">
        <v>233575</v>
      </c>
      <c r="R337" s="123">
        <v>171133</v>
      </c>
      <c r="S337" s="123">
        <v>135688</v>
      </c>
      <c r="T337" s="123">
        <v>159269</v>
      </c>
    </row>
    <row r="338" spans="1:20" x14ac:dyDescent="0.2">
      <c r="A338" s="278" t="s">
        <v>1876</v>
      </c>
      <c r="B338" s="123">
        <v>15201</v>
      </c>
      <c r="C338" s="123">
        <v>19816</v>
      </c>
      <c r="D338" s="123">
        <v>22276</v>
      </c>
      <c r="E338" s="123">
        <v>25768</v>
      </c>
      <c r="F338" s="123">
        <v>21972</v>
      </c>
      <c r="G338" s="123">
        <v>22822</v>
      </c>
      <c r="H338" s="123">
        <v>12301</v>
      </c>
      <c r="I338" s="123">
        <v>13703</v>
      </c>
      <c r="J338" s="123">
        <v>22748</v>
      </c>
      <c r="K338" s="123">
        <v>41257</v>
      </c>
      <c r="L338" s="123">
        <v>53150</v>
      </c>
      <c r="M338" s="123">
        <v>50487</v>
      </c>
      <c r="N338" s="123">
        <v>54852</v>
      </c>
      <c r="O338" s="123">
        <v>54063</v>
      </c>
      <c r="P338" s="123">
        <v>80391</v>
      </c>
      <c r="Q338" s="123">
        <v>95580</v>
      </c>
      <c r="R338" s="123">
        <v>122008</v>
      </c>
      <c r="S338" s="123">
        <v>155444</v>
      </c>
      <c r="T338" s="123">
        <v>158469</v>
      </c>
    </row>
    <row r="339" spans="1:20" x14ac:dyDescent="0.2">
      <c r="A339" s="278" t="s">
        <v>1981</v>
      </c>
      <c r="B339" s="123">
        <v>6158</v>
      </c>
      <c r="C339" s="123">
        <v>5694</v>
      </c>
      <c r="D339" s="123">
        <v>7541</v>
      </c>
      <c r="E339" s="123">
        <v>3821</v>
      </c>
      <c r="F339" s="123">
        <v>10548</v>
      </c>
      <c r="G339" s="123">
        <v>14815</v>
      </c>
      <c r="H339" s="123">
        <v>23276</v>
      </c>
      <c r="I339" s="123">
        <v>26415</v>
      </c>
      <c r="J339" s="123">
        <v>40180</v>
      </c>
      <c r="K339" s="123">
        <v>51292</v>
      </c>
      <c r="L339" s="123">
        <v>65789</v>
      </c>
      <c r="M339" s="123">
        <v>59211</v>
      </c>
      <c r="N339" s="123">
        <v>90434</v>
      </c>
      <c r="O339" s="123">
        <v>96739</v>
      </c>
      <c r="P339" s="123">
        <v>102993</v>
      </c>
      <c r="Q339" s="123">
        <v>104552</v>
      </c>
      <c r="R339" s="123">
        <v>127363</v>
      </c>
      <c r="S339" s="123">
        <v>155743</v>
      </c>
      <c r="T339" s="123">
        <v>156721</v>
      </c>
    </row>
    <row r="340" spans="1:20" x14ac:dyDescent="0.2">
      <c r="A340" s="278" t="s">
        <v>1936</v>
      </c>
      <c r="B340" s="123">
        <v>2528</v>
      </c>
      <c r="C340" s="123">
        <v>5074</v>
      </c>
      <c r="D340" s="123">
        <v>7617</v>
      </c>
      <c r="E340" s="123">
        <v>8028</v>
      </c>
      <c r="F340" s="123">
        <v>11564</v>
      </c>
      <c r="G340" s="123">
        <v>12444</v>
      </c>
      <c r="H340" s="123">
        <v>27318</v>
      </c>
      <c r="I340" s="123">
        <v>30111</v>
      </c>
      <c r="J340" s="123">
        <v>47506</v>
      </c>
      <c r="K340" s="123">
        <v>32748</v>
      </c>
      <c r="L340" s="123">
        <v>106646</v>
      </c>
      <c r="M340" s="123">
        <v>126281</v>
      </c>
      <c r="N340" s="123">
        <v>184491</v>
      </c>
      <c r="O340" s="123">
        <v>232959</v>
      </c>
      <c r="P340" s="123">
        <v>224542</v>
      </c>
      <c r="Q340" s="123">
        <v>251457</v>
      </c>
      <c r="R340" s="123">
        <v>319286</v>
      </c>
      <c r="S340" s="123">
        <v>237997</v>
      </c>
      <c r="T340" s="123">
        <v>156602</v>
      </c>
    </row>
    <row r="341" spans="1:20" x14ac:dyDescent="0.2">
      <c r="A341" s="278" t="s">
        <v>1859</v>
      </c>
      <c r="B341" s="123">
        <v>1892</v>
      </c>
      <c r="C341" s="123">
        <v>2015</v>
      </c>
      <c r="D341" s="123">
        <v>2263</v>
      </c>
      <c r="E341" s="123">
        <v>2936</v>
      </c>
      <c r="F341" s="123">
        <v>4397</v>
      </c>
      <c r="G341" s="123">
        <v>6494</v>
      </c>
      <c r="H341" s="123">
        <v>10002</v>
      </c>
      <c r="I341" s="123">
        <v>12987</v>
      </c>
      <c r="J341" s="123">
        <v>19115</v>
      </c>
      <c r="K341" s="123">
        <v>29658</v>
      </c>
      <c r="L341" s="123">
        <v>37928</v>
      </c>
      <c r="M341" s="123">
        <v>41585</v>
      </c>
      <c r="N341" s="123">
        <v>54079</v>
      </c>
      <c r="O341" s="123">
        <v>87411</v>
      </c>
      <c r="P341" s="123">
        <v>106432</v>
      </c>
      <c r="Q341" s="123">
        <v>151468</v>
      </c>
      <c r="R341" s="123">
        <v>187758</v>
      </c>
      <c r="S341" s="123">
        <v>183330</v>
      </c>
      <c r="T341" s="123">
        <v>155725</v>
      </c>
    </row>
    <row r="342" spans="1:20" x14ac:dyDescent="0.2">
      <c r="A342" s="278" t="s">
        <v>1835</v>
      </c>
      <c r="B342" s="123">
        <v>1618</v>
      </c>
      <c r="C342" s="123">
        <v>2786</v>
      </c>
      <c r="D342" s="123">
        <v>3122</v>
      </c>
      <c r="E342" s="123">
        <v>3156</v>
      </c>
      <c r="F342" s="123">
        <v>4954</v>
      </c>
      <c r="G342" s="123">
        <v>6180</v>
      </c>
      <c r="H342" s="123">
        <v>10352</v>
      </c>
      <c r="I342" s="123">
        <v>20367</v>
      </c>
      <c r="J342" s="123">
        <v>43681</v>
      </c>
      <c r="K342" s="123">
        <v>62088</v>
      </c>
      <c r="L342" s="123">
        <v>107416</v>
      </c>
      <c r="M342" s="123">
        <v>87211</v>
      </c>
      <c r="N342" s="123">
        <v>85544</v>
      </c>
      <c r="O342" s="123">
        <v>119876</v>
      </c>
      <c r="P342" s="123">
        <v>120510</v>
      </c>
      <c r="Q342" s="123">
        <v>171091</v>
      </c>
      <c r="R342" s="123">
        <v>225401</v>
      </c>
      <c r="S342" s="123">
        <v>227564</v>
      </c>
      <c r="T342" s="123">
        <v>151637</v>
      </c>
    </row>
    <row r="343" spans="1:20" x14ac:dyDescent="0.2">
      <c r="A343" s="278" t="s">
        <v>1978</v>
      </c>
      <c r="B343" s="123" t="s">
        <v>356</v>
      </c>
      <c r="C343" s="123" t="s">
        <v>356</v>
      </c>
      <c r="D343" s="123" t="s">
        <v>356</v>
      </c>
      <c r="E343" s="123">
        <v>6308</v>
      </c>
      <c r="F343" s="123">
        <v>8165</v>
      </c>
      <c r="G343" s="123">
        <v>9852</v>
      </c>
      <c r="H343" s="123">
        <v>15442</v>
      </c>
      <c r="I343" s="123">
        <v>22877</v>
      </c>
      <c r="J343" s="123">
        <v>40875</v>
      </c>
      <c r="K343" s="123">
        <v>56678</v>
      </c>
      <c r="L343" s="123">
        <v>61916</v>
      </c>
      <c r="M343" s="123">
        <v>53762</v>
      </c>
      <c r="N343" s="123">
        <v>68804</v>
      </c>
      <c r="O343" s="123">
        <v>88452</v>
      </c>
      <c r="P343" s="123">
        <v>90176</v>
      </c>
      <c r="Q343" s="123">
        <v>92698</v>
      </c>
      <c r="R343" s="123">
        <v>110954</v>
      </c>
      <c r="S343" s="123">
        <v>133068</v>
      </c>
      <c r="T343" s="123">
        <v>149530</v>
      </c>
    </row>
    <row r="344" spans="1:20" x14ac:dyDescent="0.2">
      <c r="A344" s="278" t="s">
        <v>1886</v>
      </c>
      <c r="B344" s="123">
        <v>1334</v>
      </c>
      <c r="C344" s="123">
        <v>1894</v>
      </c>
      <c r="D344" s="123">
        <v>2470</v>
      </c>
      <c r="E344" s="123">
        <v>2204</v>
      </c>
      <c r="F344" s="123">
        <v>2593</v>
      </c>
      <c r="G344" s="123">
        <v>4503</v>
      </c>
      <c r="H344" s="123">
        <v>7515</v>
      </c>
      <c r="I344" s="123">
        <v>9148</v>
      </c>
      <c r="J344" s="123">
        <v>12794</v>
      </c>
      <c r="K344" s="123">
        <v>16025</v>
      </c>
      <c r="L344" s="123">
        <v>29599</v>
      </c>
      <c r="M344" s="123">
        <v>33919</v>
      </c>
      <c r="N344" s="123">
        <v>49639</v>
      </c>
      <c r="O344" s="123">
        <v>70025</v>
      </c>
      <c r="P344" s="123">
        <v>94089</v>
      </c>
      <c r="Q344" s="123">
        <v>119929</v>
      </c>
      <c r="R344" s="123">
        <v>196874</v>
      </c>
      <c r="S344" s="123">
        <v>193802</v>
      </c>
      <c r="T344" s="123">
        <v>130871</v>
      </c>
    </row>
    <row r="345" spans="1:20" x14ac:dyDescent="0.2">
      <c r="A345" s="278" t="s">
        <v>1902</v>
      </c>
      <c r="B345" s="123">
        <v>8399</v>
      </c>
      <c r="C345" s="123">
        <v>9737</v>
      </c>
      <c r="D345" s="123">
        <v>9672</v>
      </c>
      <c r="E345" s="123">
        <v>10617</v>
      </c>
      <c r="F345" s="123">
        <v>14411</v>
      </c>
      <c r="G345" s="123">
        <v>18384</v>
      </c>
      <c r="H345" s="123">
        <v>24509</v>
      </c>
      <c r="I345" s="123">
        <v>29554</v>
      </c>
      <c r="J345" s="123">
        <v>35755</v>
      </c>
      <c r="K345" s="123">
        <v>48191</v>
      </c>
      <c r="L345" s="123">
        <v>69686</v>
      </c>
      <c r="M345" s="123">
        <v>71115</v>
      </c>
      <c r="N345" s="123">
        <v>99489</v>
      </c>
      <c r="O345" s="123">
        <v>111259</v>
      </c>
      <c r="P345" s="123">
        <v>139192</v>
      </c>
      <c r="Q345" s="123">
        <v>126316</v>
      </c>
      <c r="R345" s="123">
        <v>123578</v>
      </c>
      <c r="S345" s="123">
        <v>123743</v>
      </c>
      <c r="T345" s="123">
        <v>129613</v>
      </c>
    </row>
    <row r="346" spans="1:20" x14ac:dyDescent="0.2">
      <c r="A346" s="278" t="s">
        <v>1946</v>
      </c>
      <c r="B346" s="123">
        <v>2369</v>
      </c>
      <c r="C346" s="123">
        <v>2653</v>
      </c>
      <c r="D346" s="123">
        <v>2901</v>
      </c>
      <c r="E346" s="123">
        <v>5888</v>
      </c>
      <c r="F346" s="123">
        <v>9823</v>
      </c>
      <c r="G346" s="123">
        <v>17052</v>
      </c>
      <c r="H346" s="123">
        <v>27236</v>
      </c>
      <c r="I346" s="123">
        <v>36071</v>
      </c>
      <c r="J346" s="123">
        <v>55586</v>
      </c>
      <c r="K346" s="123">
        <v>80214</v>
      </c>
      <c r="L346" s="123">
        <v>105998</v>
      </c>
      <c r="M346" s="123">
        <v>65570</v>
      </c>
      <c r="N346" s="123">
        <v>98234</v>
      </c>
      <c r="O346" s="123">
        <v>133510</v>
      </c>
      <c r="P346" s="123">
        <v>163043</v>
      </c>
      <c r="Q346" s="123">
        <v>168618</v>
      </c>
      <c r="R346" s="123">
        <v>165829</v>
      </c>
      <c r="S346" s="123">
        <v>121090</v>
      </c>
      <c r="T346" s="123">
        <v>129167</v>
      </c>
    </row>
    <row r="347" spans="1:20" x14ac:dyDescent="0.2">
      <c r="A347" s="278" t="s">
        <v>1922</v>
      </c>
      <c r="B347" s="123">
        <v>3671</v>
      </c>
      <c r="C347" s="123">
        <v>3814</v>
      </c>
      <c r="D347" s="123">
        <v>5360</v>
      </c>
      <c r="E347" s="123">
        <v>3894</v>
      </c>
      <c r="F347" s="123">
        <v>5130</v>
      </c>
      <c r="G347" s="123">
        <v>31141</v>
      </c>
      <c r="H347" s="123">
        <v>91752</v>
      </c>
      <c r="I347" s="123">
        <v>203960</v>
      </c>
      <c r="J347" s="123">
        <v>201594</v>
      </c>
      <c r="K347" s="123">
        <v>205297</v>
      </c>
      <c r="L347" s="123">
        <v>355449</v>
      </c>
      <c r="M347" s="123">
        <v>304999</v>
      </c>
      <c r="N347" s="123">
        <v>98746</v>
      </c>
      <c r="O347" s="123">
        <v>159505</v>
      </c>
      <c r="P347" s="123">
        <v>195620</v>
      </c>
      <c r="Q347" s="123">
        <v>180783</v>
      </c>
      <c r="R347" s="123">
        <v>194875</v>
      </c>
      <c r="S347" s="123">
        <v>232318</v>
      </c>
      <c r="T347" s="123">
        <v>125566</v>
      </c>
    </row>
    <row r="348" spans="1:20" x14ac:dyDescent="0.2">
      <c r="A348" s="278" t="s">
        <v>1879</v>
      </c>
      <c r="B348" s="123">
        <v>6819</v>
      </c>
      <c r="C348" s="123">
        <v>6475</v>
      </c>
      <c r="D348" s="123">
        <v>5231</v>
      </c>
      <c r="E348" s="123">
        <v>4098</v>
      </c>
      <c r="F348" s="123">
        <v>11153</v>
      </c>
      <c r="G348" s="123">
        <v>17474</v>
      </c>
      <c r="H348" s="123">
        <v>25499</v>
      </c>
      <c r="I348" s="123">
        <v>36050</v>
      </c>
      <c r="J348" s="123">
        <v>70411</v>
      </c>
      <c r="K348" s="123">
        <v>86258</v>
      </c>
      <c r="L348" s="123">
        <v>164045</v>
      </c>
      <c r="M348" s="123">
        <v>200194</v>
      </c>
      <c r="N348" s="123">
        <v>206131</v>
      </c>
      <c r="O348" s="123">
        <v>72038</v>
      </c>
      <c r="P348" s="123">
        <v>238424</v>
      </c>
      <c r="Q348" s="123">
        <v>283468</v>
      </c>
      <c r="R348" s="123">
        <v>215761</v>
      </c>
      <c r="S348" s="123">
        <v>189202</v>
      </c>
      <c r="T348" s="123">
        <v>118476</v>
      </c>
    </row>
    <row r="349" spans="1:20" x14ac:dyDescent="0.2">
      <c r="A349" s="278" t="s">
        <v>1996</v>
      </c>
      <c r="B349" s="123">
        <v>7839</v>
      </c>
      <c r="C349" s="123">
        <v>5698</v>
      </c>
      <c r="D349" s="123">
        <v>8596</v>
      </c>
      <c r="E349" s="123">
        <v>7210</v>
      </c>
      <c r="F349" s="123">
        <v>7903</v>
      </c>
      <c r="G349" s="123">
        <v>12619</v>
      </c>
      <c r="H349" s="123">
        <v>23494</v>
      </c>
      <c r="I349" s="123">
        <v>25256</v>
      </c>
      <c r="J349" s="123">
        <v>32750</v>
      </c>
      <c r="K349" s="123">
        <v>46582</v>
      </c>
      <c r="L349" s="123">
        <v>76351</v>
      </c>
      <c r="M349" s="123">
        <v>51386</v>
      </c>
      <c r="N349" s="123">
        <v>105060</v>
      </c>
      <c r="O349" s="123">
        <v>124805</v>
      </c>
      <c r="P349" s="123">
        <v>133579</v>
      </c>
      <c r="Q349" s="123">
        <v>135650</v>
      </c>
      <c r="R349" s="123">
        <v>139624</v>
      </c>
      <c r="S349" s="123">
        <v>126797</v>
      </c>
      <c r="T349" s="123">
        <v>116971</v>
      </c>
    </row>
    <row r="350" spans="1:20" x14ac:dyDescent="0.2">
      <c r="A350" s="278" t="s">
        <v>1874</v>
      </c>
      <c r="B350" s="123">
        <v>3718</v>
      </c>
      <c r="C350" s="123">
        <v>4631</v>
      </c>
      <c r="D350" s="123">
        <v>3402</v>
      </c>
      <c r="E350" s="123">
        <v>4406</v>
      </c>
      <c r="F350" s="123">
        <v>4338</v>
      </c>
      <c r="G350" s="123">
        <v>7329</v>
      </c>
      <c r="H350" s="123">
        <v>9302</v>
      </c>
      <c r="I350" s="123">
        <v>14431</v>
      </c>
      <c r="J350" s="123">
        <v>17549</v>
      </c>
      <c r="K350" s="123">
        <v>26385</v>
      </c>
      <c r="L350" s="123">
        <v>33446</v>
      </c>
      <c r="M350" s="123">
        <v>28129</v>
      </c>
      <c r="N350" s="123">
        <v>42135</v>
      </c>
      <c r="O350" s="123">
        <v>63017</v>
      </c>
      <c r="P350" s="123">
        <v>75385</v>
      </c>
      <c r="Q350" s="123">
        <v>90748</v>
      </c>
      <c r="R350" s="123">
        <v>110146</v>
      </c>
      <c r="S350" s="123">
        <v>127709</v>
      </c>
      <c r="T350" s="123">
        <v>114450</v>
      </c>
    </row>
    <row r="351" spans="1:20" x14ac:dyDescent="0.2">
      <c r="A351" s="278" t="s">
        <v>1950</v>
      </c>
      <c r="B351" s="123">
        <v>646</v>
      </c>
      <c r="C351" s="123">
        <v>533</v>
      </c>
      <c r="D351" s="123">
        <v>4111</v>
      </c>
      <c r="E351" s="123">
        <v>875</v>
      </c>
      <c r="F351" s="123">
        <v>1622</v>
      </c>
      <c r="G351" s="123">
        <v>3223</v>
      </c>
      <c r="H351" s="123">
        <v>6495</v>
      </c>
      <c r="I351" s="123">
        <v>8128</v>
      </c>
      <c r="J351" s="123">
        <v>21580</v>
      </c>
      <c r="K351" s="123">
        <v>22722</v>
      </c>
      <c r="L351" s="123">
        <v>36136</v>
      </c>
      <c r="M351" s="123">
        <v>28038</v>
      </c>
      <c r="N351" s="123">
        <v>79561</v>
      </c>
      <c r="O351" s="123">
        <v>70513</v>
      </c>
      <c r="P351" s="123">
        <v>91982</v>
      </c>
      <c r="Q351" s="123">
        <v>87216</v>
      </c>
      <c r="R351" s="123">
        <v>111059</v>
      </c>
      <c r="S351" s="123">
        <v>74890</v>
      </c>
      <c r="T351" s="123">
        <v>109017</v>
      </c>
    </row>
    <row r="352" spans="1:20" x14ac:dyDescent="0.2">
      <c r="A352" s="278" t="s">
        <v>1945</v>
      </c>
      <c r="B352" s="123">
        <v>1358</v>
      </c>
      <c r="C352" s="123">
        <v>1436</v>
      </c>
      <c r="D352" s="123">
        <v>2630</v>
      </c>
      <c r="E352" s="123">
        <v>4702</v>
      </c>
      <c r="F352" s="123">
        <v>6751</v>
      </c>
      <c r="G352" s="123">
        <v>11062</v>
      </c>
      <c r="H352" s="123">
        <v>17900</v>
      </c>
      <c r="I352" s="123">
        <v>28170</v>
      </c>
      <c r="J352" s="123">
        <v>43940</v>
      </c>
      <c r="K352" s="123">
        <v>68454</v>
      </c>
      <c r="L352" s="123">
        <v>84898</v>
      </c>
      <c r="M352" s="123">
        <v>45231</v>
      </c>
      <c r="N352" s="123">
        <v>79416</v>
      </c>
      <c r="O352" s="123">
        <v>119295</v>
      </c>
      <c r="P352" s="123">
        <v>131271</v>
      </c>
      <c r="Q352" s="123">
        <v>137427</v>
      </c>
      <c r="R352" s="123">
        <v>131670</v>
      </c>
      <c r="S352" s="123">
        <v>102251</v>
      </c>
      <c r="T352" s="123">
        <v>106272</v>
      </c>
    </row>
    <row r="353" spans="1:20" x14ac:dyDescent="0.2">
      <c r="A353" s="278" t="s">
        <v>1930</v>
      </c>
      <c r="B353" s="123">
        <v>4517</v>
      </c>
      <c r="C353" s="123">
        <v>5344</v>
      </c>
      <c r="D353" s="123">
        <v>8083</v>
      </c>
      <c r="E353" s="123">
        <v>8908</v>
      </c>
      <c r="F353" s="123">
        <v>9760</v>
      </c>
      <c r="G353" s="123">
        <v>16647</v>
      </c>
      <c r="H353" s="123">
        <v>33797</v>
      </c>
      <c r="I353" s="123">
        <v>44164</v>
      </c>
      <c r="J353" s="123">
        <v>178282</v>
      </c>
      <c r="K353" s="123">
        <v>81265</v>
      </c>
      <c r="L353" s="123">
        <v>112484</v>
      </c>
      <c r="M353" s="123">
        <v>59607</v>
      </c>
      <c r="N353" s="123">
        <v>66091</v>
      </c>
      <c r="O353" s="123">
        <v>100562</v>
      </c>
      <c r="P353" s="123">
        <v>105457</v>
      </c>
      <c r="Q353" s="123">
        <v>111698</v>
      </c>
      <c r="R353" s="123">
        <v>117806</v>
      </c>
      <c r="S353" s="123">
        <v>104326</v>
      </c>
      <c r="T353" s="123">
        <v>105654</v>
      </c>
    </row>
    <row r="354" spans="1:20" x14ac:dyDescent="0.2">
      <c r="A354" s="278" t="s">
        <v>1955</v>
      </c>
      <c r="B354" s="123">
        <v>1987</v>
      </c>
      <c r="C354" s="123">
        <v>4754</v>
      </c>
      <c r="D354" s="123">
        <v>7996</v>
      </c>
      <c r="E354" s="123">
        <v>14210</v>
      </c>
      <c r="F354" s="123">
        <v>11265</v>
      </c>
      <c r="G354" s="123">
        <v>16915</v>
      </c>
      <c r="H354" s="123">
        <v>34452</v>
      </c>
      <c r="I354" s="123">
        <v>57366</v>
      </c>
      <c r="J354" s="123">
        <v>87839</v>
      </c>
      <c r="K354" s="123">
        <v>151526</v>
      </c>
      <c r="L354" s="123">
        <v>174199</v>
      </c>
      <c r="M354" s="123">
        <v>111863</v>
      </c>
      <c r="N354" s="123">
        <v>134373</v>
      </c>
      <c r="O354" s="123">
        <v>154093</v>
      </c>
      <c r="P354" s="123">
        <v>129983</v>
      </c>
      <c r="Q354" s="123">
        <v>138994</v>
      </c>
      <c r="R354" s="123">
        <v>102733</v>
      </c>
      <c r="S354" s="123">
        <v>98556</v>
      </c>
      <c r="T354" s="123">
        <v>101724</v>
      </c>
    </row>
    <row r="355" spans="1:20" x14ac:dyDescent="0.2">
      <c r="A355" s="278" t="s">
        <v>1905</v>
      </c>
      <c r="B355" s="123">
        <v>6100</v>
      </c>
      <c r="C355" s="123">
        <v>1874</v>
      </c>
      <c r="D355" s="123">
        <v>1843</v>
      </c>
      <c r="E355" s="123">
        <v>1313</v>
      </c>
      <c r="F355" s="123">
        <v>1899</v>
      </c>
      <c r="G355" s="123">
        <v>2542</v>
      </c>
      <c r="H355" s="123">
        <v>3699</v>
      </c>
      <c r="I355" s="123">
        <v>4971</v>
      </c>
      <c r="J355" s="123">
        <v>6877</v>
      </c>
      <c r="K355" s="123">
        <v>9306</v>
      </c>
      <c r="L355" s="123">
        <v>23458</v>
      </c>
      <c r="M355" s="123">
        <v>32048</v>
      </c>
      <c r="N355" s="123">
        <v>47341</v>
      </c>
      <c r="O355" s="123">
        <v>82668</v>
      </c>
      <c r="P355" s="123">
        <v>83749</v>
      </c>
      <c r="Q355" s="123">
        <v>94875</v>
      </c>
      <c r="R355" s="123">
        <v>136218</v>
      </c>
      <c r="S355" s="123">
        <v>140868</v>
      </c>
      <c r="T355" s="123">
        <v>99258</v>
      </c>
    </row>
    <row r="356" spans="1:20" x14ac:dyDescent="0.2">
      <c r="A356" s="278" t="s">
        <v>1829</v>
      </c>
      <c r="B356" s="123">
        <v>6243</v>
      </c>
      <c r="C356" s="123">
        <v>6883</v>
      </c>
      <c r="D356" s="123">
        <v>11054</v>
      </c>
      <c r="E356" s="123">
        <v>12285</v>
      </c>
      <c r="F356" s="123">
        <v>14003</v>
      </c>
      <c r="G356" s="123">
        <v>15589</v>
      </c>
      <c r="H356" s="123">
        <v>23335</v>
      </c>
      <c r="I356" s="123">
        <v>31889</v>
      </c>
      <c r="J356" s="123">
        <v>43350</v>
      </c>
      <c r="K356" s="123">
        <v>68295</v>
      </c>
      <c r="L356" s="123">
        <v>90783</v>
      </c>
      <c r="M356" s="123">
        <v>106788</v>
      </c>
      <c r="N356" s="123">
        <v>144976</v>
      </c>
      <c r="O356" s="123">
        <v>273164</v>
      </c>
      <c r="P356" s="123">
        <v>265350</v>
      </c>
      <c r="Q356" s="123">
        <v>244959</v>
      </c>
      <c r="R356" s="123">
        <v>221638</v>
      </c>
      <c r="S356" s="123">
        <v>157070</v>
      </c>
      <c r="T356" s="123">
        <v>98864</v>
      </c>
    </row>
    <row r="357" spans="1:20" x14ac:dyDescent="0.2">
      <c r="A357" s="278" t="s">
        <v>1824</v>
      </c>
      <c r="B357" s="123">
        <v>1783</v>
      </c>
      <c r="C357" s="123">
        <v>2216</v>
      </c>
      <c r="D357" s="123">
        <v>3442</v>
      </c>
      <c r="E357" s="123">
        <v>5441</v>
      </c>
      <c r="F357" s="123">
        <v>5431</v>
      </c>
      <c r="G357" s="123">
        <v>9824</v>
      </c>
      <c r="H357" s="123">
        <v>10088</v>
      </c>
      <c r="I357" s="123">
        <v>10338</v>
      </c>
      <c r="J357" s="123">
        <v>16872</v>
      </c>
      <c r="K357" s="123">
        <v>17794</v>
      </c>
      <c r="L357" s="123">
        <v>26811</v>
      </c>
      <c r="M357" s="123">
        <v>37717</v>
      </c>
      <c r="N357" s="123">
        <v>48362</v>
      </c>
      <c r="O357" s="123">
        <v>47627</v>
      </c>
      <c r="P357" s="123">
        <v>93414</v>
      </c>
      <c r="Q357" s="123">
        <v>172258</v>
      </c>
      <c r="R357" s="123">
        <v>183948</v>
      </c>
      <c r="S357" s="123">
        <v>122576</v>
      </c>
      <c r="T357" s="123">
        <v>98710</v>
      </c>
    </row>
    <row r="358" spans="1:20" x14ac:dyDescent="0.2">
      <c r="A358" s="278" t="s">
        <v>1944</v>
      </c>
      <c r="B358" s="123">
        <v>692</v>
      </c>
      <c r="C358" s="123">
        <v>723</v>
      </c>
      <c r="D358" s="123">
        <v>6179</v>
      </c>
      <c r="E358" s="123">
        <v>26287</v>
      </c>
      <c r="F358" s="123">
        <v>13716</v>
      </c>
      <c r="G358" s="123">
        <v>13968</v>
      </c>
      <c r="H358" s="123">
        <v>20202</v>
      </c>
      <c r="I358" s="123">
        <v>31143</v>
      </c>
      <c r="J358" s="123">
        <v>45603</v>
      </c>
      <c r="K358" s="123">
        <v>58465</v>
      </c>
      <c r="L358" s="123">
        <v>58813</v>
      </c>
      <c r="M358" s="123">
        <v>36254</v>
      </c>
      <c r="N358" s="123">
        <v>67674</v>
      </c>
      <c r="O358" s="123">
        <v>113085</v>
      </c>
      <c r="P358" s="123">
        <v>123354</v>
      </c>
      <c r="Q358" s="123">
        <v>110982</v>
      </c>
      <c r="R358" s="123">
        <v>114610</v>
      </c>
      <c r="S358" s="123">
        <v>95329</v>
      </c>
      <c r="T358" s="123">
        <v>96417</v>
      </c>
    </row>
    <row r="359" spans="1:20" x14ac:dyDescent="0.2">
      <c r="A359" s="278" t="s">
        <v>1880</v>
      </c>
      <c r="B359" s="123">
        <v>3273</v>
      </c>
      <c r="C359" s="123">
        <v>4060</v>
      </c>
      <c r="D359" s="123">
        <v>7123</v>
      </c>
      <c r="E359" s="123">
        <v>7286</v>
      </c>
      <c r="F359" s="123">
        <v>4020</v>
      </c>
      <c r="G359" s="123">
        <v>11170</v>
      </c>
      <c r="H359" s="123">
        <v>15208</v>
      </c>
      <c r="I359" s="123">
        <v>18264</v>
      </c>
      <c r="J359" s="123">
        <v>22256</v>
      </c>
      <c r="K359" s="123">
        <v>32847</v>
      </c>
      <c r="L359" s="123">
        <v>60259</v>
      </c>
      <c r="M359" s="123">
        <v>39539</v>
      </c>
      <c r="N359" s="123">
        <v>39679</v>
      </c>
      <c r="O359" s="123">
        <v>50338</v>
      </c>
      <c r="P359" s="123">
        <v>54241</v>
      </c>
      <c r="Q359" s="123">
        <v>64296</v>
      </c>
      <c r="R359" s="123">
        <v>75268</v>
      </c>
      <c r="S359" s="123">
        <v>86524</v>
      </c>
      <c r="T359" s="123">
        <v>94314</v>
      </c>
    </row>
    <row r="360" spans="1:20" x14ac:dyDescent="0.2">
      <c r="A360" s="278" t="s">
        <v>1840</v>
      </c>
      <c r="B360" s="123">
        <v>17415</v>
      </c>
      <c r="C360" s="123">
        <v>20334</v>
      </c>
      <c r="D360" s="123">
        <v>17398</v>
      </c>
      <c r="E360" s="123">
        <v>22318</v>
      </c>
      <c r="F360" s="123">
        <v>35694</v>
      </c>
      <c r="G360" s="123">
        <v>47992</v>
      </c>
      <c r="H360" s="123">
        <v>69265</v>
      </c>
      <c r="I360" s="123">
        <v>88863</v>
      </c>
      <c r="J360" s="123">
        <v>135555</v>
      </c>
      <c r="K360" s="123">
        <v>186847</v>
      </c>
      <c r="L360" s="123">
        <v>229336</v>
      </c>
      <c r="M360" s="123">
        <v>221058</v>
      </c>
      <c r="N360" s="123">
        <v>244297</v>
      </c>
      <c r="O360" s="123">
        <v>242024</v>
      </c>
      <c r="P360" s="123">
        <v>118944</v>
      </c>
      <c r="Q360" s="123">
        <v>69015</v>
      </c>
      <c r="R360" s="123">
        <v>98437</v>
      </c>
      <c r="S360" s="123">
        <v>102257</v>
      </c>
      <c r="T360" s="123">
        <v>91535</v>
      </c>
    </row>
    <row r="361" spans="1:20" x14ac:dyDescent="0.2">
      <c r="A361" s="278" t="s">
        <v>1883</v>
      </c>
      <c r="B361" s="123">
        <v>955</v>
      </c>
      <c r="C361" s="123">
        <v>1779</v>
      </c>
      <c r="D361" s="123">
        <v>2468</v>
      </c>
      <c r="E361" s="123">
        <v>2987</v>
      </c>
      <c r="F361" s="123">
        <v>5200</v>
      </c>
      <c r="G361" s="123">
        <v>5649</v>
      </c>
      <c r="H361" s="123">
        <v>6433</v>
      </c>
      <c r="I361" s="123">
        <v>7430</v>
      </c>
      <c r="J361" s="123">
        <v>10924</v>
      </c>
      <c r="K361" s="123">
        <v>13724</v>
      </c>
      <c r="L361" s="123">
        <v>18909</v>
      </c>
      <c r="M361" s="123">
        <v>24179</v>
      </c>
      <c r="N361" s="123">
        <v>28497</v>
      </c>
      <c r="O361" s="123">
        <v>38627</v>
      </c>
      <c r="P361" s="123">
        <v>45540</v>
      </c>
      <c r="Q361" s="123">
        <v>59845</v>
      </c>
      <c r="R361" s="123">
        <v>75695</v>
      </c>
      <c r="S361" s="123">
        <v>80137</v>
      </c>
      <c r="T361" s="123">
        <v>86974</v>
      </c>
    </row>
    <row r="362" spans="1:20" x14ac:dyDescent="0.2">
      <c r="A362" s="278" t="s">
        <v>1830</v>
      </c>
      <c r="B362" s="123">
        <v>6688</v>
      </c>
      <c r="C362" s="123">
        <v>20702</v>
      </c>
      <c r="D362" s="123">
        <v>19707</v>
      </c>
      <c r="E362" s="123">
        <v>14858</v>
      </c>
      <c r="F362" s="123">
        <v>10507</v>
      </c>
      <c r="G362" s="123">
        <v>12201</v>
      </c>
      <c r="H362" s="123">
        <v>16324</v>
      </c>
      <c r="I362" s="123">
        <v>18794</v>
      </c>
      <c r="J362" s="123">
        <v>25980</v>
      </c>
      <c r="K362" s="123">
        <v>38558</v>
      </c>
      <c r="L362" s="123">
        <v>37561</v>
      </c>
      <c r="M362" s="123">
        <v>40887</v>
      </c>
      <c r="N362" s="123">
        <v>73126</v>
      </c>
      <c r="O362" s="123">
        <v>118123</v>
      </c>
      <c r="P362" s="123">
        <v>196816</v>
      </c>
      <c r="Q362" s="123">
        <v>221089</v>
      </c>
      <c r="R362" s="123">
        <v>228358</v>
      </c>
      <c r="S362" s="123">
        <v>83271</v>
      </c>
      <c r="T362" s="123">
        <v>86627</v>
      </c>
    </row>
    <row r="363" spans="1:20" x14ac:dyDescent="0.2">
      <c r="A363" s="278" t="s">
        <v>1903</v>
      </c>
      <c r="B363" s="123">
        <v>1078</v>
      </c>
      <c r="C363" s="123">
        <v>1065</v>
      </c>
      <c r="D363" s="123">
        <v>1440</v>
      </c>
      <c r="E363" s="123">
        <v>1624</v>
      </c>
      <c r="F363" s="123">
        <v>2806</v>
      </c>
      <c r="G363" s="123">
        <v>5139</v>
      </c>
      <c r="H363" s="123">
        <v>7643</v>
      </c>
      <c r="I363" s="123">
        <v>7937</v>
      </c>
      <c r="J363" s="123">
        <v>13780</v>
      </c>
      <c r="K363" s="123">
        <v>20219</v>
      </c>
      <c r="L363" s="123">
        <v>23010</v>
      </c>
      <c r="M363" s="123">
        <v>23117</v>
      </c>
      <c r="N363" s="123">
        <v>25753</v>
      </c>
      <c r="O363" s="123">
        <v>35938</v>
      </c>
      <c r="P363" s="123">
        <v>49514</v>
      </c>
      <c r="Q363" s="123">
        <v>45221</v>
      </c>
      <c r="R363" s="123">
        <v>48657</v>
      </c>
      <c r="S363" s="123">
        <v>55340</v>
      </c>
      <c r="T363" s="123">
        <v>82390</v>
      </c>
    </row>
    <row r="364" spans="1:20" x14ac:dyDescent="0.2">
      <c r="A364" s="278" t="s">
        <v>1807</v>
      </c>
      <c r="B364" s="123">
        <v>2971</v>
      </c>
      <c r="C364" s="123">
        <v>3177</v>
      </c>
      <c r="D364" s="123">
        <v>4901</v>
      </c>
      <c r="E364" s="123">
        <v>5209</v>
      </c>
      <c r="F364" s="123">
        <v>5792</v>
      </c>
      <c r="G364" s="123">
        <v>8315</v>
      </c>
      <c r="H364" s="123">
        <v>12057</v>
      </c>
      <c r="I364" s="123">
        <v>18700</v>
      </c>
      <c r="J364" s="123">
        <v>28392</v>
      </c>
      <c r="K364" s="123">
        <v>38470</v>
      </c>
      <c r="L364" s="123">
        <v>65508</v>
      </c>
      <c r="M364" s="123">
        <v>47527</v>
      </c>
      <c r="N364" s="123">
        <v>79950</v>
      </c>
      <c r="O364" s="123">
        <v>88001</v>
      </c>
      <c r="P364" s="123">
        <v>120278</v>
      </c>
      <c r="Q364" s="123">
        <v>123893</v>
      </c>
      <c r="R364" s="123">
        <v>123178</v>
      </c>
      <c r="S364" s="123">
        <v>101185</v>
      </c>
      <c r="T364" s="123">
        <v>79080</v>
      </c>
    </row>
    <row r="365" spans="1:20" x14ac:dyDescent="0.2">
      <c r="A365" s="278" t="s">
        <v>2003</v>
      </c>
      <c r="B365" s="123">
        <v>4413</v>
      </c>
      <c r="C365" s="123">
        <v>5170</v>
      </c>
      <c r="D365" s="123">
        <v>6264</v>
      </c>
      <c r="E365" s="123">
        <v>9960</v>
      </c>
      <c r="F365" s="123">
        <v>13257</v>
      </c>
      <c r="G365" s="123">
        <v>15756</v>
      </c>
      <c r="H365" s="123">
        <v>19688</v>
      </c>
      <c r="I365" s="123">
        <v>19390</v>
      </c>
      <c r="J365" s="123">
        <v>31522</v>
      </c>
      <c r="K365" s="123">
        <v>35218</v>
      </c>
      <c r="L365" s="123">
        <v>37447</v>
      </c>
      <c r="M365" s="123">
        <v>25669</v>
      </c>
      <c r="N365" s="123">
        <v>36517</v>
      </c>
      <c r="O365" s="123">
        <v>44999</v>
      </c>
      <c r="P365" s="123">
        <v>49053</v>
      </c>
      <c r="Q365" s="123">
        <v>52196</v>
      </c>
      <c r="R365" s="123">
        <v>60189</v>
      </c>
      <c r="S365" s="123">
        <v>72669</v>
      </c>
      <c r="T365" s="123">
        <v>77233</v>
      </c>
    </row>
    <row r="366" spans="1:20" x14ac:dyDescent="0.2">
      <c r="A366" s="278" t="s">
        <v>1884</v>
      </c>
      <c r="B366" s="123">
        <v>6588</v>
      </c>
      <c r="C366" s="123">
        <v>7115</v>
      </c>
      <c r="D366" s="123">
        <v>8380</v>
      </c>
      <c r="E366" s="123">
        <v>8718</v>
      </c>
      <c r="F366" s="123">
        <v>9000</v>
      </c>
      <c r="G366" s="123">
        <v>10737</v>
      </c>
      <c r="H366" s="123">
        <v>15119</v>
      </c>
      <c r="I366" s="123">
        <v>17734</v>
      </c>
      <c r="J366" s="123">
        <v>19775</v>
      </c>
      <c r="K366" s="123">
        <v>28440</v>
      </c>
      <c r="L366" s="123">
        <v>32009</v>
      </c>
      <c r="M366" s="123">
        <v>29213</v>
      </c>
      <c r="N366" s="123">
        <v>39329</v>
      </c>
      <c r="O366" s="123">
        <v>49693</v>
      </c>
      <c r="P366" s="123">
        <v>62017</v>
      </c>
      <c r="Q366" s="123">
        <v>64870</v>
      </c>
      <c r="R366" s="123">
        <v>74518</v>
      </c>
      <c r="S366" s="123">
        <v>84110</v>
      </c>
      <c r="T366" s="123">
        <v>75877</v>
      </c>
    </row>
    <row r="367" spans="1:20" x14ac:dyDescent="0.2">
      <c r="A367" s="278" t="s">
        <v>1947</v>
      </c>
      <c r="B367" s="123">
        <v>612</v>
      </c>
      <c r="C367" s="123">
        <v>223</v>
      </c>
      <c r="D367" s="123">
        <v>154</v>
      </c>
      <c r="E367" s="123">
        <v>371</v>
      </c>
      <c r="F367" s="123">
        <v>800</v>
      </c>
      <c r="G367" s="123">
        <v>1990</v>
      </c>
      <c r="H367" s="123">
        <v>2288</v>
      </c>
      <c r="I367" s="123">
        <v>4076</v>
      </c>
      <c r="J367" s="123">
        <v>7836</v>
      </c>
      <c r="K367" s="123">
        <v>17674</v>
      </c>
      <c r="L367" s="123">
        <v>29289</v>
      </c>
      <c r="M367" s="123">
        <v>19193</v>
      </c>
      <c r="N367" s="123">
        <v>27493</v>
      </c>
      <c r="O367" s="123">
        <v>76107</v>
      </c>
      <c r="P367" s="123">
        <v>74016</v>
      </c>
      <c r="Q367" s="123">
        <v>86209</v>
      </c>
      <c r="R367" s="123">
        <v>90868</v>
      </c>
      <c r="S367" s="123">
        <v>76868</v>
      </c>
      <c r="T367" s="123">
        <v>74544</v>
      </c>
    </row>
    <row r="368" spans="1:20" x14ac:dyDescent="0.2">
      <c r="A368" s="278" t="s">
        <v>1866</v>
      </c>
      <c r="B368" s="123">
        <v>4677</v>
      </c>
      <c r="C368" s="123">
        <v>1080</v>
      </c>
      <c r="D368" s="123">
        <v>1834</v>
      </c>
      <c r="E368" s="123">
        <v>3818</v>
      </c>
      <c r="F368" s="123">
        <v>3961</v>
      </c>
      <c r="G368" s="123">
        <v>5989</v>
      </c>
      <c r="H368" s="123">
        <v>9303</v>
      </c>
      <c r="I368" s="123">
        <v>14471</v>
      </c>
      <c r="J368" s="123">
        <v>24147</v>
      </c>
      <c r="K368" s="123">
        <v>43398</v>
      </c>
      <c r="L368" s="123">
        <v>61428</v>
      </c>
      <c r="M368" s="123">
        <v>36690</v>
      </c>
      <c r="N368" s="123">
        <v>35371</v>
      </c>
      <c r="O368" s="123">
        <v>48943</v>
      </c>
      <c r="P368" s="123">
        <v>52110</v>
      </c>
      <c r="Q368" s="123">
        <v>77929</v>
      </c>
      <c r="R368" s="123">
        <v>98453</v>
      </c>
      <c r="S368" s="123">
        <v>103542</v>
      </c>
      <c r="T368" s="123">
        <v>74068</v>
      </c>
    </row>
    <row r="369" spans="1:20" x14ac:dyDescent="0.2">
      <c r="A369" s="278" t="s">
        <v>1989</v>
      </c>
      <c r="B369" s="123">
        <v>5836</v>
      </c>
      <c r="C369" s="123">
        <v>6115</v>
      </c>
      <c r="D369" s="123">
        <v>6217</v>
      </c>
      <c r="E369" s="123">
        <v>6484</v>
      </c>
      <c r="F369" s="123">
        <v>5877</v>
      </c>
      <c r="G369" s="123">
        <v>7787</v>
      </c>
      <c r="H369" s="123">
        <v>12314</v>
      </c>
      <c r="I369" s="123">
        <v>13381</v>
      </c>
      <c r="J369" s="123">
        <v>22368</v>
      </c>
      <c r="K369" s="123">
        <v>27311</v>
      </c>
      <c r="L369" s="123">
        <v>32361</v>
      </c>
      <c r="M369" s="123">
        <v>21216</v>
      </c>
      <c r="N369" s="123">
        <v>32214</v>
      </c>
      <c r="O369" s="123">
        <v>42185</v>
      </c>
      <c r="P369" s="123">
        <v>105665</v>
      </c>
      <c r="Q369" s="123">
        <v>79904</v>
      </c>
      <c r="R369" s="123">
        <v>68654</v>
      </c>
      <c r="S369" s="123">
        <v>85379</v>
      </c>
      <c r="T369" s="123">
        <v>72067</v>
      </c>
    </row>
    <row r="370" spans="1:20" x14ac:dyDescent="0.2">
      <c r="A370" s="278" t="s">
        <v>2027</v>
      </c>
      <c r="B370" s="123">
        <v>1903</v>
      </c>
      <c r="C370" s="123">
        <v>2923</v>
      </c>
      <c r="D370" s="123">
        <v>2486</v>
      </c>
      <c r="E370" s="123">
        <v>1913</v>
      </c>
      <c r="F370" s="123">
        <v>2725</v>
      </c>
      <c r="G370" s="123">
        <v>6093</v>
      </c>
      <c r="H370" s="123">
        <v>5252</v>
      </c>
      <c r="I370" s="123">
        <v>6659</v>
      </c>
      <c r="J370" s="123">
        <v>12640</v>
      </c>
      <c r="K370" s="123">
        <v>21259</v>
      </c>
      <c r="L370" s="123">
        <v>34406</v>
      </c>
      <c r="M370" s="123">
        <v>52756</v>
      </c>
      <c r="N370" s="123">
        <v>35250</v>
      </c>
      <c r="O370" s="123">
        <v>45302</v>
      </c>
      <c r="P370" s="123">
        <v>64010</v>
      </c>
      <c r="Q370" s="123">
        <v>55307</v>
      </c>
      <c r="R370" s="123">
        <v>63646</v>
      </c>
      <c r="S370" s="123">
        <v>98700</v>
      </c>
      <c r="T370" s="123">
        <v>64805</v>
      </c>
    </row>
    <row r="371" spans="1:20" x14ac:dyDescent="0.2">
      <c r="A371" s="278" t="s">
        <v>1994</v>
      </c>
      <c r="B371" s="123">
        <v>1833</v>
      </c>
      <c r="C371" s="123">
        <v>1659</v>
      </c>
      <c r="D371" s="123">
        <v>4309</v>
      </c>
      <c r="E371" s="123">
        <v>3454</v>
      </c>
      <c r="F371" s="123">
        <v>4917</v>
      </c>
      <c r="G371" s="123">
        <v>6931</v>
      </c>
      <c r="H371" s="123">
        <v>10159</v>
      </c>
      <c r="I371" s="123">
        <v>11400</v>
      </c>
      <c r="J371" s="123">
        <v>16272</v>
      </c>
      <c r="K371" s="123">
        <v>21223</v>
      </c>
      <c r="L371" s="123">
        <v>25561</v>
      </c>
      <c r="M371" s="123">
        <v>19326</v>
      </c>
      <c r="N371" s="123">
        <v>29955</v>
      </c>
      <c r="O371" s="123">
        <v>42203</v>
      </c>
      <c r="P371" s="123">
        <v>46679</v>
      </c>
      <c r="Q371" s="123">
        <v>52292</v>
      </c>
      <c r="R371" s="123">
        <v>56813</v>
      </c>
      <c r="S371" s="123">
        <v>66625</v>
      </c>
      <c r="T371" s="123">
        <v>62421</v>
      </c>
    </row>
    <row r="372" spans="1:20" x14ac:dyDescent="0.2">
      <c r="A372" s="278" t="s">
        <v>1971</v>
      </c>
      <c r="B372" s="123">
        <v>746</v>
      </c>
      <c r="C372" s="123">
        <v>506</v>
      </c>
      <c r="D372" s="123">
        <v>468</v>
      </c>
      <c r="E372" s="123">
        <v>774</v>
      </c>
      <c r="F372" s="123">
        <v>955</v>
      </c>
      <c r="G372" s="123">
        <v>1184</v>
      </c>
      <c r="H372" s="123">
        <v>2359</v>
      </c>
      <c r="I372" s="123">
        <v>5054</v>
      </c>
      <c r="J372" s="123">
        <v>5835</v>
      </c>
      <c r="K372" s="123">
        <v>9672</v>
      </c>
      <c r="L372" s="123">
        <v>17856</v>
      </c>
      <c r="M372" s="123">
        <v>7</v>
      </c>
      <c r="N372" s="123">
        <v>17298</v>
      </c>
      <c r="O372" s="123">
        <v>38454</v>
      </c>
      <c r="P372" s="123">
        <v>35192</v>
      </c>
      <c r="Q372" s="123">
        <v>53147</v>
      </c>
      <c r="R372" s="123">
        <v>70594</v>
      </c>
      <c r="S372" s="123">
        <v>56885</v>
      </c>
      <c r="T372" s="123">
        <v>61055</v>
      </c>
    </row>
    <row r="373" spans="1:20" x14ac:dyDescent="0.2">
      <c r="A373" s="278" t="s">
        <v>1998</v>
      </c>
      <c r="B373" s="123">
        <v>3593</v>
      </c>
      <c r="C373" s="123">
        <v>5732</v>
      </c>
      <c r="D373" s="123">
        <v>5721</v>
      </c>
      <c r="E373" s="123">
        <v>7557</v>
      </c>
      <c r="F373" s="123">
        <v>10430</v>
      </c>
      <c r="G373" s="123">
        <v>15953</v>
      </c>
      <c r="H373" s="123">
        <v>20693</v>
      </c>
      <c r="I373" s="123">
        <v>28971</v>
      </c>
      <c r="J373" s="123">
        <v>35263</v>
      </c>
      <c r="K373" s="123">
        <v>42013</v>
      </c>
      <c r="L373" s="123">
        <v>45998</v>
      </c>
      <c r="M373" s="123">
        <v>47931</v>
      </c>
      <c r="N373" s="123">
        <v>49432</v>
      </c>
      <c r="O373" s="123">
        <v>55710</v>
      </c>
      <c r="P373" s="123">
        <v>65622</v>
      </c>
      <c r="Q373" s="123">
        <v>65746</v>
      </c>
      <c r="R373" s="123">
        <v>103670</v>
      </c>
      <c r="S373" s="123">
        <v>76535</v>
      </c>
      <c r="T373" s="123">
        <v>59616</v>
      </c>
    </row>
    <row r="374" spans="1:20" x14ac:dyDescent="0.2">
      <c r="A374" s="278" t="s">
        <v>1810</v>
      </c>
      <c r="B374" s="123">
        <v>914</v>
      </c>
      <c r="C374" s="123">
        <v>810</v>
      </c>
      <c r="D374" s="123">
        <v>1302</v>
      </c>
      <c r="E374" s="123">
        <v>1715</v>
      </c>
      <c r="F374" s="123">
        <v>2102</v>
      </c>
      <c r="G374" s="123">
        <v>3389</v>
      </c>
      <c r="H374" s="123">
        <v>4789</v>
      </c>
      <c r="I374" s="123">
        <v>5314</v>
      </c>
      <c r="J374" s="123">
        <v>9963</v>
      </c>
      <c r="K374" s="123">
        <v>11268</v>
      </c>
      <c r="L374" s="123">
        <v>13054</v>
      </c>
      <c r="M374" s="123">
        <v>14044</v>
      </c>
      <c r="N374" s="123">
        <v>36761</v>
      </c>
      <c r="O374" s="123">
        <v>74439</v>
      </c>
      <c r="P374" s="123">
        <v>125244</v>
      </c>
      <c r="Q374" s="123">
        <v>170378</v>
      </c>
      <c r="R374" s="123">
        <v>174681</v>
      </c>
      <c r="S374" s="123">
        <v>140741</v>
      </c>
      <c r="T374" s="123">
        <v>51103</v>
      </c>
    </row>
    <row r="375" spans="1:20" x14ac:dyDescent="0.2">
      <c r="A375" s="278" t="s">
        <v>1927</v>
      </c>
      <c r="B375" s="123" t="s">
        <v>356</v>
      </c>
      <c r="C375" s="123" t="s">
        <v>356</v>
      </c>
      <c r="D375" s="123" t="s">
        <v>356</v>
      </c>
      <c r="E375" s="123">
        <v>1611</v>
      </c>
      <c r="F375" s="123">
        <v>1869</v>
      </c>
      <c r="G375" s="123">
        <v>3219</v>
      </c>
      <c r="H375" s="123">
        <v>6325</v>
      </c>
      <c r="I375" s="123">
        <v>8321</v>
      </c>
      <c r="J375" s="123">
        <v>6606</v>
      </c>
      <c r="K375" s="123">
        <v>8854</v>
      </c>
      <c r="L375" s="123">
        <v>19611</v>
      </c>
      <c r="M375" s="123">
        <v>20720</v>
      </c>
      <c r="N375" s="123">
        <v>19928</v>
      </c>
      <c r="O375" s="123">
        <v>28148</v>
      </c>
      <c r="P375" s="123">
        <v>34391</v>
      </c>
      <c r="Q375" s="123">
        <v>32460</v>
      </c>
      <c r="R375" s="123">
        <v>37827</v>
      </c>
      <c r="S375" s="123">
        <v>43019</v>
      </c>
      <c r="T375" s="123">
        <v>50672</v>
      </c>
    </row>
    <row r="376" spans="1:20" x14ac:dyDescent="0.2">
      <c r="A376" s="278" t="s">
        <v>1990</v>
      </c>
      <c r="B376" s="123">
        <v>4631</v>
      </c>
      <c r="C376" s="123">
        <v>5000</v>
      </c>
      <c r="D376" s="123">
        <v>4945</v>
      </c>
      <c r="E376" s="123">
        <v>8514</v>
      </c>
      <c r="F376" s="123">
        <v>6596</v>
      </c>
      <c r="G376" s="123">
        <v>10204</v>
      </c>
      <c r="H376" s="123">
        <v>12607</v>
      </c>
      <c r="I376" s="123">
        <v>10407</v>
      </c>
      <c r="J376" s="123">
        <v>17959</v>
      </c>
      <c r="K376" s="123">
        <v>24611</v>
      </c>
      <c r="L376" s="123">
        <v>28869</v>
      </c>
      <c r="M376" s="123">
        <v>19699</v>
      </c>
      <c r="N376" s="123">
        <v>23562</v>
      </c>
      <c r="O376" s="123">
        <v>37091</v>
      </c>
      <c r="P376" s="123">
        <v>78610</v>
      </c>
      <c r="Q376" s="123">
        <v>62706</v>
      </c>
      <c r="R376" s="123">
        <v>52304</v>
      </c>
      <c r="S376" s="123">
        <v>62537</v>
      </c>
      <c r="T376" s="123">
        <v>50614</v>
      </c>
    </row>
    <row r="377" spans="1:20" x14ac:dyDescent="0.2">
      <c r="A377" s="278" t="s">
        <v>1906</v>
      </c>
      <c r="B377" s="123">
        <v>2213</v>
      </c>
      <c r="C377" s="123">
        <v>840</v>
      </c>
      <c r="D377" s="123">
        <v>3286</v>
      </c>
      <c r="E377" s="123">
        <v>3884</v>
      </c>
      <c r="F377" s="123">
        <v>3719</v>
      </c>
      <c r="G377" s="123">
        <v>3488</v>
      </c>
      <c r="H377" s="123">
        <v>5104</v>
      </c>
      <c r="I377" s="123">
        <v>4850</v>
      </c>
      <c r="J377" s="123">
        <v>10253</v>
      </c>
      <c r="K377" s="123">
        <v>19781</v>
      </c>
      <c r="L377" s="123">
        <v>26435</v>
      </c>
      <c r="M377" s="123">
        <v>15254</v>
      </c>
      <c r="N377" s="123">
        <v>30168</v>
      </c>
      <c r="O377" s="123">
        <v>61734</v>
      </c>
      <c r="P377" s="123">
        <v>69722</v>
      </c>
      <c r="Q377" s="123">
        <v>72969</v>
      </c>
      <c r="R377" s="123">
        <v>72567</v>
      </c>
      <c r="S377" s="123">
        <v>55207</v>
      </c>
      <c r="T377" s="123">
        <v>49022</v>
      </c>
    </row>
    <row r="378" spans="1:20" x14ac:dyDescent="0.2">
      <c r="A378" s="278" t="s">
        <v>1813</v>
      </c>
      <c r="B378" s="123">
        <v>8066</v>
      </c>
      <c r="C378" s="123">
        <v>10201</v>
      </c>
      <c r="D378" s="123">
        <v>15186</v>
      </c>
      <c r="E378" s="123">
        <v>11628</v>
      </c>
      <c r="F378" s="123">
        <v>22515</v>
      </c>
      <c r="G378" s="123">
        <v>21836</v>
      </c>
      <c r="H378" s="123">
        <v>18523</v>
      </c>
      <c r="I378" s="123">
        <v>28728</v>
      </c>
      <c r="J378" s="123">
        <v>35070</v>
      </c>
      <c r="K378" s="123">
        <v>69783</v>
      </c>
      <c r="L378" s="123">
        <v>112487</v>
      </c>
      <c r="M378" s="123">
        <v>120374</v>
      </c>
      <c r="N378" s="123">
        <v>134779</v>
      </c>
      <c r="O378" s="123">
        <v>112341</v>
      </c>
      <c r="P378" s="123">
        <v>109332</v>
      </c>
      <c r="Q378" s="123">
        <v>97173</v>
      </c>
      <c r="R378" s="123">
        <v>103758</v>
      </c>
      <c r="S378" s="123">
        <v>58967</v>
      </c>
      <c r="T378" s="123">
        <v>46236</v>
      </c>
    </row>
    <row r="379" spans="1:20" x14ac:dyDescent="0.2">
      <c r="A379" s="278" t="s">
        <v>1988</v>
      </c>
      <c r="B379" s="123" t="s">
        <v>356</v>
      </c>
      <c r="C379" s="123" t="s">
        <v>356</v>
      </c>
      <c r="D379" s="123" t="s">
        <v>356</v>
      </c>
      <c r="E379" s="123">
        <v>1445</v>
      </c>
      <c r="F379" s="123">
        <v>2347</v>
      </c>
      <c r="G379" s="123">
        <v>2638</v>
      </c>
      <c r="H379" s="123">
        <v>2222</v>
      </c>
      <c r="I379" s="123">
        <v>3020</v>
      </c>
      <c r="J379" s="123">
        <v>5979</v>
      </c>
      <c r="K379" s="123">
        <v>8160</v>
      </c>
      <c r="L379" s="123">
        <v>12590</v>
      </c>
      <c r="M379" s="123">
        <v>14749</v>
      </c>
      <c r="N379" s="123">
        <v>25576</v>
      </c>
      <c r="O379" s="123">
        <v>30364</v>
      </c>
      <c r="P379" s="123">
        <v>28371</v>
      </c>
      <c r="Q379" s="123">
        <v>32349</v>
      </c>
      <c r="R379" s="123">
        <v>39138</v>
      </c>
      <c r="S379" s="123">
        <v>43422</v>
      </c>
      <c r="T379" s="123">
        <v>45403</v>
      </c>
    </row>
    <row r="380" spans="1:20" x14ac:dyDescent="0.2">
      <c r="A380" s="278" t="s">
        <v>1962</v>
      </c>
      <c r="B380" s="123" t="s">
        <v>356</v>
      </c>
      <c r="C380" s="123" t="s">
        <v>356</v>
      </c>
      <c r="D380" s="123" t="s">
        <v>356</v>
      </c>
      <c r="E380" s="123" t="s">
        <v>356</v>
      </c>
      <c r="F380" s="123" t="s">
        <v>356</v>
      </c>
      <c r="G380" s="123" t="s">
        <v>356</v>
      </c>
      <c r="H380" s="123" t="s">
        <v>356</v>
      </c>
      <c r="I380" s="123" t="s">
        <v>356</v>
      </c>
      <c r="J380" s="123" t="s">
        <v>356</v>
      </c>
      <c r="K380" s="123">
        <v>35441</v>
      </c>
      <c r="L380" s="123">
        <v>49252</v>
      </c>
      <c r="M380" s="123">
        <v>30835</v>
      </c>
      <c r="N380" s="123">
        <v>34502</v>
      </c>
      <c r="O380" s="123">
        <v>39635</v>
      </c>
      <c r="P380" s="123">
        <v>41288</v>
      </c>
      <c r="Q380" s="123">
        <v>43191</v>
      </c>
      <c r="R380" s="123">
        <v>42456</v>
      </c>
      <c r="S380" s="123">
        <v>41510</v>
      </c>
      <c r="T380" s="123">
        <v>43224</v>
      </c>
    </row>
    <row r="381" spans="1:20" x14ac:dyDescent="0.2">
      <c r="A381" s="278" t="s">
        <v>1806</v>
      </c>
      <c r="B381" s="123">
        <v>2417</v>
      </c>
      <c r="C381" s="123">
        <v>1668</v>
      </c>
      <c r="D381" s="123">
        <v>1989</v>
      </c>
      <c r="E381" s="123">
        <v>1726</v>
      </c>
      <c r="F381" s="123">
        <v>1991</v>
      </c>
      <c r="G381" s="123">
        <v>2645</v>
      </c>
      <c r="H381" s="123">
        <v>5697</v>
      </c>
      <c r="I381" s="123">
        <v>5121</v>
      </c>
      <c r="J381" s="123">
        <v>10049</v>
      </c>
      <c r="K381" s="123">
        <v>16944</v>
      </c>
      <c r="L381" s="123">
        <v>15163</v>
      </c>
      <c r="M381" s="123">
        <v>21351</v>
      </c>
      <c r="N381" s="123">
        <v>17527</v>
      </c>
      <c r="O381" s="123">
        <v>23001</v>
      </c>
      <c r="P381" s="123">
        <v>46405</v>
      </c>
      <c r="Q381" s="123">
        <v>32826</v>
      </c>
      <c r="R381" s="123">
        <v>39356</v>
      </c>
      <c r="S381" s="123">
        <v>36182</v>
      </c>
      <c r="T381" s="123">
        <v>43129</v>
      </c>
    </row>
    <row r="382" spans="1:20" x14ac:dyDescent="0.2">
      <c r="A382" s="278" t="s">
        <v>1896</v>
      </c>
      <c r="B382" s="123">
        <v>18</v>
      </c>
      <c r="C382" s="123">
        <v>49</v>
      </c>
      <c r="D382" s="123">
        <v>100</v>
      </c>
      <c r="E382" s="123">
        <v>112</v>
      </c>
      <c r="F382" s="123">
        <v>183</v>
      </c>
      <c r="G382" s="123">
        <v>390</v>
      </c>
      <c r="H382" s="123">
        <v>952</v>
      </c>
      <c r="I382" s="123">
        <v>1657</v>
      </c>
      <c r="J382" s="123">
        <v>2758</v>
      </c>
      <c r="K382" s="123">
        <v>2661</v>
      </c>
      <c r="L382" s="123">
        <v>4034</v>
      </c>
      <c r="M382" s="123">
        <v>6732</v>
      </c>
      <c r="N382" s="123">
        <v>7223</v>
      </c>
      <c r="O382" s="123">
        <v>9121</v>
      </c>
      <c r="P382" s="123">
        <v>10111</v>
      </c>
      <c r="Q382" s="123">
        <v>13376</v>
      </c>
      <c r="R382" s="123">
        <v>20608</v>
      </c>
      <c r="S382" s="123">
        <v>29812</v>
      </c>
      <c r="T382" s="123">
        <v>39196</v>
      </c>
    </row>
    <row r="383" spans="1:20" x14ac:dyDescent="0.2">
      <c r="A383" s="278" t="s">
        <v>1907</v>
      </c>
      <c r="B383" s="123">
        <v>10479</v>
      </c>
      <c r="C383" s="123">
        <v>2726</v>
      </c>
      <c r="D383" s="123">
        <v>3191</v>
      </c>
      <c r="E383" s="123">
        <v>3327</v>
      </c>
      <c r="F383" s="123">
        <v>3216</v>
      </c>
      <c r="G383" s="123">
        <v>3027</v>
      </c>
      <c r="H383" s="123">
        <v>11306</v>
      </c>
      <c r="I383" s="123">
        <v>12537</v>
      </c>
      <c r="J383" s="123">
        <v>13629</v>
      </c>
      <c r="K383" s="123">
        <v>20161</v>
      </c>
      <c r="L383" s="123">
        <v>13310</v>
      </c>
      <c r="M383" s="123">
        <v>15626</v>
      </c>
      <c r="N383" s="123">
        <v>31586</v>
      </c>
      <c r="O383" s="123">
        <v>41028</v>
      </c>
      <c r="P383" s="123">
        <v>43049</v>
      </c>
      <c r="Q383" s="123">
        <v>41383</v>
      </c>
      <c r="R383" s="123">
        <v>40380</v>
      </c>
      <c r="S383" s="123">
        <v>54332</v>
      </c>
      <c r="T383" s="123">
        <v>38772</v>
      </c>
    </row>
    <row r="384" spans="1:20" x14ac:dyDescent="0.2">
      <c r="A384" s="278" t="s">
        <v>2020</v>
      </c>
      <c r="B384" s="123">
        <v>1387</v>
      </c>
      <c r="C384" s="123">
        <v>2009</v>
      </c>
      <c r="D384" s="123">
        <v>1514</v>
      </c>
      <c r="E384" s="123">
        <v>2608</v>
      </c>
      <c r="F384" s="123">
        <v>3057</v>
      </c>
      <c r="G384" s="123">
        <v>2597</v>
      </c>
      <c r="H384" s="123">
        <v>3253</v>
      </c>
      <c r="I384" s="123">
        <v>4300</v>
      </c>
      <c r="J384" s="123">
        <v>6800</v>
      </c>
      <c r="K384" s="123">
        <v>6368</v>
      </c>
      <c r="L384" s="123">
        <v>9109</v>
      </c>
      <c r="M384" s="123">
        <v>9655</v>
      </c>
      <c r="N384" s="123">
        <v>12764</v>
      </c>
      <c r="O384" s="123">
        <v>17119</v>
      </c>
      <c r="P384" s="123">
        <v>21402</v>
      </c>
      <c r="Q384" s="123">
        <v>24450</v>
      </c>
      <c r="R384" s="123">
        <v>28725</v>
      </c>
      <c r="S384" s="123">
        <v>32675</v>
      </c>
      <c r="T384" s="123">
        <v>38405</v>
      </c>
    </row>
    <row r="385" spans="1:20" x14ac:dyDescent="0.2">
      <c r="A385" s="278" t="s">
        <v>1871</v>
      </c>
      <c r="B385" s="123">
        <v>1016</v>
      </c>
      <c r="C385" s="123">
        <v>652</v>
      </c>
      <c r="D385" s="123">
        <v>443</v>
      </c>
      <c r="E385" s="123">
        <v>589</v>
      </c>
      <c r="F385" s="123">
        <v>470</v>
      </c>
      <c r="G385" s="123">
        <v>889</v>
      </c>
      <c r="H385" s="123">
        <v>1416</v>
      </c>
      <c r="I385" s="123">
        <v>4128</v>
      </c>
      <c r="J385" s="123">
        <v>6388</v>
      </c>
      <c r="K385" s="123">
        <v>10255</v>
      </c>
      <c r="L385" s="123">
        <v>13960</v>
      </c>
      <c r="M385" s="123">
        <v>15472</v>
      </c>
      <c r="N385" s="123">
        <v>20581</v>
      </c>
      <c r="O385" s="123">
        <v>26991</v>
      </c>
      <c r="P385" s="123">
        <v>42660</v>
      </c>
      <c r="Q385" s="123">
        <v>43271</v>
      </c>
      <c r="R385" s="123">
        <v>43039</v>
      </c>
      <c r="S385" s="123">
        <v>66542</v>
      </c>
      <c r="T385" s="123">
        <v>37724</v>
      </c>
    </row>
    <row r="386" spans="1:20" x14ac:dyDescent="0.2">
      <c r="A386" s="278" t="s">
        <v>1882</v>
      </c>
      <c r="B386" s="123">
        <v>2439</v>
      </c>
      <c r="C386" s="123">
        <v>1850</v>
      </c>
      <c r="D386" s="123">
        <v>3484</v>
      </c>
      <c r="E386" s="123">
        <v>2290</v>
      </c>
      <c r="F386" s="123">
        <v>2162</v>
      </c>
      <c r="G386" s="123">
        <v>3520</v>
      </c>
      <c r="H386" s="123">
        <v>5877</v>
      </c>
      <c r="I386" s="123">
        <v>6594</v>
      </c>
      <c r="J386" s="123">
        <v>7499</v>
      </c>
      <c r="K386" s="123">
        <v>12527</v>
      </c>
      <c r="L386" s="123">
        <v>16773</v>
      </c>
      <c r="M386" s="123">
        <v>16750</v>
      </c>
      <c r="N386" s="123">
        <v>22969</v>
      </c>
      <c r="O386" s="123">
        <v>29773</v>
      </c>
      <c r="P386" s="123">
        <v>29023</v>
      </c>
      <c r="Q386" s="123">
        <v>27464</v>
      </c>
      <c r="R386" s="123">
        <v>29707</v>
      </c>
      <c r="S386" s="123">
        <v>27043</v>
      </c>
      <c r="T386" s="123">
        <v>36673</v>
      </c>
    </row>
    <row r="387" spans="1:20" x14ac:dyDescent="0.2">
      <c r="A387" s="278" t="s">
        <v>1968</v>
      </c>
      <c r="B387" s="123" t="s">
        <v>356</v>
      </c>
      <c r="C387" s="123" t="s">
        <v>356</v>
      </c>
      <c r="D387" s="123" t="s">
        <v>356</v>
      </c>
      <c r="E387" s="123">
        <v>3477</v>
      </c>
      <c r="F387" s="123">
        <v>6287</v>
      </c>
      <c r="G387" s="123">
        <v>12172</v>
      </c>
      <c r="H387" s="123">
        <v>9869</v>
      </c>
      <c r="I387" s="123">
        <v>15545</v>
      </c>
      <c r="J387" s="123">
        <v>16453</v>
      </c>
      <c r="K387" s="123">
        <v>16261</v>
      </c>
      <c r="L387" s="123">
        <v>38534</v>
      </c>
      <c r="M387" s="123">
        <v>42254</v>
      </c>
      <c r="N387" s="123">
        <v>62781</v>
      </c>
      <c r="O387" s="123">
        <v>55014</v>
      </c>
      <c r="P387" s="123">
        <v>59208</v>
      </c>
      <c r="Q387" s="123">
        <v>33671</v>
      </c>
      <c r="R387" s="123">
        <v>74287</v>
      </c>
      <c r="S387" s="123">
        <v>158537</v>
      </c>
      <c r="T387" s="123">
        <v>35956</v>
      </c>
    </row>
    <row r="388" spans="1:20" x14ac:dyDescent="0.2">
      <c r="A388" s="278" t="s">
        <v>2005</v>
      </c>
      <c r="B388" s="123">
        <v>1676</v>
      </c>
      <c r="C388" s="123">
        <v>1747</v>
      </c>
      <c r="D388" s="123">
        <v>2674</v>
      </c>
      <c r="E388" s="123">
        <v>3494</v>
      </c>
      <c r="F388" s="123">
        <v>4234</v>
      </c>
      <c r="G388" s="123">
        <v>5852</v>
      </c>
      <c r="H388" s="123">
        <v>7591</v>
      </c>
      <c r="I388" s="123">
        <v>10043</v>
      </c>
      <c r="J388" s="123">
        <v>16475</v>
      </c>
      <c r="K388" s="123">
        <v>26303</v>
      </c>
      <c r="L388" s="123">
        <v>34963</v>
      </c>
      <c r="M388" s="123">
        <v>24421</v>
      </c>
      <c r="N388" s="123">
        <v>29106</v>
      </c>
      <c r="O388" s="123">
        <v>28656</v>
      </c>
      <c r="P388" s="123">
        <v>31218</v>
      </c>
      <c r="Q388" s="123">
        <v>32139</v>
      </c>
      <c r="R388" s="123">
        <v>42798</v>
      </c>
      <c r="S388" s="123">
        <v>47831</v>
      </c>
      <c r="T388" s="123">
        <v>34636</v>
      </c>
    </row>
    <row r="389" spans="1:20" x14ac:dyDescent="0.2">
      <c r="A389" s="278" t="s">
        <v>1949</v>
      </c>
      <c r="B389" s="123">
        <v>115</v>
      </c>
      <c r="C389" s="123">
        <v>99</v>
      </c>
      <c r="D389" s="123">
        <v>219</v>
      </c>
      <c r="E389" s="123">
        <v>1077</v>
      </c>
      <c r="F389" s="123">
        <v>9403</v>
      </c>
      <c r="G389" s="123">
        <v>20349</v>
      </c>
      <c r="H389" s="123">
        <v>14374</v>
      </c>
      <c r="I389" s="123">
        <v>23365</v>
      </c>
      <c r="J389" s="123">
        <v>34667</v>
      </c>
      <c r="K389" s="123">
        <v>47512</v>
      </c>
      <c r="L389" s="123">
        <v>68610</v>
      </c>
      <c r="M389" s="123">
        <v>55342</v>
      </c>
      <c r="N389" s="123">
        <v>84616</v>
      </c>
      <c r="O389" s="123">
        <v>89262</v>
      </c>
      <c r="P389" s="123">
        <v>106983</v>
      </c>
      <c r="Q389" s="123">
        <v>86857</v>
      </c>
      <c r="R389" s="123">
        <v>64525</v>
      </c>
      <c r="S389" s="123">
        <v>43915</v>
      </c>
      <c r="T389" s="123">
        <v>34600</v>
      </c>
    </row>
    <row r="390" spans="1:20" x14ac:dyDescent="0.2">
      <c r="A390" s="278" t="s">
        <v>1851</v>
      </c>
      <c r="B390" s="123">
        <v>1029</v>
      </c>
      <c r="C390" s="123">
        <v>747</v>
      </c>
      <c r="D390" s="123">
        <v>1210</v>
      </c>
      <c r="E390" s="123">
        <v>3149</v>
      </c>
      <c r="F390" s="123">
        <v>8678</v>
      </c>
      <c r="G390" s="123">
        <v>7883</v>
      </c>
      <c r="H390" s="123">
        <v>8455</v>
      </c>
      <c r="I390" s="123">
        <v>9088</v>
      </c>
      <c r="J390" s="123">
        <v>16257</v>
      </c>
      <c r="K390" s="123">
        <v>30254</v>
      </c>
      <c r="L390" s="123">
        <v>80194</v>
      </c>
      <c r="M390" s="123">
        <v>91871</v>
      </c>
      <c r="N390" s="123">
        <v>52512</v>
      </c>
      <c r="O390" s="123">
        <v>78416</v>
      </c>
      <c r="P390" s="123">
        <v>169912</v>
      </c>
      <c r="Q390" s="123">
        <v>113764</v>
      </c>
      <c r="R390" s="123">
        <v>95428</v>
      </c>
      <c r="S390" s="123">
        <v>81547</v>
      </c>
      <c r="T390" s="123">
        <v>33848</v>
      </c>
    </row>
    <row r="391" spans="1:20" x14ac:dyDescent="0.2">
      <c r="A391" s="278" t="s">
        <v>1828</v>
      </c>
      <c r="B391" s="123">
        <v>54</v>
      </c>
      <c r="C391" s="123">
        <v>85</v>
      </c>
      <c r="D391" s="123">
        <v>134</v>
      </c>
      <c r="E391" s="123">
        <v>210</v>
      </c>
      <c r="F391" s="123">
        <v>298</v>
      </c>
      <c r="G391" s="123">
        <v>334</v>
      </c>
      <c r="H391" s="123">
        <v>791</v>
      </c>
      <c r="I391" s="123">
        <v>1693</v>
      </c>
      <c r="J391" s="123">
        <v>1540</v>
      </c>
      <c r="K391" s="123">
        <v>2479</v>
      </c>
      <c r="L391" s="123">
        <v>3155</v>
      </c>
      <c r="M391" s="123">
        <v>4066</v>
      </c>
      <c r="N391" s="123">
        <v>6348</v>
      </c>
      <c r="O391" s="123">
        <v>9712</v>
      </c>
      <c r="P391" s="123">
        <v>7649</v>
      </c>
      <c r="Q391" s="123">
        <v>9741</v>
      </c>
      <c r="R391" s="123">
        <v>10399</v>
      </c>
      <c r="S391" s="123">
        <v>17265</v>
      </c>
      <c r="T391" s="123">
        <v>32094</v>
      </c>
    </row>
    <row r="392" spans="1:20" x14ac:dyDescent="0.2">
      <c r="A392" s="278" t="s">
        <v>1872</v>
      </c>
      <c r="B392" s="123">
        <v>5064</v>
      </c>
      <c r="C392" s="123">
        <v>5719</v>
      </c>
      <c r="D392" s="123">
        <v>6163</v>
      </c>
      <c r="E392" s="123">
        <v>7251</v>
      </c>
      <c r="F392" s="123">
        <v>8190</v>
      </c>
      <c r="G392" s="123">
        <v>11597</v>
      </c>
      <c r="H392" s="123">
        <v>12423</v>
      </c>
      <c r="I392" s="123">
        <v>12435</v>
      </c>
      <c r="J392" s="123">
        <v>16244</v>
      </c>
      <c r="K392" s="123">
        <v>18532</v>
      </c>
      <c r="L392" s="123">
        <v>17572</v>
      </c>
      <c r="M392" s="123">
        <v>16752</v>
      </c>
      <c r="N392" s="123">
        <v>18678</v>
      </c>
      <c r="O392" s="123">
        <v>29099</v>
      </c>
      <c r="P392" s="123">
        <v>25751</v>
      </c>
      <c r="Q392" s="123">
        <v>30852</v>
      </c>
      <c r="R392" s="123">
        <v>35069</v>
      </c>
      <c r="S392" s="123">
        <v>33010</v>
      </c>
      <c r="T392" s="123">
        <v>31511</v>
      </c>
    </row>
    <row r="393" spans="1:20" x14ac:dyDescent="0.2">
      <c r="A393" s="278" t="s">
        <v>1887</v>
      </c>
      <c r="B393" s="123" t="s">
        <v>356</v>
      </c>
      <c r="C393" s="123" t="s">
        <v>356</v>
      </c>
      <c r="D393" s="123" t="s">
        <v>356</v>
      </c>
      <c r="E393" s="123">
        <v>2122</v>
      </c>
      <c r="F393" s="123">
        <v>2018</v>
      </c>
      <c r="G393" s="123">
        <v>3762</v>
      </c>
      <c r="H393" s="123">
        <v>5254</v>
      </c>
      <c r="I393" s="123">
        <v>6035</v>
      </c>
      <c r="J393" s="123">
        <v>13316</v>
      </c>
      <c r="K393" s="123">
        <v>24554</v>
      </c>
      <c r="L393" s="123">
        <v>24317</v>
      </c>
      <c r="M393" s="123">
        <v>26450</v>
      </c>
      <c r="N393" s="123">
        <v>22954</v>
      </c>
      <c r="O393" s="123">
        <v>28226</v>
      </c>
      <c r="P393" s="123">
        <v>43891</v>
      </c>
      <c r="Q393" s="123">
        <v>48194</v>
      </c>
      <c r="R393" s="123">
        <v>54573</v>
      </c>
      <c r="S393" s="123">
        <v>48992</v>
      </c>
      <c r="T393" s="123">
        <v>26869</v>
      </c>
    </row>
    <row r="394" spans="1:20" x14ac:dyDescent="0.2">
      <c r="A394" s="278" t="s">
        <v>1895</v>
      </c>
      <c r="B394" s="123">
        <v>441</v>
      </c>
      <c r="C394" s="123">
        <v>435</v>
      </c>
      <c r="D394" s="123">
        <v>866</v>
      </c>
      <c r="E394" s="123">
        <v>1199</v>
      </c>
      <c r="F394" s="123">
        <v>1441</v>
      </c>
      <c r="G394" s="123">
        <v>1661</v>
      </c>
      <c r="H394" s="123">
        <v>2826</v>
      </c>
      <c r="I394" s="123">
        <v>3076</v>
      </c>
      <c r="J394" s="123">
        <v>3898</v>
      </c>
      <c r="K394" s="123">
        <v>5847</v>
      </c>
      <c r="L394" s="123">
        <v>7877</v>
      </c>
      <c r="M394" s="123">
        <v>5466</v>
      </c>
      <c r="N394" s="123">
        <v>9835</v>
      </c>
      <c r="O394" s="123">
        <v>22483</v>
      </c>
      <c r="P394" s="123">
        <v>24919</v>
      </c>
      <c r="Q394" s="123">
        <v>15257</v>
      </c>
      <c r="R394" s="123">
        <v>16305</v>
      </c>
      <c r="S394" s="123">
        <v>27656</v>
      </c>
      <c r="T394" s="123">
        <v>24220</v>
      </c>
    </row>
    <row r="395" spans="1:20" x14ac:dyDescent="0.2">
      <c r="A395" s="278" t="s">
        <v>2016</v>
      </c>
      <c r="B395" s="123" t="s">
        <v>356</v>
      </c>
      <c r="C395" s="123" t="s">
        <v>356</v>
      </c>
      <c r="D395" s="123" t="s">
        <v>356</v>
      </c>
      <c r="E395" s="123">
        <v>1109</v>
      </c>
      <c r="F395" s="123">
        <v>1959</v>
      </c>
      <c r="G395" s="123">
        <v>3163</v>
      </c>
      <c r="H395" s="123">
        <v>12670</v>
      </c>
      <c r="I395" s="123">
        <v>12223</v>
      </c>
      <c r="J395" s="123">
        <v>14782</v>
      </c>
      <c r="K395" s="123">
        <v>8199</v>
      </c>
      <c r="L395" s="123">
        <v>9154</v>
      </c>
      <c r="M395" s="123">
        <v>7643</v>
      </c>
      <c r="N395" s="123">
        <v>33937</v>
      </c>
      <c r="O395" s="123">
        <v>35502</v>
      </c>
      <c r="P395" s="123">
        <v>20776</v>
      </c>
      <c r="Q395" s="123">
        <v>19004</v>
      </c>
      <c r="R395" s="123">
        <v>18873</v>
      </c>
      <c r="S395" s="123">
        <v>36483</v>
      </c>
      <c r="T395" s="123">
        <v>23025</v>
      </c>
    </row>
    <row r="396" spans="1:20" x14ac:dyDescent="0.2">
      <c r="A396" s="278" t="s">
        <v>1881</v>
      </c>
      <c r="B396" s="123" t="s">
        <v>356</v>
      </c>
      <c r="C396" s="123" t="s">
        <v>356</v>
      </c>
      <c r="D396" s="123" t="s">
        <v>356</v>
      </c>
      <c r="E396" s="123">
        <v>449</v>
      </c>
      <c r="F396" s="123">
        <v>652</v>
      </c>
      <c r="G396" s="123">
        <v>1078</v>
      </c>
      <c r="H396" s="123">
        <v>1877</v>
      </c>
      <c r="I396" s="123">
        <v>1635</v>
      </c>
      <c r="J396" s="123">
        <v>3074</v>
      </c>
      <c r="K396" s="123">
        <v>4207</v>
      </c>
      <c r="L396" s="123">
        <v>8105</v>
      </c>
      <c r="M396" s="123">
        <v>6501</v>
      </c>
      <c r="N396" s="123">
        <v>8008</v>
      </c>
      <c r="O396" s="123">
        <v>11210</v>
      </c>
      <c r="P396" s="123">
        <v>24907</v>
      </c>
      <c r="Q396" s="123">
        <v>21379</v>
      </c>
      <c r="R396" s="123">
        <v>15712</v>
      </c>
      <c r="S396" s="123">
        <v>24596</v>
      </c>
      <c r="T396" s="123">
        <v>22828</v>
      </c>
    </row>
    <row r="397" spans="1:20" x14ac:dyDescent="0.2">
      <c r="A397" s="278" t="s">
        <v>1857</v>
      </c>
      <c r="B397" s="123" t="s">
        <v>356</v>
      </c>
      <c r="C397" s="123" t="s">
        <v>356</v>
      </c>
      <c r="D397" s="123" t="s">
        <v>356</v>
      </c>
      <c r="E397" s="123">
        <v>1423</v>
      </c>
      <c r="F397" s="123">
        <v>1898</v>
      </c>
      <c r="G397" s="123">
        <v>2277</v>
      </c>
      <c r="H397" s="123">
        <v>4954</v>
      </c>
      <c r="I397" s="123">
        <v>5851</v>
      </c>
      <c r="J397" s="123">
        <v>6178</v>
      </c>
      <c r="K397" s="123">
        <v>11875</v>
      </c>
      <c r="L397" s="123">
        <v>16915</v>
      </c>
      <c r="M397" s="123">
        <v>16536</v>
      </c>
      <c r="N397" s="123">
        <v>36950</v>
      </c>
      <c r="O397" s="123">
        <v>61616</v>
      </c>
      <c r="P397" s="123">
        <v>18212</v>
      </c>
      <c r="Q397" s="123">
        <v>14825</v>
      </c>
      <c r="R397" s="123">
        <v>17615</v>
      </c>
      <c r="S397" s="123">
        <v>22484</v>
      </c>
      <c r="T397" s="123">
        <v>20973</v>
      </c>
    </row>
    <row r="398" spans="1:20" x14ac:dyDescent="0.2">
      <c r="A398" s="278" t="s">
        <v>1987</v>
      </c>
      <c r="B398" s="123" t="s">
        <v>356</v>
      </c>
      <c r="C398" s="123" t="s">
        <v>356</v>
      </c>
      <c r="D398" s="123" t="s">
        <v>356</v>
      </c>
      <c r="E398" s="123">
        <v>1241</v>
      </c>
      <c r="F398" s="123">
        <v>1372</v>
      </c>
      <c r="G398" s="123">
        <v>1812</v>
      </c>
      <c r="H398" s="123">
        <v>2118</v>
      </c>
      <c r="I398" s="123">
        <v>2721</v>
      </c>
      <c r="J398" s="123">
        <v>8150</v>
      </c>
      <c r="K398" s="123">
        <v>6530</v>
      </c>
      <c r="L398" s="123">
        <v>7098</v>
      </c>
      <c r="M398" s="123">
        <v>5908</v>
      </c>
      <c r="N398" s="123">
        <v>8347</v>
      </c>
      <c r="O398" s="123">
        <v>13261</v>
      </c>
      <c r="P398" s="123">
        <v>19952</v>
      </c>
      <c r="Q398" s="123">
        <v>16014</v>
      </c>
      <c r="R398" s="123">
        <v>16729</v>
      </c>
      <c r="S398" s="123">
        <v>15895</v>
      </c>
      <c r="T398" s="123">
        <v>17836</v>
      </c>
    </row>
    <row r="399" spans="1:20" x14ac:dyDescent="0.2">
      <c r="A399" s="278" t="s">
        <v>1890</v>
      </c>
      <c r="B399" s="123">
        <v>447</v>
      </c>
      <c r="C399" s="123">
        <v>553</v>
      </c>
      <c r="D399" s="123">
        <v>579</v>
      </c>
      <c r="E399" s="123">
        <v>770</v>
      </c>
      <c r="F399" s="123">
        <v>874</v>
      </c>
      <c r="G399" s="123">
        <v>1385</v>
      </c>
      <c r="H399" s="123">
        <v>2364</v>
      </c>
      <c r="I399" s="123">
        <v>3133</v>
      </c>
      <c r="J399" s="123">
        <v>4274</v>
      </c>
      <c r="K399" s="123">
        <v>8733</v>
      </c>
      <c r="L399" s="123">
        <v>11557</v>
      </c>
      <c r="M399" s="123">
        <v>8390</v>
      </c>
      <c r="N399" s="123">
        <v>12856</v>
      </c>
      <c r="O399" s="123">
        <v>14318</v>
      </c>
      <c r="P399" s="123">
        <v>13974</v>
      </c>
      <c r="Q399" s="123">
        <v>13403</v>
      </c>
      <c r="R399" s="123">
        <v>16192</v>
      </c>
      <c r="S399" s="123">
        <v>17204</v>
      </c>
      <c r="T399" s="123">
        <v>17302</v>
      </c>
    </row>
    <row r="400" spans="1:20" x14ac:dyDescent="0.2">
      <c r="A400" s="278" t="s">
        <v>1974</v>
      </c>
      <c r="B400" s="123" t="s">
        <v>356</v>
      </c>
      <c r="C400" s="123" t="s">
        <v>356</v>
      </c>
      <c r="D400" s="123" t="s">
        <v>356</v>
      </c>
      <c r="E400" s="123">
        <v>50</v>
      </c>
      <c r="F400" s="123">
        <v>210</v>
      </c>
      <c r="G400" s="123">
        <v>388</v>
      </c>
      <c r="H400" s="123">
        <v>247</v>
      </c>
      <c r="I400" s="123">
        <v>404</v>
      </c>
      <c r="J400" s="123">
        <v>634</v>
      </c>
      <c r="K400" s="123">
        <v>1077</v>
      </c>
      <c r="L400" s="123">
        <v>3567</v>
      </c>
      <c r="M400" s="123">
        <v>1799</v>
      </c>
      <c r="N400" s="123">
        <v>1360</v>
      </c>
      <c r="O400" s="123">
        <v>2954</v>
      </c>
      <c r="P400" s="123">
        <v>11358</v>
      </c>
      <c r="Q400" s="123">
        <v>1119</v>
      </c>
      <c r="R400" s="123">
        <v>846</v>
      </c>
      <c r="S400" s="123">
        <v>6094</v>
      </c>
      <c r="T400" s="123">
        <v>16911</v>
      </c>
    </row>
    <row r="401" spans="1:20" x14ac:dyDescent="0.2">
      <c r="A401" s="278" t="s">
        <v>1847</v>
      </c>
      <c r="B401" s="123" t="s">
        <v>356</v>
      </c>
      <c r="C401" s="123" t="s">
        <v>356</v>
      </c>
      <c r="D401" s="123" t="s">
        <v>356</v>
      </c>
      <c r="E401" s="123" t="s">
        <v>356</v>
      </c>
      <c r="F401" s="123" t="s">
        <v>356</v>
      </c>
      <c r="G401" s="123">
        <v>107</v>
      </c>
      <c r="H401" s="123">
        <v>171</v>
      </c>
      <c r="I401" s="123">
        <v>127</v>
      </c>
      <c r="J401" s="123">
        <v>579</v>
      </c>
      <c r="K401" s="123">
        <v>946</v>
      </c>
      <c r="L401" s="123">
        <v>943</v>
      </c>
      <c r="M401" s="123">
        <v>2326</v>
      </c>
      <c r="N401" s="123">
        <v>4283</v>
      </c>
      <c r="O401" s="123">
        <v>7043</v>
      </c>
      <c r="P401" s="123">
        <v>6247</v>
      </c>
      <c r="Q401" s="123">
        <v>4739</v>
      </c>
      <c r="R401" s="123">
        <v>6034</v>
      </c>
      <c r="S401" s="123">
        <v>10453</v>
      </c>
      <c r="T401" s="123">
        <v>16432</v>
      </c>
    </row>
    <row r="402" spans="1:20" x14ac:dyDescent="0.2">
      <c r="A402" s="278" t="s">
        <v>1869</v>
      </c>
      <c r="B402" s="123">
        <v>294</v>
      </c>
      <c r="C402" s="123">
        <v>250</v>
      </c>
      <c r="D402" s="123">
        <v>355</v>
      </c>
      <c r="E402" s="123">
        <v>336</v>
      </c>
      <c r="F402" s="123">
        <v>329</v>
      </c>
      <c r="G402" s="123">
        <v>505</v>
      </c>
      <c r="H402" s="123">
        <v>1013</v>
      </c>
      <c r="I402" s="123">
        <v>1880</v>
      </c>
      <c r="J402" s="123">
        <v>4111</v>
      </c>
      <c r="K402" s="123">
        <v>9268</v>
      </c>
      <c r="L402" s="123">
        <v>27739</v>
      </c>
      <c r="M402" s="123">
        <v>35835</v>
      </c>
      <c r="N402" s="123">
        <v>45624</v>
      </c>
      <c r="O402" s="123">
        <v>26632</v>
      </c>
      <c r="P402" s="123">
        <v>36123</v>
      </c>
      <c r="Q402" s="123">
        <v>35752</v>
      </c>
      <c r="R402" s="123">
        <v>35252</v>
      </c>
      <c r="S402" s="123">
        <v>26139</v>
      </c>
      <c r="T402" s="123">
        <v>14829</v>
      </c>
    </row>
    <row r="403" spans="1:20" x14ac:dyDescent="0.2">
      <c r="A403" s="278" t="s">
        <v>1904</v>
      </c>
      <c r="B403" s="123">
        <v>513</v>
      </c>
      <c r="C403" s="123">
        <v>138</v>
      </c>
      <c r="D403" s="123">
        <v>296</v>
      </c>
      <c r="E403" s="123">
        <v>406</v>
      </c>
      <c r="F403" s="123">
        <v>582</v>
      </c>
      <c r="G403" s="123">
        <v>1171</v>
      </c>
      <c r="H403" s="123">
        <v>1234</v>
      </c>
      <c r="I403" s="123">
        <v>1614</v>
      </c>
      <c r="J403" s="123">
        <v>1935</v>
      </c>
      <c r="K403" s="123">
        <v>4369</v>
      </c>
      <c r="L403" s="123">
        <v>4619</v>
      </c>
      <c r="M403" s="123">
        <v>4268</v>
      </c>
      <c r="N403" s="123">
        <v>4796</v>
      </c>
      <c r="O403" s="123">
        <v>5562</v>
      </c>
      <c r="P403" s="123">
        <v>7251</v>
      </c>
      <c r="Q403" s="123">
        <v>10339</v>
      </c>
      <c r="R403" s="123">
        <v>11797</v>
      </c>
      <c r="S403" s="123">
        <v>12384</v>
      </c>
      <c r="T403" s="123">
        <v>14109</v>
      </c>
    </row>
    <row r="404" spans="1:20" x14ac:dyDescent="0.2">
      <c r="A404" s="278" t="s">
        <v>2004</v>
      </c>
      <c r="B404" s="123">
        <v>850</v>
      </c>
      <c r="C404" s="123">
        <v>690</v>
      </c>
      <c r="D404" s="123">
        <v>1064</v>
      </c>
      <c r="E404" s="123">
        <v>1263</v>
      </c>
      <c r="F404" s="123">
        <v>1515</v>
      </c>
      <c r="G404" s="123">
        <v>1977</v>
      </c>
      <c r="H404" s="123">
        <v>3027</v>
      </c>
      <c r="I404" s="123">
        <v>3868</v>
      </c>
      <c r="J404" s="123">
        <v>4294</v>
      </c>
      <c r="K404" s="123">
        <v>6717</v>
      </c>
      <c r="L404" s="123">
        <v>10273</v>
      </c>
      <c r="M404" s="123">
        <v>9618</v>
      </c>
      <c r="N404" s="123">
        <v>11395</v>
      </c>
      <c r="O404" s="123">
        <v>13618</v>
      </c>
      <c r="P404" s="123">
        <v>18911</v>
      </c>
      <c r="Q404" s="123">
        <v>17403</v>
      </c>
      <c r="R404" s="123">
        <v>17687</v>
      </c>
      <c r="S404" s="123">
        <v>19921</v>
      </c>
      <c r="T404" s="123">
        <v>13673</v>
      </c>
    </row>
    <row r="405" spans="1:20" x14ac:dyDescent="0.2">
      <c r="A405" s="278" t="s">
        <v>1934</v>
      </c>
      <c r="B405" s="123">
        <v>536</v>
      </c>
      <c r="C405" s="123">
        <v>669</v>
      </c>
      <c r="D405" s="123">
        <v>1761</v>
      </c>
      <c r="E405" s="123">
        <v>3397</v>
      </c>
      <c r="F405" s="123">
        <v>1850</v>
      </c>
      <c r="G405" s="123">
        <v>4553</v>
      </c>
      <c r="H405" s="123">
        <v>4597</v>
      </c>
      <c r="I405" s="123">
        <v>7470</v>
      </c>
      <c r="J405" s="123">
        <v>7766</v>
      </c>
      <c r="K405" s="123">
        <v>9232</v>
      </c>
      <c r="L405" s="123">
        <v>9314</v>
      </c>
      <c r="M405" s="123">
        <v>5422</v>
      </c>
      <c r="N405" s="123">
        <v>7101</v>
      </c>
      <c r="O405" s="123">
        <v>7658</v>
      </c>
      <c r="P405" s="123">
        <v>9539</v>
      </c>
      <c r="Q405" s="123">
        <v>14664</v>
      </c>
      <c r="R405" s="123">
        <v>14376</v>
      </c>
      <c r="S405" s="123">
        <v>12502</v>
      </c>
      <c r="T405" s="123">
        <v>13473</v>
      </c>
    </row>
    <row r="406" spans="1:20" x14ac:dyDescent="0.2">
      <c r="A406" s="278" t="s">
        <v>1965</v>
      </c>
      <c r="B406" s="123" t="s">
        <v>356</v>
      </c>
      <c r="C406" s="123" t="s">
        <v>356</v>
      </c>
      <c r="D406" s="123" t="s">
        <v>356</v>
      </c>
      <c r="E406" s="123">
        <v>120</v>
      </c>
      <c r="F406" s="123">
        <v>295</v>
      </c>
      <c r="G406" s="123">
        <v>312</v>
      </c>
      <c r="H406" s="123">
        <v>11853</v>
      </c>
      <c r="I406" s="123">
        <v>14690</v>
      </c>
      <c r="J406" s="123">
        <v>16105</v>
      </c>
      <c r="K406" s="123">
        <v>39524</v>
      </c>
      <c r="L406" s="123">
        <v>52948</v>
      </c>
      <c r="M406" s="123">
        <v>49369</v>
      </c>
      <c r="N406" s="123">
        <v>80616</v>
      </c>
      <c r="O406" s="123">
        <v>65677</v>
      </c>
      <c r="P406" s="123">
        <v>74698</v>
      </c>
      <c r="Q406" s="123">
        <v>24548</v>
      </c>
      <c r="R406" s="123">
        <v>17236</v>
      </c>
      <c r="S406" s="123">
        <v>5307</v>
      </c>
      <c r="T406" s="123">
        <v>13345</v>
      </c>
    </row>
    <row r="407" spans="1:20" x14ac:dyDescent="0.2">
      <c r="A407" s="278" t="s">
        <v>1948</v>
      </c>
      <c r="B407" s="123">
        <v>78</v>
      </c>
      <c r="C407" s="123">
        <v>1158</v>
      </c>
      <c r="D407" s="123">
        <v>114</v>
      </c>
      <c r="E407" s="123">
        <v>227</v>
      </c>
      <c r="F407" s="123">
        <v>194</v>
      </c>
      <c r="G407" s="123">
        <v>471</v>
      </c>
      <c r="H407" s="123">
        <v>1169</v>
      </c>
      <c r="I407" s="123">
        <v>2303</v>
      </c>
      <c r="J407" s="123">
        <v>3308</v>
      </c>
      <c r="K407" s="123">
        <v>5143</v>
      </c>
      <c r="L407" s="123">
        <v>6921</v>
      </c>
      <c r="M407" s="123">
        <v>8744</v>
      </c>
      <c r="N407" s="123">
        <v>11713</v>
      </c>
      <c r="O407" s="123">
        <v>13572</v>
      </c>
      <c r="P407" s="123">
        <v>11320</v>
      </c>
      <c r="Q407" s="123">
        <v>11985</v>
      </c>
      <c r="R407" s="123">
        <v>12281</v>
      </c>
      <c r="S407" s="123">
        <v>11240</v>
      </c>
      <c r="T407" s="123">
        <v>11119</v>
      </c>
    </row>
    <row r="408" spans="1:20" x14ac:dyDescent="0.2">
      <c r="A408" s="278" t="s">
        <v>1891</v>
      </c>
      <c r="B408" s="123">
        <v>211</v>
      </c>
      <c r="C408" s="123">
        <v>175</v>
      </c>
      <c r="D408" s="123">
        <v>342</v>
      </c>
      <c r="E408" s="123">
        <v>289</v>
      </c>
      <c r="F408" s="123">
        <v>386</v>
      </c>
      <c r="G408" s="123">
        <v>353</v>
      </c>
      <c r="H408" s="123">
        <v>513</v>
      </c>
      <c r="I408" s="123">
        <v>1201</v>
      </c>
      <c r="J408" s="123">
        <v>1241</v>
      </c>
      <c r="K408" s="123">
        <v>3479</v>
      </c>
      <c r="L408" s="123">
        <v>5937</v>
      </c>
      <c r="M408" s="123">
        <v>5804</v>
      </c>
      <c r="N408" s="123">
        <v>4999</v>
      </c>
      <c r="O408" s="123">
        <v>6665</v>
      </c>
      <c r="P408" s="123">
        <v>9011</v>
      </c>
      <c r="Q408" s="123">
        <v>13411</v>
      </c>
      <c r="R408" s="123">
        <v>11499</v>
      </c>
      <c r="S408" s="123">
        <v>12227</v>
      </c>
      <c r="T408" s="123">
        <v>10860</v>
      </c>
    </row>
    <row r="409" spans="1:20" x14ac:dyDescent="0.2">
      <c r="A409" s="278" t="s">
        <v>1963</v>
      </c>
      <c r="B409" s="123" t="s">
        <v>356</v>
      </c>
      <c r="C409" s="123" t="s">
        <v>356</v>
      </c>
      <c r="D409" s="123" t="s">
        <v>356</v>
      </c>
      <c r="E409" s="123" t="s">
        <v>356</v>
      </c>
      <c r="F409" s="123" t="s">
        <v>356</v>
      </c>
      <c r="G409" s="123" t="s">
        <v>356</v>
      </c>
      <c r="H409" s="123" t="s">
        <v>356</v>
      </c>
      <c r="I409" s="123" t="s">
        <v>356</v>
      </c>
      <c r="J409" s="123" t="s">
        <v>356</v>
      </c>
      <c r="K409" s="123">
        <v>5342</v>
      </c>
      <c r="L409" s="123">
        <v>8660</v>
      </c>
      <c r="M409" s="123">
        <v>7693</v>
      </c>
      <c r="N409" s="123">
        <v>7108</v>
      </c>
      <c r="O409" s="123">
        <v>8998</v>
      </c>
      <c r="P409" s="123">
        <v>14576</v>
      </c>
      <c r="Q409" s="123">
        <v>8638</v>
      </c>
      <c r="R409" s="123">
        <v>15707</v>
      </c>
      <c r="S409" s="123">
        <v>13415</v>
      </c>
      <c r="T409" s="123">
        <v>10835</v>
      </c>
    </row>
    <row r="410" spans="1:20" x14ac:dyDescent="0.2">
      <c r="A410" s="278" t="s">
        <v>1888</v>
      </c>
      <c r="B410" s="123">
        <v>740</v>
      </c>
      <c r="C410" s="123">
        <v>1509</v>
      </c>
      <c r="D410" s="123">
        <v>702</v>
      </c>
      <c r="E410" s="123">
        <v>648</v>
      </c>
      <c r="F410" s="123">
        <v>1474</v>
      </c>
      <c r="G410" s="123">
        <v>1934</v>
      </c>
      <c r="H410" s="123">
        <v>2500</v>
      </c>
      <c r="I410" s="123">
        <v>3390</v>
      </c>
      <c r="J410" s="123">
        <v>7176</v>
      </c>
      <c r="K410" s="123">
        <v>3074</v>
      </c>
      <c r="L410" s="123">
        <v>16681</v>
      </c>
      <c r="M410" s="123">
        <v>28391</v>
      </c>
      <c r="N410" s="123">
        <v>27215</v>
      </c>
      <c r="O410" s="123">
        <v>14217</v>
      </c>
      <c r="P410" s="123">
        <v>15849</v>
      </c>
      <c r="Q410" s="123">
        <v>18394</v>
      </c>
      <c r="R410" s="123">
        <v>24370</v>
      </c>
      <c r="S410" s="123">
        <v>17335</v>
      </c>
      <c r="T410" s="123">
        <v>10080</v>
      </c>
    </row>
    <row r="411" spans="1:20" x14ac:dyDescent="0.2">
      <c r="A411" s="278" t="s">
        <v>1864</v>
      </c>
      <c r="B411" s="123" t="s">
        <v>356</v>
      </c>
      <c r="C411" s="123" t="s">
        <v>356</v>
      </c>
      <c r="D411" s="123" t="s">
        <v>356</v>
      </c>
      <c r="E411" s="123">
        <v>28</v>
      </c>
      <c r="F411" s="123">
        <v>171</v>
      </c>
      <c r="G411" s="123">
        <v>168</v>
      </c>
      <c r="H411" s="123">
        <v>594</v>
      </c>
      <c r="I411" s="123">
        <v>1493</v>
      </c>
      <c r="J411" s="123">
        <v>1414</v>
      </c>
      <c r="K411" s="123">
        <v>6568</v>
      </c>
      <c r="L411" s="123">
        <v>7993</v>
      </c>
      <c r="M411" s="123">
        <v>14871</v>
      </c>
      <c r="N411" s="123">
        <v>30849</v>
      </c>
      <c r="O411" s="123">
        <v>9480</v>
      </c>
      <c r="P411" s="123">
        <v>17278</v>
      </c>
      <c r="Q411" s="123">
        <v>37189</v>
      </c>
      <c r="R411" s="123">
        <v>31771</v>
      </c>
      <c r="S411" s="123">
        <v>12355</v>
      </c>
      <c r="T411" s="123">
        <v>9359</v>
      </c>
    </row>
    <row r="412" spans="1:20" x14ac:dyDescent="0.2">
      <c r="A412" s="278" t="s">
        <v>1958</v>
      </c>
      <c r="B412" s="123">
        <v>238</v>
      </c>
      <c r="C412" s="123">
        <v>394</v>
      </c>
      <c r="D412" s="123">
        <v>626</v>
      </c>
      <c r="E412" s="123">
        <v>1026</v>
      </c>
      <c r="F412" s="123">
        <v>1728</v>
      </c>
      <c r="G412" s="123">
        <v>2413</v>
      </c>
      <c r="H412" s="123">
        <v>2641</v>
      </c>
      <c r="I412" s="123">
        <v>2150</v>
      </c>
      <c r="J412" s="123">
        <v>2824</v>
      </c>
      <c r="K412" s="123">
        <v>7534</v>
      </c>
      <c r="L412" s="123">
        <v>7072</v>
      </c>
      <c r="M412" s="123">
        <v>5601</v>
      </c>
      <c r="N412" s="123">
        <v>5278</v>
      </c>
      <c r="O412" s="123">
        <v>9181</v>
      </c>
      <c r="P412" s="123">
        <v>8875</v>
      </c>
      <c r="Q412" s="123">
        <v>6348</v>
      </c>
      <c r="R412" s="123">
        <v>7666</v>
      </c>
      <c r="S412" s="123">
        <v>8653</v>
      </c>
      <c r="T412" s="123">
        <v>9014</v>
      </c>
    </row>
    <row r="413" spans="1:20" x14ac:dyDescent="0.2">
      <c r="A413" s="278" t="s">
        <v>1970</v>
      </c>
      <c r="B413" s="123" t="s">
        <v>356</v>
      </c>
      <c r="C413" s="123" t="s">
        <v>356</v>
      </c>
      <c r="D413" s="123" t="s">
        <v>356</v>
      </c>
      <c r="E413" s="123">
        <v>628</v>
      </c>
      <c r="F413" s="123">
        <v>904</v>
      </c>
      <c r="G413" s="123">
        <v>1027</v>
      </c>
      <c r="H413" s="123">
        <v>2258</v>
      </c>
      <c r="I413" s="123">
        <v>3208</v>
      </c>
      <c r="J413" s="123">
        <v>2876</v>
      </c>
      <c r="K413" s="123">
        <v>2602</v>
      </c>
      <c r="L413" s="123">
        <v>4246</v>
      </c>
      <c r="M413" s="123">
        <v>3303</v>
      </c>
      <c r="N413" s="123">
        <v>4032</v>
      </c>
      <c r="O413" s="123">
        <v>4949</v>
      </c>
      <c r="P413" s="123">
        <v>5251</v>
      </c>
      <c r="Q413" s="123">
        <v>12237</v>
      </c>
      <c r="R413" s="123">
        <v>9586</v>
      </c>
      <c r="S413" s="123">
        <v>7850</v>
      </c>
      <c r="T413" s="123">
        <v>8999</v>
      </c>
    </row>
    <row r="414" spans="1:20" x14ac:dyDescent="0.2">
      <c r="A414" s="278" t="s">
        <v>2029</v>
      </c>
      <c r="B414" s="123" t="s">
        <v>356</v>
      </c>
      <c r="C414" s="123" t="s">
        <v>356</v>
      </c>
      <c r="D414" s="123" t="s">
        <v>356</v>
      </c>
      <c r="E414" s="123">
        <v>102</v>
      </c>
      <c r="F414" s="123">
        <v>107</v>
      </c>
      <c r="G414" s="123">
        <v>212</v>
      </c>
      <c r="H414" s="123">
        <v>332</v>
      </c>
      <c r="I414" s="123">
        <v>508</v>
      </c>
      <c r="J414" s="123">
        <v>501</v>
      </c>
      <c r="K414" s="123">
        <v>1018</v>
      </c>
      <c r="L414" s="123">
        <v>1190</v>
      </c>
      <c r="M414" s="123">
        <v>1614</v>
      </c>
      <c r="N414" s="123">
        <v>2841</v>
      </c>
      <c r="O414" s="123">
        <v>3068</v>
      </c>
      <c r="P414" s="123">
        <v>3668</v>
      </c>
      <c r="Q414" s="123">
        <v>3680</v>
      </c>
      <c r="R414" s="123">
        <v>4944</v>
      </c>
      <c r="S414" s="123">
        <v>8061</v>
      </c>
      <c r="T414" s="123">
        <v>8656</v>
      </c>
    </row>
    <row r="415" spans="1:20" x14ac:dyDescent="0.2">
      <c r="A415" s="278" t="s">
        <v>2023</v>
      </c>
      <c r="B415" s="123" t="s">
        <v>356</v>
      </c>
      <c r="C415" s="123" t="s">
        <v>356</v>
      </c>
      <c r="D415" s="123" t="s">
        <v>356</v>
      </c>
      <c r="E415" s="123">
        <v>305</v>
      </c>
      <c r="F415" s="123">
        <v>367</v>
      </c>
      <c r="G415" s="123">
        <v>763</v>
      </c>
      <c r="H415" s="123">
        <v>826</v>
      </c>
      <c r="I415" s="123">
        <v>1515</v>
      </c>
      <c r="J415" s="123">
        <v>1917</v>
      </c>
      <c r="K415" s="123">
        <v>3076</v>
      </c>
      <c r="L415" s="123">
        <v>5300</v>
      </c>
      <c r="M415" s="123">
        <v>5564</v>
      </c>
      <c r="N415" s="123">
        <v>40716</v>
      </c>
      <c r="O415" s="123">
        <v>13516</v>
      </c>
      <c r="P415" s="123">
        <v>9665</v>
      </c>
      <c r="Q415" s="123">
        <v>9034</v>
      </c>
      <c r="R415" s="123">
        <v>9075</v>
      </c>
      <c r="S415" s="123">
        <v>10292</v>
      </c>
      <c r="T415" s="123">
        <v>8566</v>
      </c>
    </row>
    <row r="416" spans="1:20" x14ac:dyDescent="0.2">
      <c r="A416" s="278" t="s">
        <v>1951</v>
      </c>
      <c r="B416" s="123">
        <v>19</v>
      </c>
      <c r="C416" s="123">
        <v>38</v>
      </c>
      <c r="D416" s="123">
        <v>20</v>
      </c>
      <c r="E416" s="123">
        <v>215</v>
      </c>
      <c r="F416" s="123">
        <v>169</v>
      </c>
      <c r="G416" s="123">
        <v>672</v>
      </c>
      <c r="H416" s="123">
        <v>2391</v>
      </c>
      <c r="I416" s="123">
        <v>5149</v>
      </c>
      <c r="J416" s="123">
        <v>3163</v>
      </c>
      <c r="K416" s="123">
        <v>4999</v>
      </c>
      <c r="L416" s="123">
        <v>7127</v>
      </c>
      <c r="M416" s="123">
        <v>7257</v>
      </c>
      <c r="N416" s="123">
        <v>8052</v>
      </c>
      <c r="O416" s="123">
        <v>9749</v>
      </c>
      <c r="P416" s="123">
        <v>12394</v>
      </c>
      <c r="Q416" s="123">
        <v>11263</v>
      </c>
      <c r="R416" s="123">
        <v>11520</v>
      </c>
      <c r="S416" s="123">
        <v>9996</v>
      </c>
      <c r="T416" s="123">
        <v>7681</v>
      </c>
    </row>
    <row r="417" spans="1:20" x14ac:dyDescent="0.2">
      <c r="A417" s="278" t="s">
        <v>1969</v>
      </c>
      <c r="B417" s="123">
        <v>205</v>
      </c>
      <c r="C417" s="123">
        <v>202</v>
      </c>
      <c r="D417" s="123">
        <v>304</v>
      </c>
      <c r="E417" s="123">
        <v>541</v>
      </c>
      <c r="F417" s="123">
        <v>1024</v>
      </c>
      <c r="G417" s="123">
        <v>917</v>
      </c>
      <c r="H417" s="123">
        <v>1038</v>
      </c>
      <c r="I417" s="123">
        <v>1921</v>
      </c>
      <c r="J417" s="123">
        <v>7560</v>
      </c>
      <c r="K417" s="123">
        <v>3473</v>
      </c>
      <c r="L417" s="123">
        <v>2794</v>
      </c>
      <c r="M417" s="123">
        <v>9155</v>
      </c>
      <c r="N417" s="123">
        <v>7136</v>
      </c>
      <c r="O417" s="123">
        <v>14386</v>
      </c>
      <c r="P417" s="123">
        <v>9611</v>
      </c>
      <c r="Q417" s="123">
        <v>7021</v>
      </c>
      <c r="R417" s="123">
        <v>7146</v>
      </c>
      <c r="S417" s="123">
        <v>6520</v>
      </c>
      <c r="T417" s="123">
        <v>7243</v>
      </c>
    </row>
    <row r="418" spans="1:20" x14ac:dyDescent="0.2">
      <c r="A418" s="278" t="s">
        <v>2032</v>
      </c>
      <c r="B418" s="123" t="s">
        <v>356</v>
      </c>
      <c r="C418" s="123" t="s">
        <v>356</v>
      </c>
      <c r="D418" s="123" t="s">
        <v>356</v>
      </c>
      <c r="E418" s="123">
        <v>232</v>
      </c>
      <c r="F418" s="123">
        <v>279</v>
      </c>
      <c r="G418" s="123">
        <v>283</v>
      </c>
      <c r="H418" s="123">
        <v>589</v>
      </c>
      <c r="I418" s="123">
        <v>594</v>
      </c>
      <c r="J418" s="123">
        <v>1295</v>
      </c>
      <c r="K418" s="123">
        <v>1155</v>
      </c>
      <c r="L418" s="123">
        <v>2525</v>
      </c>
      <c r="M418" s="123">
        <v>3724</v>
      </c>
      <c r="N418" s="123">
        <v>7005</v>
      </c>
      <c r="O418" s="123">
        <v>3782</v>
      </c>
      <c r="P418" s="123">
        <v>7175</v>
      </c>
      <c r="Q418" s="123">
        <v>5447</v>
      </c>
      <c r="R418" s="123">
        <v>5587</v>
      </c>
      <c r="S418" s="123">
        <v>6227</v>
      </c>
      <c r="T418" s="123">
        <v>6959</v>
      </c>
    </row>
    <row r="419" spans="1:20" x14ac:dyDescent="0.2">
      <c r="A419" s="278" t="s">
        <v>1911</v>
      </c>
      <c r="B419" s="123" t="s">
        <v>356</v>
      </c>
      <c r="C419" s="123" t="s">
        <v>356</v>
      </c>
      <c r="D419" s="123" t="s">
        <v>356</v>
      </c>
      <c r="E419" s="123">
        <v>284</v>
      </c>
      <c r="F419" s="123">
        <v>603</v>
      </c>
      <c r="G419" s="123">
        <v>547</v>
      </c>
      <c r="H419" s="123">
        <v>754</v>
      </c>
      <c r="I419" s="123">
        <v>783</v>
      </c>
      <c r="J419" s="123">
        <v>3795</v>
      </c>
      <c r="K419" s="123">
        <v>2665</v>
      </c>
      <c r="L419" s="123">
        <v>2898</v>
      </c>
      <c r="M419" s="123">
        <v>3949</v>
      </c>
      <c r="N419" s="123">
        <v>3880</v>
      </c>
      <c r="O419" s="123">
        <v>14816</v>
      </c>
      <c r="P419" s="123">
        <v>5353</v>
      </c>
      <c r="Q419" s="123">
        <v>13796</v>
      </c>
      <c r="R419" s="123">
        <v>8814</v>
      </c>
      <c r="S419" s="123">
        <v>13430</v>
      </c>
      <c r="T419" s="123">
        <v>6933</v>
      </c>
    </row>
    <row r="420" spans="1:20" x14ac:dyDescent="0.2">
      <c r="A420" s="278" t="s">
        <v>1959</v>
      </c>
      <c r="B420" s="123">
        <v>20</v>
      </c>
      <c r="C420" s="123" t="s">
        <v>356</v>
      </c>
      <c r="D420" s="123" t="s">
        <v>356</v>
      </c>
      <c r="E420" s="123" t="s">
        <v>356</v>
      </c>
      <c r="F420" s="123" t="s">
        <v>356</v>
      </c>
      <c r="G420" s="123" t="s">
        <v>356</v>
      </c>
      <c r="H420" s="123">
        <v>1421</v>
      </c>
      <c r="I420" s="123">
        <v>1957</v>
      </c>
      <c r="J420" s="123">
        <v>2408</v>
      </c>
      <c r="K420" s="123">
        <v>5392</v>
      </c>
      <c r="L420" s="123">
        <v>7283</v>
      </c>
      <c r="M420" s="123">
        <v>3566</v>
      </c>
      <c r="N420" s="123">
        <v>3759</v>
      </c>
      <c r="O420" s="123">
        <v>4143</v>
      </c>
      <c r="P420" s="123">
        <v>4671</v>
      </c>
      <c r="Q420" s="123">
        <v>9133</v>
      </c>
      <c r="R420" s="123">
        <v>28398</v>
      </c>
      <c r="S420" s="123">
        <v>5998</v>
      </c>
      <c r="T420" s="123">
        <v>6413</v>
      </c>
    </row>
    <row r="421" spans="1:20" x14ac:dyDescent="0.2">
      <c r="A421" s="278" t="s">
        <v>2024</v>
      </c>
      <c r="B421" s="123" t="s">
        <v>356</v>
      </c>
      <c r="C421" s="123" t="s">
        <v>356</v>
      </c>
      <c r="D421" s="123" t="s">
        <v>356</v>
      </c>
      <c r="E421" s="123">
        <v>115</v>
      </c>
      <c r="F421" s="123">
        <v>141</v>
      </c>
      <c r="G421" s="123">
        <v>289</v>
      </c>
      <c r="H421" s="123">
        <v>723</v>
      </c>
      <c r="I421" s="123">
        <v>780</v>
      </c>
      <c r="J421" s="123">
        <v>1832</v>
      </c>
      <c r="K421" s="123">
        <v>2094</v>
      </c>
      <c r="L421" s="123">
        <v>3464</v>
      </c>
      <c r="M421" s="123">
        <v>4744</v>
      </c>
      <c r="N421" s="123">
        <v>2260</v>
      </c>
      <c r="O421" s="123">
        <v>13386</v>
      </c>
      <c r="P421" s="123">
        <v>13361</v>
      </c>
      <c r="Q421" s="123">
        <v>38048</v>
      </c>
      <c r="R421" s="123">
        <v>18024</v>
      </c>
      <c r="S421" s="123">
        <v>7031</v>
      </c>
      <c r="T421" s="123">
        <v>6374</v>
      </c>
    </row>
    <row r="422" spans="1:20" x14ac:dyDescent="0.2">
      <c r="A422" s="278" t="s">
        <v>1833</v>
      </c>
      <c r="B422" s="123" t="s">
        <v>356</v>
      </c>
      <c r="C422" s="123" t="s">
        <v>356</v>
      </c>
      <c r="D422" s="123" t="s">
        <v>356</v>
      </c>
      <c r="E422" s="123">
        <v>489</v>
      </c>
      <c r="F422" s="123">
        <v>439</v>
      </c>
      <c r="G422" s="123">
        <v>670</v>
      </c>
      <c r="H422" s="123">
        <v>984</v>
      </c>
      <c r="I422" s="123">
        <v>2360</v>
      </c>
      <c r="J422" s="123">
        <v>2786</v>
      </c>
      <c r="K422" s="123">
        <v>3750</v>
      </c>
      <c r="L422" s="123">
        <v>4078</v>
      </c>
      <c r="M422" s="123">
        <v>2357</v>
      </c>
      <c r="N422" s="123">
        <v>2601</v>
      </c>
      <c r="O422" s="123">
        <v>4782</v>
      </c>
      <c r="P422" s="123">
        <v>4067</v>
      </c>
      <c r="Q422" s="123">
        <v>9068</v>
      </c>
      <c r="R422" s="123">
        <v>7551</v>
      </c>
      <c r="S422" s="123">
        <v>6925</v>
      </c>
      <c r="T422" s="123">
        <v>5931</v>
      </c>
    </row>
    <row r="423" spans="1:20" x14ac:dyDescent="0.2">
      <c r="A423" s="278" t="s">
        <v>1894</v>
      </c>
      <c r="B423" s="123">
        <v>132</v>
      </c>
      <c r="C423" s="123">
        <v>201</v>
      </c>
      <c r="D423" s="123">
        <v>157</v>
      </c>
      <c r="E423" s="123">
        <v>112</v>
      </c>
      <c r="F423" s="123">
        <v>146</v>
      </c>
      <c r="G423" s="123">
        <v>179</v>
      </c>
      <c r="H423" s="123">
        <v>178</v>
      </c>
      <c r="I423" s="123">
        <v>340</v>
      </c>
      <c r="J423" s="123">
        <v>530</v>
      </c>
      <c r="K423" s="123">
        <v>742</v>
      </c>
      <c r="L423" s="123">
        <v>1413</v>
      </c>
      <c r="M423" s="123">
        <v>1524</v>
      </c>
      <c r="N423" s="123">
        <v>1486</v>
      </c>
      <c r="O423" s="123">
        <v>3501</v>
      </c>
      <c r="P423" s="123">
        <v>3317</v>
      </c>
      <c r="Q423" s="123">
        <v>3867</v>
      </c>
      <c r="R423" s="123">
        <v>4558</v>
      </c>
      <c r="S423" s="123">
        <v>5763</v>
      </c>
      <c r="T423" s="123">
        <v>5573</v>
      </c>
    </row>
    <row r="424" spans="1:20" x14ac:dyDescent="0.2">
      <c r="A424" s="278" t="s">
        <v>1908</v>
      </c>
      <c r="B424" s="123" t="s">
        <v>356</v>
      </c>
      <c r="C424" s="123" t="s">
        <v>356</v>
      </c>
      <c r="D424" s="123" t="s">
        <v>356</v>
      </c>
      <c r="E424" s="123">
        <v>1676</v>
      </c>
      <c r="F424" s="123">
        <v>2451</v>
      </c>
      <c r="G424" s="123">
        <v>2488</v>
      </c>
      <c r="H424" s="123">
        <v>4745</v>
      </c>
      <c r="I424" s="123">
        <v>5582</v>
      </c>
      <c r="J424" s="123">
        <v>6442</v>
      </c>
      <c r="K424" s="123">
        <v>5656</v>
      </c>
      <c r="L424" s="123">
        <v>7964</v>
      </c>
      <c r="M424" s="123">
        <v>5039</v>
      </c>
      <c r="N424" s="123">
        <v>5936</v>
      </c>
      <c r="O424" s="123">
        <v>7311</v>
      </c>
      <c r="P424" s="123">
        <v>9441</v>
      </c>
      <c r="Q424" s="123">
        <v>8983</v>
      </c>
      <c r="R424" s="123">
        <v>8876</v>
      </c>
      <c r="S424" s="123">
        <v>8318</v>
      </c>
      <c r="T424" s="123">
        <v>5472</v>
      </c>
    </row>
    <row r="425" spans="1:20" x14ac:dyDescent="0.2">
      <c r="A425" s="278" t="s">
        <v>2038</v>
      </c>
      <c r="B425" s="123" t="s">
        <v>356</v>
      </c>
      <c r="C425" s="123" t="s">
        <v>356</v>
      </c>
      <c r="D425" s="123" t="s">
        <v>356</v>
      </c>
      <c r="E425" s="123" t="s">
        <v>356</v>
      </c>
      <c r="F425" s="123" t="s">
        <v>356</v>
      </c>
      <c r="G425" s="123">
        <v>329</v>
      </c>
      <c r="H425" s="123">
        <v>758</v>
      </c>
      <c r="I425" s="123">
        <v>1566</v>
      </c>
      <c r="J425" s="123">
        <v>1889</v>
      </c>
      <c r="K425" s="123">
        <v>2680</v>
      </c>
      <c r="L425" s="123">
        <v>2695</v>
      </c>
      <c r="M425" s="123">
        <v>2466</v>
      </c>
      <c r="N425" s="123">
        <v>3161</v>
      </c>
      <c r="O425" s="123">
        <v>3813</v>
      </c>
      <c r="P425" s="123">
        <v>4382</v>
      </c>
      <c r="Q425" s="123">
        <v>4505</v>
      </c>
      <c r="R425" s="123">
        <v>4858</v>
      </c>
      <c r="S425" s="123">
        <v>9089</v>
      </c>
      <c r="T425" s="123">
        <v>5175</v>
      </c>
    </row>
    <row r="426" spans="1:20" x14ac:dyDescent="0.2">
      <c r="A426" s="278" t="s">
        <v>2011</v>
      </c>
      <c r="B426" s="123" t="s">
        <v>356</v>
      </c>
      <c r="C426" s="123" t="s">
        <v>356</v>
      </c>
      <c r="D426" s="123" t="s">
        <v>356</v>
      </c>
      <c r="E426" s="123" t="s">
        <v>356</v>
      </c>
      <c r="F426" s="123" t="s">
        <v>356</v>
      </c>
      <c r="G426" s="123">
        <v>714</v>
      </c>
      <c r="H426" s="123">
        <v>2488</v>
      </c>
      <c r="I426" s="123">
        <v>3772</v>
      </c>
      <c r="J426" s="123">
        <v>6198</v>
      </c>
      <c r="K426" s="123">
        <v>3165</v>
      </c>
      <c r="L426" s="123">
        <v>5155</v>
      </c>
      <c r="M426" s="123">
        <v>4672</v>
      </c>
      <c r="N426" s="123">
        <v>8844</v>
      </c>
      <c r="O426" s="123">
        <v>9925</v>
      </c>
      <c r="P426" s="123">
        <v>11564</v>
      </c>
      <c r="Q426" s="123">
        <v>5953</v>
      </c>
      <c r="R426" s="123">
        <v>5989</v>
      </c>
      <c r="S426" s="123">
        <v>6368</v>
      </c>
      <c r="T426" s="123">
        <v>4937</v>
      </c>
    </row>
    <row r="427" spans="1:20" x14ac:dyDescent="0.2">
      <c r="A427" s="278" t="s">
        <v>1861</v>
      </c>
      <c r="B427" s="123" t="s">
        <v>356</v>
      </c>
      <c r="C427" s="123" t="s">
        <v>356</v>
      </c>
      <c r="D427" s="123" t="s">
        <v>356</v>
      </c>
      <c r="E427" s="123">
        <v>221</v>
      </c>
      <c r="F427" s="123">
        <v>184</v>
      </c>
      <c r="G427" s="123">
        <v>260</v>
      </c>
      <c r="H427" s="123">
        <v>275</v>
      </c>
      <c r="I427" s="123">
        <v>519</v>
      </c>
      <c r="J427" s="123">
        <v>1009</v>
      </c>
      <c r="K427" s="123">
        <v>1469</v>
      </c>
      <c r="L427" s="123">
        <v>1495</v>
      </c>
      <c r="M427" s="123">
        <v>3541</v>
      </c>
      <c r="N427" s="123">
        <v>3434</v>
      </c>
      <c r="O427" s="123">
        <v>4975</v>
      </c>
      <c r="P427" s="123">
        <v>5749</v>
      </c>
      <c r="Q427" s="123">
        <v>6199</v>
      </c>
      <c r="R427" s="123">
        <v>5122</v>
      </c>
      <c r="S427" s="123">
        <v>4330</v>
      </c>
      <c r="T427" s="123">
        <v>4870</v>
      </c>
    </row>
    <row r="428" spans="1:20" x14ac:dyDescent="0.2">
      <c r="A428" s="278" t="s">
        <v>1865</v>
      </c>
      <c r="B428" s="123" t="s">
        <v>356</v>
      </c>
      <c r="C428" s="123" t="s">
        <v>356</v>
      </c>
      <c r="D428" s="123" t="s">
        <v>356</v>
      </c>
      <c r="E428" s="123">
        <v>46</v>
      </c>
      <c r="F428" s="123">
        <v>76</v>
      </c>
      <c r="G428" s="123">
        <v>69</v>
      </c>
      <c r="H428" s="123">
        <v>130</v>
      </c>
      <c r="I428" s="123">
        <v>183</v>
      </c>
      <c r="J428" s="123">
        <v>620</v>
      </c>
      <c r="K428" s="123">
        <v>765</v>
      </c>
      <c r="L428" s="123">
        <v>2544</v>
      </c>
      <c r="M428" s="123">
        <v>1117</v>
      </c>
      <c r="N428" s="123">
        <v>1335</v>
      </c>
      <c r="O428" s="123">
        <v>819</v>
      </c>
      <c r="P428" s="123">
        <v>1494</v>
      </c>
      <c r="Q428" s="123">
        <v>2986</v>
      </c>
      <c r="R428" s="123">
        <v>4069</v>
      </c>
      <c r="S428" s="123">
        <v>4570</v>
      </c>
      <c r="T428" s="123">
        <v>4840</v>
      </c>
    </row>
    <row r="429" spans="1:20" x14ac:dyDescent="0.2">
      <c r="A429" s="278" t="s">
        <v>1913</v>
      </c>
      <c r="B429" s="123" t="s">
        <v>356</v>
      </c>
      <c r="C429" s="123" t="s">
        <v>356</v>
      </c>
      <c r="D429" s="123" t="s">
        <v>356</v>
      </c>
      <c r="E429" s="123" t="s">
        <v>356</v>
      </c>
      <c r="F429" s="123" t="s">
        <v>356</v>
      </c>
      <c r="G429" s="123" t="s">
        <v>356</v>
      </c>
      <c r="H429" s="123" t="s">
        <v>356</v>
      </c>
      <c r="I429" s="123" t="s">
        <v>356</v>
      </c>
      <c r="J429" s="123" t="s">
        <v>356</v>
      </c>
      <c r="K429" s="123" t="s">
        <v>356</v>
      </c>
      <c r="L429" s="123" t="s">
        <v>356</v>
      </c>
      <c r="M429" s="123" t="s">
        <v>356</v>
      </c>
      <c r="N429" s="123" t="s">
        <v>356</v>
      </c>
      <c r="O429" s="123">
        <v>132</v>
      </c>
      <c r="P429" s="123" t="s">
        <v>356</v>
      </c>
      <c r="Q429" s="123">
        <v>7509</v>
      </c>
      <c r="R429" s="123">
        <v>6608</v>
      </c>
      <c r="S429" s="123">
        <v>15545</v>
      </c>
      <c r="T429" s="123">
        <v>4627</v>
      </c>
    </row>
    <row r="430" spans="1:20" x14ac:dyDescent="0.2">
      <c r="A430" s="278" t="s">
        <v>1858</v>
      </c>
      <c r="B430" s="123">
        <v>209</v>
      </c>
      <c r="C430" s="123">
        <v>146</v>
      </c>
      <c r="D430" s="123">
        <v>363</v>
      </c>
      <c r="E430" s="123">
        <v>116</v>
      </c>
      <c r="F430" s="123">
        <v>223</v>
      </c>
      <c r="G430" s="123">
        <v>345</v>
      </c>
      <c r="H430" s="123">
        <v>481</v>
      </c>
      <c r="I430" s="123">
        <v>1189</v>
      </c>
      <c r="J430" s="123">
        <v>1018</v>
      </c>
      <c r="K430" s="123">
        <v>1303</v>
      </c>
      <c r="L430" s="123">
        <v>1768</v>
      </c>
      <c r="M430" s="123">
        <v>3399</v>
      </c>
      <c r="N430" s="123">
        <v>3336</v>
      </c>
      <c r="O430" s="123">
        <v>4254</v>
      </c>
      <c r="P430" s="123">
        <v>4646</v>
      </c>
      <c r="Q430" s="123">
        <v>5096</v>
      </c>
      <c r="R430" s="123">
        <v>5160</v>
      </c>
      <c r="S430" s="123">
        <v>4009</v>
      </c>
      <c r="T430" s="123">
        <v>4506</v>
      </c>
    </row>
    <row r="431" spans="1:20" x14ac:dyDescent="0.2">
      <c r="A431" s="278" t="s">
        <v>1910</v>
      </c>
      <c r="B431" s="123" t="s">
        <v>356</v>
      </c>
      <c r="C431" s="123" t="s">
        <v>356</v>
      </c>
      <c r="D431" s="123" t="s">
        <v>356</v>
      </c>
      <c r="E431" s="123">
        <v>299</v>
      </c>
      <c r="F431" s="123">
        <v>473</v>
      </c>
      <c r="G431" s="123">
        <v>668</v>
      </c>
      <c r="H431" s="123">
        <v>1149</v>
      </c>
      <c r="I431" s="123">
        <v>1103</v>
      </c>
      <c r="J431" s="123">
        <v>722</v>
      </c>
      <c r="K431" s="123">
        <v>1321</v>
      </c>
      <c r="L431" s="123">
        <v>2060</v>
      </c>
      <c r="M431" s="123">
        <v>1805</v>
      </c>
      <c r="N431" s="123">
        <v>2897</v>
      </c>
      <c r="O431" s="123">
        <v>3069</v>
      </c>
      <c r="P431" s="123">
        <v>2892</v>
      </c>
      <c r="Q431" s="123">
        <v>2476</v>
      </c>
      <c r="R431" s="123">
        <v>2653</v>
      </c>
      <c r="S431" s="123">
        <v>3057</v>
      </c>
      <c r="T431" s="123">
        <v>4246</v>
      </c>
    </row>
    <row r="432" spans="1:20" x14ac:dyDescent="0.2">
      <c r="A432" s="278" t="s">
        <v>2042</v>
      </c>
      <c r="B432" s="123" t="s">
        <v>356</v>
      </c>
      <c r="C432" s="123" t="s">
        <v>356</v>
      </c>
      <c r="D432" s="123" t="s">
        <v>356</v>
      </c>
      <c r="E432" s="123">
        <v>78</v>
      </c>
      <c r="F432" s="123">
        <v>80</v>
      </c>
      <c r="G432" s="123">
        <v>154</v>
      </c>
      <c r="H432" s="123">
        <v>122</v>
      </c>
      <c r="I432" s="123">
        <v>196</v>
      </c>
      <c r="J432" s="123">
        <v>187</v>
      </c>
      <c r="K432" s="123">
        <v>610</v>
      </c>
      <c r="L432" s="123">
        <v>441</v>
      </c>
      <c r="M432" s="123">
        <v>153</v>
      </c>
      <c r="N432" s="123">
        <v>200</v>
      </c>
      <c r="O432" s="123">
        <v>133</v>
      </c>
      <c r="P432" s="123" t="s">
        <v>356</v>
      </c>
      <c r="Q432" s="123">
        <v>41</v>
      </c>
      <c r="R432" s="123">
        <v>125</v>
      </c>
      <c r="S432" s="123">
        <v>181</v>
      </c>
      <c r="T432" s="123">
        <v>4094</v>
      </c>
    </row>
    <row r="433" spans="1:20" x14ac:dyDescent="0.2">
      <c r="A433" s="278" t="s">
        <v>1912</v>
      </c>
      <c r="B433" s="123" t="s">
        <v>356</v>
      </c>
      <c r="C433" s="123" t="s">
        <v>356</v>
      </c>
      <c r="D433" s="123" t="s">
        <v>356</v>
      </c>
      <c r="E433" s="123" t="s">
        <v>356</v>
      </c>
      <c r="F433" s="123" t="s">
        <v>356</v>
      </c>
      <c r="G433" s="123">
        <v>35</v>
      </c>
      <c r="H433" s="123">
        <v>69</v>
      </c>
      <c r="I433" s="123">
        <v>92</v>
      </c>
      <c r="J433" s="123">
        <v>154</v>
      </c>
      <c r="K433" s="123">
        <v>526</v>
      </c>
      <c r="L433" s="123">
        <v>583</v>
      </c>
      <c r="M433" s="123">
        <v>518</v>
      </c>
      <c r="N433" s="123">
        <v>682</v>
      </c>
      <c r="O433" s="123">
        <v>1121</v>
      </c>
      <c r="P433" s="123">
        <v>2340</v>
      </c>
      <c r="Q433" s="123">
        <v>7772</v>
      </c>
      <c r="R433" s="123">
        <v>1909</v>
      </c>
      <c r="S433" s="123">
        <v>3815</v>
      </c>
      <c r="T433" s="123">
        <v>3826</v>
      </c>
    </row>
    <row r="434" spans="1:20" x14ac:dyDescent="0.2">
      <c r="A434" s="278" t="s">
        <v>1935</v>
      </c>
      <c r="B434" s="123" t="s">
        <v>356</v>
      </c>
      <c r="C434" s="123" t="s">
        <v>356</v>
      </c>
      <c r="D434" s="123" t="s">
        <v>356</v>
      </c>
      <c r="E434" s="123">
        <v>112</v>
      </c>
      <c r="F434" s="123">
        <v>33</v>
      </c>
      <c r="G434" s="123">
        <v>217</v>
      </c>
      <c r="H434" s="123">
        <v>666</v>
      </c>
      <c r="I434" s="123">
        <v>922</v>
      </c>
      <c r="J434" s="123">
        <v>1095</v>
      </c>
      <c r="K434" s="123">
        <v>994</v>
      </c>
      <c r="L434" s="123">
        <v>864</v>
      </c>
      <c r="M434" s="123">
        <v>618</v>
      </c>
      <c r="N434" s="123">
        <v>772</v>
      </c>
      <c r="O434" s="123">
        <v>1332</v>
      </c>
      <c r="P434" s="123">
        <v>1524</v>
      </c>
      <c r="Q434" s="123">
        <v>1773</v>
      </c>
      <c r="R434" s="123">
        <v>2138</v>
      </c>
      <c r="S434" s="123">
        <v>2817</v>
      </c>
      <c r="T434" s="123">
        <v>3725</v>
      </c>
    </row>
    <row r="435" spans="1:20" x14ac:dyDescent="0.2">
      <c r="A435" s="278" t="s">
        <v>2009</v>
      </c>
      <c r="B435" s="123" t="s">
        <v>356</v>
      </c>
      <c r="C435" s="123" t="s">
        <v>356</v>
      </c>
      <c r="D435" s="123" t="s">
        <v>356</v>
      </c>
      <c r="E435" s="123">
        <v>55</v>
      </c>
      <c r="F435" s="123">
        <v>1601</v>
      </c>
      <c r="G435" s="123">
        <v>7632</v>
      </c>
      <c r="H435" s="123">
        <v>82</v>
      </c>
      <c r="I435" s="123">
        <v>2218</v>
      </c>
      <c r="J435" s="123">
        <v>12100</v>
      </c>
      <c r="K435" s="123">
        <v>11626</v>
      </c>
      <c r="L435" s="123">
        <v>5727</v>
      </c>
      <c r="M435" s="123">
        <v>1568</v>
      </c>
      <c r="N435" s="123">
        <v>14180</v>
      </c>
      <c r="O435" s="123">
        <v>15544</v>
      </c>
      <c r="P435" s="123">
        <v>15382</v>
      </c>
      <c r="Q435" s="123">
        <v>1107</v>
      </c>
      <c r="R435" s="123">
        <v>11497</v>
      </c>
      <c r="S435" s="123">
        <v>42418</v>
      </c>
      <c r="T435" s="123">
        <v>3713</v>
      </c>
    </row>
    <row r="436" spans="1:20" x14ac:dyDescent="0.2">
      <c r="A436" s="278" t="s">
        <v>1977</v>
      </c>
      <c r="B436" s="123">
        <v>4634</v>
      </c>
      <c r="C436" s="123">
        <v>3937</v>
      </c>
      <c r="D436" s="123">
        <v>5770</v>
      </c>
      <c r="E436" s="123">
        <v>8763</v>
      </c>
      <c r="F436" s="123">
        <v>4543</v>
      </c>
      <c r="G436" s="123">
        <v>3358</v>
      </c>
      <c r="H436" s="123">
        <v>4555</v>
      </c>
      <c r="I436" s="123">
        <v>4905</v>
      </c>
      <c r="J436" s="123">
        <v>6086</v>
      </c>
      <c r="K436" s="123">
        <v>7357</v>
      </c>
      <c r="L436" s="123">
        <v>7575</v>
      </c>
      <c r="M436" s="123">
        <v>2232</v>
      </c>
      <c r="N436" s="123">
        <v>4089</v>
      </c>
      <c r="O436" s="123">
        <v>2649</v>
      </c>
      <c r="P436" s="123">
        <v>2530</v>
      </c>
      <c r="Q436" s="123">
        <v>2297</v>
      </c>
      <c r="R436" s="123">
        <v>3704</v>
      </c>
      <c r="S436" s="123">
        <v>3076</v>
      </c>
      <c r="T436" s="123">
        <v>3377</v>
      </c>
    </row>
    <row r="437" spans="1:20" x14ac:dyDescent="0.2">
      <c r="A437" s="278" t="s">
        <v>1985</v>
      </c>
      <c r="B437" s="123" t="s">
        <v>356</v>
      </c>
      <c r="C437" s="123" t="s">
        <v>356</v>
      </c>
      <c r="D437" s="123" t="s">
        <v>356</v>
      </c>
      <c r="E437" s="123">
        <v>170</v>
      </c>
      <c r="F437" s="123">
        <v>159</v>
      </c>
      <c r="G437" s="123">
        <v>246</v>
      </c>
      <c r="H437" s="123">
        <v>382</v>
      </c>
      <c r="I437" s="123">
        <v>615</v>
      </c>
      <c r="J437" s="123">
        <v>968</v>
      </c>
      <c r="K437" s="123">
        <v>1793</v>
      </c>
      <c r="L437" s="123">
        <v>2856</v>
      </c>
      <c r="M437" s="123">
        <v>3006</v>
      </c>
      <c r="N437" s="123">
        <v>3089</v>
      </c>
      <c r="O437" s="123">
        <v>3840</v>
      </c>
      <c r="P437" s="123">
        <v>3428</v>
      </c>
      <c r="Q437" s="123">
        <v>3031</v>
      </c>
      <c r="R437" s="123">
        <v>3651</v>
      </c>
      <c r="S437" s="123">
        <v>3316</v>
      </c>
      <c r="T437" s="123">
        <v>3358</v>
      </c>
    </row>
    <row r="438" spans="1:20" x14ac:dyDescent="0.2">
      <c r="A438" s="278" t="s">
        <v>2030</v>
      </c>
      <c r="B438" s="123" t="s">
        <v>356</v>
      </c>
      <c r="C438" s="123" t="s">
        <v>356</v>
      </c>
      <c r="D438" s="123" t="s">
        <v>356</v>
      </c>
      <c r="E438" s="123">
        <v>117</v>
      </c>
      <c r="F438" s="123">
        <v>483</v>
      </c>
      <c r="G438" s="123">
        <v>204</v>
      </c>
      <c r="H438" s="123">
        <v>628</v>
      </c>
      <c r="I438" s="123">
        <v>294</v>
      </c>
      <c r="J438" s="123">
        <v>374</v>
      </c>
      <c r="K438" s="123">
        <v>732</v>
      </c>
      <c r="L438" s="123">
        <v>797</v>
      </c>
      <c r="M438" s="123">
        <v>800</v>
      </c>
      <c r="N438" s="123">
        <v>975</v>
      </c>
      <c r="O438" s="123">
        <v>1328</v>
      </c>
      <c r="P438" s="123">
        <v>2016</v>
      </c>
      <c r="Q438" s="123">
        <v>3848</v>
      </c>
      <c r="R438" s="123">
        <v>2394</v>
      </c>
      <c r="S438" s="123">
        <v>2701</v>
      </c>
      <c r="T438" s="123">
        <v>3033</v>
      </c>
    </row>
    <row r="439" spans="1:20" x14ac:dyDescent="0.2">
      <c r="A439" s="278" t="s">
        <v>1967</v>
      </c>
      <c r="B439" s="123" t="s">
        <v>356</v>
      </c>
      <c r="C439" s="123" t="s">
        <v>356</v>
      </c>
      <c r="D439" s="123" t="s">
        <v>356</v>
      </c>
      <c r="E439" s="123">
        <v>362</v>
      </c>
      <c r="F439" s="123">
        <v>276</v>
      </c>
      <c r="G439" s="123">
        <v>222</v>
      </c>
      <c r="H439" s="123">
        <v>375</v>
      </c>
      <c r="I439" s="123">
        <v>564</v>
      </c>
      <c r="J439" s="123">
        <v>952</v>
      </c>
      <c r="K439" s="123">
        <v>1043</v>
      </c>
      <c r="L439" s="123">
        <v>1098</v>
      </c>
      <c r="M439" s="123">
        <v>1170</v>
      </c>
      <c r="N439" s="123">
        <v>1162</v>
      </c>
      <c r="O439" s="123">
        <v>1769</v>
      </c>
      <c r="P439" s="123">
        <v>1624</v>
      </c>
      <c r="Q439" s="123">
        <v>2133</v>
      </c>
      <c r="R439" s="123">
        <v>5357</v>
      </c>
      <c r="S439" s="123">
        <v>4828</v>
      </c>
      <c r="T439" s="123">
        <v>2529</v>
      </c>
    </row>
    <row r="440" spans="1:20" x14ac:dyDescent="0.2">
      <c r="A440" s="278" t="s">
        <v>2033</v>
      </c>
      <c r="B440" s="123" t="s">
        <v>356</v>
      </c>
      <c r="C440" s="123" t="s">
        <v>356</v>
      </c>
      <c r="D440" s="123" t="s">
        <v>356</v>
      </c>
      <c r="E440" s="123">
        <v>50</v>
      </c>
      <c r="F440" s="123">
        <v>49</v>
      </c>
      <c r="G440" s="123">
        <v>89</v>
      </c>
      <c r="H440" s="123">
        <v>87</v>
      </c>
      <c r="I440" s="123">
        <v>141</v>
      </c>
      <c r="J440" s="123">
        <v>118</v>
      </c>
      <c r="K440" s="123">
        <v>1669</v>
      </c>
      <c r="L440" s="123">
        <v>246</v>
      </c>
      <c r="M440" s="123">
        <v>394</v>
      </c>
      <c r="N440" s="123">
        <v>1139</v>
      </c>
      <c r="O440" s="123">
        <v>1308</v>
      </c>
      <c r="P440" s="123">
        <v>3398</v>
      </c>
      <c r="Q440" s="123">
        <v>1866</v>
      </c>
      <c r="R440" s="123">
        <v>2062</v>
      </c>
      <c r="S440" s="123">
        <v>4246</v>
      </c>
      <c r="T440" s="123">
        <v>2487</v>
      </c>
    </row>
    <row r="441" spans="1:20" x14ac:dyDescent="0.2">
      <c r="A441" s="278" t="s">
        <v>1991</v>
      </c>
      <c r="B441" s="123" t="s">
        <v>356</v>
      </c>
      <c r="C441" s="123" t="s">
        <v>356</v>
      </c>
      <c r="D441" s="123" t="s">
        <v>356</v>
      </c>
      <c r="E441" s="123">
        <v>77</v>
      </c>
      <c r="F441" s="123">
        <v>79</v>
      </c>
      <c r="G441" s="123">
        <v>114</v>
      </c>
      <c r="H441" s="123">
        <v>175</v>
      </c>
      <c r="I441" s="123">
        <v>410</v>
      </c>
      <c r="J441" s="123">
        <v>465</v>
      </c>
      <c r="K441" s="123">
        <v>1513</v>
      </c>
      <c r="L441" s="123">
        <v>2720</v>
      </c>
      <c r="M441" s="123">
        <v>2217</v>
      </c>
      <c r="N441" s="123">
        <v>2382</v>
      </c>
      <c r="O441" s="123">
        <v>2652</v>
      </c>
      <c r="P441" s="123">
        <v>2193</v>
      </c>
      <c r="Q441" s="123">
        <v>2361</v>
      </c>
      <c r="R441" s="123">
        <v>2438</v>
      </c>
      <c r="S441" s="123">
        <v>2455</v>
      </c>
      <c r="T441" s="123">
        <v>2364</v>
      </c>
    </row>
    <row r="442" spans="1:20" x14ac:dyDescent="0.2">
      <c r="A442" s="278" t="s">
        <v>1980</v>
      </c>
      <c r="B442" s="123">
        <v>1233</v>
      </c>
      <c r="C442" s="123">
        <v>1480</v>
      </c>
      <c r="D442" s="123">
        <v>3328</v>
      </c>
      <c r="E442" s="123">
        <v>4654</v>
      </c>
      <c r="F442" s="123">
        <v>4129</v>
      </c>
      <c r="G442" s="123">
        <v>3883</v>
      </c>
      <c r="H442" s="123">
        <v>4289</v>
      </c>
      <c r="I442" s="123">
        <v>4753</v>
      </c>
      <c r="J442" s="123">
        <v>5887</v>
      </c>
      <c r="K442" s="123">
        <v>3705</v>
      </c>
      <c r="L442" s="123">
        <v>3675</v>
      </c>
      <c r="M442" s="123">
        <v>1582</v>
      </c>
      <c r="N442" s="123">
        <v>1561</v>
      </c>
      <c r="O442" s="123">
        <v>2009</v>
      </c>
      <c r="P442" s="123">
        <v>2615</v>
      </c>
      <c r="Q442" s="123">
        <v>2010</v>
      </c>
      <c r="R442" s="123">
        <v>2563</v>
      </c>
      <c r="S442" s="123">
        <v>2761</v>
      </c>
      <c r="T442" s="123">
        <v>2315</v>
      </c>
    </row>
    <row r="443" spans="1:20" x14ac:dyDescent="0.2">
      <c r="A443" s="278" t="s">
        <v>1875</v>
      </c>
      <c r="B443" s="123">
        <v>145</v>
      </c>
      <c r="C443" s="123">
        <v>318</v>
      </c>
      <c r="D443" s="123">
        <v>462</v>
      </c>
      <c r="E443" s="123">
        <v>830</v>
      </c>
      <c r="F443" s="123">
        <v>450</v>
      </c>
      <c r="G443" s="123">
        <v>1235</v>
      </c>
      <c r="H443" s="123">
        <v>599</v>
      </c>
      <c r="I443" s="123">
        <v>579</v>
      </c>
      <c r="J443" s="123">
        <v>568</v>
      </c>
      <c r="K443" s="123">
        <v>727</v>
      </c>
      <c r="L443" s="123">
        <v>615</v>
      </c>
      <c r="M443" s="123">
        <v>2319</v>
      </c>
      <c r="N443" s="123">
        <v>943</v>
      </c>
      <c r="O443" s="123">
        <v>1485</v>
      </c>
      <c r="P443" s="123">
        <v>1590</v>
      </c>
      <c r="Q443" s="123">
        <v>1189</v>
      </c>
      <c r="R443" s="123">
        <v>1715</v>
      </c>
      <c r="S443" s="123">
        <v>1748</v>
      </c>
      <c r="T443" s="123">
        <v>2125</v>
      </c>
    </row>
    <row r="444" spans="1:20" x14ac:dyDescent="0.2">
      <c r="A444" s="278" t="s">
        <v>2037</v>
      </c>
      <c r="B444" s="123" t="s">
        <v>356</v>
      </c>
      <c r="C444" s="123" t="s">
        <v>356</v>
      </c>
      <c r="D444" s="123" t="s">
        <v>356</v>
      </c>
      <c r="E444" s="123">
        <v>163</v>
      </c>
      <c r="F444" s="123">
        <v>29</v>
      </c>
      <c r="G444" s="123">
        <v>19</v>
      </c>
      <c r="H444" s="123">
        <v>43</v>
      </c>
      <c r="I444" s="123">
        <v>68</v>
      </c>
      <c r="J444" s="123">
        <v>69</v>
      </c>
      <c r="K444" s="123">
        <v>74</v>
      </c>
      <c r="L444" s="123">
        <v>306</v>
      </c>
      <c r="M444" s="123">
        <v>130</v>
      </c>
      <c r="N444" s="123">
        <v>197</v>
      </c>
      <c r="O444" s="123">
        <v>119</v>
      </c>
      <c r="P444" s="123">
        <v>164</v>
      </c>
      <c r="Q444" s="123">
        <v>319</v>
      </c>
      <c r="R444" s="123">
        <v>1046</v>
      </c>
      <c r="S444" s="123">
        <v>1903</v>
      </c>
      <c r="T444" s="123">
        <v>1918</v>
      </c>
    </row>
    <row r="445" spans="1:20" x14ac:dyDescent="0.2">
      <c r="A445" s="278" t="s">
        <v>2002</v>
      </c>
      <c r="B445" s="123" t="s">
        <v>356</v>
      </c>
      <c r="C445" s="123" t="s">
        <v>356</v>
      </c>
      <c r="D445" s="123" t="s">
        <v>356</v>
      </c>
      <c r="E445" s="123">
        <v>1308</v>
      </c>
      <c r="F445" s="123">
        <v>821</v>
      </c>
      <c r="G445" s="123">
        <v>765</v>
      </c>
      <c r="H445" s="123">
        <v>1320</v>
      </c>
      <c r="I445" s="123">
        <v>1521</v>
      </c>
      <c r="J445" s="123">
        <v>1484</v>
      </c>
      <c r="K445" s="123">
        <v>2660</v>
      </c>
      <c r="L445" s="123">
        <v>5859</v>
      </c>
      <c r="M445" s="123">
        <v>8179</v>
      </c>
      <c r="N445" s="123">
        <v>7372</v>
      </c>
      <c r="O445" s="123">
        <v>7794</v>
      </c>
      <c r="P445" s="123">
        <v>2906</v>
      </c>
      <c r="Q445" s="123">
        <v>2523</v>
      </c>
      <c r="R445" s="123">
        <v>3729</v>
      </c>
      <c r="S445" s="123">
        <v>3712</v>
      </c>
      <c r="T445" s="123">
        <v>1748</v>
      </c>
    </row>
    <row r="446" spans="1:20" x14ac:dyDescent="0.2">
      <c r="A446" s="278" t="s">
        <v>2000</v>
      </c>
      <c r="B446" s="123" t="s">
        <v>356</v>
      </c>
      <c r="C446" s="123" t="s">
        <v>356</v>
      </c>
      <c r="D446" s="123" t="s">
        <v>356</v>
      </c>
      <c r="E446" s="123">
        <v>302</v>
      </c>
      <c r="F446" s="123">
        <v>269</v>
      </c>
      <c r="G446" s="123">
        <v>154</v>
      </c>
      <c r="H446" s="123">
        <v>229</v>
      </c>
      <c r="I446" s="123">
        <v>283</v>
      </c>
      <c r="J446" s="123">
        <v>412</v>
      </c>
      <c r="K446" s="123">
        <v>684</v>
      </c>
      <c r="L446" s="123">
        <v>669</v>
      </c>
      <c r="M446" s="123">
        <v>679</v>
      </c>
      <c r="N446" s="123">
        <v>812</v>
      </c>
      <c r="O446" s="123">
        <v>1015</v>
      </c>
      <c r="P446" s="123">
        <v>2879</v>
      </c>
      <c r="Q446" s="123">
        <v>1988</v>
      </c>
      <c r="R446" s="123">
        <v>2990</v>
      </c>
      <c r="S446" s="123">
        <v>1829</v>
      </c>
      <c r="T446" s="123">
        <v>1695</v>
      </c>
    </row>
    <row r="447" spans="1:20" x14ac:dyDescent="0.2">
      <c r="A447" s="278" t="s">
        <v>1862</v>
      </c>
      <c r="B447" s="123">
        <v>106</v>
      </c>
      <c r="C447" s="123">
        <v>101</v>
      </c>
      <c r="D447" s="123">
        <v>34</v>
      </c>
      <c r="E447" s="123">
        <v>57</v>
      </c>
      <c r="F447" s="123">
        <v>69</v>
      </c>
      <c r="G447" s="123">
        <v>213</v>
      </c>
      <c r="H447" s="123">
        <v>332</v>
      </c>
      <c r="I447" s="123">
        <v>709</v>
      </c>
      <c r="J447" s="123">
        <v>169</v>
      </c>
      <c r="K447" s="123">
        <v>887</v>
      </c>
      <c r="L447" s="123">
        <v>1130</v>
      </c>
      <c r="M447" s="123">
        <v>1273</v>
      </c>
      <c r="N447" s="123">
        <v>2286</v>
      </c>
      <c r="O447" s="123">
        <v>1427</v>
      </c>
      <c r="P447" s="123">
        <v>1768</v>
      </c>
      <c r="Q447" s="123">
        <v>946</v>
      </c>
      <c r="R447" s="123">
        <v>721</v>
      </c>
      <c r="S447" s="123">
        <v>1352</v>
      </c>
      <c r="T447" s="123">
        <v>1547</v>
      </c>
    </row>
    <row r="448" spans="1:20" x14ac:dyDescent="0.2">
      <c r="A448" s="278" t="s">
        <v>2035</v>
      </c>
      <c r="B448" s="123" t="s">
        <v>356</v>
      </c>
      <c r="C448" s="123" t="s">
        <v>356</v>
      </c>
      <c r="D448" s="123" t="s">
        <v>356</v>
      </c>
      <c r="E448" s="123">
        <v>186</v>
      </c>
      <c r="F448" s="123">
        <v>130</v>
      </c>
      <c r="G448" s="123">
        <v>274</v>
      </c>
      <c r="H448" s="123">
        <v>745</v>
      </c>
      <c r="I448" s="123">
        <v>242</v>
      </c>
      <c r="J448" s="123">
        <v>288</v>
      </c>
      <c r="K448" s="123">
        <v>917</v>
      </c>
      <c r="L448" s="123">
        <v>424</v>
      </c>
      <c r="M448" s="123">
        <v>463</v>
      </c>
      <c r="N448" s="123">
        <v>382</v>
      </c>
      <c r="O448" s="123">
        <v>341</v>
      </c>
      <c r="P448" s="123">
        <v>408</v>
      </c>
      <c r="Q448" s="123">
        <v>494</v>
      </c>
      <c r="R448" s="123">
        <v>934</v>
      </c>
      <c r="S448" s="123">
        <v>1211</v>
      </c>
      <c r="T448" s="123">
        <v>1418</v>
      </c>
    </row>
    <row r="449" spans="1:20" x14ac:dyDescent="0.2">
      <c r="A449" s="278" t="s">
        <v>1937</v>
      </c>
      <c r="B449" s="123" t="s">
        <v>356</v>
      </c>
      <c r="C449" s="123" t="s">
        <v>356</v>
      </c>
      <c r="D449" s="123" t="s">
        <v>356</v>
      </c>
      <c r="E449" s="123">
        <v>221</v>
      </c>
      <c r="F449" s="123">
        <v>314</v>
      </c>
      <c r="G449" s="123">
        <v>1783</v>
      </c>
      <c r="H449" s="123">
        <v>1433</v>
      </c>
      <c r="I449" s="123">
        <v>924</v>
      </c>
      <c r="J449" s="123">
        <v>902</v>
      </c>
      <c r="K449" s="123">
        <v>773</v>
      </c>
      <c r="L449" s="123">
        <v>1534</v>
      </c>
      <c r="M449" s="123">
        <v>915</v>
      </c>
      <c r="N449" s="123">
        <v>1447</v>
      </c>
      <c r="O449" s="123">
        <v>2273</v>
      </c>
      <c r="P449" s="123">
        <v>8250</v>
      </c>
      <c r="Q449" s="123">
        <v>2880</v>
      </c>
      <c r="R449" s="123">
        <v>1289</v>
      </c>
      <c r="S449" s="123">
        <v>809</v>
      </c>
      <c r="T449" s="123">
        <v>1326</v>
      </c>
    </row>
    <row r="450" spans="1:20" x14ac:dyDescent="0.2">
      <c r="A450" s="278" t="s">
        <v>1983</v>
      </c>
      <c r="B450" s="123" t="s">
        <v>356</v>
      </c>
      <c r="C450" s="123" t="s">
        <v>356</v>
      </c>
      <c r="D450" s="123" t="s">
        <v>356</v>
      </c>
      <c r="E450" s="123">
        <v>60</v>
      </c>
      <c r="F450" s="123">
        <v>67</v>
      </c>
      <c r="G450" s="123">
        <v>85</v>
      </c>
      <c r="H450" s="123">
        <v>108</v>
      </c>
      <c r="I450" s="123">
        <v>147</v>
      </c>
      <c r="J450" s="123">
        <v>213</v>
      </c>
      <c r="K450" s="123">
        <v>302</v>
      </c>
      <c r="L450" s="123">
        <v>346</v>
      </c>
      <c r="M450" s="123">
        <v>487</v>
      </c>
      <c r="N450" s="123">
        <v>678</v>
      </c>
      <c r="O450" s="123">
        <v>1286</v>
      </c>
      <c r="P450" s="123">
        <v>1548</v>
      </c>
      <c r="Q450" s="123">
        <v>1451</v>
      </c>
      <c r="R450" s="123">
        <v>1294</v>
      </c>
      <c r="S450" s="123">
        <v>1444</v>
      </c>
      <c r="T450" s="123">
        <v>1314</v>
      </c>
    </row>
    <row r="451" spans="1:20" x14ac:dyDescent="0.2">
      <c r="A451" s="278" t="s">
        <v>1909</v>
      </c>
      <c r="B451" s="123" t="s">
        <v>356</v>
      </c>
      <c r="C451" s="123" t="s">
        <v>356</v>
      </c>
      <c r="D451" s="123" t="s">
        <v>356</v>
      </c>
      <c r="E451" s="123">
        <v>99</v>
      </c>
      <c r="F451" s="123">
        <v>84</v>
      </c>
      <c r="G451" s="123">
        <v>215</v>
      </c>
      <c r="H451" s="123">
        <v>279</v>
      </c>
      <c r="I451" s="123">
        <v>324</v>
      </c>
      <c r="J451" s="123">
        <v>377</v>
      </c>
      <c r="K451" s="123">
        <v>413</v>
      </c>
      <c r="L451" s="123">
        <v>282</v>
      </c>
      <c r="M451" s="123">
        <v>215</v>
      </c>
      <c r="N451" s="123">
        <v>376</v>
      </c>
      <c r="O451" s="123">
        <v>394</v>
      </c>
      <c r="P451" s="123">
        <v>788</v>
      </c>
      <c r="Q451" s="123">
        <v>754</v>
      </c>
      <c r="R451" s="123">
        <v>903</v>
      </c>
      <c r="S451" s="123">
        <v>771</v>
      </c>
      <c r="T451" s="123">
        <v>1052</v>
      </c>
    </row>
    <row r="452" spans="1:20" x14ac:dyDescent="0.2">
      <c r="A452" s="278" t="s">
        <v>2045</v>
      </c>
      <c r="B452" s="122" t="s">
        <v>356</v>
      </c>
      <c r="C452" s="122" t="s">
        <v>356</v>
      </c>
      <c r="D452" s="122" t="s">
        <v>356</v>
      </c>
      <c r="E452" s="122">
        <v>544</v>
      </c>
      <c r="F452" s="122">
        <v>733</v>
      </c>
      <c r="G452" s="122">
        <v>756</v>
      </c>
      <c r="H452" s="122">
        <v>1038</v>
      </c>
      <c r="I452" s="122">
        <v>1168</v>
      </c>
      <c r="J452" s="122">
        <v>1306</v>
      </c>
      <c r="K452" s="122">
        <v>1016</v>
      </c>
      <c r="L452" s="122">
        <v>737</v>
      </c>
      <c r="M452" s="122">
        <v>558</v>
      </c>
      <c r="N452" s="122">
        <v>270</v>
      </c>
      <c r="O452" s="122">
        <v>209</v>
      </c>
      <c r="P452" s="122" t="s">
        <v>356</v>
      </c>
      <c r="Q452" s="122">
        <v>255</v>
      </c>
      <c r="R452" s="122">
        <v>520</v>
      </c>
      <c r="S452" s="122">
        <v>581</v>
      </c>
      <c r="T452" s="122">
        <v>785</v>
      </c>
    </row>
    <row r="453" spans="1:20" x14ac:dyDescent="0.2">
      <c r="A453" s="278" t="s">
        <v>1984</v>
      </c>
      <c r="B453" s="123" t="s">
        <v>356</v>
      </c>
      <c r="C453" s="123" t="s">
        <v>356</v>
      </c>
      <c r="D453" s="123" t="s">
        <v>356</v>
      </c>
      <c r="E453" s="123">
        <v>25</v>
      </c>
      <c r="F453" s="123">
        <v>29</v>
      </c>
      <c r="G453" s="123">
        <v>43</v>
      </c>
      <c r="H453" s="123">
        <v>79</v>
      </c>
      <c r="I453" s="123">
        <v>273</v>
      </c>
      <c r="J453" s="123">
        <v>406</v>
      </c>
      <c r="K453" s="123">
        <v>297</v>
      </c>
      <c r="L453" s="123">
        <v>378</v>
      </c>
      <c r="M453" s="123">
        <v>395</v>
      </c>
      <c r="N453" s="123">
        <v>511</v>
      </c>
      <c r="O453" s="123">
        <v>591</v>
      </c>
      <c r="P453" s="123">
        <v>1987</v>
      </c>
      <c r="Q453" s="123">
        <v>757</v>
      </c>
      <c r="R453" s="123">
        <v>1486</v>
      </c>
      <c r="S453" s="123">
        <v>993</v>
      </c>
      <c r="T453" s="123">
        <v>734</v>
      </c>
    </row>
    <row r="454" spans="1:20" x14ac:dyDescent="0.2">
      <c r="A454" s="278" t="s">
        <v>1932</v>
      </c>
      <c r="B454" s="123">
        <v>376</v>
      </c>
      <c r="C454" s="123">
        <v>49</v>
      </c>
      <c r="D454" s="123">
        <v>1448</v>
      </c>
      <c r="E454" s="123">
        <v>89</v>
      </c>
      <c r="F454" s="123">
        <v>79</v>
      </c>
      <c r="G454" s="123">
        <v>2115</v>
      </c>
      <c r="H454" s="123">
        <v>75</v>
      </c>
      <c r="I454" s="123">
        <v>66</v>
      </c>
      <c r="J454" s="123">
        <v>84</v>
      </c>
      <c r="K454" s="123">
        <v>100</v>
      </c>
      <c r="L454" s="123">
        <v>2328</v>
      </c>
      <c r="M454" s="123">
        <v>14099</v>
      </c>
      <c r="N454" s="123">
        <v>585</v>
      </c>
      <c r="O454" s="123">
        <v>2875</v>
      </c>
      <c r="P454" s="123">
        <v>11459</v>
      </c>
      <c r="Q454" s="123">
        <v>4158</v>
      </c>
      <c r="R454" s="123">
        <v>828</v>
      </c>
      <c r="S454" s="123">
        <v>19691</v>
      </c>
      <c r="T454" s="123">
        <v>723</v>
      </c>
    </row>
    <row r="455" spans="1:20" x14ac:dyDescent="0.2">
      <c r="A455" s="278" t="s">
        <v>2001</v>
      </c>
      <c r="B455" s="123" t="s">
        <v>356</v>
      </c>
      <c r="C455" s="123" t="s">
        <v>356</v>
      </c>
      <c r="D455" s="123" t="s">
        <v>356</v>
      </c>
      <c r="E455" s="123">
        <v>160</v>
      </c>
      <c r="F455" s="123">
        <v>98</v>
      </c>
      <c r="G455" s="123">
        <v>140</v>
      </c>
      <c r="H455" s="123">
        <v>144</v>
      </c>
      <c r="I455" s="123">
        <v>244</v>
      </c>
      <c r="J455" s="123">
        <v>202</v>
      </c>
      <c r="K455" s="123">
        <v>260</v>
      </c>
      <c r="L455" s="123">
        <v>262</v>
      </c>
      <c r="M455" s="123">
        <v>161</v>
      </c>
      <c r="N455" s="123">
        <v>280</v>
      </c>
      <c r="O455" s="123">
        <v>343</v>
      </c>
      <c r="P455" s="123">
        <v>219</v>
      </c>
      <c r="Q455" s="123">
        <v>304</v>
      </c>
      <c r="R455" s="123">
        <v>598</v>
      </c>
      <c r="S455" s="123">
        <v>1269</v>
      </c>
      <c r="T455" s="123">
        <v>682</v>
      </c>
    </row>
    <row r="456" spans="1:20" x14ac:dyDescent="0.2">
      <c r="A456" s="278" t="s">
        <v>1892</v>
      </c>
      <c r="B456" s="123" t="s">
        <v>356</v>
      </c>
      <c r="C456" s="123" t="s">
        <v>356</v>
      </c>
      <c r="D456" s="123" t="s">
        <v>356</v>
      </c>
      <c r="E456" s="123">
        <v>126</v>
      </c>
      <c r="F456" s="123">
        <v>16</v>
      </c>
      <c r="G456" s="123">
        <v>20</v>
      </c>
      <c r="H456" s="123">
        <v>22</v>
      </c>
      <c r="I456" s="123">
        <v>55</v>
      </c>
      <c r="J456" s="123">
        <v>122</v>
      </c>
      <c r="K456" s="123">
        <v>178</v>
      </c>
      <c r="L456" s="123">
        <v>189</v>
      </c>
      <c r="M456" s="123">
        <v>220</v>
      </c>
      <c r="N456" s="123">
        <v>205</v>
      </c>
      <c r="O456" s="123">
        <v>179</v>
      </c>
      <c r="P456" s="123">
        <v>301</v>
      </c>
      <c r="Q456" s="123">
        <v>486</v>
      </c>
      <c r="R456" s="123">
        <v>573</v>
      </c>
      <c r="S456" s="123">
        <v>596</v>
      </c>
      <c r="T456" s="123">
        <v>641</v>
      </c>
    </row>
    <row r="457" spans="1:20" x14ac:dyDescent="0.2">
      <c r="A457" s="278" t="s">
        <v>2034</v>
      </c>
      <c r="B457" s="123" t="s">
        <v>356</v>
      </c>
      <c r="C457" s="123" t="s">
        <v>356</v>
      </c>
      <c r="D457" s="123" t="s">
        <v>356</v>
      </c>
      <c r="E457" s="123" t="s">
        <v>356</v>
      </c>
      <c r="F457" s="123" t="s">
        <v>356</v>
      </c>
      <c r="G457" s="123">
        <v>7</v>
      </c>
      <c r="H457" s="123">
        <v>224</v>
      </c>
      <c r="I457" s="123">
        <v>635</v>
      </c>
      <c r="J457" s="123">
        <v>1088</v>
      </c>
      <c r="K457" s="123">
        <v>664</v>
      </c>
      <c r="L457" s="123">
        <v>4625</v>
      </c>
      <c r="M457" s="123">
        <v>606</v>
      </c>
      <c r="N457" s="123">
        <v>842</v>
      </c>
      <c r="O457" s="123">
        <v>1494</v>
      </c>
      <c r="P457" s="123">
        <v>14345</v>
      </c>
      <c r="Q457" s="123">
        <v>753</v>
      </c>
      <c r="R457" s="123">
        <v>464</v>
      </c>
      <c r="S457" s="123">
        <v>1187</v>
      </c>
      <c r="T457" s="123">
        <v>563</v>
      </c>
    </row>
    <row r="458" spans="1:20" x14ac:dyDescent="0.2">
      <c r="A458" s="278" t="s">
        <v>1809</v>
      </c>
      <c r="B458" s="123" t="s">
        <v>356</v>
      </c>
      <c r="C458" s="123" t="s">
        <v>356</v>
      </c>
      <c r="D458" s="123" t="s">
        <v>356</v>
      </c>
      <c r="E458" s="123">
        <v>160</v>
      </c>
      <c r="F458" s="123">
        <v>62</v>
      </c>
      <c r="G458" s="123">
        <v>197</v>
      </c>
      <c r="H458" s="123">
        <v>35</v>
      </c>
      <c r="I458" s="123">
        <v>47</v>
      </c>
      <c r="J458" s="123">
        <v>16</v>
      </c>
      <c r="K458" s="123">
        <v>539</v>
      </c>
      <c r="L458" s="123">
        <v>846</v>
      </c>
      <c r="M458" s="123">
        <v>412</v>
      </c>
      <c r="N458" s="123">
        <v>159</v>
      </c>
      <c r="O458" s="123">
        <v>1738</v>
      </c>
      <c r="P458" s="123">
        <v>1560</v>
      </c>
      <c r="Q458" s="123">
        <v>1741</v>
      </c>
      <c r="R458" s="123">
        <v>1112</v>
      </c>
      <c r="S458" s="123">
        <v>812</v>
      </c>
      <c r="T458" s="123">
        <v>485</v>
      </c>
    </row>
    <row r="459" spans="1:20" x14ac:dyDescent="0.2">
      <c r="A459" s="278" t="s">
        <v>1941</v>
      </c>
      <c r="B459" s="123" t="s">
        <v>356</v>
      </c>
      <c r="C459" s="123" t="s">
        <v>356</v>
      </c>
      <c r="D459" s="123" t="s">
        <v>356</v>
      </c>
      <c r="E459" s="123">
        <v>38</v>
      </c>
      <c r="F459" s="123">
        <v>35</v>
      </c>
      <c r="G459" s="123">
        <v>43</v>
      </c>
      <c r="H459" s="123">
        <v>62</v>
      </c>
      <c r="I459" s="123">
        <v>162</v>
      </c>
      <c r="J459" s="123">
        <v>520</v>
      </c>
      <c r="K459" s="123">
        <v>141</v>
      </c>
      <c r="L459" s="123">
        <v>193</v>
      </c>
      <c r="M459" s="123">
        <v>98</v>
      </c>
      <c r="N459" s="123">
        <v>551</v>
      </c>
      <c r="O459" s="123">
        <v>183</v>
      </c>
      <c r="P459" s="123">
        <v>149</v>
      </c>
      <c r="Q459" s="123">
        <v>200</v>
      </c>
      <c r="R459" s="123">
        <v>283</v>
      </c>
      <c r="S459" s="123">
        <v>430</v>
      </c>
      <c r="T459" s="123">
        <v>479</v>
      </c>
    </row>
    <row r="460" spans="1:20" x14ac:dyDescent="0.2">
      <c r="A460" s="278" t="s">
        <v>2010</v>
      </c>
      <c r="B460" s="123" t="s">
        <v>356</v>
      </c>
      <c r="C460" s="123" t="s">
        <v>356</v>
      </c>
      <c r="D460" s="123" t="s">
        <v>356</v>
      </c>
      <c r="E460" s="123">
        <v>11</v>
      </c>
      <c r="F460" s="123">
        <v>27</v>
      </c>
      <c r="G460" s="123">
        <v>15</v>
      </c>
      <c r="H460" s="123">
        <v>20</v>
      </c>
      <c r="I460" s="123">
        <v>58</v>
      </c>
      <c r="J460" s="123">
        <v>64</v>
      </c>
      <c r="K460" s="123">
        <v>258</v>
      </c>
      <c r="L460" s="123">
        <v>265</v>
      </c>
      <c r="M460" s="123">
        <v>122</v>
      </c>
      <c r="N460" s="123">
        <v>267</v>
      </c>
      <c r="O460" s="123">
        <v>438</v>
      </c>
      <c r="P460" s="123">
        <v>271</v>
      </c>
      <c r="Q460" s="123">
        <v>1559</v>
      </c>
      <c r="R460" s="123">
        <v>2666</v>
      </c>
      <c r="S460" s="123">
        <v>1085</v>
      </c>
      <c r="T460" s="123">
        <v>420</v>
      </c>
    </row>
    <row r="461" spans="1:20" x14ac:dyDescent="0.2">
      <c r="A461" s="278" t="s">
        <v>1860</v>
      </c>
      <c r="B461" s="123">
        <v>1762</v>
      </c>
      <c r="C461" s="123">
        <v>2112</v>
      </c>
      <c r="D461" s="123">
        <v>2448</v>
      </c>
      <c r="E461" s="123">
        <v>3398</v>
      </c>
      <c r="F461" s="123">
        <v>3024</v>
      </c>
      <c r="G461" s="123">
        <v>3753</v>
      </c>
      <c r="H461" s="123">
        <v>5268</v>
      </c>
      <c r="I461" s="123">
        <v>3905</v>
      </c>
      <c r="J461" s="123">
        <v>5257</v>
      </c>
      <c r="K461" s="123">
        <v>5394</v>
      </c>
      <c r="L461" s="123">
        <v>1971</v>
      </c>
      <c r="M461" s="123">
        <v>591</v>
      </c>
      <c r="N461" s="123">
        <v>295</v>
      </c>
      <c r="O461" s="123">
        <v>237</v>
      </c>
      <c r="P461" s="123">
        <v>252</v>
      </c>
      <c r="Q461" s="123">
        <v>317</v>
      </c>
      <c r="R461" s="123">
        <v>436</v>
      </c>
      <c r="S461" s="123">
        <v>344</v>
      </c>
      <c r="T461" s="123">
        <v>402</v>
      </c>
    </row>
    <row r="462" spans="1:20" x14ac:dyDescent="0.2">
      <c r="A462" s="278" t="s">
        <v>2019</v>
      </c>
      <c r="B462" s="123">
        <v>27</v>
      </c>
      <c r="C462" s="123">
        <v>22</v>
      </c>
      <c r="D462" s="123">
        <v>25</v>
      </c>
      <c r="E462" s="123">
        <v>27</v>
      </c>
      <c r="F462" s="123">
        <v>7</v>
      </c>
      <c r="G462" s="123">
        <v>50</v>
      </c>
      <c r="H462" s="123">
        <v>83</v>
      </c>
      <c r="I462" s="123">
        <v>44</v>
      </c>
      <c r="J462" s="123">
        <v>82</v>
      </c>
      <c r="K462" s="123">
        <v>113</v>
      </c>
      <c r="L462" s="123">
        <v>87</v>
      </c>
      <c r="M462" s="123">
        <v>704</v>
      </c>
      <c r="N462" s="123">
        <v>374</v>
      </c>
      <c r="O462" s="123">
        <v>497</v>
      </c>
      <c r="P462" s="123">
        <v>403</v>
      </c>
      <c r="Q462" s="123">
        <v>1948</v>
      </c>
      <c r="R462" s="123">
        <v>1942</v>
      </c>
      <c r="S462" s="123">
        <v>1429</v>
      </c>
      <c r="T462" s="123">
        <v>322</v>
      </c>
    </row>
    <row r="463" spans="1:20" x14ac:dyDescent="0.2">
      <c r="A463" s="278" t="s">
        <v>2028</v>
      </c>
      <c r="B463" s="123" t="s">
        <v>356</v>
      </c>
      <c r="C463" s="123" t="s">
        <v>356</v>
      </c>
      <c r="D463" s="123" t="s">
        <v>356</v>
      </c>
      <c r="E463" s="123">
        <v>313</v>
      </c>
      <c r="F463" s="123">
        <v>274</v>
      </c>
      <c r="G463" s="123">
        <v>323</v>
      </c>
      <c r="H463" s="123">
        <v>391</v>
      </c>
      <c r="I463" s="123">
        <v>572</v>
      </c>
      <c r="J463" s="123">
        <v>473</v>
      </c>
      <c r="K463" s="123">
        <v>358</v>
      </c>
      <c r="L463" s="123">
        <v>392</v>
      </c>
      <c r="M463" s="123">
        <v>323</v>
      </c>
      <c r="N463" s="123">
        <v>329</v>
      </c>
      <c r="O463" s="123">
        <v>345</v>
      </c>
      <c r="P463" s="123">
        <v>396</v>
      </c>
      <c r="Q463" s="123">
        <v>428</v>
      </c>
      <c r="R463" s="123">
        <v>402</v>
      </c>
      <c r="S463" s="123">
        <v>375</v>
      </c>
      <c r="T463" s="123">
        <v>281</v>
      </c>
    </row>
    <row r="464" spans="1:20" x14ac:dyDescent="0.2">
      <c r="A464" s="278" t="s">
        <v>2026</v>
      </c>
      <c r="B464" s="123">
        <v>15</v>
      </c>
      <c r="C464" s="123">
        <v>5</v>
      </c>
      <c r="D464" s="123">
        <v>34</v>
      </c>
      <c r="E464" s="123">
        <v>3</v>
      </c>
      <c r="F464" s="123">
        <v>12</v>
      </c>
      <c r="G464" s="123">
        <v>38</v>
      </c>
      <c r="H464" s="123">
        <v>36</v>
      </c>
      <c r="I464" s="123">
        <v>26</v>
      </c>
      <c r="J464" s="123">
        <v>53</v>
      </c>
      <c r="K464" s="123">
        <v>175</v>
      </c>
      <c r="L464" s="123">
        <v>94</v>
      </c>
      <c r="M464" s="123">
        <v>40</v>
      </c>
      <c r="N464" s="123">
        <v>22</v>
      </c>
      <c r="O464" s="123">
        <v>36</v>
      </c>
      <c r="P464" s="123">
        <v>32</v>
      </c>
      <c r="Q464" s="123">
        <v>52</v>
      </c>
      <c r="R464" s="123">
        <v>106</v>
      </c>
      <c r="S464" s="123">
        <v>65</v>
      </c>
      <c r="T464" s="123">
        <v>261</v>
      </c>
    </row>
    <row r="465" spans="1:20" x14ac:dyDescent="0.2">
      <c r="A465" s="278" t="s">
        <v>1961</v>
      </c>
      <c r="B465" s="123" t="s">
        <v>356</v>
      </c>
      <c r="C465" s="123" t="s">
        <v>356</v>
      </c>
      <c r="D465" s="123" t="s">
        <v>356</v>
      </c>
      <c r="E465" s="123" t="s">
        <v>356</v>
      </c>
      <c r="F465" s="123" t="s">
        <v>356</v>
      </c>
      <c r="G465" s="123" t="s">
        <v>356</v>
      </c>
      <c r="H465" s="123" t="s">
        <v>356</v>
      </c>
      <c r="I465" s="123">
        <v>0</v>
      </c>
      <c r="J465" s="123">
        <v>3</v>
      </c>
      <c r="K465" s="123">
        <v>62</v>
      </c>
      <c r="L465" s="123">
        <v>129</v>
      </c>
      <c r="M465" s="123">
        <v>28</v>
      </c>
      <c r="N465" s="123">
        <v>147</v>
      </c>
      <c r="O465" s="123">
        <v>41</v>
      </c>
      <c r="P465" s="123">
        <v>128</v>
      </c>
      <c r="Q465" s="123">
        <v>145</v>
      </c>
      <c r="R465" s="123">
        <v>188</v>
      </c>
      <c r="S465" s="123">
        <v>5916</v>
      </c>
      <c r="T465" s="123">
        <v>174</v>
      </c>
    </row>
    <row r="466" spans="1:20" x14ac:dyDescent="0.2">
      <c r="A466" s="278" t="s">
        <v>2043</v>
      </c>
      <c r="B466" s="123" t="s">
        <v>356</v>
      </c>
      <c r="C466" s="123" t="s">
        <v>356</v>
      </c>
      <c r="D466" s="123" t="s">
        <v>356</v>
      </c>
      <c r="E466" s="123">
        <v>115</v>
      </c>
      <c r="F466" s="123">
        <v>122</v>
      </c>
      <c r="G466" s="123">
        <v>76</v>
      </c>
      <c r="H466" s="123">
        <v>119</v>
      </c>
      <c r="I466" s="123">
        <v>58</v>
      </c>
      <c r="J466" s="123">
        <v>192</v>
      </c>
      <c r="K466" s="123">
        <v>144</v>
      </c>
      <c r="L466" s="123">
        <v>160</v>
      </c>
      <c r="M466" s="123">
        <v>59</v>
      </c>
      <c r="N466" s="123">
        <v>55</v>
      </c>
      <c r="O466" s="123">
        <v>49</v>
      </c>
      <c r="P466" s="123" t="s">
        <v>356</v>
      </c>
      <c r="Q466" s="123">
        <v>54</v>
      </c>
      <c r="R466" s="123">
        <v>62</v>
      </c>
      <c r="S466" s="123">
        <v>232</v>
      </c>
      <c r="T466" s="123">
        <v>156</v>
      </c>
    </row>
    <row r="467" spans="1:20" x14ac:dyDescent="0.2">
      <c r="A467" s="278" t="s">
        <v>2022</v>
      </c>
      <c r="B467" s="123" t="s">
        <v>356</v>
      </c>
      <c r="C467" s="123" t="s">
        <v>356</v>
      </c>
      <c r="D467" s="123" t="s">
        <v>356</v>
      </c>
      <c r="E467" s="123">
        <v>39</v>
      </c>
      <c r="F467" s="123">
        <v>42</v>
      </c>
      <c r="G467" s="123">
        <v>5</v>
      </c>
      <c r="H467" s="123">
        <v>10</v>
      </c>
      <c r="I467" s="123">
        <v>3</v>
      </c>
      <c r="J467" s="123" t="s">
        <v>356</v>
      </c>
      <c r="K467" s="123">
        <v>4</v>
      </c>
      <c r="L467" s="123" t="s">
        <v>356</v>
      </c>
      <c r="M467" s="123">
        <v>2</v>
      </c>
      <c r="N467" s="123">
        <v>2</v>
      </c>
      <c r="O467" s="123">
        <v>18</v>
      </c>
      <c r="P467" s="123">
        <v>97</v>
      </c>
      <c r="Q467" s="123">
        <v>108</v>
      </c>
      <c r="R467" s="123">
        <v>275</v>
      </c>
      <c r="S467" s="123">
        <v>181</v>
      </c>
      <c r="T467" s="123">
        <v>141</v>
      </c>
    </row>
    <row r="468" spans="1:20" x14ac:dyDescent="0.2">
      <c r="A468" s="278" t="s">
        <v>1928</v>
      </c>
      <c r="B468" s="123" t="s">
        <v>356</v>
      </c>
      <c r="C468" s="123" t="s">
        <v>356</v>
      </c>
      <c r="D468" s="123" t="s">
        <v>356</v>
      </c>
      <c r="E468" s="123">
        <v>17</v>
      </c>
      <c r="F468" s="123">
        <v>28</v>
      </c>
      <c r="G468" s="123">
        <v>87</v>
      </c>
      <c r="H468" s="123">
        <v>211</v>
      </c>
      <c r="I468" s="123">
        <v>323</v>
      </c>
      <c r="J468" s="123">
        <v>88</v>
      </c>
      <c r="K468" s="123">
        <v>71</v>
      </c>
      <c r="L468" s="123">
        <v>117</v>
      </c>
      <c r="M468" s="123">
        <v>250</v>
      </c>
      <c r="N468" s="123">
        <v>337</v>
      </c>
      <c r="O468" s="123">
        <v>562</v>
      </c>
      <c r="P468" s="123">
        <v>2685</v>
      </c>
      <c r="Q468" s="123">
        <v>224</v>
      </c>
      <c r="R468" s="123">
        <v>220</v>
      </c>
      <c r="S468" s="123">
        <v>129</v>
      </c>
      <c r="T468" s="123">
        <v>131</v>
      </c>
    </row>
    <row r="469" spans="1:20" x14ac:dyDescent="0.2">
      <c r="A469" s="278" t="s">
        <v>1863</v>
      </c>
      <c r="B469" s="123">
        <v>134</v>
      </c>
      <c r="C469" s="123">
        <v>196</v>
      </c>
      <c r="D469" s="123">
        <v>210</v>
      </c>
      <c r="E469" s="123">
        <v>55</v>
      </c>
      <c r="F469" s="123">
        <v>169</v>
      </c>
      <c r="G469" s="123">
        <v>91</v>
      </c>
      <c r="H469" s="123">
        <v>144</v>
      </c>
      <c r="I469" s="123">
        <v>159</v>
      </c>
      <c r="J469" s="123">
        <v>21</v>
      </c>
      <c r="K469" s="123">
        <v>65</v>
      </c>
      <c r="L469" s="123">
        <v>62</v>
      </c>
      <c r="M469" s="123">
        <v>18</v>
      </c>
      <c r="N469" s="123">
        <v>18</v>
      </c>
      <c r="O469" s="123">
        <v>9</v>
      </c>
      <c r="P469" s="123">
        <v>34</v>
      </c>
      <c r="Q469" s="123">
        <v>67</v>
      </c>
      <c r="R469" s="123">
        <v>50</v>
      </c>
      <c r="S469" s="123">
        <v>83</v>
      </c>
      <c r="T469" s="123">
        <v>99</v>
      </c>
    </row>
    <row r="470" spans="1:20" x14ac:dyDescent="0.2">
      <c r="A470" s="278" t="s">
        <v>2006</v>
      </c>
      <c r="B470" s="123" t="s">
        <v>356</v>
      </c>
      <c r="C470" s="123" t="s">
        <v>356</v>
      </c>
      <c r="D470" s="123" t="s">
        <v>356</v>
      </c>
      <c r="E470" s="123" t="s">
        <v>356</v>
      </c>
      <c r="F470" s="123" t="s">
        <v>356</v>
      </c>
      <c r="G470" s="123">
        <v>2</v>
      </c>
      <c r="H470" s="123">
        <v>0</v>
      </c>
      <c r="I470" s="123">
        <v>25</v>
      </c>
      <c r="J470" s="123">
        <v>74</v>
      </c>
      <c r="K470" s="123">
        <v>91</v>
      </c>
      <c r="L470" s="123">
        <v>138</v>
      </c>
      <c r="M470" s="123">
        <v>39</v>
      </c>
      <c r="N470" s="123">
        <v>42</v>
      </c>
      <c r="O470" s="123">
        <v>40</v>
      </c>
      <c r="P470" s="123">
        <v>30</v>
      </c>
      <c r="Q470" s="123">
        <v>38</v>
      </c>
      <c r="R470" s="123">
        <v>109</v>
      </c>
      <c r="S470" s="123">
        <v>75</v>
      </c>
      <c r="T470" s="123">
        <v>91</v>
      </c>
    </row>
    <row r="471" spans="1:20" x14ac:dyDescent="0.2">
      <c r="A471" s="278" t="s">
        <v>2039</v>
      </c>
      <c r="B471" s="123" t="s">
        <v>356</v>
      </c>
      <c r="C471" s="123" t="s">
        <v>356</v>
      </c>
      <c r="D471" s="123" t="s">
        <v>356</v>
      </c>
      <c r="E471" s="123" t="s">
        <v>356</v>
      </c>
      <c r="F471" s="123" t="s">
        <v>356</v>
      </c>
      <c r="G471" s="123" t="s">
        <v>356</v>
      </c>
      <c r="H471" s="123" t="s">
        <v>356</v>
      </c>
      <c r="I471" s="123" t="s">
        <v>356</v>
      </c>
      <c r="J471" s="123" t="s">
        <v>356</v>
      </c>
      <c r="K471" s="123" t="s">
        <v>356</v>
      </c>
      <c r="L471" s="123" t="s">
        <v>356</v>
      </c>
      <c r="M471" s="123" t="s">
        <v>356</v>
      </c>
      <c r="N471" s="123">
        <v>28</v>
      </c>
      <c r="O471" s="123">
        <v>56</v>
      </c>
      <c r="P471" s="123">
        <v>20</v>
      </c>
      <c r="Q471" s="123">
        <v>71</v>
      </c>
      <c r="R471" s="123">
        <v>122</v>
      </c>
      <c r="S471" s="123">
        <v>76</v>
      </c>
      <c r="T471" s="123">
        <v>77</v>
      </c>
    </row>
    <row r="472" spans="1:20" x14ac:dyDescent="0.2">
      <c r="A472" s="278" t="s">
        <v>1972</v>
      </c>
      <c r="B472" s="123" t="s">
        <v>356</v>
      </c>
      <c r="C472" s="123" t="s">
        <v>356</v>
      </c>
      <c r="D472" s="123" t="s">
        <v>356</v>
      </c>
      <c r="E472" s="123" t="s">
        <v>356</v>
      </c>
      <c r="F472" s="123" t="s">
        <v>356</v>
      </c>
      <c r="G472" s="123" t="s">
        <v>356</v>
      </c>
      <c r="H472" s="123" t="s">
        <v>356</v>
      </c>
      <c r="I472" s="123" t="s">
        <v>356</v>
      </c>
      <c r="J472" s="123" t="s">
        <v>356</v>
      </c>
      <c r="K472" s="123" t="s">
        <v>356</v>
      </c>
      <c r="L472" s="123" t="s">
        <v>356</v>
      </c>
      <c r="M472" s="123" t="s">
        <v>356</v>
      </c>
      <c r="N472" s="123">
        <v>3</v>
      </c>
      <c r="O472" s="123">
        <v>3</v>
      </c>
      <c r="P472" s="123">
        <v>5</v>
      </c>
      <c r="Q472" s="123">
        <v>4</v>
      </c>
      <c r="R472" s="123">
        <v>29</v>
      </c>
      <c r="S472" s="123">
        <v>35</v>
      </c>
      <c r="T472" s="123">
        <v>67</v>
      </c>
    </row>
    <row r="473" spans="1:20" x14ac:dyDescent="0.2">
      <c r="A473" s="278" t="s">
        <v>2015</v>
      </c>
      <c r="B473" s="123" t="s">
        <v>356</v>
      </c>
      <c r="C473" s="123" t="s">
        <v>356</v>
      </c>
      <c r="D473" s="123" t="s">
        <v>356</v>
      </c>
      <c r="E473" s="123">
        <v>43</v>
      </c>
      <c r="F473" s="123">
        <v>14</v>
      </c>
      <c r="G473" s="123">
        <v>57</v>
      </c>
      <c r="H473" s="123">
        <v>45</v>
      </c>
      <c r="I473" s="123">
        <v>167</v>
      </c>
      <c r="J473" s="123">
        <v>49</v>
      </c>
      <c r="K473" s="123">
        <v>56</v>
      </c>
      <c r="L473" s="123">
        <v>141</v>
      </c>
      <c r="M473" s="123">
        <v>34</v>
      </c>
      <c r="N473" s="123">
        <v>52</v>
      </c>
      <c r="O473" s="123">
        <v>54</v>
      </c>
      <c r="P473" s="123">
        <v>45</v>
      </c>
      <c r="Q473" s="123">
        <v>16</v>
      </c>
      <c r="R473" s="123">
        <v>78</v>
      </c>
      <c r="S473" s="123">
        <v>8</v>
      </c>
      <c r="T473" s="123">
        <v>57</v>
      </c>
    </row>
    <row r="474" spans="1:20" x14ac:dyDescent="0.2">
      <c r="A474" s="278" t="s">
        <v>2041</v>
      </c>
      <c r="B474" s="123" t="s">
        <v>356</v>
      </c>
      <c r="C474" s="123" t="s">
        <v>356</v>
      </c>
      <c r="D474" s="123" t="s">
        <v>356</v>
      </c>
      <c r="E474" s="123">
        <v>147</v>
      </c>
      <c r="F474" s="123">
        <v>46</v>
      </c>
      <c r="G474" s="123">
        <v>38</v>
      </c>
      <c r="H474" s="123">
        <v>43</v>
      </c>
      <c r="I474" s="123">
        <v>12</v>
      </c>
      <c r="J474" s="123">
        <v>17</v>
      </c>
      <c r="K474" s="123">
        <v>15</v>
      </c>
      <c r="L474" s="123">
        <v>24</v>
      </c>
      <c r="M474" s="123">
        <v>3</v>
      </c>
      <c r="N474" s="123">
        <v>38</v>
      </c>
      <c r="O474" s="123">
        <v>11</v>
      </c>
      <c r="P474" s="123" t="s">
        <v>356</v>
      </c>
      <c r="Q474" s="123">
        <v>10</v>
      </c>
      <c r="R474" s="123">
        <v>24</v>
      </c>
      <c r="S474" s="123">
        <v>97</v>
      </c>
      <c r="T474" s="123">
        <v>51</v>
      </c>
    </row>
    <row r="475" spans="1:20" x14ac:dyDescent="0.2">
      <c r="A475" s="278" t="s">
        <v>1993</v>
      </c>
      <c r="B475" s="123" t="s">
        <v>356</v>
      </c>
      <c r="C475" s="123" t="s">
        <v>356</v>
      </c>
      <c r="D475" s="123" t="s">
        <v>356</v>
      </c>
      <c r="E475" s="123">
        <v>4</v>
      </c>
      <c r="F475" s="123">
        <v>1</v>
      </c>
      <c r="G475" s="123">
        <v>3</v>
      </c>
      <c r="H475" s="123">
        <v>4</v>
      </c>
      <c r="I475" s="123">
        <v>8</v>
      </c>
      <c r="J475" s="123">
        <v>6</v>
      </c>
      <c r="K475" s="123">
        <v>67</v>
      </c>
      <c r="L475" s="123">
        <v>4</v>
      </c>
      <c r="M475" s="123">
        <v>4</v>
      </c>
      <c r="N475" s="123">
        <v>1</v>
      </c>
      <c r="O475" s="123">
        <v>2</v>
      </c>
      <c r="P475" s="123">
        <v>1</v>
      </c>
      <c r="Q475" s="123">
        <v>15</v>
      </c>
      <c r="R475" s="123">
        <v>42</v>
      </c>
      <c r="S475" s="123">
        <v>49</v>
      </c>
      <c r="T475" s="123">
        <v>34</v>
      </c>
    </row>
    <row r="476" spans="1:20" x14ac:dyDescent="0.2">
      <c r="A476" s="278" t="s">
        <v>1960</v>
      </c>
      <c r="B476" s="123" t="s">
        <v>356</v>
      </c>
      <c r="C476" s="123" t="s">
        <v>356</v>
      </c>
      <c r="D476" s="123" t="s">
        <v>356</v>
      </c>
      <c r="E476" s="123" t="s">
        <v>356</v>
      </c>
      <c r="F476" s="123" t="s">
        <v>356</v>
      </c>
      <c r="G476" s="123" t="s">
        <v>356</v>
      </c>
      <c r="H476" s="123" t="s">
        <v>356</v>
      </c>
      <c r="I476" s="123">
        <v>0</v>
      </c>
      <c r="J476" s="123">
        <v>1</v>
      </c>
      <c r="K476" s="123">
        <v>24</v>
      </c>
      <c r="L476" s="123">
        <v>42</v>
      </c>
      <c r="M476" s="123" t="s">
        <v>356</v>
      </c>
      <c r="N476" s="123" t="s">
        <v>356</v>
      </c>
      <c r="O476" s="123" t="s">
        <v>356</v>
      </c>
      <c r="P476" s="123">
        <v>3</v>
      </c>
      <c r="Q476" s="123" t="s">
        <v>356</v>
      </c>
      <c r="R476" s="123">
        <v>0</v>
      </c>
      <c r="S476" s="123">
        <v>0</v>
      </c>
      <c r="T476" s="123">
        <v>29</v>
      </c>
    </row>
    <row r="477" spans="1:20" x14ac:dyDescent="0.2">
      <c r="A477" s="278" t="s">
        <v>2044</v>
      </c>
      <c r="B477" s="123" t="s">
        <v>356</v>
      </c>
      <c r="C477" s="123" t="s">
        <v>356</v>
      </c>
      <c r="D477" s="123" t="s">
        <v>356</v>
      </c>
      <c r="E477" s="123">
        <v>63</v>
      </c>
      <c r="F477" s="123">
        <v>27</v>
      </c>
      <c r="G477" s="123">
        <v>5</v>
      </c>
      <c r="H477" s="123">
        <v>13</v>
      </c>
      <c r="I477" s="123">
        <v>8</v>
      </c>
      <c r="J477" s="123">
        <v>42</v>
      </c>
      <c r="K477" s="123">
        <v>30</v>
      </c>
      <c r="L477" s="123">
        <v>5</v>
      </c>
      <c r="M477" s="123">
        <v>25</v>
      </c>
      <c r="N477" s="123">
        <v>14</v>
      </c>
      <c r="O477" s="123">
        <v>5</v>
      </c>
      <c r="P477" s="123" t="s">
        <v>356</v>
      </c>
      <c r="Q477" s="123">
        <v>188</v>
      </c>
      <c r="R477" s="123">
        <v>99</v>
      </c>
      <c r="S477" s="123">
        <v>25</v>
      </c>
      <c r="T477" s="123">
        <v>26</v>
      </c>
    </row>
    <row r="478" spans="1:20" x14ac:dyDescent="0.2">
      <c r="A478" s="278" t="s">
        <v>1898</v>
      </c>
      <c r="B478" s="123" t="s">
        <v>356</v>
      </c>
      <c r="C478" s="123" t="s">
        <v>356</v>
      </c>
      <c r="D478" s="123" t="s">
        <v>356</v>
      </c>
      <c r="E478" s="123">
        <v>89</v>
      </c>
      <c r="F478" s="123">
        <v>37</v>
      </c>
      <c r="G478" s="123">
        <v>56</v>
      </c>
      <c r="H478" s="123">
        <v>59</v>
      </c>
      <c r="I478" s="123">
        <v>2</v>
      </c>
      <c r="J478" s="123">
        <v>5</v>
      </c>
      <c r="K478" s="123">
        <v>2</v>
      </c>
      <c r="L478" s="123">
        <v>6</v>
      </c>
      <c r="M478" s="123">
        <v>7</v>
      </c>
      <c r="N478" s="123">
        <v>3</v>
      </c>
      <c r="O478" s="123" t="s">
        <v>356</v>
      </c>
      <c r="P478" s="123">
        <v>29</v>
      </c>
      <c r="Q478" s="123">
        <v>1</v>
      </c>
      <c r="R478" s="123">
        <v>31</v>
      </c>
      <c r="S478" s="123">
        <v>40</v>
      </c>
      <c r="T478" s="123">
        <v>19</v>
      </c>
    </row>
    <row r="479" spans="1:20" x14ac:dyDescent="0.2">
      <c r="A479" s="278" t="s">
        <v>1999</v>
      </c>
      <c r="B479" s="123" t="s">
        <v>356</v>
      </c>
      <c r="C479" s="123" t="s">
        <v>356</v>
      </c>
      <c r="D479" s="123" t="s">
        <v>356</v>
      </c>
      <c r="E479" s="123">
        <v>1</v>
      </c>
      <c r="F479" s="123">
        <v>1</v>
      </c>
      <c r="G479" s="123">
        <v>5</v>
      </c>
      <c r="H479" s="123">
        <v>6</v>
      </c>
      <c r="I479" s="123">
        <v>0</v>
      </c>
      <c r="J479" s="123">
        <v>412</v>
      </c>
      <c r="K479" s="123">
        <v>2</v>
      </c>
      <c r="L479" s="123" t="s">
        <v>356</v>
      </c>
      <c r="M479" s="123">
        <v>13</v>
      </c>
      <c r="N479" s="123" t="s">
        <v>356</v>
      </c>
      <c r="O479" s="123">
        <v>27</v>
      </c>
      <c r="P479" s="123">
        <v>90</v>
      </c>
      <c r="Q479" s="123">
        <v>123</v>
      </c>
      <c r="R479" s="123">
        <v>10</v>
      </c>
      <c r="S479" s="123">
        <v>8</v>
      </c>
      <c r="T479" s="123">
        <v>6</v>
      </c>
    </row>
    <row r="480" spans="1:20" x14ac:dyDescent="0.2">
      <c r="A480" s="278" t="s">
        <v>2021</v>
      </c>
      <c r="B480" s="123" t="s">
        <v>356</v>
      </c>
      <c r="C480" s="123" t="s">
        <v>356</v>
      </c>
      <c r="D480" s="123" t="s">
        <v>356</v>
      </c>
      <c r="E480" s="123">
        <v>1</v>
      </c>
      <c r="F480" s="123">
        <v>15</v>
      </c>
      <c r="G480" s="123">
        <v>33</v>
      </c>
      <c r="H480" s="123">
        <v>25</v>
      </c>
      <c r="I480" s="123">
        <v>1</v>
      </c>
      <c r="J480" s="123">
        <v>13</v>
      </c>
      <c r="K480" s="123">
        <v>14</v>
      </c>
      <c r="L480" s="123">
        <v>38</v>
      </c>
      <c r="M480" s="123">
        <v>16</v>
      </c>
      <c r="N480" s="123">
        <v>35</v>
      </c>
      <c r="O480" s="123">
        <v>20</v>
      </c>
      <c r="P480" s="123">
        <v>4</v>
      </c>
      <c r="Q480" s="123">
        <v>13</v>
      </c>
      <c r="R480" s="123">
        <v>6</v>
      </c>
      <c r="S480" s="123">
        <v>5</v>
      </c>
      <c r="T480" s="123">
        <v>0</v>
      </c>
    </row>
    <row r="483" spans="1:20" x14ac:dyDescent="0.2">
      <c r="A483" s="274" t="s">
        <v>1803</v>
      </c>
    </row>
    <row r="484" spans="1:20" x14ac:dyDescent="0.2">
      <c r="A484" s="276" t="s">
        <v>2040</v>
      </c>
      <c r="B484" s="276" t="s">
        <v>18</v>
      </c>
      <c r="C484" s="276" t="s">
        <v>17</v>
      </c>
      <c r="D484" s="276" t="s">
        <v>16</v>
      </c>
      <c r="E484" s="276" t="s">
        <v>15</v>
      </c>
      <c r="F484" s="276" t="s">
        <v>14</v>
      </c>
      <c r="G484" s="276" t="s">
        <v>13</v>
      </c>
      <c r="H484" s="276" t="s">
        <v>12</v>
      </c>
      <c r="I484" s="276" t="s">
        <v>11</v>
      </c>
      <c r="J484" s="276" t="s">
        <v>10</v>
      </c>
      <c r="K484" s="276" t="s">
        <v>9</v>
      </c>
      <c r="L484" s="276" t="s">
        <v>8</v>
      </c>
      <c r="M484" s="276" t="s">
        <v>7</v>
      </c>
      <c r="N484" s="276" t="s">
        <v>6</v>
      </c>
      <c r="O484" s="276" t="s">
        <v>5</v>
      </c>
      <c r="P484" s="276" t="s">
        <v>4</v>
      </c>
      <c r="Q484" s="276" t="s">
        <v>3</v>
      </c>
      <c r="R484" s="276" t="s">
        <v>2</v>
      </c>
      <c r="S484" s="276" t="s">
        <v>1</v>
      </c>
      <c r="T484" s="276" t="s">
        <v>0</v>
      </c>
    </row>
    <row r="485" spans="1:20" x14ac:dyDescent="0.2">
      <c r="A485" s="280" t="s">
        <v>1805</v>
      </c>
      <c r="B485" s="123">
        <v>9824701</v>
      </c>
      <c r="C485" s="123">
        <v>10256255</v>
      </c>
      <c r="D485" s="123">
        <v>13230823</v>
      </c>
      <c r="E485" s="123">
        <v>14095658</v>
      </c>
      <c r="F485" s="123">
        <v>17130288</v>
      </c>
      <c r="G485" s="123">
        <v>22257956</v>
      </c>
      <c r="H485" s="123">
        <v>29548698</v>
      </c>
      <c r="I485" s="123">
        <v>36640758</v>
      </c>
      <c r="J485" s="123">
        <v>45572692</v>
      </c>
      <c r="K485" s="123">
        <v>56787403</v>
      </c>
      <c r="L485" s="123">
        <v>66411850</v>
      </c>
      <c r="M485" s="123">
        <v>56865091</v>
      </c>
      <c r="N485" s="123">
        <v>73195484</v>
      </c>
      <c r="O485" s="123">
        <v>89903809</v>
      </c>
      <c r="P485" s="123">
        <v>100681186</v>
      </c>
      <c r="Q485" s="123">
        <v>113406962</v>
      </c>
      <c r="R485" s="123">
        <v>118838071</v>
      </c>
      <c r="S485" s="123">
        <v>114009975</v>
      </c>
      <c r="T485" s="123">
        <v>104111685</v>
      </c>
    </row>
    <row r="486" spans="1:20" x14ac:dyDescent="0.2">
      <c r="A486" s="280" t="s">
        <v>2012</v>
      </c>
      <c r="B486" s="123">
        <v>4007540</v>
      </c>
      <c r="C486" s="123">
        <v>4438907</v>
      </c>
      <c r="D486" s="123">
        <v>5527351</v>
      </c>
      <c r="E486" s="123">
        <v>5764093</v>
      </c>
      <c r="F486" s="123">
        <v>7426926</v>
      </c>
      <c r="G486" s="123">
        <v>9813121</v>
      </c>
      <c r="H486" s="123">
        <v>13323048</v>
      </c>
      <c r="I486" s="123">
        <v>17466840</v>
      </c>
      <c r="J486" s="123">
        <v>21911386</v>
      </c>
      <c r="K486" s="123">
        <v>25211509</v>
      </c>
      <c r="L486" s="123">
        <v>27427243</v>
      </c>
      <c r="M486" s="123">
        <v>23855383</v>
      </c>
      <c r="N486" s="123">
        <v>30584271</v>
      </c>
      <c r="O486" s="123">
        <v>35007506</v>
      </c>
      <c r="P486" s="123">
        <v>38011010</v>
      </c>
      <c r="Q486" s="123">
        <v>39781518</v>
      </c>
      <c r="R486" s="123">
        <v>42625673</v>
      </c>
      <c r="S486" s="123">
        <v>43900170</v>
      </c>
      <c r="T486" s="123">
        <v>41284094</v>
      </c>
    </row>
    <row r="487" spans="1:20" x14ac:dyDescent="0.2">
      <c r="A487" s="280" t="s">
        <v>1914</v>
      </c>
      <c r="B487" s="123">
        <v>3342525</v>
      </c>
      <c r="C487" s="123">
        <v>3548172</v>
      </c>
      <c r="D487" s="123">
        <v>4548156</v>
      </c>
      <c r="E487" s="123">
        <v>4923942</v>
      </c>
      <c r="F487" s="123">
        <v>5827785</v>
      </c>
      <c r="G487" s="123">
        <v>8816772</v>
      </c>
      <c r="H487" s="123">
        <v>12238620</v>
      </c>
      <c r="I487" s="123">
        <v>16562821</v>
      </c>
      <c r="J487" s="123">
        <v>21536973</v>
      </c>
      <c r="K487" s="123">
        <v>28784856</v>
      </c>
      <c r="L487" s="123">
        <v>34342205</v>
      </c>
      <c r="M487" s="123">
        <v>26465129</v>
      </c>
      <c r="N487" s="123">
        <v>35518797</v>
      </c>
      <c r="O487" s="123">
        <v>41357108</v>
      </c>
      <c r="P487" s="123">
        <v>39639909</v>
      </c>
      <c r="Q487" s="123">
        <v>40574398</v>
      </c>
      <c r="R487" s="123">
        <v>43882482</v>
      </c>
      <c r="S487" s="123">
        <v>40324061</v>
      </c>
      <c r="T487" s="123">
        <v>38991655</v>
      </c>
    </row>
    <row r="488" spans="1:20" x14ac:dyDescent="0.2">
      <c r="A488" s="280" t="s">
        <v>1964</v>
      </c>
      <c r="B488" s="123">
        <v>532118</v>
      </c>
      <c r="C488" s="123">
        <v>526952</v>
      </c>
      <c r="D488" s="123">
        <v>718521</v>
      </c>
      <c r="E488" s="123">
        <v>823674</v>
      </c>
      <c r="F488" s="123">
        <v>948824</v>
      </c>
      <c r="G488" s="123">
        <v>1187743</v>
      </c>
      <c r="H488" s="123">
        <v>1823809</v>
      </c>
      <c r="I488" s="123">
        <v>2368050</v>
      </c>
      <c r="J488" s="123">
        <v>3602795</v>
      </c>
      <c r="K488" s="123">
        <v>5153940</v>
      </c>
      <c r="L488" s="123">
        <v>7176204</v>
      </c>
      <c r="M488" s="123">
        <v>5709426</v>
      </c>
      <c r="N488" s="123">
        <v>9179803</v>
      </c>
      <c r="O488" s="123">
        <v>12171930</v>
      </c>
      <c r="P488" s="123">
        <v>13521521</v>
      </c>
      <c r="Q488" s="123">
        <v>13396130</v>
      </c>
      <c r="R488" s="123">
        <v>13622356</v>
      </c>
      <c r="S488" s="123">
        <v>13209660</v>
      </c>
      <c r="T488" s="123">
        <v>11393614</v>
      </c>
    </row>
    <row r="489" spans="1:20" x14ac:dyDescent="0.2">
      <c r="A489" s="280" t="s">
        <v>1853</v>
      </c>
      <c r="B489" s="123">
        <v>405571</v>
      </c>
      <c r="C489" s="123">
        <v>411501</v>
      </c>
      <c r="D489" s="123">
        <v>504201</v>
      </c>
      <c r="E489" s="123">
        <v>600657</v>
      </c>
      <c r="F489" s="123">
        <v>696121</v>
      </c>
      <c r="G489" s="123">
        <v>1018185</v>
      </c>
      <c r="H489" s="123">
        <v>1381322</v>
      </c>
      <c r="I489" s="123">
        <v>1868160</v>
      </c>
      <c r="J489" s="123">
        <v>2668788</v>
      </c>
      <c r="K489" s="123">
        <v>3729773</v>
      </c>
      <c r="L489" s="123">
        <v>5123992</v>
      </c>
      <c r="M489" s="123">
        <v>4773456</v>
      </c>
      <c r="N489" s="123">
        <v>5995405</v>
      </c>
      <c r="O489" s="123">
        <v>7308303</v>
      </c>
      <c r="P489" s="123">
        <v>8531061</v>
      </c>
      <c r="Q489" s="123">
        <v>9279937</v>
      </c>
      <c r="R489" s="123">
        <v>10603475</v>
      </c>
      <c r="S489" s="123">
        <v>10854050</v>
      </c>
      <c r="T489" s="123">
        <v>9227200</v>
      </c>
    </row>
    <row r="490" spans="1:20" x14ac:dyDescent="0.2">
      <c r="A490" s="280" t="s">
        <v>716</v>
      </c>
      <c r="B490" s="123">
        <v>268452</v>
      </c>
      <c r="C490" s="123">
        <v>311300</v>
      </c>
      <c r="D490" s="123">
        <v>391022</v>
      </c>
      <c r="E490" s="123">
        <v>407440</v>
      </c>
      <c r="F490" s="123">
        <v>528920</v>
      </c>
      <c r="G490" s="123">
        <v>729001</v>
      </c>
      <c r="H490" s="123">
        <v>1017062</v>
      </c>
      <c r="I490" s="123">
        <v>1288713</v>
      </c>
      <c r="J490" s="123">
        <v>1600926</v>
      </c>
      <c r="K490" s="123">
        <v>2110096</v>
      </c>
      <c r="L490" s="123">
        <v>2587812</v>
      </c>
      <c r="M490" s="123">
        <v>2492696</v>
      </c>
      <c r="N490" s="123">
        <v>3301671</v>
      </c>
      <c r="O490" s="123">
        <v>4089432</v>
      </c>
      <c r="P490" s="123">
        <v>4486757</v>
      </c>
      <c r="Q490" s="123">
        <v>4461456</v>
      </c>
      <c r="R490" s="123">
        <v>4657213</v>
      </c>
      <c r="S490" s="123">
        <v>5048906</v>
      </c>
      <c r="T490" s="123">
        <v>4754871</v>
      </c>
    </row>
    <row r="534" spans="1:20" x14ac:dyDescent="0.2">
      <c r="A534" s="275"/>
      <c r="B534" s="275"/>
      <c r="C534" s="275"/>
      <c r="D534" s="275"/>
      <c r="E534" s="275"/>
      <c r="F534" s="275"/>
      <c r="G534" s="275"/>
      <c r="H534" s="275"/>
      <c r="I534" s="275"/>
      <c r="J534" s="275"/>
      <c r="K534" s="275"/>
      <c r="L534" s="275"/>
      <c r="M534" s="275"/>
      <c r="N534" s="275"/>
      <c r="O534" s="275"/>
      <c r="P534" s="275"/>
      <c r="Q534" s="275"/>
      <c r="R534" s="275"/>
      <c r="S534" s="275"/>
      <c r="T534" s="275"/>
    </row>
    <row r="535" spans="1:20" x14ac:dyDescent="0.2">
      <c r="A535" s="274" t="s">
        <v>2046</v>
      </c>
    </row>
    <row r="536" spans="1:20" x14ac:dyDescent="0.2">
      <c r="A536" s="279" t="s">
        <v>1804</v>
      </c>
      <c r="B536" s="279" t="s">
        <v>18</v>
      </c>
      <c r="C536" s="279" t="s">
        <v>17</v>
      </c>
      <c r="D536" s="279" t="s">
        <v>16</v>
      </c>
      <c r="E536" s="279" t="s">
        <v>15</v>
      </c>
      <c r="F536" s="279" t="s">
        <v>14</v>
      </c>
      <c r="G536" s="279" t="s">
        <v>13</v>
      </c>
      <c r="H536" s="279" t="s">
        <v>12</v>
      </c>
      <c r="I536" s="279" t="s">
        <v>11</v>
      </c>
      <c r="J536" s="279" t="s">
        <v>10</v>
      </c>
      <c r="K536" s="279" t="s">
        <v>9</v>
      </c>
      <c r="L536" s="279" t="s">
        <v>8</v>
      </c>
      <c r="M536" s="279" t="s">
        <v>7</v>
      </c>
      <c r="N536" s="279" t="s">
        <v>6</v>
      </c>
      <c r="O536" s="279" t="s">
        <v>5</v>
      </c>
      <c r="P536" s="279" t="s">
        <v>4</v>
      </c>
      <c r="Q536" s="279" t="s">
        <v>3</v>
      </c>
      <c r="R536" s="279" t="s">
        <v>2</v>
      </c>
      <c r="S536" s="279" t="s">
        <v>1</v>
      </c>
      <c r="T536" s="279" t="s">
        <v>0</v>
      </c>
    </row>
    <row r="537" spans="1:20" x14ac:dyDescent="0.2">
      <c r="A537" s="280" t="s">
        <v>1805</v>
      </c>
      <c r="B537" s="281">
        <v>8717238</v>
      </c>
      <c r="C537" s="281">
        <v>10168079</v>
      </c>
      <c r="D537" s="281">
        <v>14134188</v>
      </c>
      <c r="E537" s="281">
        <v>14718251</v>
      </c>
      <c r="F537" s="281">
        <v>19172745</v>
      </c>
      <c r="G537" s="281">
        <v>27289879</v>
      </c>
      <c r="H537" s="281">
        <v>36941949</v>
      </c>
      <c r="I537" s="281">
        <v>44147945</v>
      </c>
      <c r="J537" s="281">
        <v>52536718</v>
      </c>
      <c r="K537" s="281">
        <v>61992655</v>
      </c>
      <c r="L537" s="281">
        <v>70258614</v>
      </c>
      <c r="M537" s="281">
        <v>60352046</v>
      </c>
      <c r="N537" s="281">
        <v>83495623</v>
      </c>
      <c r="O537" s="281">
        <v>100408463</v>
      </c>
      <c r="P537" s="281">
        <v>103829337</v>
      </c>
      <c r="Q537" s="281">
        <v>108993821</v>
      </c>
      <c r="R537" s="281">
        <v>108509736</v>
      </c>
      <c r="S537" s="281">
        <v>95430936</v>
      </c>
      <c r="T537" s="281">
        <v>90579344</v>
      </c>
    </row>
    <row r="538" spans="1:20" x14ac:dyDescent="0.2">
      <c r="A538" s="278" t="s">
        <v>1806</v>
      </c>
      <c r="B538" s="281">
        <v>21</v>
      </c>
      <c r="C538" s="281">
        <v>290</v>
      </c>
      <c r="D538" s="281">
        <v>540</v>
      </c>
      <c r="E538" s="281">
        <v>16</v>
      </c>
      <c r="F538" s="281">
        <v>8</v>
      </c>
      <c r="G538" s="281">
        <v>61</v>
      </c>
      <c r="H538" s="281">
        <v>95</v>
      </c>
      <c r="I538" s="281">
        <v>151</v>
      </c>
      <c r="J538" s="281">
        <v>19</v>
      </c>
      <c r="K538" s="281">
        <v>238</v>
      </c>
      <c r="L538" s="281">
        <v>269</v>
      </c>
      <c r="M538" s="281">
        <v>138</v>
      </c>
      <c r="N538" s="281">
        <v>368</v>
      </c>
      <c r="O538" s="281">
        <v>440</v>
      </c>
      <c r="P538" s="281">
        <v>519</v>
      </c>
      <c r="Q538" s="281">
        <v>960</v>
      </c>
      <c r="R538" s="281">
        <v>1737</v>
      </c>
      <c r="S538" s="281">
        <v>1177</v>
      </c>
      <c r="T538" s="281">
        <v>453</v>
      </c>
    </row>
    <row r="539" spans="1:20" x14ac:dyDescent="0.2">
      <c r="A539" s="278" t="s">
        <v>1807</v>
      </c>
      <c r="B539" s="281">
        <v>2733</v>
      </c>
      <c r="C539" s="281">
        <v>3891</v>
      </c>
      <c r="D539" s="281">
        <v>7210</v>
      </c>
      <c r="E539" s="281">
        <v>7768</v>
      </c>
      <c r="F539" s="281">
        <v>5176</v>
      </c>
      <c r="G539" s="281">
        <v>5213</v>
      </c>
      <c r="H539" s="281">
        <v>9240</v>
      </c>
      <c r="I539" s="281">
        <v>6894</v>
      </c>
      <c r="J539" s="281">
        <v>6482</v>
      </c>
      <c r="K539" s="281">
        <v>10245</v>
      </c>
      <c r="L539" s="281">
        <v>13132</v>
      </c>
      <c r="M539" s="281">
        <v>21123</v>
      </c>
      <c r="N539" s="281">
        <v>25191</v>
      </c>
      <c r="O539" s="281">
        <v>32584</v>
      </c>
      <c r="P539" s="281">
        <v>34803</v>
      </c>
      <c r="Q539" s="281">
        <v>30518</v>
      </c>
      <c r="R539" s="281">
        <v>18396</v>
      </c>
      <c r="S539" s="281">
        <v>11154</v>
      </c>
      <c r="T539" s="281">
        <v>6372</v>
      </c>
    </row>
    <row r="540" spans="1:20" x14ac:dyDescent="0.2">
      <c r="A540" s="278" t="s">
        <v>1808</v>
      </c>
      <c r="B540" s="281">
        <v>2647</v>
      </c>
      <c r="C540" s="281">
        <v>1425</v>
      </c>
      <c r="D540" s="281">
        <v>1885</v>
      </c>
      <c r="E540" s="281">
        <v>1670</v>
      </c>
      <c r="F540" s="281">
        <v>3236</v>
      </c>
      <c r="G540" s="281">
        <v>3339</v>
      </c>
      <c r="H540" s="281">
        <v>5701</v>
      </c>
      <c r="I540" s="281">
        <v>7860</v>
      </c>
      <c r="J540" s="281">
        <v>9884</v>
      </c>
      <c r="K540" s="281">
        <v>11417</v>
      </c>
      <c r="L540" s="281">
        <v>13191</v>
      </c>
      <c r="M540" s="281">
        <v>14034</v>
      </c>
      <c r="N540" s="281">
        <v>26888</v>
      </c>
      <c r="O540" s="281">
        <v>44864</v>
      </c>
      <c r="P540" s="281">
        <v>47992</v>
      </c>
      <c r="Q540" s="281">
        <v>60237</v>
      </c>
      <c r="R540" s="281">
        <v>76111</v>
      </c>
      <c r="S540" s="281">
        <v>81685</v>
      </c>
      <c r="T540" s="281">
        <v>86940</v>
      </c>
    </row>
    <row r="541" spans="1:20" x14ac:dyDescent="0.2">
      <c r="A541" s="278" t="s">
        <v>1809</v>
      </c>
      <c r="B541" s="281" t="s">
        <v>356</v>
      </c>
      <c r="C541" s="281" t="s">
        <v>356</v>
      </c>
      <c r="D541" s="281" t="s">
        <v>356</v>
      </c>
      <c r="E541" s="281">
        <v>2</v>
      </c>
      <c r="F541" s="281">
        <v>2</v>
      </c>
      <c r="G541" s="281">
        <v>1</v>
      </c>
      <c r="H541" s="281">
        <v>17</v>
      </c>
      <c r="I541" s="281">
        <v>0</v>
      </c>
      <c r="J541" s="281" t="s">
        <v>356</v>
      </c>
      <c r="K541" s="281" t="s">
        <v>356</v>
      </c>
      <c r="L541" s="281" t="s">
        <v>356</v>
      </c>
      <c r="M541" s="281">
        <v>5</v>
      </c>
      <c r="N541" s="281">
        <v>1</v>
      </c>
      <c r="O541" s="281">
        <v>8</v>
      </c>
      <c r="P541" s="281">
        <v>1</v>
      </c>
      <c r="Q541" s="281">
        <v>1</v>
      </c>
      <c r="R541" s="281">
        <v>10</v>
      </c>
      <c r="S541" s="281">
        <v>35</v>
      </c>
      <c r="T541" s="281">
        <v>13</v>
      </c>
    </row>
    <row r="542" spans="1:20" x14ac:dyDescent="0.2">
      <c r="A542" s="278" t="s">
        <v>1810</v>
      </c>
      <c r="B542" s="281">
        <v>1</v>
      </c>
      <c r="C542" s="281" t="s">
        <v>356</v>
      </c>
      <c r="D542" s="281">
        <v>6135</v>
      </c>
      <c r="E542" s="281">
        <v>14824</v>
      </c>
      <c r="F542" s="281">
        <v>24181</v>
      </c>
      <c r="G542" s="281">
        <v>31237</v>
      </c>
      <c r="H542" s="281">
        <v>25106</v>
      </c>
      <c r="I542" s="281">
        <v>20773</v>
      </c>
      <c r="J542" s="281">
        <v>21531</v>
      </c>
      <c r="K542" s="281">
        <v>24608</v>
      </c>
      <c r="L542" s="281">
        <v>8888</v>
      </c>
      <c r="M542" s="281">
        <v>28199</v>
      </c>
      <c r="N542" s="281">
        <v>66433</v>
      </c>
      <c r="O542" s="281">
        <v>56682</v>
      </c>
      <c r="P542" s="281">
        <v>37310</v>
      </c>
      <c r="Q542" s="281">
        <v>8980</v>
      </c>
      <c r="R542" s="281">
        <v>18972</v>
      </c>
      <c r="S542" s="281">
        <v>10116</v>
      </c>
      <c r="T542" s="281">
        <v>22155</v>
      </c>
    </row>
    <row r="543" spans="1:20" x14ac:dyDescent="0.2">
      <c r="A543" s="278" t="s">
        <v>1811</v>
      </c>
      <c r="B543" s="281">
        <v>6205</v>
      </c>
      <c r="C543" s="281">
        <v>10168</v>
      </c>
      <c r="D543" s="281">
        <v>12482</v>
      </c>
      <c r="E543" s="281">
        <v>13419</v>
      </c>
      <c r="F543" s="281">
        <v>13689</v>
      </c>
      <c r="G543" s="281">
        <v>16952</v>
      </c>
      <c r="H543" s="281">
        <v>20694</v>
      </c>
      <c r="I543" s="281">
        <v>27440</v>
      </c>
      <c r="J543" s="281">
        <v>25265</v>
      </c>
      <c r="K543" s="281">
        <v>37814</v>
      </c>
      <c r="L543" s="281">
        <v>64755</v>
      </c>
      <c r="M543" s="281">
        <v>64613</v>
      </c>
      <c r="N543" s="281">
        <v>96655</v>
      </c>
      <c r="O543" s="281">
        <v>167990</v>
      </c>
      <c r="P543" s="281">
        <v>129823</v>
      </c>
      <c r="Q543" s="281">
        <v>285687</v>
      </c>
      <c r="R543" s="281">
        <v>1560128</v>
      </c>
      <c r="S543" s="281">
        <v>544930</v>
      </c>
      <c r="T543" s="281">
        <v>409771</v>
      </c>
    </row>
    <row r="544" spans="1:20" x14ac:dyDescent="0.2">
      <c r="A544" s="278" t="s">
        <v>1812</v>
      </c>
      <c r="B544" s="281">
        <v>4818</v>
      </c>
      <c r="C544" s="281">
        <v>5579</v>
      </c>
      <c r="D544" s="281">
        <v>5949</v>
      </c>
      <c r="E544" s="281">
        <v>3480</v>
      </c>
      <c r="F544" s="281">
        <v>2455</v>
      </c>
      <c r="G544" s="281">
        <v>2600</v>
      </c>
      <c r="H544" s="281">
        <v>2993</v>
      </c>
      <c r="I544" s="281">
        <v>2731</v>
      </c>
      <c r="J544" s="281">
        <v>3509</v>
      </c>
      <c r="K544" s="281">
        <v>5107</v>
      </c>
      <c r="L544" s="281">
        <v>3883</v>
      </c>
      <c r="M544" s="281">
        <v>3689</v>
      </c>
      <c r="N544" s="281">
        <v>9363</v>
      </c>
      <c r="O544" s="281">
        <v>18430</v>
      </c>
      <c r="P544" s="281">
        <v>21532</v>
      </c>
      <c r="Q544" s="281">
        <v>36364</v>
      </c>
      <c r="R544" s="281">
        <v>48291</v>
      </c>
      <c r="S544" s="281">
        <v>66660</v>
      </c>
      <c r="T544" s="281">
        <v>83051</v>
      </c>
    </row>
    <row r="545" spans="1:20" x14ac:dyDescent="0.2">
      <c r="A545" s="278" t="s">
        <v>1813</v>
      </c>
      <c r="B545" s="281">
        <v>62</v>
      </c>
      <c r="C545" s="281">
        <v>52</v>
      </c>
      <c r="D545" s="281">
        <v>57</v>
      </c>
      <c r="E545" s="281">
        <v>133</v>
      </c>
      <c r="F545" s="281">
        <v>76</v>
      </c>
      <c r="G545" s="281">
        <v>112</v>
      </c>
      <c r="H545" s="281">
        <v>169</v>
      </c>
      <c r="I545" s="281">
        <v>284</v>
      </c>
      <c r="J545" s="281">
        <v>299</v>
      </c>
      <c r="K545" s="281">
        <v>802</v>
      </c>
      <c r="L545" s="281">
        <v>1059</v>
      </c>
      <c r="M545" s="281">
        <v>1543</v>
      </c>
      <c r="N545" s="281">
        <v>1721</v>
      </c>
      <c r="O545" s="281">
        <v>2626</v>
      </c>
      <c r="P545" s="281">
        <v>14451</v>
      </c>
      <c r="Q545" s="281">
        <v>5280</v>
      </c>
      <c r="R545" s="281">
        <v>6258</v>
      </c>
      <c r="S545" s="281">
        <v>4991</v>
      </c>
      <c r="T545" s="281">
        <v>4779</v>
      </c>
    </row>
    <row r="546" spans="1:20" x14ac:dyDescent="0.2">
      <c r="A546" s="278" t="s">
        <v>1814</v>
      </c>
      <c r="B546" s="281">
        <v>5731</v>
      </c>
      <c r="C546" s="281">
        <v>4171</v>
      </c>
      <c r="D546" s="281">
        <v>3721</v>
      </c>
      <c r="E546" s="281">
        <v>16673</v>
      </c>
      <c r="F546" s="281">
        <v>27069</v>
      </c>
      <c r="G546" s="281">
        <v>39535</v>
      </c>
      <c r="H546" s="281">
        <v>58566</v>
      </c>
      <c r="I546" s="281">
        <v>49914</v>
      </c>
      <c r="J546" s="281">
        <v>46776</v>
      </c>
      <c r="K546" s="281">
        <v>58384</v>
      </c>
      <c r="L546" s="281">
        <v>76041</v>
      </c>
      <c r="M546" s="281">
        <v>79255</v>
      </c>
      <c r="N546" s="281">
        <v>119454</v>
      </c>
      <c r="O546" s="281">
        <v>247677</v>
      </c>
      <c r="P546" s="281">
        <v>250376</v>
      </c>
      <c r="Q546" s="281">
        <v>292750</v>
      </c>
      <c r="R546" s="281">
        <v>286793</v>
      </c>
      <c r="S546" s="281">
        <v>256769</v>
      </c>
      <c r="T546" s="281">
        <v>257246</v>
      </c>
    </row>
    <row r="547" spans="1:20" x14ac:dyDescent="0.2">
      <c r="A547" s="278" t="s">
        <v>1815</v>
      </c>
      <c r="B547" s="281">
        <v>665802</v>
      </c>
      <c r="C547" s="281">
        <v>689188</v>
      </c>
      <c r="D547" s="281">
        <v>942901</v>
      </c>
      <c r="E547" s="281">
        <v>942295</v>
      </c>
      <c r="F547" s="281">
        <v>1072624</v>
      </c>
      <c r="G547" s="281">
        <v>1111866</v>
      </c>
      <c r="H547" s="281">
        <v>1179672</v>
      </c>
      <c r="I547" s="281">
        <v>1222478</v>
      </c>
      <c r="J547" s="281">
        <v>1077976</v>
      </c>
      <c r="K547" s="281">
        <v>1280420</v>
      </c>
      <c r="L547" s="281">
        <v>1291585</v>
      </c>
      <c r="M547" s="281">
        <v>870250</v>
      </c>
      <c r="N547" s="281">
        <v>1226042</v>
      </c>
      <c r="O547" s="281">
        <v>1549243</v>
      </c>
      <c r="P547" s="281">
        <v>1788037</v>
      </c>
      <c r="Q547" s="281">
        <v>1620658</v>
      </c>
      <c r="R547" s="281">
        <v>1262137</v>
      </c>
      <c r="S547" s="281">
        <v>1274581</v>
      </c>
      <c r="T547" s="281">
        <v>1670067</v>
      </c>
    </row>
    <row r="548" spans="1:20" x14ac:dyDescent="0.2">
      <c r="A548" s="278" t="s">
        <v>1816</v>
      </c>
      <c r="B548" s="281">
        <v>90573</v>
      </c>
      <c r="C548" s="281">
        <v>82577</v>
      </c>
      <c r="D548" s="281">
        <v>135348</v>
      </c>
      <c r="E548" s="281">
        <v>169997</v>
      </c>
      <c r="F548" s="281">
        <v>227387</v>
      </c>
      <c r="G548" s="281">
        <v>425138</v>
      </c>
      <c r="H548" s="281">
        <v>767803</v>
      </c>
      <c r="I548" s="281">
        <v>976622</v>
      </c>
      <c r="J548" s="281">
        <v>1027745</v>
      </c>
      <c r="K548" s="281">
        <v>1461710</v>
      </c>
      <c r="L548" s="281">
        <v>2025889</v>
      </c>
      <c r="M548" s="281">
        <v>1372728</v>
      </c>
      <c r="N548" s="281">
        <v>2084625</v>
      </c>
      <c r="O548" s="281">
        <v>2337115</v>
      </c>
      <c r="P548" s="281">
        <v>1879582</v>
      </c>
      <c r="Q548" s="281">
        <v>1697025</v>
      </c>
      <c r="R548" s="281">
        <v>1635869</v>
      </c>
      <c r="S548" s="281">
        <v>1336855</v>
      </c>
      <c r="T548" s="281">
        <v>1176413</v>
      </c>
    </row>
    <row r="549" spans="1:20" x14ac:dyDescent="0.2">
      <c r="A549" s="278" t="s">
        <v>1817</v>
      </c>
      <c r="B549" s="281">
        <v>246086</v>
      </c>
      <c r="C549" s="281">
        <v>305091</v>
      </c>
      <c r="D549" s="281">
        <v>440195</v>
      </c>
      <c r="E549" s="281">
        <v>388807</v>
      </c>
      <c r="F549" s="281">
        <v>450835</v>
      </c>
      <c r="G549" s="281">
        <v>574697</v>
      </c>
      <c r="H549" s="281">
        <v>721567</v>
      </c>
      <c r="I549" s="281">
        <v>843696</v>
      </c>
      <c r="J549" s="281">
        <v>960574</v>
      </c>
      <c r="K549" s="281">
        <v>1239508</v>
      </c>
      <c r="L549" s="281">
        <v>1432293</v>
      </c>
      <c r="M549" s="281">
        <v>1366823</v>
      </c>
      <c r="N549" s="281">
        <v>2079672</v>
      </c>
      <c r="O549" s="281">
        <v>3133738</v>
      </c>
      <c r="P549" s="281">
        <v>3195070</v>
      </c>
      <c r="Q549" s="281">
        <v>3142426</v>
      </c>
      <c r="R549" s="281">
        <v>2448525</v>
      </c>
      <c r="S549" s="281">
        <v>1988619</v>
      </c>
      <c r="T549" s="281">
        <v>2141404</v>
      </c>
    </row>
    <row r="550" spans="1:20" x14ac:dyDescent="0.2">
      <c r="A550" s="278" t="s">
        <v>1818</v>
      </c>
      <c r="B550" s="281">
        <v>55832</v>
      </c>
      <c r="C550" s="281">
        <v>68472</v>
      </c>
      <c r="D550" s="281">
        <v>177306</v>
      </c>
      <c r="E550" s="281">
        <v>242391</v>
      </c>
      <c r="F550" s="281">
        <v>234627</v>
      </c>
      <c r="G550" s="281">
        <v>330736</v>
      </c>
      <c r="H550" s="281">
        <v>449069</v>
      </c>
      <c r="I550" s="281">
        <v>678668</v>
      </c>
      <c r="J550" s="281">
        <v>995846</v>
      </c>
      <c r="K550" s="281">
        <v>1330560</v>
      </c>
      <c r="L550" s="281">
        <v>1959420</v>
      </c>
      <c r="M550" s="281">
        <v>1329997</v>
      </c>
      <c r="N550" s="281">
        <v>1829908</v>
      </c>
      <c r="O550" s="281">
        <v>3034131</v>
      </c>
      <c r="P550" s="281">
        <v>2486839</v>
      </c>
      <c r="Q550" s="281">
        <v>2538986</v>
      </c>
      <c r="R550" s="281">
        <v>2750385</v>
      </c>
      <c r="S550" s="281">
        <v>1605745</v>
      </c>
      <c r="T550" s="281">
        <v>1482719</v>
      </c>
    </row>
    <row r="551" spans="1:20" x14ac:dyDescent="0.2">
      <c r="A551" s="278" t="s">
        <v>1819</v>
      </c>
      <c r="B551" s="281">
        <v>5986</v>
      </c>
      <c r="C551" s="281">
        <v>11612</v>
      </c>
      <c r="D551" s="281">
        <v>64764</v>
      </c>
      <c r="E551" s="281">
        <v>7302</v>
      </c>
      <c r="F551" s="281">
        <v>9624</v>
      </c>
      <c r="G551" s="281">
        <v>33</v>
      </c>
      <c r="H551" s="281">
        <v>32025</v>
      </c>
      <c r="I551" s="281">
        <v>41568</v>
      </c>
      <c r="J551" s="281">
        <v>65327</v>
      </c>
      <c r="K551" s="281">
        <v>76580</v>
      </c>
      <c r="L551" s="281">
        <v>138166</v>
      </c>
      <c r="M551" s="281">
        <v>330960</v>
      </c>
      <c r="N551" s="281">
        <v>627519</v>
      </c>
      <c r="O551" s="281">
        <v>1044363</v>
      </c>
      <c r="P551" s="281">
        <v>1265577</v>
      </c>
      <c r="Q551" s="281">
        <v>1798476</v>
      </c>
      <c r="R551" s="281">
        <v>2076124</v>
      </c>
      <c r="S551" s="281">
        <v>1267463</v>
      </c>
      <c r="T551" s="281">
        <v>1066327</v>
      </c>
    </row>
    <row r="552" spans="1:20" x14ac:dyDescent="0.2">
      <c r="A552" s="278" t="s">
        <v>1820</v>
      </c>
      <c r="B552" s="281">
        <v>17103</v>
      </c>
      <c r="C552" s="281">
        <v>19125</v>
      </c>
      <c r="D552" s="281">
        <v>33535</v>
      </c>
      <c r="E552" s="281">
        <v>48330</v>
      </c>
      <c r="F552" s="281">
        <v>51765</v>
      </c>
      <c r="G552" s="281">
        <v>69040</v>
      </c>
      <c r="H552" s="281">
        <v>94286</v>
      </c>
      <c r="I552" s="281">
        <v>107354</v>
      </c>
      <c r="J552" s="281">
        <v>131441</v>
      </c>
      <c r="K552" s="281">
        <v>165394</v>
      </c>
      <c r="L552" s="281">
        <v>179282</v>
      </c>
      <c r="M552" s="281">
        <v>152574</v>
      </c>
      <c r="N552" s="281">
        <v>260739</v>
      </c>
      <c r="O552" s="281">
        <v>303770</v>
      </c>
      <c r="P552" s="281">
        <v>292232</v>
      </c>
      <c r="Q552" s="281">
        <v>318132</v>
      </c>
      <c r="R552" s="281">
        <v>314064</v>
      </c>
      <c r="S552" s="281">
        <v>280203</v>
      </c>
      <c r="T552" s="281">
        <v>317290</v>
      </c>
    </row>
    <row r="553" spans="1:20" x14ac:dyDescent="0.2">
      <c r="A553" s="278" t="s">
        <v>1821</v>
      </c>
      <c r="B553" s="281">
        <v>2827507</v>
      </c>
      <c r="C553" s="281">
        <v>3376338</v>
      </c>
      <c r="D553" s="281">
        <v>4150968</v>
      </c>
      <c r="E553" s="281">
        <v>4279691</v>
      </c>
      <c r="F553" s="281">
        <v>5346600</v>
      </c>
      <c r="G553" s="281">
        <v>7414813</v>
      </c>
      <c r="H553" s="281">
        <v>9432673</v>
      </c>
      <c r="I553" s="281">
        <v>10040768</v>
      </c>
      <c r="J553" s="281">
        <v>11567258</v>
      </c>
      <c r="K553" s="281">
        <v>13394237</v>
      </c>
      <c r="L553" s="281">
        <v>15060004</v>
      </c>
      <c r="M553" s="281">
        <v>13091490</v>
      </c>
      <c r="N553" s="281">
        <v>17673610</v>
      </c>
      <c r="O553" s="281">
        <v>19456352</v>
      </c>
      <c r="P553" s="281">
        <v>17783395</v>
      </c>
      <c r="Q553" s="281">
        <v>16224540</v>
      </c>
      <c r="R553" s="281">
        <v>16292051</v>
      </c>
      <c r="S553" s="281">
        <v>14290257</v>
      </c>
      <c r="T553" s="281">
        <v>14567069</v>
      </c>
    </row>
    <row r="554" spans="1:20" x14ac:dyDescent="0.2">
      <c r="A554" s="278" t="s">
        <v>1822</v>
      </c>
      <c r="B554" s="281">
        <v>2413</v>
      </c>
      <c r="C554" s="281">
        <v>3095</v>
      </c>
      <c r="D554" s="281">
        <v>5130</v>
      </c>
      <c r="E554" s="281">
        <v>4831</v>
      </c>
      <c r="F554" s="281">
        <v>5327</v>
      </c>
      <c r="G554" s="281">
        <v>6054</v>
      </c>
      <c r="H554" s="281">
        <v>8849</v>
      </c>
      <c r="I554" s="281">
        <v>7887</v>
      </c>
      <c r="J554" s="281">
        <v>5323</v>
      </c>
      <c r="K554" s="281">
        <v>8207</v>
      </c>
      <c r="L554" s="281">
        <v>12318</v>
      </c>
      <c r="M554" s="281">
        <v>11226</v>
      </c>
      <c r="N554" s="281">
        <v>16471</v>
      </c>
      <c r="O554" s="281">
        <v>25672</v>
      </c>
      <c r="P554" s="281">
        <v>29710</v>
      </c>
      <c r="Q554" s="281">
        <v>16988</v>
      </c>
      <c r="R554" s="281">
        <v>26320</v>
      </c>
      <c r="S554" s="281">
        <v>28752</v>
      </c>
      <c r="T554" s="281">
        <v>21116</v>
      </c>
    </row>
    <row r="555" spans="1:20" x14ac:dyDescent="0.2">
      <c r="A555" s="278" t="s">
        <v>1823</v>
      </c>
      <c r="B555" s="281">
        <v>11985</v>
      </c>
      <c r="C555" s="281">
        <v>15113</v>
      </c>
      <c r="D555" s="281">
        <v>29885</v>
      </c>
      <c r="E555" s="281">
        <v>45023</v>
      </c>
      <c r="F555" s="281">
        <v>46435</v>
      </c>
      <c r="G555" s="281">
        <v>51325</v>
      </c>
      <c r="H555" s="281">
        <v>76406</v>
      </c>
      <c r="I555" s="281">
        <v>102050</v>
      </c>
      <c r="J555" s="281">
        <v>192400</v>
      </c>
      <c r="K555" s="281">
        <v>229062</v>
      </c>
      <c r="L555" s="281">
        <v>503881</v>
      </c>
      <c r="M555" s="281">
        <v>350069</v>
      </c>
      <c r="N555" s="281">
        <v>670836</v>
      </c>
      <c r="O555" s="281">
        <v>917520</v>
      </c>
      <c r="P555" s="281">
        <v>1046781</v>
      </c>
      <c r="Q555" s="281">
        <v>958664</v>
      </c>
      <c r="R555" s="281">
        <v>1000496</v>
      </c>
      <c r="S555" s="281">
        <v>749707</v>
      </c>
      <c r="T555" s="281">
        <v>637028</v>
      </c>
    </row>
    <row r="556" spans="1:20" x14ac:dyDescent="0.2">
      <c r="A556" s="278" t="s">
        <v>1824</v>
      </c>
      <c r="B556" s="281">
        <v>790</v>
      </c>
      <c r="C556" s="281">
        <v>956</v>
      </c>
      <c r="D556" s="281">
        <v>642</v>
      </c>
      <c r="E556" s="281">
        <v>746</v>
      </c>
      <c r="F556" s="281">
        <v>965</v>
      </c>
      <c r="G556" s="281">
        <v>1120</v>
      </c>
      <c r="H556" s="281">
        <v>1265</v>
      </c>
      <c r="I556" s="281">
        <v>2555</v>
      </c>
      <c r="J556" s="281">
        <v>4965</v>
      </c>
      <c r="K556" s="281">
        <v>8592</v>
      </c>
      <c r="L556" s="281">
        <v>13426</v>
      </c>
      <c r="M556" s="281">
        <v>37463</v>
      </c>
      <c r="N556" s="281">
        <v>60149</v>
      </c>
      <c r="O556" s="281">
        <v>82461</v>
      </c>
      <c r="P556" s="281">
        <v>78663</v>
      </c>
      <c r="Q556" s="281">
        <v>101008</v>
      </c>
      <c r="R556" s="281">
        <v>177788</v>
      </c>
      <c r="S556" s="281">
        <v>154734</v>
      </c>
      <c r="T556" s="281">
        <v>135961</v>
      </c>
    </row>
    <row r="557" spans="1:20" x14ac:dyDescent="0.2">
      <c r="A557" s="278" t="s">
        <v>1825</v>
      </c>
      <c r="B557" s="281">
        <v>25</v>
      </c>
      <c r="C557" s="281">
        <v>8</v>
      </c>
      <c r="D557" s="281">
        <v>41</v>
      </c>
      <c r="E557" s="281">
        <v>259</v>
      </c>
      <c r="F557" s="281">
        <v>420</v>
      </c>
      <c r="G557" s="281">
        <v>468</v>
      </c>
      <c r="H557" s="281">
        <v>970</v>
      </c>
      <c r="I557" s="281">
        <v>419</v>
      </c>
      <c r="J557" s="281">
        <v>860</v>
      </c>
      <c r="K557" s="281">
        <v>1862</v>
      </c>
      <c r="L557" s="281">
        <v>1327</v>
      </c>
      <c r="M557" s="281">
        <v>898</v>
      </c>
      <c r="N557" s="281">
        <v>2728</v>
      </c>
      <c r="O557" s="281">
        <v>2592</v>
      </c>
      <c r="P557" s="281">
        <v>2033</v>
      </c>
      <c r="Q557" s="281">
        <v>4558</v>
      </c>
      <c r="R557" s="281">
        <v>2539</v>
      </c>
      <c r="S557" s="281">
        <v>1732</v>
      </c>
      <c r="T557" s="281">
        <v>1767</v>
      </c>
    </row>
    <row r="558" spans="1:20" x14ac:dyDescent="0.2">
      <c r="A558" s="278" t="s">
        <v>1826</v>
      </c>
      <c r="B558" s="281">
        <v>12296</v>
      </c>
      <c r="C558" s="281">
        <v>9695</v>
      </c>
      <c r="D558" s="281">
        <v>9499</v>
      </c>
      <c r="E558" s="281">
        <v>11912</v>
      </c>
      <c r="F558" s="281">
        <v>14227</v>
      </c>
      <c r="G558" s="281">
        <v>18554</v>
      </c>
      <c r="H558" s="281">
        <v>21588</v>
      </c>
      <c r="I558" s="281">
        <v>26454</v>
      </c>
      <c r="J558" s="281">
        <v>25704</v>
      </c>
      <c r="K558" s="281">
        <v>28038</v>
      </c>
      <c r="L558" s="281">
        <v>30585</v>
      </c>
      <c r="M558" s="281">
        <v>24620</v>
      </c>
      <c r="N558" s="281">
        <v>12355</v>
      </c>
      <c r="O558" s="281">
        <v>16227</v>
      </c>
      <c r="P558" s="281">
        <v>27918</v>
      </c>
      <c r="Q558" s="281">
        <v>38712</v>
      </c>
      <c r="R558" s="281">
        <v>21241</v>
      </c>
      <c r="S558" s="281">
        <v>18536</v>
      </c>
      <c r="T558" s="281">
        <v>14034</v>
      </c>
    </row>
    <row r="559" spans="1:20" x14ac:dyDescent="0.2">
      <c r="A559" s="278" t="s">
        <v>1827</v>
      </c>
      <c r="B559" s="281">
        <v>267385</v>
      </c>
      <c r="C559" s="281">
        <v>360559</v>
      </c>
      <c r="D559" s="281">
        <v>548000</v>
      </c>
      <c r="E559" s="281">
        <v>620521</v>
      </c>
      <c r="F559" s="281">
        <v>929630</v>
      </c>
      <c r="G559" s="281">
        <v>1398641</v>
      </c>
      <c r="H559" s="281">
        <v>1817474</v>
      </c>
      <c r="I559" s="281">
        <v>2009321</v>
      </c>
      <c r="J559" s="281">
        <v>2357243</v>
      </c>
      <c r="K559" s="281">
        <v>2869705</v>
      </c>
      <c r="L559" s="281">
        <v>3210140</v>
      </c>
      <c r="M559" s="281">
        <v>3233592</v>
      </c>
      <c r="N559" s="281">
        <v>5044680</v>
      </c>
      <c r="O559" s="281">
        <v>6213671</v>
      </c>
      <c r="P559" s="281">
        <v>5830677</v>
      </c>
      <c r="Q559" s="281">
        <v>6015279</v>
      </c>
      <c r="R559" s="281">
        <v>5565224</v>
      </c>
      <c r="S559" s="281">
        <v>5327733</v>
      </c>
      <c r="T559" s="281">
        <v>4926964</v>
      </c>
    </row>
    <row r="560" spans="1:20" x14ac:dyDescent="0.2">
      <c r="A560" s="278" t="s">
        <v>1828</v>
      </c>
      <c r="B560" s="281">
        <v>5</v>
      </c>
      <c r="C560" s="281">
        <v>8</v>
      </c>
      <c r="D560" s="281">
        <v>2</v>
      </c>
      <c r="E560" s="281">
        <v>10</v>
      </c>
      <c r="F560" s="281" t="s">
        <v>356</v>
      </c>
      <c r="G560" s="281">
        <v>1</v>
      </c>
      <c r="H560" s="281">
        <v>18</v>
      </c>
      <c r="I560" s="281">
        <v>3</v>
      </c>
      <c r="J560" s="281">
        <v>60</v>
      </c>
      <c r="K560" s="281">
        <v>28</v>
      </c>
      <c r="L560" s="281">
        <v>142</v>
      </c>
      <c r="M560" s="281">
        <v>13</v>
      </c>
      <c r="N560" s="281">
        <v>5</v>
      </c>
      <c r="O560" s="281">
        <v>14</v>
      </c>
      <c r="P560" s="281">
        <v>19</v>
      </c>
      <c r="Q560" s="281">
        <v>42</v>
      </c>
      <c r="R560" s="281">
        <v>38</v>
      </c>
      <c r="S560" s="281">
        <v>18</v>
      </c>
      <c r="T560" s="281">
        <v>24</v>
      </c>
    </row>
    <row r="561" spans="1:20" x14ac:dyDescent="0.2">
      <c r="A561" s="278" t="s">
        <v>1829</v>
      </c>
      <c r="B561" s="281">
        <v>18075</v>
      </c>
      <c r="C561" s="281">
        <v>19427</v>
      </c>
      <c r="D561" s="281">
        <v>21207</v>
      </c>
      <c r="E561" s="281">
        <v>23950</v>
      </c>
      <c r="F561" s="281">
        <v>22342</v>
      </c>
      <c r="G561" s="281">
        <v>28395</v>
      </c>
      <c r="H561" s="281">
        <v>46107</v>
      </c>
      <c r="I561" s="281">
        <v>54103</v>
      </c>
      <c r="J561" s="281">
        <v>114748</v>
      </c>
      <c r="K561" s="281">
        <v>135165</v>
      </c>
      <c r="L561" s="281">
        <v>152561</v>
      </c>
      <c r="M561" s="281">
        <v>136112</v>
      </c>
      <c r="N561" s="281">
        <v>255206</v>
      </c>
      <c r="O561" s="281">
        <v>370107</v>
      </c>
      <c r="P561" s="281">
        <v>394770</v>
      </c>
      <c r="Q561" s="281">
        <v>350955</v>
      </c>
      <c r="R561" s="281">
        <v>510209</v>
      </c>
      <c r="S561" s="281">
        <v>379538</v>
      </c>
      <c r="T561" s="281">
        <v>362260</v>
      </c>
    </row>
    <row r="562" spans="1:20" x14ac:dyDescent="0.2">
      <c r="A562" s="278" t="s">
        <v>1830</v>
      </c>
      <c r="B562" s="281">
        <v>522</v>
      </c>
      <c r="C562" s="281">
        <v>834</v>
      </c>
      <c r="D562" s="281">
        <v>714</v>
      </c>
      <c r="E562" s="281">
        <v>463</v>
      </c>
      <c r="F562" s="281">
        <v>528</v>
      </c>
      <c r="G562" s="281">
        <v>535</v>
      </c>
      <c r="H562" s="281">
        <v>823</v>
      </c>
      <c r="I562" s="281">
        <v>850</v>
      </c>
      <c r="J562" s="281">
        <v>828</v>
      </c>
      <c r="K562" s="281">
        <v>1479</v>
      </c>
      <c r="L562" s="281">
        <v>598</v>
      </c>
      <c r="M562" s="281">
        <v>529</v>
      </c>
      <c r="N562" s="281">
        <v>1142</v>
      </c>
      <c r="O562" s="281">
        <v>1386</v>
      </c>
      <c r="P562" s="281">
        <v>2952</v>
      </c>
      <c r="Q562" s="281">
        <v>4325</v>
      </c>
      <c r="R562" s="281">
        <v>4707</v>
      </c>
      <c r="S562" s="281">
        <v>3200</v>
      </c>
      <c r="T562" s="281">
        <v>2241</v>
      </c>
    </row>
    <row r="563" spans="1:20" x14ac:dyDescent="0.2">
      <c r="A563" s="278" t="s">
        <v>1831</v>
      </c>
      <c r="B563" s="281">
        <v>70646</v>
      </c>
      <c r="C563" s="281">
        <v>63537</v>
      </c>
      <c r="D563" s="281">
        <v>326177</v>
      </c>
      <c r="E563" s="281">
        <v>160958</v>
      </c>
      <c r="F563" s="281">
        <v>144647</v>
      </c>
      <c r="G563" s="281">
        <v>198575</v>
      </c>
      <c r="H563" s="281">
        <v>427849</v>
      </c>
      <c r="I563" s="281">
        <v>413891</v>
      </c>
      <c r="J563" s="281">
        <v>612947</v>
      </c>
      <c r="K563" s="281">
        <v>672273</v>
      </c>
      <c r="L563" s="281">
        <v>1162685</v>
      </c>
      <c r="M563" s="281">
        <v>541123</v>
      </c>
      <c r="N563" s="281">
        <v>977923</v>
      </c>
      <c r="O563" s="281">
        <v>1487649</v>
      </c>
      <c r="P563" s="281">
        <v>1697544</v>
      </c>
      <c r="Q563" s="281">
        <v>2104061</v>
      </c>
      <c r="R563" s="281">
        <v>2379586</v>
      </c>
      <c r="S563" s="281">
        <v>1504742</v>
      </c>
      <c r="T563" s="281">
        <v>1204102</v>
      </c>
    </row>
    <row r="564" spans="1:20" x14ac:dyDescent="0.2">
      <c r="A564" s="278" t="s">
        <v>1832</v>
      </c>
      <c r="B564" s="281">
        <v>38904</v>
      </c>
      <c r="C564" s="281">
        <v>39000</v>
      </c>
      <c r="D564" s="281">
        <v>49218</v>
      </c>
      <c r="E564" s="281">
        <v>58187</v>
      </c>
      <c r="F564" s="281">
        <v>55750</v>
      </c>
      <c r="G564" s="281">
        <v>57494</v>
      </c>
      <c r="H564" s="281">
        <v>59475</v>
      </c>
      <c r="I564" s="281">
        <v>83317</v>
      </c>
      <c r="J564" s="281">
        <v>100721</v>
      </c>
      <c r="K564" s="281">
        <v>110422</v>
      </c>
      <c r="L564" s="281">
        <v>100680</v>
      </c>
      <c r="M564" s="281">
        <v>126001</v>
      </c>
      <c r="N564" s="281">
        <v>173102</v>
      </c>
      <c r="O564" s="281">
        <v>211862</v>
      </c>
      <c r="P564" s="281">
        <v>313825</v>
      </c>
      <c r="Q564" s="281">
        <v>319684</v>
      </c>
      <c r="R564" s="281">
        <v>275387</v>
      </c>
      <c r="S564" s="281">
        <v>247476</v>
      </c>
      <c r="T564" s="281">
        <v>191259</v>
      </c>
    </row>
    <row r="565" spans="1:20" x14ac:dyDescent="0.2">
      <c r="A565" s="278" t="s">
        <v>1833</v>
      </c>
      <c r="B565" s="281" t="s">
        <v>356</v>
      </c>
      <c r="C565" s="281" t="s">
        <v>356</v>
      </c>
      <c r="D565" s="281" t="s">
        <v>356</v>
      </c>
      <c r="E565" s="281">
        <v>5</v>
      </c>
      <c r="F565" s="281">
        <v>9</v>
      </c>
      <c r="G565" s="281">
        <v>23</v>
      </c>
      <c r="H565" s="281">
        <v>7</v>
      </c>
      <c r="I565" s="281">
        <v>23</v>
      </c>
      <c r="J565" s="281">
        <v>21</v>
      </c>
      <c r="K565" s="281">
        <v>15</v>
      </c>
      <c r="L565" s="281">
        <v>25</v>
      </c>
      <c r="M565" s="281">
        <v>75</v>
      </c>
      <c r="N565" s="281">
        <v>36</v>
      </c>
      <c r="O565" s="281">
        <v>104</v>
      </c>
      <c r="P565" s="281">
        <v>34</v>
      </c>
      <c r="Q565" s="281">
        <v>19</v>
      </c>
      <c r="R565" s="281">
        <v>9</v>
      </c>
      <c r="S565" s="281">
        <v>44</v>
      </c>
      <c r="T565" s="281">
        <v>31</v>
      </c>
    </row>
    <row r="566" spans="1:20" x14ac:dyDescent="0.2">
      <c r="A566" s="278" t="s">
        <v>1834</v>
      </c>
      <c r="B566" s="281">
        <v>51437</v>
      </c>
      <c r="C566" s="281">
        <v>90753</v>
      </c>
      <c r="D566" s="281">
        <v>167732</v>
      </c>
      <c r="E566" s="281">
        <v>194522</v>
      </c>
      <c r="F566" s="281">
        <v>321716</v>
      </c>
      <c r="G566" s="281">
        <v>630683</v>
      </c>
      <c r="H566" s="281">
        <v>905944</v>
      </c>
      <c r="I566" s="281">
        <v>1286969</v>
      </c>
      <c r="J566" s="281">
        <v>1767456</v>
      </c>
      <c r="K566" s="281">
        <v>2311784</v>
      </c>
      <c r="L566" s="281">
        <v>1950474</v>
      </c>
      <c r="M566" s="281">
        <v>1194841</v>
      </c>
      <c r="N566" s="281">
        <v>1622197</v>
      </c>
      <c r="O566" s="281">
        <v>1799166</v>
      </c>
      <c r="P566" s="281">
        <v>1964413</v>
      </c>
      <c r="Q566" s="281">
        <v>1818181</v>
      </c>
      <c r="R566" s="281">
        <v>2098413</v>
      </c>
      <c r="S566" s="281">
        <v>1896565</v>
      </c>
      <c r="T566" s="281">
        <v>1739589</v>
      </c>
    </row>
    <row r="567" spans="1:20" x14ac:dyDescent="0.2">
      <c r="A567" s="278" t="s">
        <v>1835</v>
      </c>
      <c r="B567" s="281">
        <v>4513</v>
      </c>
      <c r="C567" s="281">
        <v>6326</v>
      </c>
      <c r="D567" s="281">
        <v>44096</v>
      </c>
      <c r="E567" s="281">
        <v>37705</v>
      </c>
      <c r="F567" s="281">
        <v>17401</v>
      </c>
      <c r="G567" s="281">
        <v>29308</v>
      </c>
      <c r="H567" s="281">
        <v>33426</v>
      </c>
      <c r="I567" s="281">
        <v>47272</v>
      </c>
      <c r="J567" s="281">
        <v>56198</v>
      </c>
      <c r="K567" s="281">
        <v>58800</v>
      </c>
      <c r="L567" s="281">
        <v>131163</v>
      </c>
      <c r="M567" s="281">
        <v>138176</v>
      </c>
      <c r="N567" s="281">
        <v>245584</v>
      </c>
      <c r="O567" s="281">
        <v>469431</v>
      </c>
      <c r="P567" s="281">
        <v>727810</v>
      </c>
      <c r="Q567" s="281">
        <v>846335</v>
      </c>
      <c r="R567" s="281">
        <v>833673</v>
      </c>
      <c r="S567" s="281">
        <v>461437</v>
      </c>
      <c r="T567" s="281">
        <v>401237</v>
      </c>
    </row>
    <row r="568" spans="1:20" x14ac:dyDescent="0.2">
      <c r="A568" s="278" t="s">
        <v>1836</v>
      </c>
      <c r="B568" s="281">
        <v>80359</v>
      </c>
      <c r="C568" s="281">
        <v>91160</v>
      </c>
      <c r="D568" s="281">
        <v>195352</v>
      </c>
      <c r="E568" s="281">
        <v>272108</v>
      </c>
      <c r="F568" s="281">
        <v>343535</v>
      </c>
      <c r="G568" s="281">
        <v>517232</v>
      </c>
      <c r="H568" s="281">
        <v>752265</v>
      </c>
      <c r="I568" s="281">
        <v>1224572</v>
      </c>
      <c r="J568" s="281">
        <v>1508453</v>
      </c>
      <c r="K568" s="281">
        <v>1755968</v>
      </c>
      <c r="L568" s="281">
        <v>3102270</v>
      </c>
      <c r="M568" s="281">
        <v>2357094</v>
      </c>
      <c r="N568" s="281">
        <v>3282905</v>
      </c>
      <c r="O568" s="281">
        <v>4946754</v>
      </c>
      <c r="P568" s="281">
        <v>5486187</v>
      </c>
      <c r="Q568" s="281">
        <v>5345071</v>
      </c>
      <c r="R568" s="281">
        <v>4850803</v>
      </c>
      <c r="S568" s="281">
        <v>3002105</v>
      </c>
      <c r="T568" s="281">
        <v>2362602</v>
      </c>
    </row>
    <row r="569" spans="1:20" x14ac:dyDescent="0.2">
      <c r="A569" s="278" t="s">
        <v>1837</v>
      </c>
      <c r="B569" s="281">
        <v>423540</v>
      </c>
      <c r="C569" s="281">
        <v>406110</v>
      </c>
      <c r="D569" s="281">
        <v>505963</v>
      </c>
      <c r="E569" s="281">
        <v>514252</v>
      </c>
      <c r="F569" s="281">
        <v>704656</v>
      </c>
      <c r="G569" s="281">
        <v>1048485</v>
      </c>
      <c r="H569" s="281">
        <v>1399447</v>
      </c>
      <c r="I569" s="281">
        <v>1651460</v>
      </c>
      <c r="J569" s="281">
        <v>1767262</v>
      </c>
      <c r="K569" s="281">
        <v>1752368</v>
      </c>
      <c r="L569" s="281">
        <v>2017126</v>
      </c>
      <c r="M569" s="281">
        <v>1780393</v>
      </c>
      <c r="N569" s="281">
        <v>2472875</v>
      </c>
      <c r="O569" s="281">
        <v>2813992</v>
      </c>
      <c r="P569" s="281">
        <v>2853078</v>
      </c>
      <c r="Q569" s="281">
        <v>3006452</v>
      </c>
      <c r="R569" s="281">
        <v>3082873</v>
      </c>
      <c r="S569" s="281">
        <v>2758076</v>
      </c>
      <c r="T569" s="281">
        <v>2601425</v>
      </c>
    </row>
    <row r="570" spans="1:20" x14ac:dyDescent="0.2">
      <c r="A570" s="278" t="s">
        <v>1838</v>
      </c>
      <c r="B570" s="281">
        <v>1501435</v>
      </c>
      <c r="C570" s="281">
        <v>1722618</v>
      </c>
      <c r="D570" s="281">
        <v>2320741</v>
      </c>
      <c r="E570" s="281">
        <v>2338921</v>
      </c>
      <c r="F570" s="281">
        <v>2856801</v>
      </c>
      <c r="G570" s="281">
        <v>4312805</v>
      </c>
      <c r="H570" s="281">
        <v>6223410</v>
      </c>
      <c r="I570" s="281">
        <v>7682040</v>
      </c>
      <c r="J570" s="281">
        <v>8972414</v>
      </c>
      <c r="K570" s="281">
        <v>10375195</v>
      </c>
      <c r="L570" s="281">
        <v>11213792</v>
      </c>
      <c r="M570" s="281">
        <v>10254507</v>
      </c>
      <c r="N570" s="281">
        <v>13834885</v>
      </c>
      <c r="O570" s="281">
        <v>16270629</v>
      </c>
      <c r="P570" s="281">
        <v>16873762</v>
      </c>
      <c r="Q570" s="281">
        <v>18307276</v>
      </c>
      <c r="R570" s="281">
        <v>19010877</v>
      </c>
      <c r="S570" s="281">
        <v>17450608</v>
      </c>
      <c r="T570" s="281">
        <v>15897453</v>
      </c>
    </row>
    <row r="571" spans="1:20" x14ac:dyDescent="0.2">
      <c r="A571" s="278" t="s">
        <v>1839</v>
      </c>
      <c r="B571" s="281">
        <v>579</v>
      </c>
      <c r="C571" s="281">
        <v>918</v>
      </c>
      <c r="D571" s="281">
        <v>1285</v>
      </c>
      <c r="E571" s="281">
        <v>1014</v>
      </c>
      <c r="F571" s="281">
        <v>1434</v>
      </c>
      <c r="G571" s="281">
        <v>1980</v>
      </c>
      <c r="H571" s="281">
        <v>2259</v>
      </c>
      <c r="I571" s="281">
        <v>3660</v>
      </c>
      <c r="J571" s="281">
        <v>3483</v>
      </c>
      <c r="K571" s="281">
        <v>4803</v>
      </c>
      <c r="L571" s="281">
        <v>6054</v>
      </c>
      <c r="M571" s="281">
        <v>7038</v>
      </c>
      <c r="N571" s="281">
        <v>10228</v>
      </c>
      <c r="O571" s="281">
        <v>15289</v>
      </c>
      <c r="P571" s="281">
        <v>16196</v>
      </c>
      <c r="Q571" s="281">
        <v>18256</v>
      </c>
      <c r="R571" s="281">
        <v>24827</v>
      </c>
      <c r="S571" s="281">
        <v>25852</v>
      </c>
      <c r="T571" s="281">
        <v>27344</v>
      </c>
    </row>
    <row r="572" spans="1:20" x14ac:dyDescent="0.2">
      <c r="A572" s="278" t="s">
        <v>1840</v>
      </c>
      <c r="B572" s="281">
        <v>148</v>
      </c>
      <c r="C572" s="281">
        <v>499</v>
      </c>
      <c r="D572" s="281">
        <v>9</v>
      </c>
      <c r="E572" s="281">
        <v>1</v>
      </c>
      <c r="F572" s="281">
        <v>1414</v>
      </c>
      <c r="G572" s="281">
        <v>2636</v>
      </c>
      <c r="H572" s="281">
        <v>2801</v>
      </c>
      <c r="I572" s="281">
        <v>1774</v>
      </c>
      <c r="J572" s="281">
        <v>5066</v>
      </c>
      <c r="K572" s="281">
        <v>827</v>
      </c>
      <c r="L572" s="281">
        <v>986</v>
      </c>
      <c r="M572" s="281">
        <v>1002</v>
      </c>
      <c r="N572" s="281">
        <v>4029</v>
      </c>
      <c r="O572" s="281">
        <v>2616</v>
      </c>
      <c r="P572" s="281">
        <v>1092</v>
      </c>
      <c r="Q572" s="281">
        <v>471</v>
      </c>
      <c r="R572" s="281">
        <v>213</v>
      </c>
      <c r="S572" s="281">
        <v>359</v>
      </c>
      <c r="T572" s="281">
        <v>326</v>
      </c>
    </row>
    <row r="573" spans="1:20" x14ac:dyDescent="0.2">
      <c r="A573" s="278" t="s">
        <v>1841</v>
      </c>
      <c r="B573" s="281">
        <v>241399</v>
      </c>
      <c r="C573" s="281">
        <v>278040</v>
      </c>
      <c r="D573" s="281">
        <v>438079</v>
      </c>
      <c r="E573" s="281">
        <v>471285</v>
      </c>
      <c r="F573" s="281">
        <v>559960</v>
      </c>
      <c r="G573" s="281">
        <v>882684</v>
      </c>
      <c r="H573" s="281">
        <v>1154051</v>
      </c>
      <c r="I573" s="281">
        <v>1399189</v>
      </c>
      <c r="J573" s="281">
        <v>1796243</v>
      </c>
      <c r="K573" s="281">
        <v>2266469</v>
      </c>
      <c r="L573" s="281">
        <v>2565674</v>
      </c>
      <c r="M573" s="281">
        <v>2490531</v>
      </c>
      <c r="N573" s="281">
        <v>3319594</v>
      </c>
      <c r="O573" s="281">
        <v>3903910</v>
      </c>
      <c r="P573" s="281">
        <v>3855466</v>
      </c>
      <c r="Q573" s="281">
        <v>3852265</v>
      </c>
      <c r="R573" s="281">
        <v>3833193</v>
      </c>
      <c r="S573" s="281">
        <v>3716875</v>
      </c>
      <c r="T573" s="281">
        <v>3853234</v>
      </c>
    </row>
    <row r="574" spans="1:20" x14ac:dyDescent="0.2">
      <c r="A574" s="278" t="s">
        <v>1842</v>
      </c>
      <c r="B574" s="281">
        <v>4278</v>
      </c>
      <c r="C574" s="281">
        <v>4732</v>
      </c>
      <c r="D574" s="281">
        <v>12675</v>
      </c>
      <c r="E574" s="281">
        <v>23094</v>
      </c>
      <c r="F574" s="281">
        <v>28879</v>
      </c>
      <c r="G574" s="281">
        <v>53267</v>
      </c>
      <c r="H574" s="281">
        <v>59138</v>
      </c>
      <c r="I574" s="281">
        <v>62174</v>
      </c>
      <c r="J574" s="281">
        <v>76595</v>
      </c>
      <c r="K574" s="281">
        <v>129240</v>
      </c>
      <c r="L574" s="281">
        <v>196293</v>
      </c>
      <c r="M574" s="281">
        <v>176108</v>
      </c>
      <c r="N574" s="281">
        <v>316854</v>
      </c>
      <c r="O574" s="281">
        <v>312376</v>
      </c>
      <c r="P574" s="281">
        <v>351101</v>
      </c>
      <c r="Q574" s="281">
        <v>448623</v>
      </c>
      <c r="R574" s="281">
        <v>370540</v>
      </c>
      <c r="S574" s="281">
        <v>294364</v>
      </c>
      <c r="T574" s="281">
        <v>278542</v>
      </c>
    </row>
    <row r="575" spans="1:20" x14ac:dyDescent="0.2">
      <c r="A575" s="278" t="s">
        <v>1843</v>
      </c>
      <c r="B575" s="281">
        <v>16164</v>
      </c>
      <c r="C575" s="281">
        <v>18946</v>
      </c>
      <c r="D575" s="281">
        <v>41607</v>
      </c>
      <c r="E575" s="281">
        <v>44761</v>
      </c>
      <c r="F575" s="281">
        <v>44536</v>
      </c>
      <c r="G575" s="281">
        <v>77346</v>
      </c>
      <c r="H575" s="281">
        <v>130448</v>
      </c>
      <c r="I575" s="281">
        <v>204560</v>
      </c>
      <c r="J575" s="281">
        <v>279675</v>
      </c>
      <c r="K575" s="281">
        <v>301203</v>
      </c>
      <c r="L575" s="281">
        <v>461325</v>
      </c>
      <c r="M575" s="281">
        <v>259508</v>
      </c>
      <c r="N575" s="281">
        <v>445155</v>
      </c>
      <c r="O575" s="281">
        <v>830637</v>
      </c>
      <c r="P575" s="281">
        <v>1085197</v>
      </c>
      <c r="Q575" s="281">
        <v>1282353</v>
      </c>
      <c r="R575" s="281">
        <v>1576336</v>
      </c>
      <c r="S575" s="281">
        <v>1151403</v>
      </c>
      <c r="T575" s="281">
        <v>999436</v>
      </c>
    </row>
    <row r="576" spans="1:20" x14ac:dyDescent="0.2">
      <c r="A576" s="278" t="s">
        <v>1844</v>
      </c>
      <c r="B576" s="281">
        <v>52366</v>
      </c>
      <c r="C576" s="281">
        <v>55687</v>
      </c>
      <c r="D576" s="281">
        <v>73551</v>
      </c>
      <c r="E576" s="281">
        <v>45136</v>
      </c>
      <c r="F576" s="281">
        <v>42587</v>
      </c>
      <c r="G576" s="281">
        <v>154585</v>
      </c>
      <c r="H576" s="281">
        <v>145855</v>
      </c>
      <c r="I576" s="281">
        <v>266769</v>
      </c>
      <c r="J576" s="281">
        <v>223255</v>
      </c>
      <c r="K576" s="281">
        <v>174529</v>
      </c>
      <c r="L576" s="281">
        <v>320987</v>
      </c>
      <c r="M576" s="281">
        <v>123751</v>
      </c>
      <c r="N576" s="281">
        <v>277908</v>
      </c>
      <c r="O576" s="281">
        <v>313570</v>
      </c>
      <c r="P576" s="281">
        <v>360406</v>
      </c>
      <c r="Q576" s="281">
        <v>306130</v>
      </c>
      <c r="R576" s="281">
        <v>293285</v>
      </c>
      <c r="S576" s="281">
        <v>89814</v>
      </c>
      <c r="T576" s="281">
        <v>16603</v>
      </c>
    </row>
    <row r="577" spans="1:20" x14ac:dyDescent="0.2">
      <c r="A577" s="278" t="s">
        <v>1845</v>
      </c>
      <c r="B577" s="281">
        <v>21736</v>
      </c>
      <c r="C577" s="281">
        <v>35429</v>
      </c>
      <c r="D577" s="281">
        <v>92915</v>
      </c>
      <c r="E577" s="281">
        <v>101075</v>
      </c>
      <c r="F577" s="281">
        <v>111589</v>
      </c>
      <c r="G577" s="281">
        <v>145671</v>
      </c>
      <c r="H577" s="281">
        <v>248199</v>
      </c>
      <c r="I577" s="281">
        <v>255284</v>
      </c>
      <c r="J577" s="281">
        <v>248608</v>
      </c>
      <c r="K577" s="281">
        <v>322628</v>
      </c>
      <c r="L577" s="281">
        <v>433632</v>
      </c>
      <c r="M577" s="281">
        <v>474753</v>
      </c>
      <c r="N577" s="281">
        <v>698454</v>
      </c>
      <c r="O577" s="281">
        <v>1111770</v>
      </c>
      <c r="P577" s="281">
        <v>1623129</v>
      </c>
      <c r="Q577" s="281">
        <v>1689189</v>
      </c>
      <c r="R577" s="281">
        <v>1990640</v>
      </c>
      <c r="S577" s="281">
        <v>2983175</v>
      </c>
      <c r="T577" s="281">
        <v>3717160</v>
      </c>
    </row>
    <row r="578" spans="1:20" x14ac:dyDescent="0.2">
      <c r="A578" s="278" t="s">
        <v>2047</v>
      </c>
      <c r="B578" s="281" t="s">
        <v>356</v>
      </c>
      <c r="C578" s="281" t="s">
        <v>356</v>
      </c>
      <c r="D578" s="281" t="s">
        <v>356</v>
      </c>
      <c r="E578" s="281">
        <v>876769</v>
      </c>
      <c r="F578" s="281">
        <v>1498019</v>
      </c>
      <c r="G578" s="281">
        <v>2509430</v>
      </c>
      <c r="H578" s="281">
        <v>3865454</v>
      </c>
      <c r="I578" s="281">
        <v>5516291</v>
      </c>
      <c r="J578" s="281">
        <v>7333283</v>
      </c>
      <c r="K578" s="281">
        <v>8577298</v>
      </c>
      <c r="L578" s="281">
        <v>9246120</v>
      </c>
      <c r="M578" s="281">
        <v>8641218</v>
      </c>
      <c r="N578" s="281">
        <v>10687906</v>
      </c>
      <c r="O578" s="281">
        <v>12261441</v>
      </c>
      <c r="P578" s="281" t="s">
        <v>356</v>
      </c>
      <c r="Q578" s="281">
        <v>15754044</v>
      </c>
      <c r="R578" s="281">
        <v>14488044</v>
      </c>
      <c r="S578" s="281">
        <v>14336931</v>
      </c>
      <c r="T578" s="281">
        <v>12802993</v>
      </c>
    </row>
    <row r="579" spans="1:20" x14ac:dyDescent="0.2">
      <c r="A579" s="278" t="s">
        <v>1846</v>
      </c>
      <c r="B579" s="281">
        <v>1663105</v>
      </c>
      <c r="C579" s="281">
        <v>1952682</v>
      </c>
      <c r="D579" s="281">
        <v>2549356</v>
      </c>
      <c r="E579" s="281">
        <v>2733945</v>
      </c>
      <c r="F579" s="281">
        <v>3806139</v>
      </c>
      <c r="G579" s="281">
        <v>4936038</v>
      </c>
      <c r="H579" s="281">
        <v>6475932</v>
      </c>
      <c r="I579" s="281">
        <v>7468033</v>
      </c>
      <c r="J579" s="281">
        <v>8709863</v>
      </c>
      <c r="K579" s="281">
        <v>10102707</v>
      </c>
      <c r="L579" s="281">
        <v>10333793</v>
      </c>
      <c r="M579" s="281">
        <v>8572025</v>
      </c>
      <c r="N579" s="281">
        <v>11573865</v>
      </c>
      <c r="O579" s="281">
        <v>12490866</v>
      </c>
      <c r="P579" s="281">
        <v>13220364</v>
      </c>
      <c r="Q579" s="281">
        <v>15640491</v>
      </c>
      <c r="R579" s="281">
        <v>15200713</v>
      </c>
      <c r="S579" s="281">
        <v>14320422</v>
      </c>
      <c r="T579" s="281">
        <v>13884723</v>
      </c>
    </row>
    <row r="580" spans="1:20" x14ac:dyDescent="0.2">
      <c r="A580" s="278" t="s">
        <v>1847</v>
      </c>
      <c r="B580" s="281" t="s">
        <v>356</v>
      </c>
      <c r="C580" s="281" t="s">
        <v>356</v>
      </c>
      <c r="D580" s="281" t="s">
        <v>356</v>
      </c>
      <c r="E580" s="281" t="s">
        <v>356</v>
      </c>
      <c r="F580" s="281" t="s">
        <v>356</v>
      </c>
      <c r="G580" s="281">
        <v>0</v>
      </c>
      <c r="H580" s="281">
        <v>0</v>
      </c>
      <c r="I580" s="281">
        <v>0</v>
      </c>
      <c r="J580" s="281">
        <v>1096</v>
      </c>
      <c r="K580" s="281">
        <v>5</v>
      </c>
      <c r="L580" s="281">
        <v>11</v>
      </c>
      <c r="M580" s="281">
        <v>2</v>
      </c>
      <c r="N580" s="281">
        <v>25</v>
      </c>
      <c r="O580" s="281">
        <v>174</v>
      </c>
      <c r="P580" s="281">
        <v>69</v>
      </c>
      <c r="Q580" s="281">
        <v>40</v>
      </c>
      <c r="R580" s="281">
        <v>10</v>
      </c>
      <c r="S580" s="281">
        <v>73</v>
      </c>
      <c r="T580" s="281">
        <v>29</v>
      </c>
    </row>
    <row r="581" spans="1:20" x14ac:dyDescent="0.2">
      <c r="A581" s="278" t="s">
        <v>1848</v>
      </c>
      <c r="B581" s="281">
        <v>43086</v>
      </c>
      <c r="C581" s="281">
        <v>64440</v>
      </c>
      <c r="D581" s="281">
        <v>95821</v>
      </c>
      <c r="E581" s="281">
        <v>96065</v>
      </c>
      <c r="F581" s="281">
        <v>135465</v>
      </c>
      <c r="G581" s="281">
        <v>171998</v>
      </c>
      <c r="H581" s="281">
        <v>228627</v>
      </c>
      <c r="I581" s="281">
        <v>290936</v>
      </c>
      <c r="J581" s="281">
        <v>360727</v>
      </c>
      <c r="K581" s="281">
        <v>643191</v>
      </c>
      <c r="L581" s="281">
        <v>772783</v>
      </c>
      <c r="M581" s="281">
        <v>629568</v>
      </c>
      <c r="N581" s="281">
        <v>1112845</v>
      </c>
      <c r="O581" s="281">
        <v>1539470</v>
      </c>
      <c r="P581" s="281">
        <v>1468084</v>
      </c>
      <c r="Q581" s="281">
        <v>1605084</v>
      </c>
      <c r="R581" s="281">
        <v>974182</v>
      </c>
      <c r="S581" s="281">
        <v>584895</v>
      </c>
      <c r="T581" s="281">
        <v>480508</v>
      </c>
    </row>
    <row r="582" spans="1:20" x14ac:dyDescent="0.2">
      <c r="A582" s="278" t="s">
        <v>1849</v>
      </c>
      <c r="B582" s="281">
        <v>2569</v>
      </c>
      <c r="C582" s="281">
        <v>3197</v>
      </c>
      <c r="D582" s="281">
        <v>6744</v>
      </c>
      <c r="E582" s="281">
        <v>4222</v>
      </c>
      <c r="F582" s="281">
        <v>5572</v>
      </c>
      <c r="G582" s="281">
        <v>6914</v>
      </c>
      <c r="H582" s="281">
        <v>10955</v>
      </c>
      <c r="I582" s="281">
        <v>10505</v>
      </c>
      <c r="J582" s="281">
        <v>11292</v>
      </c>
      <c r="K582" s="281">
        <v>11369</v>
      </c>
      <c r="L582" s="281">
        <v>12133</v>
      </c>
      <c r="M582" s="281">
        <v>4921</v>
      </c>
      <c r="N582" s="281">
        <v>7212</v>
      </c>
      <c r="O582" s="281">
        <v>9816</v>
      </c>
      <c r="P582" s="281">
        <v>8895</v>
      </c>
      <c r="Q582" s="281">
        <v>6235</v>
      </c>
      <c r="R582" s="281">
        <v>5542</v>
      </c>
      <c r="S582" s="281">
        <v>5857</v>
      </c>
      <c r="T582" s="281">
        <v>7124</v>
      </c>
    </row>
    <row r="583" spans="1:20" x14ac:dyDescent="0.2">
      <c r="A583" s="278" t="s">
        <v>1850</v>
      </c>
      <c r="B583" s="281">
        <v>819</v>
      </c>
      <c r="C583" s="281">
        <v>574</v>
      </c>
      <c r="D583" s="281">
        <v>1038</v>
      </c>
      <c r="E583" s="281">
        <v>545</v>
      </c>
      <c r="F583" s="281">
        <v>589</v>
      </c>
      <c r="G583" s="281">
        <v>1801</v>
      </c>
      <c r="H583" s="281">
        <v>1537</v>
      </c>
      <c r="I583" s="281">
        <v>1420</v>
      </c>
      <c r="J583" s="281">
        <v>1800</v>
      </c>
      <c r="K583" s="281">
        <v>1028</v>
      </c>
      <c r="L583" s="281">
        <v>2024</v>
      </c>
      <c r="M583" s="281">
        <v>18502</v>
      </c>
      <c r="N583" s="281">
        <v>5606</v>
      </c>
      <c r="O583" s="281">
        <v>7223</v>
      </c>
      <c r="P583" s="281">
        <v>10883</v>
      </c>
      <c r="Q583" s="281">
        <v>8875</v>
      </c>
      <c r="R583" s="281">
        <v>4770</v>
      </c>
      <c r="S583" s="281">
        <v>5204</v>
      </c>
      <c r="T583" s="281">
        <v>3125</v>
      </c>
    </row>
    <row r="584" spans="1:20" x14ac:dyDescent="0.2">
      <c r="A584" s="278" t="s">
        <v>1851</v>
      </c>
      <c r="B584" s="281">
        <v>222</v>
      </c>
      <c r="C584" s="281">
        <v>202</v>
      </c>
      <c r="D584" s="281">
        <v>406</v>
      </c>
      <c r="E584" s="281">
        <v>122</v>
      </c>
      <c r="F584" s="281">
        <v>74</v>
      </c>
      <c r="G584" s="281">
        <v>410</v>
      </c>
      <c r="H584" s="281">
        <v>1389</v>
      </c>
      <c r="I584" s="281">
        <v>1908</v>
      </c>
      <c r="J584" s="281">
        <v>1601</v>
      </c>
      <c r="K584" s="281">
        <v>5014</v>
      </c>
      <c r="L584" s="281">
        <v>2844</v>
      </c>
      <c r="M584" s="281">
        <v>3873</v>
      </c>
      <c r="N584" s="281">
        <v>104452</v>
      </c>
      <c r="O584" s="281">
        <v>469317</v>
      </c>
      <c r="P584" s="281">
        <v>867338</v>
      </c>
      <c r="Q584" s="281">
        <v>889326</v>
      </c>
      <c r="R584" s="281">
        <v>951616</v>
      </c>
      <c r="S584" s="281">
        <v>782766</v>
      </c>
      <c r="T584" s="281">
        <v>556330</v>
      </c>
    </row>
    <row r="585" spans="1:20" x14ac:dyDescent="0.2">
      <c r="A585" s="278" t="s">
        <v>1852</v>
      </c>
      <c r="B585" s="281">
        <v>3236</v>
      </c>
      <c r="C585" s="281">
        <v>1295</v>
      </c>
      <c r="D585" s="281">
        <v>1203</v>
      </c>
      <c r="E585" s="281">
        <v>762</v>
      </c>
      <c r="F585" s="281">
        <v>2740</v>
      </c>
      <c r="G585" s="281">
        <v>20025</v>
      </c>
      <c r="H585" s="281">
        <v>40307</v>
      </c>
      <c r="I585" s="281">
        <v>45050</v>
      </c>
      <c r="J585" s="281">
        <v>56594</v>
      </c>
      <c r="K585" s="281">
        <v>36345</v>
      </c>
      <c r="L585" s="281">
        <v>32888</v>
      </c>
      <c r="M585" s="281">
        <v>35089</v>
      </c>
      <c r="N585" s="281">
        <v>130224</v>
      </c>
      <c r="O585" s="281">
        <v>80737</v>
      </c>
      <c r="P585" s="281">
        <v>109185</v>
      </c>
      <c r="Q585" s="281">
        <v>193809</v>
      </c>
      <c r="R585" s="281">
        <v>159791</v>
      </c>
      <c r="S585" s="281">
        <v>126706</v>
      </c>
      <c r="T585" s="281">
        <v>160706</v>
      </c>
    </row>
    <row r="586" spans="1:20" x14ac:dyDescent="0.2">
      <c r="A586" s="278" t="s">
        <v>2048</v>
      </c>
      <c r="B586" s="281" t="s">
        <v>356</v>
      </c>
      <c r="C586" s="281" t="s">
        <v>356</v>
      </c>
      <c r="D586" s="281" t="s">
        <v>356</v>
      </c>
      <c r="E586" s="281" t="s">
        <v>356</v>
      </c>
      <c r="F586" s="281">
        <v>10</v>
      </c>
      <c r="G586" s="281">
        <v>22</v>
      </c>
      <c r="H586" s="281">
        <v>0</v>
      </c>
      <c r="I586" s="281">
        <v>11</v>
      </c>
      <c r="J586" s="281" t="s">
        <v>356</v>
      </c>
      <c r="K586" s="281">
        <v>12</v>
      </c>
      <c r="L586" s="281">
        <v>17</v>
      </c>
      <c r="M586" s="281">
        <v>2</v>
      </c>
      <c r="N586" s="281" t="s">
        <v>356</v>
      </c>
      <c r="O586" s="281" t="s">
        <v>356</v>
      </c>
      <c r="P586" s="281" t="s">
        <v>356</v>
      </c>
      <c r="Q586" s="281">
        <v>4</v>
      </c>
      <c r="R586" s="281">
        <v>0</v>
      </c>
      <c r="S586" s="281" t="s">
        <v>356</v>
      </c>
      <c r="T586" s="281">
        <v>0</v>
      </c>
    </row>
    <row r="587" spans="1:20" x14ac:dyDescent="0.2">
      <c r="A587" s="280" t="s">
        <v>1853</v>
      </c>
      <c r="B587" s="281">
        <v>147657</v>
      </c>
      <c r="C587" s="281">
        <v>237512</v>
      </c>
      <c r="D587" s="281">
        <v>555507</v>
      </c>
      <c r="E587" s="281">
        <v>479295</v>
      </c>
      <c r="F587" s="281">
        <v>542715</v>
      </c>
      <c r="G587" s="281">
        <v>835999</v>
      </c>
      <c r="H587" s="281">
        <v>1564606</v>
      </c>
      <c r="I587" s="281">
        <v>2106213</v>
      </c>
      <c r="J587" s="281">
        <v>2877174</v>
      </c>
      <c r="K587" s="281">
        <v>3635920</v>
      </c>
      <c r="L587" s="281">
        <v>5596694</v>
      </c>
      <c r="M587" s="281">
        <v>4333124</v>
      </c>
      <c r="N587" s="281">
        <v>6709196</v>
      </c>
      <c r="O587" s="281">
        <v>9323987</v>
      </c>
      <c r="P587" s="281">
        <v>11325064</v>
      </c>
      <c r="Q587" s="281">
        <v>11745472</v>
      </c>
      <c r="R587" s="281">
        <v>11563138</v>
      </c>
      <c r="S587" s="281">
        <v>7025827</v>
      </c>
      <c r="T587" s="281">
        <v>5668990</v>
      </c>
    </row>
    <row r="588" spans="1:20" x14ac:dyDescent="0.2">
      <c r="A588" s="278" t="s">
        <v>1854</v>
      </c>
      <c r="B588" s="281">
        <v>12</v>
      </c>
      <c r="C588" s="281">
        <v>6219</v>
      </c>
      <c r="D588" s="281">
        <v>2594</v>
      </c>
      <c r="E588" s="281">
        <v>6999</v>
      </c>
      <c r="F588" s="281">
        <v>8190</v>
      </c>
      <c r="G588" s="281">
        <v>9922</v>
      </c>
      <c r="H588" s="281">
        <v>25908</v>
      </c>
      <c r="I588" s="281">
        <v>36373</v>
      </c>
      <c r="J588" s="281">
        <v>14312</v>
      </c>
      <c r="K588" s="281">
        <v>116093</v>
      </c>
      <c r="L588" s="281">
        <v>84922</v>
      </c>
      <c r="M588" s="281">
        <v>94662</v>
      </c>
      <c r="N588" s="281">
        <v>117732</v>
      </c>
      <c r="O588" s="281">
        <v>196054</v>
      </c>
      <c r="P588" s="281">
        <v>231191</v>
      </c>
      <c r="Q588" s="281">
        <v>216455</v>
      </c>
      <c r="R588" s="281">
        <v>131468</v>
      </c>
      <c r="S588" s="281">
        <v>76736</v>
      </c>
      <c r="T588" s="281">
        <v>33189</v>
      </c>
    </row>
    <row r="589" spans="1:20" x14ac:dyDescent="0.2">
      <c r="A589" s="278" t="s">
        <v>1855</v>
      </c>
      <c r="B589" s="281">
        <v>15370</v>
      </c>
      <c r="C589" s="281">
        <v>35565</v>
      </c>
      <c r="D589" s="281">
        <v>184269</v>
      </c>
      <c r="E589" s="281">
        <v>72183</v>
      </c>
      <c r="F589" s="281">
        <v>108705</v>
      </c>
      <c r="G589" s="281">
        <v>220594</v>
      </c>
      <c r="H589" s="281">
        <v>471734</v>
      </c>
      <c r="I589" s="281">
        <v>658183</v>
      </c>
      <c r="J589" s="281">
        <v>1093330</v>
      </c>
      <c r="K589" s="281">
        <v>1288866</v>
      </c>
      <c r="L589" s="281">
        <v>2238252</v>
      </c>
      <c r="M589" s="281">
        <v>1467650</v>
      </c>
      <c r="N589" s="281">
        <v>2281554</v>
      </c>
      <c r="O589" s="281">
        <v>2492218</v>
      </c>
      <c r="P589" s="281">
        <v>3356191</v>
      </c>
      <c r="Q589" s="281">
        <v>3197267</v>
      </c>
      <c r="R589" s="281">
        <v>3110602</v>
      </c>
      <c r="S589" s="281">
        <v>1600161</v>
      </c>
      <c r="T589" s="281">
        <v>1396612</v>
      </c>
    </row>
    <row r="590" spans="1:20" x14ac:dyDescent="0.2">
      <c r="A590" s="278" t="s">
        <v>1856</v>
      </c>
      <c r="B590" s="281">
        <v>349</v>
      </c>
      <c r="C590" s="281">
        <v>242</v>
      </c>
      <c r="D590" s="281">
        <v>113</v>
      </c>
      <c r="E590" s="281">
        <v>6</v>
      </c>
      <c r="F590" s="281">
        <v>1701</v>
      </c>
      <c r="G590" s="281">
        <v>6840</v>
      </c>
      <c r="H590" s="281">
        <v>11127</v>
      </c>
      <c r="I590" s="281">
        <v>13939</v>
      </c>
      <c r="J590" s="281">
        <v>8938</v>
      </c>
      <c r="K590" s="281">
        <v>11313</v>
      </c>
      <c r="L590" s="281">
        <v>11016</v>
      </c>
      <c r="M590" s="281">
        <v>9378</v>
      </c>
      <c r="N590" s="281">
        <v>12565</v>
      </c>
      <c r="O590" s="281">
        <v>17648</v>
      </c>
      <c r="P590" s="281">
        <v>26154</v>
      </c>
      <c r="Q590" s="281">
        <v>20601</v>
      </c>
      <c r="R590" s="281">
        <v>26663</v>
      </c>
      <c r="S590" s="281">
        <v>7785</v>
      </c>
      <c r="T590" s="281">
        <v>5539</v>
      </c>
    </row>
    <row r="591" spans="1:20" x14ac:dyDescent="0.2">
      <c r="A591" s="278" t="s">
        <v>1857</v>
      </c>
      <c r="B591" s="281" t="s">
        <v>356</v>
      </c>
      <c r="C591" s="281" t="s">
        <v>356</v>
      </c>
      <c r="D591" s="281" t="s">
        <v>356</v>
      </c>
      <c r="E591" s="281" t="s">
        <v>356</v>
      </c>
      <c r="F591" s="281">
        <v>1</v>
      </c>
      <c r="G591" s="281">
        <v>218</v>
      </c>
      <c r="H591" s="281">
        <v>286</v>
      </c>
      <c r="I591" s="281">
        <v>400</v>
      </c>
      <c r="J591" s="281">
        <v>817</v>
      </c>
      <c r="K591" s="281">
        <v>2644</v>
      </c>
      <c r="L591" s="281">
        <v>18391</v>
      </c>
      <c r="M591" s="281">
        <v>6428</v>
      </c>
      <c r="N591" s="281">
        <v>5337</v>
      </c>
      <c r="O591" s="281">
        <v>10067</v>
      </c>
      <c r="P591" s="281">
        <v>12068</v>
      </c>
      <c r="Q591" s="281">
        <v>19386</v>
      </c>
      <c r="R591" s="281">
        <v>21388</v>
      </c>
      <c r="S591" s="281">
        <v>13874</v>
      </c>
      <c r="T591" s="281">
        <v>6214</v>
      </c>
    </row>
    <row r="592" spans="1:20" x14ac:dyDescent="0.2">
      <c r="A592" s="278" t="s">
        <v>1858</v>
      </c>
      <c r="B592" s="281" t="s">
        <v>356</v>
      </c>
      <c r="C592" s="281" t="s">
        <v>356</v>
      </c>
      <c r="D592" s="281">
        <v>112</v>
      </c>
      <c r="E592" s="281" t="s">
        <v>356</v>
      </c>
      <c r="F592" s="281">
        <v>49</v>
      </c>
      <c r="G592" s="281">
        <v>174</v>
      </c>
      <c r="H592" s="281">
        <v>32</v>
      </c>
      <c r="I592" s="281">
        <v>33</v>
      </c>
      <c r="J592" s="281">
        <v>175</v>
      </c>
      <c r="K592" s="281">
        <v>67</v>
      </c>
      <c r="L592" s="281">
        <v>12</v>
      </c>
      <c r="M592" s="281">
        <v>97</v>
      </c>
      <c r="N592" s="281">
        <v>346</v>
      </c>
      <c r="O592" s="281">
        <v>1375</v>
      </c>
      <c r="P592" s="281">
        <v>1068</v>
      </c>
      <c r="Q592" s="281">
        <v>931</v>
      </c>
      <c r="R592" s="281">
        <v>414</v>
      </c>
      <c r="S592" s="281">
        <v>282</v>
      </c>
      <c r="T592" s="281">
        <v>274</v>
      </c>
    </row>
    <row r="593" spans="1:20" x14ac:dyDescent="0.2">
      <c r="A593" s="278" t="s">
        <v>1859</v>
      </c>
      <c r="B593" s="281">
        <v>4865</v>
      </c>
      <c r="C593" s="281">
        <v>7631</v>
      </c>
      <c r="D593" s="281">
        <v>13803</v>
      </c>
      <c r="E593" s="281">
        <v>18370</v>
      </c>
      <c r="F593" s="281">
        <v>11466</v>
      </c>
      <c r="G593" s="281">
        <v>11522</v>
      </c>
      <c r="H593" s="281">
        <v>14891</v>
      </c>
      <c r="I593" s="281">
        <v>6675</v>
      </c>
      <c r="J593" s="281">
        <v>19966</v>
      </c>
      <c r="K593" s="281">
        <v>16002</v>
      </c>
      <c r="L593" s="281">
        <v>47919</v>
      </c>
      <c r="M593" s="281">
        <v>39767</v>
      </c>
      <c r="N593" s="281">
        <v>46090</v>
      </c>
      <c r="O593" s="281">
        <v>66295</v>
      </c>
      <c r="P593" s="281">
        <v>89043</v>
      </c>
      <c r="Q593" s="281">
        <v>36617</v>
      </c>
      <c r="R593" s="281">
        <v>68888</v>
      </c>
      <c r="S593" s="281">
        <v>78162</v>
      </c>
      <c r="T593" s="281">
        <v>40223</v>
      </c>
    </row>
    <row r="594" spans="1:20" x14ac:dyDescent="0.2">
      <c r="A594" s="278" t="s">
        <v>1860</v>
      </c>
      <c r="B594" s="281" t="s">
        <v>356</v>
      </c>
      <c r="C594" s="281">
        <v>6</v>
      </c>
      <c r="D594" s="281">
        <v>2</v>
      </c>
      <c r="E594" s="281" t="s">
        <v>356</v>
      </c>
      <c r="F594" s="281" t="s">
        <v>356</v>
      </c>
      <c r="G594" s="281">
        <v>0</v>
      </c>
      <c r="H594" s="281">
        <v>1</v>
      </c>
      <c r="I594" s="281">
        <v>0</v>
      </c>
      <c r="J594" s="281">
        <v>3</v>
      </c>
      <c r="K594" s="281" t="s">
        <v>356</v>
      </c>
      <c r="L594" s="281" t="s">
        <v>356</v>
      </c>
      <c r="M594" s="281" t="s">
        <v>356</v>
      </c>
      <c r="N594" s="281" t="s">
        <v>356</v>
      </c>
      <c r="O594" s="281" t="s">
        <v>356</v>
      </c>
      <c r="P594" s="281">
        <v>0</v>
      </c>
      <c r="Q594" s="281">
        <v>5</v>
      </c>
      <c r="R594" s="281" t="s">
        <v>356</v>
      </c>
      <c r="S594" s="281" t="s">
        <v>356</v>
      </c>
      <c r="T594" s="281">
        <v>1</v>
      </c>
    </row>
    <row r="595" spans="1:20" x14ac:dyDescent="0.2">
      <c r="A595" s="278" t="s">
        <v>1861</v>
      </c>
      <c r="B595" s="281" t="s">
        <v>356</v>
      </c>
      <c r="C595" s="281" t="s">
        <v>356</v>
      </c>
      <c r="D595" s="281" t="s">
        <v>356</v>
      </c>
      <c r="E595" s="281" t="s">
        <v>356</v>
      </c>
      <c r="F595" s="281" t="s">
        <v>356</v>
      </c>
      <c r="G595" s="281">
        <v>0</v>
      </c>
      <c r="H595" s="281">
        <v>0</v>
      </c>
      <c r="I595" s="281">
        <v>0</v>
      </c>
      <c r="J595" s="281" t="s">
        <v>356</v>
      </c>
      <c r="K595" s="281" t="s">
        <v>356</v>
      </c>
      <c r="L595" s="281" t="s">
        <v>356</v>
      </c>
      <c r="M595" s="281" t="s">
        <v>356</v>
      </c>
      <c r="N595" s="281">
        <v>1</v>
      </c>
      <c r="O595" s="281">
        <v>1</v>
      </c>
      <c r="P595" s="281">
        <v>0</v>
      </c>
      <c r="Q595" s="281" t="s">
        <v>356</v>
      </c>
      <c r="R595" s="281">
        <v>0</v>
      </c>
      <c r="S595" s="281">
        <v>2</v>
      </c>
      <c r="T595" s="281">
        <v>8</v>
      </c>
    </row>
    <row r="596" spans="1:20" x14ac:dyDescent="0.2">
      <c r="A596" s="278" t="s">
        <v>1862</v>
      </c>
      <c r="B596" s="281">
        <v>1</v>
      </c>
      <c r="C596" s="281" t="s">
        <v>356</v>
      </c>
      <c r="D596" s="281">
        <v>30</v>
      </c>
      <c r="E596" s="281">
        <v>139</v>
      </c>
      <c r="F596" s="281">
        <v>126</v>
      </c>
      <c r="G596" s="281">
        <v>231</v>
      </c>
      <c r="H596" s="281">
        <v>625</v>
      </c>
      <c r="I596" s="281">
        <v>899</v>
      </c>
      <c r="J596" s="281">
        <v>861</v>
      </c>
      <c r="K596" s="281">
        <v>661</v>
      </c>
      <c r="L596" s="281">
        <v>2144</v>
      </c>
      <c r="M596" s="281">
        <v>1465</v>
      </c>
      <c r="N596" s="281">
        <v>2516</v>
      </c>
      <c r="O596" s="281">
        <v>2814</v>
      </c>
      <c r="P596" s="281">
        <v>4862</v>
      </c>
      <c r="Q596" s="281">
        <v>4065</v>
      </c>
      <c r="R596" s="281">
        <v>2927</v>
      </c>
      <c r="S596" s="281">
        <v>2653</v>
      </c>
      <c r="T596" s="281">
        <v>3157</v>
      </c>
    </row>
    <row r="597" spans="1:20" x14ac:dyDescent="0.2">
      <c r="A597" s="278" t="s">
        <v>1863</v>
      </c>
      <c r="B597" s="281" t="s">
        <v>356</v>
      </c>
      <c r="C597" s="281" t="s">
        <v>356</v>
      </c>
      <c r="D597" s="281" t="s">
        <v>356</v>
      </c>
      <c r="E597" s="281" t="s">
        <v>356</v>
      </c>
      <c r="F597" s="281" t="s">
        <v>356</v>
      </c>
      <c r="G597" s="281">
        <v>0</v>
      </c>
      <c r="H597" s="281">
        <v>0</v>
      </c>
      <c r="I597" s="281">
        <v>0</v>
      </c>
      <c r="J597" s="281" t="s">
        <v>356</v>
      </c>
      <c r="K597" s="281" t="s">
        <v>356</v>
      </c>
      <c r="L597" s="281">
        <v>1</v>
      </c>
      <c r="M597" s="281">
        <v>1</v>
      </c>
      <c r="N597" s="281" t="s">
        <v>356</v>
      </c>
      <c r="O597" s="281" t="s">
        <v>356</v>
      </c>
      <c r="P597" s="281" t="s">
        <v>356</v>
      </c>
      <c r="Q597" s="281" t="s">
        <v>356</v>
      </c>
      <c r="R597" s="281" t="s">
        <v>356</v>
      </c>
      <c r="S597" s="281" t="s">
        <v>356</v>
      </c>
      <c r="T597" s="281" t="s">
        <v>356</v>
      </c>
    </row>
    <row r="598" spans="1:20" x14ac:dyDescent="0.2">
      <c r="A598" s="278" t="s">
        <v>1864</v>
      </c>
      <c r="B598" s="281" t="s">
        <v>356</v>
      </c>
      <c r="C598" s="281" t="s">
        <v>356</v>
      </c>
      <c r="D598" s="281" t="s">
        <v>356</v>
      </c>
      <c r="E598" s="281">
        <v>1</v>
      </c>
      <c r="F598" s="281">
        <v>153</v>
      </c>
      <c r="G598" s="281">
        <v>284</v>
      </c>
      <c r="H598" s="281">
        <v>22259</v>
      </c>
      <c r="I598" s="281">
        <v>19108</v>
      </c>
      <c r="J598" s="281">
        <v>26031</v>
      </c>
      <c r="K598" s="281">
        <v>8407</v>
      </c>
      <c r="L598" s="281">
        <v>4160</v>
      </c>
      <c r="M598" s="281">
        <v>6537</v>
      </c>
      <c r="N598" s="281">
        <v>49580</v>
      </c>
      <c r="O598" s="281">
        <v>26532</v>
      </c>
      <c r="P598" s="281">
        <v>22073</v>
      </c>
      <c r="Q598" s="281">
        <v>10350</v>
      </c>
      <c r="R598" s="281">
        <v>10834</v>
      </c>
      <c r="S598" s="281">
        <v>9069</v>
      </c>
      <c r="T598" s="281">
        <v>11491</v>
      </c>
    </row>
    <row r="599" spans="1:20" x14ac:dyDescent="0.2">
      <c r="A599" s="278" t="s">
        <v>1865</v>
      </c>
      <c r="B599" s="281" t="s">
        <v>356</v>
      </c>
      <c r="C599" s="281" t="s">
        <v>356</v>
      </c>
      <c r="D599" s="281" t="s">
        <v>356</v>
      </c>
      <c r="E599" s="281">
        <v>4</v>
      </c>
      <c r="F599" s="281" t="s">
        <v>356</v>
      </c>
      <c r="G599" s="281">
        <v>0</v>
      </c>
      <c r="H599" s="281">
        <v>0</v>
      </c>
      <c r="I599" s="281">
        <v>0</v>
      </c>
      <c r="J599" s="281" t="s">
        <v>356</v>
      </c>
      <c r="K599" s="281" t="s">
        <v>356</v>
      </c>
      <c r="L599" s="281" t="s">
        <v>356</v>
      </c>
      <c r="M599" s="281" t="s">
        <v>356</v>
      </c>
      <c r="N599" s="281">
        <v>2</v>
      </c>
      <c r="O599" s="281">
        <v>1</v>
      </c>
      <c r="P599" s="281">
        <v>1</v>
      </c>
      <c r="Q599" s="281">
        <v>1</v>
      </c>
      <c r="R599" s="281">
        <v>1</v>
      </c>
      <c r="S599" s="281">
        <v>2</v>
      </c>
      <c r="T599" s="281">
        <v>1</v>
      </c>
    </row>
    <row r="600" spans="1:20" x14ac:dyDescent="0.2">
      <c r="A600" s="278" t="s">
        <v>1866</v>
      </c>
      <c r="B600" s="281">
        <v>4133</v>
      </c>
      <c r="C600" s="281">
        <v>5993</v>
      </c>
      <c r="D600" s="281">
        <v>32372</v>
      </c>
      <c r="E600" s="281">
        <v>18184</v>
      </c>
      <c r="F600" s="281">
        <v>25127</v>
      </c>
      <c r="G600" s="281">
        <v>81466</v>
      </c>
      <c r="H600" s="281">
        <v>156906</v>
      </c>
      <c r="I600" s="281">
        <v>227803</v>
      </c>
      <c r="J600" s="281">
        <v>279164</v>
      </c>
      <c r="K600" s="281">
        <v>283573</v>
      </c>
      <c r="L600" s="281">
        <v>373170</v>
      </c>
      <c r="M600" s="281">
        <v>173596</v>
      </c>
      <c r="N600" s="281">
        <v>312238</v>
      </c>
      <c r="O600" s="281">
        <v>467216</v>
      </c>
      <c r="P600" s="281">
        <v>455631</v>
      </c>
      <c r="Q600" s="281">
        <v>571219</v>
      </c>
      <c r="R600" s="281">
        <v>547902</v>
      </c>
      <c r="S600" s="281">
        <v>262386</v>
      </c>
      <c r="T600" s="281">
        <v>233300</v>
      </c>
    </row>
    <row r="601" spans="1:20" x14ac:dyDescent="0.2">
      <c r="A601" s="278" t="s">
        <v>1867</v>
      </c>
      <c r="B601" s="281">
        <v>1</v>
      </c>
      <c r="C601" s="281" t="s">
        <v>356</v>
      </c>
      <c r="D601" s="281">
        <v>2</v>
      </c>
      <c r="E601" s="281">
        <v>32</v>
      </c>
      <c r="F601" s="281">
        <v>2</v>
      </c>
      <c r="G601" s="281">
        <v>15</v>
      </c>
      <c r="H601" s="281">
        <v>51</v>
      </c>
      <c r="I601" s="281">
        <v>54</v>
      </c>
      <c r="J601" s="281">
        <v>38</v>
      </c>
      <c r="K601" s="281">
        <v>164</v>
      </c>
      <c r="L601" s="281">
        <v>179</v>
      </c>
      <c r="M601" s="281">
        <v>11</v>
      </c>
      <c r="N601" s="281">
        <v>69</v>
      </c>
      <c r="O601" s="281">
        <v>18</v>
      </c>
      <c r="P601" s="281">
        <v>62</v>
      </c>
      <c r="Q601" s="281">
        <v>27</v>
      </c>
      <c r="R601" s="281">
        <v>168</v>
      </c>
      <c r="S601" s="281">
        <v>90</v>
      </c>
      <c r="T601" s="281">
        <v>13</v>
      </c>
    </row>
    <row r="602" spans="1:20" x14ac:dyDescent="0.2">
      <c r="A602" s="278" t="s">
        <v>1868</v>
      </c>
      <c r="B602" s="281">
        <v>3169</v>
      </c>
      <c r="C602" s="281">
        <v>3436</v>
      </c>
      <c r="D602" s="281">
        <v>10207</v>
      </c>
      <c r="E602" s="281">
        <v>8032</v>
      </c>
      <c r="F602" s="281">
        <v>9185</v>
      </c>
      <c r="G602" s="281">
        <v>15282</v>
      </c>
      <c r="H602" s="281">
        <v>18794</v>
      </c>
      <c r="I602" s="281">
        <v>21114</v>
      </c>
      <c r="J602" s="281">
        <v>21677</v>
      </c>
      <c r="K602" s="281">
        <v>23973</v>
      </c>
      <c r="L602" s="281">
        <v>42894</v>
      </c>
      <c r="M602" s="281">
        <v>73725</v>
      </c>
      <c r="N602" s="281">
        <v>91793</v>
      </c>
      <c r="O602" s="281">
        <v>151834</v>
      </c>
      <c r="P602" s="281">
        <v>132074</v>
      </c>
      <c r="Q602" s="281">
        <v>185161</v>
      </c>
      <c r="R602" s="281">
        <v>115952</v>
      </c>
      <c r="S602" s="281">
        <v>91784</v>
      </c>
      <c r="T602" s="281">
        <v>55321</v>
      </c>
    </row>
    <row r="603" spans="1:20" x14ac:dyDescent="0.2">
      <c r="A603" s="278" t="s">
        <v>1869</v>
      </c>
      <c r="B603" s="281">
        <v>6891</v>
      </c>
      <c r="C603" s="281">
        <v>16710</v>
      </c>
      <c r="D603" s="281">
        <v>31948</v>
      </c>
      <c r="E603" s="281">
        <v>50858</v>
      </c>
      <c r="F603" s="281">
        <v>38273</v>
      </c>
      <c r="G603" s="281">
        <v>41189</v>
      </c>
      <c r="H603" s="281">
        <v>99665</v>
      </c>
      <c r="I603" s="281">
        <v>143783</v>
      </c>
      <c r="J603" s="281">
        <v>253759</v>
      </c>
      <c r="K603" s="281">
        <v>169728</v>
      </c>
      <c r="L603" s="281">
        <v>226787</v>
      </c>
      <c r="M603" s="281">
        <v>105514</v>
      </c>
      <c r="N603" s="281">
        <v>59866</v>
      </c>
      <c r="O603" s="281">
        <v>167295</v>
      </c>
      <c r="P603" s="281">
        <v>182283</v>
      </c>
      <c r="Q603" s="281">
        <v>246992</v>
      </c>
      <c r="R603" s="281">
        <v>321719</v>
      </c>
      <c r="S603" s="281">
        <v>116650</v>
      </c>
      <c r="T603" s="281">
        <v>63185</v>
      </c>
    </row>
    <row r="604" spans="1:20" x14ac:dyDescent="0.2">
      <c r="A604" s="278" t="s">
        <v>1870</v>
      </c>
      <c r="B604" s="281">
        <v>48</v>
      </c>
      <c r="C604" s="281">
        <v>77</v>
      </c>
      <c r="D604" s="281">
        <v>287</v>
      </c>
      <c r="E604" s="281">
        <v>177</v>
      </c>
      <c r="F604" s="281">
        <v>369</v>
      </c>
      <c r="G604" s="281">
        <v>474</v>
      </c>
      <c r="H604" s="281">
        <v>1439</v>
      </c>
      <c r="I604" s="281">
        <v>8571</v>
      </c>
      <c r="J604" s="281">
        <v>13182</v>
      </c>
      <c r="K604" s="281">
        <v>8712</v>
      </c>
      <c r="L604" s="281">
        <v>8166</v>
      </c>
      <c r="M604" s="281">
        <v>21476</v>
      </c>
      <c r="N604" s="281">
        <v>27397</v>
      </c>
      <c r="O604" s="281">
        <v>29209</v>
      </c>
      <c r="P604" s="281">
        <v>30937</v>
      </c>
      <c r="Q604" s="281">
        <v>31569</v>
      </c>
      <c r="R604" s="281">
        <v>48995</v>
      </c>
      <c r="S604" s="281">
        <v>38035</v>
      </c>
      <c r="T604" s="281">
        <v>41942</v>
      </c>
    </row>
    <row r="605" spans="1:20" x14ac:dyDescent="0.2">
      <c r="A605" s="278" t="s">
        <v>1871</v>
      </c>
      <c r="B605" s="281">
        <v>14717</v>
      </c>
      <c r="C605" s="281">
        <v>27912</v>
      </c>
      <c r="D605" s="281">
        <v>33727</v>
      </c>
      <c r="E605" s="281">
        <v>25935</v>
      </c>
      <c r="F605" s="281">
        <v>23194</v>
      </c>
      <c r="G605" s="281">
        <v>30060</v>
      </c>
      <c r="H605" s="281">
        <v>40029</v>
      </c>
      <c r="I605" s="281">
        <v>35168</v>
      </c>
      <c r="J605" s="281">
        <v>81676</v>
      </c>
      <c r="K605" s="281">
        <v>109573</v>
      </c>
      <c r="L605" s="281">
        <v>179261</v>
      </c>
      <c r="M605" s="281">
        <v>71837</v>
      </c>
      <c r="N605" s="281">
        <v>96977</v>
      </c>
      <c r="O605" s="281">
        <v>57816</v>
      </c>
      <c r="P605" s="281">
        <v>61797</v>
      </c>
      <c r="Q605" s="281">
        <v>89864</v>
      </c>
      <c r="R605" s="281">
        <v>160793</v>
      </c>
      <c r="S605" s="281">
        <v>110019</v>
      </c>
      <c r="T605" s="281">
        <v>143908</v>
      </c>
    </row>
    <row r="606" spans="1:20" x14ac:dyDescent="0.2">
      <c r="A606" s="278" t="s">
        <v>1872</v>
      </c>
      <c r="B606" s="281" t="s">
        <v>356</v>
      </c>
      <c r="C606" s="281" t="s">
        <v>356</v>
      </c>
      <c r="D606" s="281" t="s">
        <v>356</v>
      </c>
      <c r="E606" s="281" t="s">
        <v>356</v>
      </c>
      <c r="F606" s="281" t="s">
        <v>356</v>
      </c>
      <c r="G606" s="281">
        <v>155</v>
      </c>
      <c r="H606" s="281">
        <v>12</v>
      </c>
      <c r="I606" s="281">
        <v>17</v>
      </c>
      <c r="J606" s="281">
        <v>45</v>
      </c>
      <c r="K606" s="281">
        <v>855</v>
      </c>
      <c r="L606" s="281">
        <v>316</v>
      </c>
      <c r="M606" s="281">
        <v>664</v>
      </c>
      <c r="N606" s="281">
        <v>1500</v>
      </c>
      <c r="O606" s="281">
        <v>5419</v>
      </c>
      <c r="P606" s="281">
        <v>8471</v>
      </c>
      <c r="Q606" s="281">
        <v>7798</v>
      </c>
      <c r="R606" s="281">
        <v>3793</v>
      </c>
      <c r="S606" s="281">
        <v>5579</v>
      </c>
      <c r="T606" s="281">
        <v>9010</v>
      </c>
    </row>
    <row r="607" spans="1:20" x14ac:dyDescent="0.2">
      <c r="A607" s="278" t="s">
        <v>1873</v>
      </c>
      <c r="B607" s="281">
        <v>852</v>
      </c>
      <c r="C607" s="281">
        <v>481</v>
      </c>
      <c r="D607" s="281">
        <v>1499</v>
      </c>
      <c r="E607" s="281">
        <v>3660</v>
      </c>
      <c r="F607" s="281">
        <v>3015</v>
      </c>
      <c r="G607" s="281">
        <v>3431</v>
      </c>
      <c r="H607" s="281">
        <v>8038</v>
      </c>
      <c r="I607" s="281">
        <v>9601</v>
      </c>
      <c r="J607" s="281">
        <v>7968</v>
      </c>
      <c r="K607" s="281">
        <v>5352</v>
      </c>
      <c r="L607" s="281">
        <v>9340</v>
      </c>
      <c r="M607" s="281">
        <v>7963</v>
      </c>
      <c r="N607" s="281">
        <v>12338</v>
      </c>
      <c r="O607" s="281">
        <v>36319</v>
      </c>
      <c r="P607" s="281">
        <v>64361</v>
      </c>
      <c r="Q607" s="281">
        <v>120333</v>
      </c>
      <c r="R607" s="281">
        <v>145260</v>
      </c>
      <c r="S607" s="281">
        <v>129647</v>
      </c>
      <c r="T607" s="281">
        <v>130965</v>
      </c>
    </row>
    <row r="608" spans="1:20" x14ac:dyDescent="0.2">
      <c r="A608" s="278" t="s">
        <v>1874</v>
      </c>
      <c r="B608" s="281">
        <v>95</v>
      </c>
      <c r="C608" s="281">
        <v>791</v>
      </c>
      <c r="D608" s="281">
        <v>2</v>
      </c>
      <c r="E608" s="281">
        <v>4</v>
      </c>
      <c r="F608" s="281">
        <v>1154</v>
      </c>
      <c r="G608" s="281">
        <v>1045</v>
      </c>
      <c r="H608" s="281">
        <v>1480</v>
      </c>
      <c r="I608" s="281">
        <v>300</v>
      </c>
      <c r="J608" s="281">
        <v>1228</v>
      </c>
      <c r="K608" s="281">
        <v>9236</v>
      </c>
      <c r="L608" s="281">
        <v>2530</v>
      </c>
      <c r="M608" s="281">
        <v>624</v>
      </c>
      <c r="N608" s="281">
        <v>5500</v>
      </c>
      <c r="O608" s="281">
        <v>1557</v>
      </c>
      <c r="P608" s="281">
        <v>1100</v>
      </c>
      <c r="Q608" s="281">
        <v>8409</v>
      </c>
      <c r="R608" s="281">
        <v>4134</v>
      </c>
      <c r="S608" s="281">
        <v>2593</v>
      </c>
      <c r="T608" s="281">
        <v>63006</v>
      </c>
    </row>
    <row r="609" spans="1:20" x14ac:dyDescent="0.2">
      <c r="A609" s="278" t="s">
        <v>1875</v>
      </c>
      <c r="B609" s="281" t="s">
        <v>356</v>
      </c>
      <c r="C609" s="281">
        <v>20</v>
      </c>
      <c r="D609" s="281">
        <v>18</v>
      </c>
      <c r="E609" s="281" t="s">
        <v>356</v>
      </c>
      <c r="F609" s="281" t="s">
        <v>356</v>
      </c>
      <c r="G609" s="281">
        <v>0</v>
      </c>
      <c r="H609" s="281">
        <v>3</v>
      </c>
      <c r="I609" s="281">
        <v>0</v>
      </c>
      <c r="J609" s="281" t="s">
        <v>356</v>
      </c>
      <c r="K609" s="281">
        <v>17</v>
      </c>
      <c r="L609" s="281">
        <v>124</v>
      </c>
      <c r="M609" s="281">
        <v>162</v>
      </c>
      <c r="N609" s="281">
        <v>386</v>
      </c>
      <c r="O609" s="281">
        <v>410</v>
      </c>
      <c r="P609" s="281">
        <v>663</v>
      </c>
      <c r="Q609" s="281">
        <v>1683</v>
      </c>
      <c r="R609" s="281">
        <v>4996</v>
      </c>
      <c r="S609" s="281">
        <v>1781</v>
      </c>
      <c r="T609" s="281">
        <v>16</v>
      </c>
    </row>
    <row r="610" spans="1:20" x14ac:dyDescent="0.2">
      <c r="A610" s="278" t="s">
        <v>1876</v>
      </c>
      <c r="B610" s="281">
        <v>2406</v>
      </c>
      <c r="C610" s="281">
        <v>793</v>
      </c>
      <c r="D610" s="281">
        <v>725</v>
      </c>
      <c r="E610" s="281">
        <v>778</v>
      </c>
      <c r="F610" s="281">
        <v>1413</v>
      </c>
      <c r="G610" s="281">
        <v>3676</v>
      </c>
      <c r="H610" s="281">
        <v>10846</v>
      </c>
      <c r="I610" s="281">
        <v>8509</v>
      </c>
      <c r="J610" s="281">
        <v>12549</v>
      </c>
      <c r="K610" s="281">
        <v>4064</v>
      </c>
      <c r="L610" s="281">
        <v>7058</v>
      </c>
      <c r="M610" s="281">
        <v>6274</v>
      </c>
      <c r="N610" s="281">
        <v>11053</v>
      </c>
      <c r="O610" s="281">
        <v>16210</v>
      </c>
      <c r="P610" s="281">
        <v>14256</v>
      </c>
      <c r="Q610" s="281">
        <v>25713</v>
      </c>
      <c r="R610" s="281">
        <v>21627</v>
      </c>
      <c r="S610" s="281">
        <v>14411</v>
      </c>
      <c r="T610" s="281">
        <v>10138</v>
      </c>
    </row>
    <row r="611" spans="1:20" x14ac:dyDescent="0.2">
      <c r="A611" s="278" t="s">
        <v>1877</v>
      </c>
      <c r="B611" s="281">
        <v>149</v>
      </c>
      <c r="C611" s="281">
        <v>491</v>
      </c>
      <c r="D611" s="281">
        <v>385</v>
      </c>
      <c r="E611" s="281">
        <v>588</v>
      </c>
      <c r="F611" s="281">
        <v>580</v>
      </c>
      <c r="G611" s="281">
        <v>874</v>
      </c>
      <c r="H611" s="281">
        <v>1697</v>
      </c>
      <c r="I611" s="281">
        <v>1765</v>
      </c>
      <c r="J611" s="281">
        <v>2442</v>
      </c>
      <c r="K611" s="281">
        <v>2811</v>
      </c>
      <c r="L611" s="281">
        <v>3472</v>
      </c>
      <c r="M611" s="281">
        <v>2963</v>
      </c>
      <c r="N611" s="281">
        <v>3921</v>
      </c>
      <c r="O611" s="281">
        <v>5969</v>
      </c>
      <c r="P611" s="281">
        <v>5242</v>
      </c>
      <c r="Q611" s="281">
        <v>5278</v>
      </c>
      <c r="R611" s="281">
        <v>7704</v>
      </c>
      <c r="S611" s="281">
        <v>9874</v>
      </c>
      <c r="T611" s="281">
        <v>9714</v>
      </c>
    </row>
    <row r="612" spans="1:20" x14ac:dyDescent="0.2">
      <c r="A612" s="278" t="s">
        <v>1878</v>
      </c>
      <c r="B612" s="281" t="s">
        <v>356</v>
      </c>
      <c r="C612" s="281" t="s">
        <v>356</v>
      </c>
      <c r="D612" s="281">
        <v>3529</v>
      </c>
      <c r="E612" s="281">
        <v>2879</v>
      </c>
      <c r="F612" s="281">
        <v>5559</v>
      </c>
      <c r="G612" s="281">
        <v>4196</v>
      </c>
      <c r="H612" s="281">
        <v>1652</v>
      </c>
      <c r="I612" s="281">
        <v>1417</v>
      </c>
      <c r="J612" s="281">
        <v>193</v>
      </c>
      <c r="K612" s="281">
        <v>328</v>
      </c>
      <c r="L612" s="281">
        <v>594</v>
      </c>
      <c r="M612" s="281">
        <v>396</v>
      </c>
      <c r="N612" s="281">
        <v>2248</v>
      </c>
      <c r="O612" s="281">
        <v>4124</v>
      </c>
      <c r="P612" s="281">
        <v>22861</v>
      </c>
      <c r="Q612" s="281">
        <v>16442</v>
      </c>
      <c r="R612" s="281">
        <v>28845</v>
      </c>
      <c r="S612" s="281">
        <v>17217</v>
      </c>
      <c r="T612" s="281">
        <v>4817</v>
      </c>
    </row>
    <row r="613" spans="1:20" x14ac:dyDescent="0.2">
      <c r="A613" s="278" t="s">
        <v>1879</v>
      </c>
      <c r="B613" s="281">
        <v>2154</v>
      </c>
      <c r="C613" s="281">
        <v>1687</v>
      </c>
      <c r="D613" s="281">
        <v>2506</v>
      </c>
      <c r="E613" s="281">
        <v>5420</v>
      </c>
      <c r="F613" s="281">
        <v>122</v>
      </c>
      <c r="G613" s="281">
        <v>4095</v>
      </c>
      <c r="H613" s="281">
        <v>41676</v>
      </c>
      <c r="I613" s="281">
        <v>94172</v>
      </c>
      <c r="J613" s="281">
        <v>169395</v>
      </c>
      <c r="K613" s="281">
        <v>154750</v>
      </c>
      <c r="L613" s="281">
        <v>258899</v>
      </c>
      <c r="M613" s="281">
        <v>317672</v>
      </c>
      <c r="N613" s="281">
        <v>451562</v>
      </c>
      <c r="O613" s="281">
        <v>206358</v>
      </c>
      <c r="P613" s="281">
        <v>637612</v>
      </c>
      <c r="Q613" s="281">
        <v>203893</v>
      </c>
      <c r="R613" s="281">
        <v>72637</v>
      </c>
      <c r="S613" s="281">
        <v>95155</v>
      </c>
      <c r="T613" s="281">
        <v>34562</v>
      </c>
    </row>
    <row r="614" spans="1:20" x14ac:dyDescent="0.2">
      <c r="A614" s="278" t="s">
        <v>1880</v>
      </c>
      <c r="B614" s="281">
        <v>175</v>
      </c>
      <c r="C614" s="281">
        <v>491</v>
      </c>
      <c r="D614" s="281">
        <v>645</v>
      </c>
      <c r="E614" s="281">
        <v>884</v>
      </c>
      <c r="F614" s="281">
        <v>1132</v>
      </c>
      <c r="G614" s="281">
        <v>696</v>
      </c>
      <c r="H614" s="281">
        <v>1408</v>
      </c>
      <c r="I614" s="281">
        <v>1400</v>
      </c>
      <c r="J614" s="281">
        <v>2381</v>
      </c>
      <c r="K614" s="281">
        <v>2966</v>
      </c>
      <c r="L614" s="281">
        <v>6517</v>
      </c>
      <c r="M614" s="281">
        <v>5482</v>
      </c>
      <c r="N614" s="281">
        <v>10549</v>
      </c>
      <c r="O614" s="281">
        <v>10340</v>
      </c>
      <c r="P614" s="281">
        <v>11441</v>
      </c>
      <c r="Q614" s="281">
        <v>17391</v>
      </c>
      <c r="R614" s="281">
        <v>11808</v>
      </c>
      <c r="S614" s="281">
        <v>17113</v>
      </c>
      <c r="T614" s="281">
        <v>16079</v>
      </c>
    </row>
    <row r="615" spans="1:20" x14ac:dyDescent="0.2">
      <c r="A615" s="278" t="s">
        <v>1881</v>
      </c>
      <c r="B615" s="281" t="s">
        <v>356</v>
      </c>
      <c r="C615" s="281" t="s">
        <v>356</v>
      </c>
      <c r="D615" s="281" t="s">
        <v>356</v>
      </c>
      <c r="E615" s="281">
        <v>40</v>
      </c>
      <c r="F615" s="281">
        <v>61</v>
      </c>
      <c r="G615" s="281">
        <v>1</v>
      </c>
      <c r="H615" s="281">
        <v>5</v>
      </c>
      <c r="I615" s="281">
        <v>207</v>
      </c>
      <c r="J615" s="281">
        <v>99</v>
      </c>
      <c r="K615" s="281">
        <v>76</v>
      </c>
      <c r="L615" s="281">
        <v>811</v>
      </c>
      <c r="M615" s="281">
        <v>1694</v>
      </c>
      <c r="N615" s="281">
        <v>3148</v>
      </c>
      <c r="O615" s="281">
        <v>4604</v>
      </c>
      <c r="P615" s="281">
        <v>4750</v>
      </c>
      <c r="Q615" s="281">
        <v>3842</v>
      </c>
      <c r="R615" s="281">
        <v>3414</v>
      </c>
      <c r="S615" s="281">
        <v>2961</v>
      </c>
      <c r="T615" s="281">
        <v>2612</v>
      </c>
    </row>
    <row r="616" spans="1:20" x14ac:dyDescent="0.2">
      <c r="A616" s="278" t="s">
        <v>1882</v>
      </c>
      <c r="B616" s="281">
        <v>486</v>
      </c>
      <c r="C616" s="281">
        <v>136</v>
      </c>
      <c r="D616" s="281">
        <v>41</v>
      </c>
      <c r="E616" s="281">
        <v>102</v>
      </c>
      <c r="F616" s="281">
        <v>173</v>
      </c>
      <c r="G616" s="281">
        <v>2839</v>
      </c>
      <c r="H616" s="281">
        <v>10676</v>
      </c>
      <c r="I616" s="281">
        <v>7925</v>
      </c>
      <c r="J616" s="281">
        <v>11424</v>
      </c>
      <c r="K616" s="281">
        <v>3590</v>
      </c>
      <c r="L616" s="281">
        <v>6295</v>
      </c>
      <c r="M616" s="281">
        <v>3705</v>
      </c>
      <c r="N616" s="281">
        <v>7041</v>
      </c>
      <c r="O616" s="281">
        <v>14960</v>
      </c>
      <c r="P616" s="281">
        <v>33169</v>
      </c>
      <c r="Q616" s="281">
        <v>15247</v>
      </c>
      <c r="R616" s="281">
        <v>9565</v>
      </c>
      <c r="S616" s="281">
        <v>9299</v>
      </c>
      <c r="T616" s="281">
        <v>9870</v>
      </c>
    </row>
    <row r="617" spans="1:20" x14ac:dyDescent="0.2">
      <c r="A617" s="278" t="s">
        <v>1883</v>
      </c>
      <c r="B617" s="281">
        <v>121</v>
      </c>
      <c r="C617" s="281">
        <v>485</v>
      </c>
      <c r="D617" s="281">
        <v>494</v>
      </c>
      <c r="E617" s="281">
        <v>437</v>
      </c>
      <c r="F617" s="281">
        <v>977</v>
      </c>
      <c r="G617" s="281">
        <v>771</v>
      </c>
      <c r="H617" s="281">
        <v>5040</v>
      </c>
      <c r="I617" s="281">
        <v>406</v>
      </c>
      <c r="J617" s="281">
        <v>40202</v>
      </c>
      <c r="K617" s="281">
        <v>56938</v>
      </c>
      <c r="L617" s="281">
        <v>104414</v>
      </c>
      <c r="M617" s="281">
        <v>85237</v>
      </c>
      <c r="N617" s="281">
        <v>97213</v>
      </c>
      <c r="O617" s="281">
        <v>151045</v>
      </c>
      <c r="P617" s="281">
        <v>146497</v>
      </c>
      <c r="Q617" s="281">
        <v>172852</v>
      </c>
      <c r="R617" s="281">
        <v>116813</v>
      </c>
      <c r="S617" s="281">
        <v>71807</v>
      </c>
      <c r="T617" s="281">
        <v>74756</v>
      </c>
    </row>
    <row r="618" spans="1:20" x14ac:dyDescent="0.2">
      <c r="A618" s="278" t="s">
        <v>1884</v>
      </c>
      <c r="B618" s="281">
        <v>63</v>
      </c>
      <c r="C618" s="281">
        <v>2239</v>
      </c>
      <c r="D618" s="281">
        <v>2930</v>
      </c>
      <c r="E618" s="281">
        <v>895</v>
      </c>
      <c r="F618" s="281">
        <v>467</v>
      </c>
      <c r="G618" s="281">
        <v>313</v>
      </c>
      <c r="H618" s="281">
        <v>665</v>
      </c>
      <c r="I618" s="281">
        <v>828</v>
      </c>
      <c r="J618" s="281">
        <v>733</v>
      </c>
      <c r="K618" s="281">
        <v>502</v>
      </c>
      <c r="L618" s="281">
        <v>571</v>
      </c>
      <c r="M618" s="281">
        <v>585</v>
      </c>
      <c r="N618" s="281">
        <v>1010</v>
      </c>
      <c r="O618" s="281">
        <v>969</v>
      </c>
      <c r="P618" s="281">
        <v>1071</v>
      </c>
      <c r="Q618" s="281">
        <v>1287</v>
      </c>
      <c r="R618" s="281">
        <v>1420</v>
      </c>
      <c r="S618" s="281">
        <v>1534</v>
      </c>
      <c r="T618" s="281">
        <v>1971</v>
      </c>
    </row>
    <row r="619" spans="1:20" x14ac:dyDescent="0.2">
      <c r="A619" s="278" t="s">
        <v>1885</v>
      </c>
      <c r="B619" s="281">
        <v>8606</v>
      </c>
      <c r="C619" s="281">
        <v>5549</v>
      </c>
      <c r="D619" s="281">
        <v>5824</v>
      </c>
      <c r="E619" s="281">
        <v>8435</v>
      </c>
      <c r="F619" s="281">
        <v>12215</v>
      </c>
      <c r="G619" s="281">
        <v>16097</v>
      </c>
      <c r="H619" s="281">
        <v>21408</v>
      </c>
      <c r="I619" s="281">
        <v>27745</v>
      </c>
      <c r="J619" s="281">
        <v>35941</v>
      </c>
      <c r="K619" s="281">
        <v>42389</v>
      </c>
      <c r="L619" s="281">
        <v>46106</v>
      </c>
      <c r="M619" s="281">
        <v>37598</v>
      </c>
      <c r="N619" s="281">
        <v>45273</v>
      </c>
      <c r="O619" s="281">
        <v>47670</v>
      </c>
      <c r="P619" s="281">
        <v>55964</v>
      </c>
      <c r="Q619" s="281">
        <v>53143</v>
      </c>
      <c r="R619" s="281">
        <v>51850</v>
      </c>
      <c r="S619" s="281">
        <v>52152</v>
      </c>
      <c r="T619" s="281">
        <v>55346</v>
      </c>
    </row>
    <row r="620" spans="1:20" x14ac:dyDescent="0.2">
      <c r="A620" s="278" t="s">
        <v>1886</v>
      </c>
      <c r="B620" s="281">
        <v>43</v>
      </c>
      <c r="C620" s="281">
        <v>330</v>
      </c>
      <c r="D620" s="281">
        <v>878</v>
      </c>
      <c r="E620" s="281">
        <v>1119</v>
      </c>
      <c r="F620" s="281">
        <v>2258</v>
      </c>
      <c r="G620" s="281">
        <v>2659</v>
      </c>
      <c r="H620" s="281">
        <v>4429</v>
      </c>
      <c r="I620" s="281">
        <v>7353</v>
      </c>
      <c r="J620" s="281">
        <v>7977</v>
      </c>
      <c r="K620" s="281">
        <v>12425</v>
      </c>
      <c r="L620" s="281">
        <v>12588</v>
      </c>
      <c r="M620" s="281">
        <v>17738</v>
      </c>
      <c r="N620" s="281">
        <v>20110</v>
      </c>
      <c r="O620" s="281">
        <v>25724</v>
      </c>
      <c r="P620" s="281">
        <v>40178</v>
      </c>
      <c r="Q620" s="281">
        <v>45488</v>
      </c>
      <c r="R620" s="281">
        <v>164982</v>
      </c>
      <c r="S620" s="281">
        <v>45262</v>
      </c>
      <c r="T620" s="281">
        <v>47936</v>
      </c>
    </row>
    <row r="621" spans="1:20" x14ac:dyDescent="0.2">
      <c r="A621" s="278" t="s">
        <v>1887</v>
      </c>
      <c r="B621" s="281" t="s">
        <v>356</v>
      </c>
      <c r="C621" s="281" t="s">
        <v>356</v>
      </c>
      <c r="D621" s="281" t="s">
        <v>356</v>
      </c>
      <c r="E621" s="281">
        <v>1126</v>
      </c>
      <c r="F621" s="281">
        <v>2893</v>
      </c>
      <c r="G621" s="281">
        <v>3695</v>
      </c>
      <c r="H621" s="281">
        <v>4658</v>
      </c>
      <c r="I621" s="281">
        <v>7639</v>
      </c>
      <c r="J621" s="281">
        <v>12186</v>
      </c>
      <c r="K621" s="281">
        <v>15766</v>
      </c>
      <c r="L621" s="281">
        <v>28218</v>
      </c>
      <c r="M621" s="281">
        <v>27907</v>
      </c>
      <c r="N621" s="281">
        <v>48150</v>
      </c>
      <c r="O621" s="281">
        <v>22448</v>
      </c>
      <c r="P621" s="281">
        <v>24123</v>
      </c>
      <c r="Q621" s="281">
        <v>25770</v>
      </c>
      <c r="R621" s="281">
        <v>31734</v>
      </c>
      <c r="S621" s="281">
        <v>21163</v>
      </c>
      <c r="T621" s="281">
        <v>16579</v>
      </c>
    </row>
    <row r="622" spans="1:20" x14ac:dyDescent="0.2">
      <c r="A622" s="278" t="s">
        <v>1888</v>
      </c>
      <c r="B622" s="281" t="s">
        <v>356</v>
      </c>
      <c r="C622" s="281" t="s">
        <v>356</v>
      </c>
      <c r="D622" s="281" t="s">
        <v>356</v>
      </c>
      <c r="E622" s="281" t="s">
        <v>356</v>
      </c>
      <c r="F622" s="281" t="s">
        <v>356</v>
      </c>
      <c r="G622" s="281">
        <v>0</v>
      </c>
      <c r="H622" s="281">
        <v>1</v>
      </c>
      <c r="I622" s="281">
        <v>0</v>
      </c>
      <c r="J622" s="281">
        <v>93</v>
      </c>
      <c r="K622" s="281">
        <v>5</v>
      </c>
      <c r="L622" s="281">
        <v>7</v>
      </c>
      <c r="M622" s="281">
        <v>5</v>
      </c>
      <c r="N622" s="281">
        <v>17</v>
      </c>
      <c r="O622" s="281">
        <v>211</v>
      </c>
      <c r="P622" s="281">
        <v>3716</v>
      </c>
      <c r="Q622" s="281">
        <v>1588</v>
      </c>
      <c r="R622" s="281">
        <v>7912</v>
      </c>
      <c r="S622" s="281">
        <v>14099</v>
      </c>
      <c r="T622" s="281">
        <v>12424</v>
      </c>
    </row>
    <row r="623" spans="1:20" x14ac:dyDescent="0.2">
      <c r="A623" s="278" t="s">
        <v>1889</v>
      </c>
      <c r="B623" s="281">
        <v>2742</v>
      </c>
      <c r="C623" s="281">
        <v>18249</v>
      </c>
      <c r="D623" s="281">
        <v>30730</v>
      </c>
      <c r="E623" s="281">
        <v>22716</v>
      </c>
      <c r="F623" s="281">
        <v>12131</v>
      </c>
      <c r="G623" s="281">
        <v>7166</v>
      </c>
      <c r="H623" s="281">
        <v>46322</v>
      </c>
      <c r="I623" s="281">
        <v>52688</v>
      </c>
      <c r="J623" s="281">
        <v>27775</v>
      </c>
      <c r="K623" s="281">
        <v>53708</v>
      </c>
      <c r="L623" s="281">
        <v>50838</v>
      </c>
      <c r="M623" s="281">
        <v>89576</v>
      </c>
      <c r="N623" s="281">
        <v>107162</v>
      </c>
      <c r="O623" s="281">
        <v>158379</v>
      </c>
      <c r="P623" s="281">
        <v>127392</v>
      </c>
      <c r="Q623" s="281">
        <v>154660</v>
      </c>
      <c r="R623" s="281">
        <v>265604</v>
      </c>
      <c r="S623" s="281">
        <v>124070</v>
      </c>
      <c r="T623" s="281">
        <v>90701</v>
      </c>
    </row>
    <row r="624" spans="1:20" x14ac:dyDescent="0.2">
      <c r="A624" s="278" t="s">
        <v>1890</v>
      </c>
      <c r="B624" s="281" t="s">
        <v>356</v>
      </c>
      <c r="C624" s="281" t="s">
        <v>356</v>
      </c>
      <c r="D624" s="281">
        <v>1</v>
      </c>
      <c r="E624" s="281" t="s">
        <v>356</v>
      </c>
      <c r="F624" s="281" t="s">
        <v>356</v>
      </c>
      <c r="G624" s="281">
        <v>0</v>
      </c>
      <c r="H624" s="281">
        <v>0</v>
      </c>
      <c r="I624" s="281">
        <v>1</v>
      </c>
      <c r="J624" s="281">
        <v>3</v>
      </c>
      <c r="K624" s="281">
        <v>1</v>
      </c>
      <c r="L624" s="281">
        <v>5</v>
      </c>
      <c r="M624" s="281">
        <v>11</v>
      </c>
      <c r="N624" s="281">
        <v>18</v>
      </c>
      <c r="O624" s="281">
        <v>3</v>
      </c>
      <c r="P624" s="281">
        <v>15</v>
      </c>
      <c r="Q624" s="281">
        <v>23</v>
      </c>
      <c r="R624" s="281">
        <v>2</v>
      </c>
      <c r="S624" s="281">
        <v>1</v>
      </c>
      <c r="T624" s="281">
        <v>1</v>
      </c>
    </row>
    <row r="625" spans="1:20" x14ac:dyDescent="0.2">
      <c r="A625" s="278" t="s">
        <v>1891</v>
      </c>
      <c r="B625" s="281">
        <v>191</v>
      </c>
      <c r="C625" s="281">
        <v>174</v>
      </c>
      <c r="D625" s="281">
        <v>263</v>
      </c>
      <c r="E625" s="281">
        <v>637</v>
      </c>
      <c r="F625" s="281">
        <v>519</v>
      </c>
      <c r="G625" s="281">
        <v>712</v>
      </c>
      <c r="H625" s="281">
        <v>1603</v>
      </c>
      <c r="I625" s="281">
        <v>1153</v>
      </c>
      <c r="J625" s="281">
        <v>2189</v>
      </c>
      <c r="K625" s="281">
        <v>2363</v>
      </c>
      <c r="L625" s="281">
        <v>2958</v>
      </c>
      <c r="M625" s="281">
        <v>2570</v>
      </c>
      <c r="N625" s="281">
        <v>3867</v>
      </c>
      <c r="O625" s="281">
        <v>7813</v>
      </c>
      <c r="P625" s="281">
        <v>7147</v>
      </c>
      <c r="Q625" s="281">
        <v>10845</v>
      </c>
      <c r="R625" s="281">
        <v>9189</v>
      </c>
      <c r="S625" s="281">
        <v>4354</v>
      </c>
      <c r="T625" s="281">
        <v>3314</v>
      </c>
    </row>
    <row r="626" spans="1:20" x14ac:dyDescent="0.2">
      <c r="A626" s="278" t="s">
        <v>1892</v>
      </c>
      <c r="B626" s="281" t="s">
        <v>356</v>
      </c>
      <c r="C626" s="281" t="s">
        <v>356</v>
      </c>
      <c r="D626" s="281" t="s">
        <v>356</v>
      </c>
      <c r="E626" s="281" t="s">
        <v>356</v>
      </c>
      <c r="F626" s="281" t="s">
        <v>356</v>
      </c>
      <c r="G626" s="281">
        <v>3</v>
      </c>
      <c r="H626" s="281">
        <v>134</v>
      </c>
      <c r="I626" s="281">
        <v>0</v>
      </c>
      <c r="J626" s="281" t="s">
        <v>356</v>
      </c>
      <c r="K626" s="281" t="s">
        <v>356</v>
      </c>
      <c r="L626" s="281">
        <v>2</v>
      </c>
      <c r="M626" s="281" t="s">
        <v>356</v>
      </c>
      <c r="N626" s="281">
        <v>1</v>
      </c>
      <c r="O626" s="281" t="s">
        <v>356</v>
      </c>
      <c r="P626" s="281">
        <v>4</v>
      </c>
      <c r="Q626" s="281">
        <v>0</v>
      </c>
      <c r="R626" s="281">
        <v>0</v>
      </c>
      <c r="S626" s="281">
        <v>3</v>
      </c>
      <c r="T626" s="281">
        <v>2</v>
      </c>
    </row>
    <row r="627" spans="1:20" x14ac:dyDescent="0.2">
      <c r="A627" s="278" t="s">
        <v>1893</v>
      </c>
      <c r="B627" s="281">
        <v>40</v>
      </c>
      <c r="C627" s="281">
        <v>54</v>
      </c>
      <c r="D627" s="281">
        <v>153</v>
      </c>
      <c r="E627" s="281">
        <v>38</v>
      </c>
      <c r="F627" s="281">
        <v>107</v>
      </c>
      <c r="G627" s="281">
        <v>628</v>
      </c>
      <c r="H627" s="281">
        <v>394</v>
      </c>
      <c r="I627" s="281">
        <v>788</v>
      </c>
      <c r="J627" s="281">
        <v>936</v>
      </c>
      <c r="K627" s="281">
        <v>2253</v>
      </c>
      <c r="L627" s="281">
        <v>497</v>
      </c>
      <c r="M627" s="281">
        <v>4198</v>
      </c>
      <c r="N627" s="281">
        <v>5116</v>
      </c>
      <c r="O627" s="281">
        <v>6871</v>
      </c>
      <c r="P627" s="281">
        <v>5136</v>
      </c>
      <c r="Q627" s="281">
        <v>3973</v>
      </c>
      <c r="R627" s="281">
        <v>4702</v>
      </c>
      <c r="S627" s="281">
        <v>11166</v>
      </c>
      <c r="T627" s="281">
        <v>16159</v>
      </c>
    </row>
    <row r="628" spans="1:20" x14ac:dyDescent="0.2">
      <c r="A628" s="278" t="s">
        <v>1894</v>
      </c>
      <c r="B628" s="281" t="s">
        <v>356</v>
      </c>
      <c r="C628" s="281" t="s">
        <v>356</v>
      </c>
      <c r="D628" s="281">
        <v>15</v>
      </c>
      <c r="E628" s="281">
        <v>5</v>
      </c>
      <c r="F628" s="281">
        <v>1</v>
      </c>
      <c r="G628" s="281">
        <v>3</v>
      </c>
      <c r="H628" s="281">
        <v>3</v>
      </c>
      <c r="I628" s="281">
        <v>1</v>
      </c>
      <c r="J628" s="281">
        <v>60</v>
      </c>
      <c r="K628" s="281">
        <v>446</v>
      </c>
      <c r="L628" s="281">
        <v>368</v>
      </c>
      <c r="M628" s="281">
        <v>3</v>
      </c>
      <c r="N628" s="281">
        <v>1</v>
      </c>
      <c r="O628" s="281">
        <v>32</v>
      </c>
      <c r="P628" s="281">
        <v>26</v>
      </c>
      <c r="Q628" s="281">
        <v>40</v>
      </c>
      <c r="R628" s="281">
        <v>20</v>
      </c>
      <c r="S628" s="281">
        <v>10</v>
      </c>
      <c r="T628" s="281">
        <v>8</v>
      </c>
    </row>
    <row r="629" spans="1:20" x14ac:dyDescent="0.2">
      <c r="A629" s="278" t="s">
        <v>1895</v>
      </c>
      <c r="B629" s="281" t="s">
        <v>356</v>
      </c>
      <c r="C629" s="281" t="s">
        <v>356</v>
      </c>
      <c r="D629" s="281">
        <v>1</v>
      </c>
      <c r="E629" s="281">
        <v>0</v>
      </c>
      <c r="F629" s="281">
        <v>16</v>
      </c>
      <c r="G629" s="281">
        <v>0</v>
      </c>
      <c r="H629" s="281">
        <v>160</v>
      </c>
      <c r="I629" s="281">
        <v>136</v>
      </c>
      <c r="J629" s="281">
        <v>98</v>
      </c>
      <c r="K629" s="281">
        <v>571</v>
      </c>
      <c r="L629" s="281">
        <v>532</v>
      </c>
      <c r="M629" s="281">
        <v>1054</v>
      </c>
      <c r="N629" s="281">
        <v>1077</v>
      </c>
      <c r="O629" s="281">
        <v>2799</v>
      </c>
      <c r="P629" s="281">
        <v>50298</v>
      </c>
      <c r="Q629" s="281">
        <v>145266</v>
      </c>
      <c r="R629" s="281">
        <v>167870</v>
      </c>
      <c r="S629" s="281">
        <v>16482</v>
      </c>
      <c r="T629" s="281">
        <v>23956</v>
      </c>
    </row>
    <row r="630" spans="1:20" x14ac:dyDescent="0.2">
      <c r="A630" s="278" t="s">
        <v>1896</v>
      </c>
      <c r="B630" s="281">
        <v>5</v>
      </c>
      <c r="C630" s="281">
        <v>6</v>
      </c>
      <c r="D630" s="281">
        <v>6</v>
      </c>
      <c r="E630" s="281">
        <v>52</v>
      </c>
      <c r="F630" s="281">
        <v>156</v>
      </c>
      <c r="G630" s="281">
        <v>662</v>
      </c>
      <c r="H630" s="281">
        <v>781</v>
      </c>
      <c r="I630" s="281">
        <v>307</v>
      </c>
      <c r="J630" s="281">
        <v>306</v>
      </c>
      <c r="K630" s="281">
        <v>172</v>
      </c>
      <c r="L630" s="281">
        <v>19</v>
      </c>
      <c r="M630" s="281">
        <v>55</v>
      </c>
      <c r="N630" s="281">
        <v>170</v>
      </c>
      <c r="O630" s="281">
        <v>580</v>
      </c>
      <c r="P630" s="281">
        <v>310</v>
      </c>
      <c r="Q630" s="281">
        <v>1634</v>
      </c>
      <c r="R630" s="281">
        <v>2988</v>
      </c>
      <c r="S630" s="281">
        <v>2471</v>
      </c>
      <c r="T630" s="281">
        <v>1096</v>
      </c>
    </row>
    <row r="631" spans="1:20" x14ac:dyDescent="0.2">
      <c r="A631" s="278" t="s">
        <v>1897</v>
      </c>
      <c r="B631" s="281">
        <v>69108</v>
      </c>
      <c r="C631" s="281">
        <v>86117</v>
      </c>
      <c r="D631" s="281">
        <v>103729</v>
      </c>
      <c r="E631" s="281">
        <v>117311</v>
      </c>
      <c r="F631" s="281">
        <v>126877</v>
      </c>
      <c r="G631" s="281">
        <v>183999</v>
      </c>
      <c r="H631" s="281">
        <v>296020</v>
      </c>
      <c r="I631" s="281">
        <v>344305</v>
      </c>
      <c r="J631" s="281">
        <v>408536</v>
      </c>
      <c r="K631" s="281">
        <v>661807</v>
      </c>
      <c r="L631" s="281">
        <v>923497</v>
      </c>
      <c r="M631" s="281">
        <v>871175</v>
      </c>
      <c r="N631" s="281">
        <v>1490324</v>
      </c>
      <c r="O631" s="281">
        <v>3210791</v>
      </c>
      <c r="P631" s="281">
        <v>4467127</v>
      </c>
      <c r="Q631" s="281">
        <v>4838843</v>
      </c>
      <c r="R631" s="281">
        <v>4456813</v>
      </c>
      <c r="S631" s="281">
        <v>3015141</v>
      </c>
      <c r="T631" s="281">
        <v>2222889</v>
      </c>
    </row>
    <row r="632" spans="1:20" x14ac:dyDescent="0.2">
      <c r="A632" s="278" t="s">
        <v>1898</v>
      </c>
      <c r="B632" s="281" t="s">
        <v>356</v>
      </c>
      <c r="C632" s="281" t="s">
        <v>356</v>
      </c>
      <c r="D632" s="281" t="s">
        <v>356</v>
      </c>
      <c r="E632" s="281" t="s">
        <v>356</v>
      </c>
      <c r="F632" s="281" t="s">
        <v>356</v>
      </c>
      <c r="G632" s="281">
        <v>0</v>
      </c>
      <c r="H632" s="281">
        <v>0</v>
      </c>
      <c r="I632" s="281">
        <v>0</v>
      </c>
      <c r="J632" s="281" t="s">
        <v>356</v>
      </c>
      <c r="K632" s="281" t="s">
        <v>356</v>
      </c>
      <c r="L632" s="281" t="s">
        <v>356</v>
      </c>
      <c r="M632" s="281" t="s">
        <v>356</v>
      </c>
      <c r="N632" s="281" t="s">
        <v>356</v>
      </c>
      <c r="O632" s="281">
        <v>2</v>
      </c>
      <c r="P632" s="281" t="s">
        <v>356</v>
      </c>
      <c r="Q632" s="281">
        <v>1</v>
      </c>
      <c r="R632" s="281">
        <v>1</v>
      </c>
      <c r="S632" s="281" t="s">
        <v>356</v>
      </c>
      <c r="T632" s="281" t="s">
        <v>356</v>
      </c>
    </row>
    <row r="633" spans="1:20" x14ac:dyDescent="0.2">
      <c r="A633" s="278" t="s">
        <v>1899</v>
      </c>
      <c r="B633" s="281">
        <v>147</v>
      </c>
      <c r="C633" s="281">
        <v>5330</v>
      </c>
      <c r="D633" s="281">
        <v>73173</v>
      </c>
      <c r="E633" s="281">
        <v>93813</v>
      </c>
      <c r="F633" s="281">
        <v>115759</v>
      </c>
      <c r="G633" s="281">
        <v>144182</v>
      </c>
      <c r="H633" s="281">
        <v>170588</v>
      </c>
      <c r="I633" s="281">
        <v>261446</v>
      </c>
      <c r="J633" s="281">
        <v>194348</v>
      </c>
      <c r="K633" s="281">
        <v>417124</v>
      </c>
      <c r="L633" s="281">
        <v>632589</v>
      </c>
      <c r="M633" s="281">
        <v>468280</v>
      </c>
      <c r="N633" s="281">
        <v>667592</v>
      </c>
      <c r="O633" s="281">
        <v>954155</v>
      </c>
      <c r="P633" s="281">
        <v>155427</v>
      </c>
      <c r="Q633" s="281">
        <v>210002</v>
      </c>
      <c r="R633" s="281">
        <v>152131</v>
      </c>
      <c r="S633" s="281">
        <v>72839</v>
      </c>
      <c r="T633" s="281">
        <v>50471</v>
      </c>
    </row>
    <row r="634" spans="1:20" x14ac:dyDescent="0.2">
      <c r="A634" s="278" t="s">
        <v>1900</v>
      </c>
      <c r="B634" s="281">
        <v>969</v>
      </c>
      <c r="C634" s="281">
        <v>574</v>
      </c>
      <c r="D634" s="281">
        <v>477</v>
      </c>
      <c r="E634" s="281">
        <v>329</v>
      </c>
      <c r="F634" s="281">
        <v>662</v>
      </c>
      <c r="G634" s="281">
        <v>2757</v>
      </c>
      <c r="H634" s="281">
        <v>6827</v>
      </c>
      <c r="I634" s="281">
        <v>17072</v>
      </c>
      <c r="J634" s="281">
        <v>15268</v>
      </c>
      <c r="K634" s="281">
        <v>20360</v>
      </c>
      <c r="L634" s="281">
        <v>13159</v>
      </c>
      <c r="M634" s="281">
        <v>19622</v>
      </c>
      <c r="N634" s="281">
        <v>40704</v>
      </c>
      <c r="O634" s="281">
        <v>48989</v>
      </c>
      <c r="P634" s="281">
        <v>37930</v>
      </c>
      <c r="Q634" s="281">
        <v>55255</v>
      </c>
      <c r="R634" s="281">
        <v>43510</v>
      </c>
      <c r="S634" s="281">
        <v>37784</v>
      </c>
      <c r="T634" s="281">
        <v>31583</v>
      </c>
    </row>
    <row r="635" spans="1:20" x14ac:dyDescent="0.2">
      <c r="A635" s="278" t="s">
        <v>1901</v>
      </c>
      <c r="B635" s="281">
        <v>314</v>
      </c>
      <c r="C635" s="281">
        <v>6</v>
      </c>
      <c r="D635" s="281">
        <v>6</v>
      </c>
      <c r="E635" s="281">
        <v>23</v>
      </c>
      <c r="F635" s="281">
        <v>535</v>
      </c>
      <c r="G635" s="281">
        <v>2211</v>
      </c>
      <c r="H635" s="281">
        <v>4647</v>
      </c>
      <c r="I635" s="281">
        <v>3187</v>
      </c>
      <c r="J635" s="281">
        <v>2160</v>
      </c>
      <c r="K635" s="281">
        <v>2610</v>
      </c>
      <c r="L635" s="281">
        <v>3090</v>
      </c>
      <c r="M635" s="281">
        <v>3637</v>
      </c>
      <c r="N635" s="281">
        <v>6170</v>
      </c>
      <c r="O635" s="281">
        <v>7657</v>
      </c>
      <c r="P635" s="281">
        <v>8481</v>
      </c>
      <c r="Q635" s="281">
        <v>11794</v>
      </c>
      <c r="R635" s="281">
        <v>16644</v>
      </c>
      <c r="S635" s="281">
        <v>21471</v>
      </c>
      <c r="T635" s="281">
        <v>10533</v>
      </c>
    </row>
    <row r="636" spans="1:20" x14ac:dyDescent="0.2">
      <c r="A636" s="278" t="s">
        <v>1902</v>
      </c>
      <c r="B636" s="281">
        <v>4579</v>
      </c>
      <c r="C636" s="281">
        <v>2839</v>
      </c>
      <c r="D636" s="281">
        <v>219</v>
      </c>
      <c r="E636" s="281">
        <v>320</v>
      </c>
      <c r="F636" s="281">
        <v>3830</v>
      </c>
      <c r="G636" s="281">
        <v>1705</v>
      </c>
      <c r="H636" s="281">
        <v>3413</v>
      </c>
      <c r="I636" s="281">
        <v>4409</v>
      </c>
      <c r="J636" s="281">
        <v>5053</v>
      </c>
      <c r="K636" s="281">
        <v>3032</v>
      </c>
      <c r="L636" s="281">
        <v>9031</v>
      </c>
      <c r="M636" s="281">
        <v>10751</v>
      </c>
      <c r="N636" s="281">
        <v>12491</v>
      </c>
      <c r="O636" s="281">
        <v>21946</v>
      </c>
      <c r="P636" s="281">
        <v>17698</v>
      </c>
      <c r="Q636" s="281">
        <v>17673</v>
      </c>
      <c r="R636" s="281">
        <v>21192</v>
      </c>
      <c r="S636" s="281">
        <v>18380</v>
      </c>
      <c r="T636" s="281">
        <v>13885</v>
      </c>
    </row>
    <row r="637" spans="1:20" x14ac:dyDescent="0.2">
      <c r="A637" s="278" t="s">
        <v>1903</v>
      </c>
      <c r="B637" s="281">
        <v>13</v>
      </c>
      <c r="C637" s="281">
        <v>20</v>
      </c>
      <c r="D637" s="281">
        <v>84</v>
      </c>
      <c r="E637" s="281">
        <v>124</v>
      </c>
      <c r="F637" s="281">
        <v>560</v>
      </c>
      <c r="G637" s="281">
        <v>350</v>
      </c>
      <c r="H637" s="281">
        <v>1164</v>
      </c>
      <c r="I637" s="281">
        <v>2000</v>
      </c>
      <c r="J637" s="281">
        <v>1778</v>
      </c>
      <c r="K637" s="281">
        <v>1990</v>
      </c>
      <c r="L637" s="281">
        <v>1706</v>
      </c>
      <c r="M637" s="281">
        <v>2010</v>
      </c>
      <c r="N637" s="281">
        <v>2657</v>
      </c>
      <c r="O637" s="281">
        <v>4027</v>
      </c>
      <c r="P637" s="281">
        <v>4288</v>
      </c>
      <c r="Q637" s="281">
        <v>7193</v>
      </c>
      <c r="R637" s="281">
        <v>11157</v>
      </c>
      <c r="S637" s="281">
        <v>8558</v>
      </c>
      <c r="T637" s="281">
        <v>3762</v>
      </c>
    </row>
    <row r="638" spans="1:20" x14ac:dyDescent="0.2">
      <c r="A638" s="278" t="s">
        <v>1904</v>
      </c>
      <c r="B638" s="281">
        <v>426</v>
      </c>
      <c r="C638" s="281">
        <v>200</v>
      </c>
      <c r="D638" s="281" t="s">
        <v>356</v>
      </c>
      <c r="E638" s="281" t="s">
        <v>356</v>
      </c>
      <c r="F638" s="281">
        <v>70</v>
      </c>
      <c r="G638" s="281">
        <v>3234</v>
      </c>
      <c r="H638" s="281">
        <v>12411</v>
      </c>
      <c r="I638" s="281">
        <v>16327</v>
      </c>
      <c r="J638" s="281">
        <v>19331</v>
      </c>
      <c r="K638" s="281">
        <v>15504</v>
      </c>
      <c r="L638" s="281">
        <v>6248</v>
      </c>
      <c r="M638" s="281">
        <v>11618</v>
      </c>
      <c r="N638" s="281">
        <v>12109</v>
      </c>
      <c r="O638" s="281">
        <v>18241</v>
      </c>
      <c r="P638" s="281">
        <v>23266</v>
      </c>
      <c r="Q638" s="281">
        <v>18689</v>
      </c>
      <c r="R638" s="281">
        <v>12390</v>
      </c>
      <c r="S638" s="281">
        <v>4407</v>
      </c>
      <c r="T638" s="281">
        <v>1400</v>
      </c>
    </row>
    <row r="639" spans="1:20" x14ac:dyDescent="0.2">
      <c r="A639" s="278" t="s">
        <v>1905</v>
      </c>
      <c r="B639" s="281">
        <v>224</v>
      </c>
      <c r="C639" s="281">
        <v>132</v>
      </c>
      <c r="D639" s="281">
        <v>98</v>
      </c>
      <c r="E639" s="281">
        <v>769</v>
      </c>
      <c r="F639" s="281">
        <v>1247</v>
      </c>
      <c r="G639" s="281">
        <v>2624</v>
      </c>
      <c r="H639" s="281">
        <v>9959</v>
      </c>
      <c r="I639" s="281">
        <v>17577</v>
      </c>
      <c r="J639" s="281">
        <v>36855</v>
      </c>
      <c r="K639" s="281">
        <v>46018</v>
      </c>
      <c r="L639" s="281">
        <v>158386</v>
      </c>
      <c r="M639" s="281">
        <v>115437</v>
      </c>
      <c r="N639" s="281">
        <v>250893</v>
      </c>
      <c r="O639" s="281">
        <v>316053</v>
      </c>
      <c r="P639" s="281">
        <v>351291</v>
      </c>
      <c r="Q639" s="281">
        <v>274566</v>
      </c>
      <c r="R639" s="281">
        <v>281156</v>
      </c>
      <c r="S639" s="281">
        <v>262743</v>
      </c>
      <c r="T639" s="281">
        <v>208496</v>
      </c>
    </row>
    <row r="640" spans="1:20" x14ac:dyDescent="0.2">
      <c r="A640" s="278" t="s">
        <v>1906</v>
      </c>
      <c r="B640" s="281">
        <v>622</v>
      </c>
      <c r="C640" s="281">
        <v>1762</v>
      </c>
      <c r="D640" s="281">
        <v>6939</v>
      </c>
      <c r="E640" s="281">
        <v>3568</v>
      </c>
      <c r="F640" s="281">
        <v>4609</v>
      </c>
      <c r="G640" s="281">
        <v>4788</v>
      </c>
      <c r="H640" s="281">
        <v>17111</v>
      </c>
      <c r="I640" s="281">
        <v>25206</v>
      </c>
      <c r="J640" s="281">
        <v>27036</v>
      </c>
      <c r="K640" s="281">
        <v>39486</v>
      </c>
      <c r="L640" s="281">
        <v>52250</v>
      </c>
      <c r="M640" s="281">
        <v>128507</v>
      </c>
      <c r="N640" s="281">
        <v>258385</v>
      </c>
      <c r="O640" s="281">
        <v>277190</v>
      </c>
      <c r="P640" s="281">
        <v>269196</v>
      </c>
      <c r="Q640" s="281">
        <v>304787</v>
      </c>
      <c r="R640" s="281">
        <v>306075</v>
      </c>
      <c r="S640" s="281">
        <v>178648</v>
      </c>
      <c r="T640" s="281">
        <v>218350</v>
      </c>
    </row>
    <row r="641" spans="1:20" x14ac:dyDescent="0.2">
      <c r="A641" s="278" t="s">
        <v>1907</v>
      </c>
      <c r="B641" s="281">
        <v>2787</v>
      </c>
      <c r="C641" s="281">
        <v>4434</v>
      </c>
      <c r="D641" s="281">
        <v>10274</v>
      </c>
      <c r="E641" s="281">
        <v>11489</v>
      </c>
      <c r="F641" s="281">
        <v>15959</v>
      </c>
      <c r="G641" s="281">
        <v>16708</v>
      </c>
      <c r="H641" s="281">
        <v>14118</v>
      </c>
      <c r="I641" s="281">
        <v>15792</v>
      </c>
      <c r="J641" s="281">
        <v>13909</v>
      </c>
      <c r="K641" s="281">
        <v>14277</v>
      </c>
      <c r="L641" s="281">
        <v>14821</v>
      </c>
      <c r="M641" s="281">
        <v>14087</v>
      </c>
      <c r="N641" s="281">
        <v>24570</v>
      </c>
      <c r="O641" s="281">
        <v>46409</v>
      </c>
      <c r="P641" s="281">
        <v>58443</v>
      </c>
      <c r="Q641" s="281">
        <v>68784</v>
      </c>
      <c r="R641" s="281">
        <v>83571</v>
      </c>
      <c r="S641" s="281">
        <v>76140</v>
      </c>
      <c r="T641" s="281">
        <v>72688</v>
      </c>
    </row>
    <row r="642" spans="1:20" x14ac:dyDescent="0.2">
      <c r="A642" s="278" t="s">
        <v>1908</v>
      </c>
      <c r="B642" s="281" t="s">
        <v>356</v>
      </c>
      <c r="C642" s="281" t="s">
        <v>356</v>
      </c>
      <c r="D642" s="281" t="s">
        <v>356</v>
      </c>
      <c r="E642" s="281">
        <v>113</v>
      </c>
      <c r="F642" s="281" t="s">
        <v>356</v>
      </c>
      <c r="G642" s="281">
        <v>0</v>
      </c>
      <c r="H642" s="281">
        <v>0</v>
      </c>
      <c r="I642" s="281">
        <v>33</v>
      </c>
      <c r="J642" s="281">
        <v>128</v>
      </c>
      <c r="K642" s="281">
        <v>124</v>
      </c>
      <c r="L642" s="281">
        <v>170</v>
      </c>
      <c r="M642" s="281">
        <v>168</v>
      </c>
      <c r="N642" s="281">
        <v>453</v>
      </c>
      <c r="O642" s="281">
        <v>741</v>
      </c>
      <c r="P642" s="281">
        <v>542</v>
      </c>
      <c r="Q642" s="281">
        <v>1341</v>
      </c>
      <c r="R642" s="281">
        <v>1208</v>
      </c>
      <c r="S642" s="281">
        <v>1200</v>
      </c>
      <c r="T642" s="281">
        <v>1964</v>
      </c>
    </row>
    <row r="643" spans="1:20" x14ac:dyDescent="0.2">
      <c r="A643" s="278" t="s">
        <v>1909</v>
      </c>
      <c r="B643" s="281" t="s">
        <v>356</v>
      </c>
      <c r="C643" s="281" t="s">
        <v>356</v>
      </c>
      <c r="D643" s="281" t="s">
        <v>356</v>
      </c>
      <c r="E643" s="281" t="s">
        <v>356</v>
      </c>
      <c r="F643" s="281" t="s">
        <v>356</v>
      </c>
      <c r="G643" s="281">
        <v>0</v>
      </c>
      <c r="H643" s="281">
        <v>0</v>
      </c>
      <c r="I643" s="281">
        <v>0</v>
      </c>
      <c r="J643" s="281" t="s">
        <v>356</v>
      </c>
      <c r="K643" s="281" t="s">
        <v>356</v>
      </c>
      <c r="L643" s="281" t="s">
        <v>356</v>
      </c>
      <c r="M643" s="281" t="s">
        <v>356</v>
      </c>
      <c r="N643" s="281" t="s">
        <v>356</v>
      </c>
      <c r="O643" s="281" t="s">
        <v>356</v>
      </c>
      <c r="P643" s="281" t="s">
        <v>356</v>
      </c>
      <c r="Q643" s="281" t="s">
        <v>356</v>
      </c>
      <c r="R643" s="281" t="s">
        <v>356</v>
      </c>
      <c r="S643" s="281" t="s">
        <v>356</v>
      </c>
      <c r="T643" s="281" t="s">
        <v>356</v>
      </c>
    </row>
    <row r="644" spans="1:20" x14ac:dyDescent="0.2">
      <c r="A644" s="278" t="s">
        <v>1910</v>
      </c>
      <c r="B644" s="281" t="s">
        <v>356</v>
      </c>
      <c r="C644" s="281" t="s">
        <v>356</v>
      </c>
      <c r="D644" s="281" t="s">
        <v>356</v>
      </c>
      <c r="E644" s="281">
        <v>701</v>
      </c>
      <c r="F644" s="281">
        <v>1109</v>
      </c>
      <c r="G644" s="281">
        <v>1453</v>
      </c>
      <c r="H644" s="281">
        <v>1463</v>
      </c>
      <c r="I644" s="281">
        <v>2318</v>
      </c>
      <c r="J644" s="281">
        <v>2482</v>
      </c>
      <c r="K644" s="281">
        <v>1933</v>
      </c>
      <c r="L644" s="281">
        <v>1128</v>
      </c>
      <c r="M644" s="281">
        <v>1511</v>
      </c>
      <c r="N644" s="281">
        <v>250</v>
      </c>
      <c r="O644" s="281">
        <v>34</v>
      </c>
      <c r="P644" s="281">
        <v>10038</v>
      </c>
      <c r="Q644" s="281">
        <v>11507</v>
      </c>
      <c r="R644" s="281">
        <v>4611</v>
      </c>
      <c r="S644" s="281">
        <v>29</v>
      </c>
      <c r="T644" s="281">
        <v>33</v>
      </c>
    </row>
    <row r="645" spans="1:20" x14ac:dyDescent="0.2">
      <c r="A645" s="278" t="s">
        <v>1911</v>
      </c>
      <c r="B645" s="281" t="s">
        <v>356</v>
      </c>
      <c r="C645" s="281" t="s">
        <v>356</v>
      </c>
      <c r="D645" s="281" t="s">
        <v>356</v>
      </c>
      <c r="E645" s="281">
        <v>1</v>
      </c>
      <c r="F645" s="281">
        <v>1</v>
      </c>
      <c r="G645" s="281">
        <v>0</v>
      </c>
      <c r="H645" s="281">
        <v>51</v>
      </c>
      <c r="I645" s="281">
        <v>41</v>
      </c>
      <c r="J645" s="281">
        <v>71</v>
      </c>
      <c r="K645" s="281">
        <v>252</v>
      </c>
      <c r="L645" s="281">
        <v>247</v>
      </c>
      <c r="M645" s="281">
        <v>42</v>
      </c>
      <c r="N645" s="281">
        <v>105</v>
      </c>
      <c r="O645" s="281">
        <v>87</v>
      </c>
      <c r="P645" s="281">
        <v>126</v>
      </c>
      <c r="Q645" s="281">
        <v>5093</v>
      </c>
      <c r="R645" s="281">
        <v>32169</v>
      </c>
      <c r="S645" s="281">
        <v>17873</v>
      </c>
      <c r="T645" s="281">
        <v>17548</v>
      </c>
    </row>
    <row r="646" spans="1:20" x14ac:dyDescent="0.2">
      <c r="A646" s="278" t="s">
        <v>1912</v>
      </c>
      <c r="B646" s="281" t="s">
        <v>356</v>
      </c>
      <c r="C646" s="281" t="s">
        <v>356</v>
      </c>
      <c r="D646" s="281" t="s">
        <v>356</v>
      </c>
      <c r="E646" s="281" t="s">
        <v>356</v>
      </c>
      <c r="F646" s="281" t="s">
        <v>356</v>
      </c>
      <c r="G646" s="281">
        <v>0</v>
      </c>
      <c r="H646" s="281">
        <v>0</v>
      </c>
      <c r="I646" s="281">
        <v>0</v>
      </c>
      <c r="J646" s="281" t="s">
        <v>356</v>
      </c>
      <c r="K646" s="281" t="s">
        <v>356</v>
      </c>
      <c r="L646" s="281" t="s">
        <v>356</v>
      </c>
      <c r="M646" s="281" t="s">
        <v>356</v>
      </c>
      <c r="N646" s="281" t="s">
        <v>356</v>
      </c>
      <c r="O646" s="281" t="s">
        <v>356</v>
      </c>
      <c r="P646" s="281">
        <v>11</v>
      </c>
      <c r="Q646" s="281">
        <v>0</v>
      </c>
      <c r="R646" s="281">
        <v>0</v>
      </c>
      <c r="S646" s="281" t="s">
        <v>356</v>
      </c>
      <c r="T646" s="281" t="s">
        <v>356</v>
      </c>
    </row>
    <row r="647" spans="1:20" x14ac:dyDescent="0.2">
      <c r="A647" s="278" t="s">
        <v>1913</v>
      </c>
      <c r="B647" s="281" t="s">
        <v>356</v>
      </c>
      <c r="C647" s="281" t="s">
        <v>356</v>
      </c>
      <c r="D647" s="281" t="s">
        <v>356</v>
      </c>
      <c r="E647" s="281" t="s">
        <v>356</v>
      </c>
      <c r="F647" s="281" t="s">
        <v>356</v>
      </c>
      <c r="G647" s="281" t="s">
        <v>356</v>
      </c>
      <c r="H647" s="281" t="s">
        <v>356</v>
      </c>
      <c r="I647" s="281" t="s">
        <v>356</v>
      </c>
      <c r="J647" s="281" t="s">
        <v>356</v>
      </c>
      <c r="K647" s="281" t="s">
        <v>356</v>
      </c>
      <c r="L647" s="281" t="s">
        <v>356</v>
      </c>
      <c r="M647" s="281" t="s">
        <v>356</v>
      </c>
      <c r="N647" s="281" t="s">
        <v>356</v>
      </c>
      <c r="O647" s="281" t="s">
        <v>356</v>
      </c>
      <c r="P647" s="281" t="s">
        <v>356</v>
      </c>
      <c r="Q647" s="281">
        <v>246834</v>
      </c>
      <c r="R647" s="281">
        <v>432924</v>
      </c>
      <c r="S647" s="281">
        <v>232689</v>
      </c>
      <c r="T647" s="281">
        <v>145975</v>
      </c>
    </row>
    <row r="648" spans="1:20" x14ac:dyDescent="0.2">
      <c r="A648" s="278" t="s">
        <v>2042</v>
      </c>
      <c r="B648" s="281" t="s">
        <v>356</v>
      </c>
      <c r="C648" s="281" t="s">
        <v>356</v>
      </c>
      <c r="D648" s="281" t="s">
        <v>356</v>
      </c>
      <c r="E648" s="281" t="s">
        <v>356</v>
      </c>
      <c r="F648" s="281">
        <v>11</v>
      </c>
      <c r="G648" s="281">
        <v>2</v>
      </c>
      <c r="H648" s="281">
        <v>0</v>
      </c>
      <c r="I648" s="281">
        <v>40</v>
      </c>
      <c r="J648" s="281">
        <v>69</v>
      </c>
      <c r="K648" s="281">
        <v>41</v>
      </c>
      <c r="L648" s="281">
        <v>17</v>
      </c>
      <c r="M648" s="281" t="s">
        <v>356</v>
      </c>
      <c r="N648" s="281">
        <v>2</v>
      </c>
      <c r="O648" s="281">
        <v>461</v>
      </c>
      <c r="P648" s="281" t="s">
        <v>356</v>
      </c>
      <c r="Q648" s="281">
        <v>5</v>
      </c>
      <c r="R648" s="281">
        <v>1</v>
      </c>
      <c r="S648" s="281">
        <v>31</v>
      </c>
      <c r="T648" s="281">
        <v>2</v>
      </c>
    </row>
    <row r="649" spans="1:20" x14ac:dyDescent="0.2">
      <c r="A649" s="280" t="s">
        <v>1914</v>
      </c>
      <c r="B649" s="281">
        <v>2634254</v>
      </c>
      <c r="C649" s="281">
        <v>3264492</v>
      </c>
      <c r="D649" s="281">
        <v>4078408</v>
      </c>
      <c r="E649" s="281">
        <v>4840160</v>
      </c>
      <c r="F649" s="281">
        <v>5196786</v>
      </c>
      <c r="G649" s="281">
        <v>6969691</v>
      </c>
      <c r="H649" s="281">
        <v>8899933</v>
      </c>
      <c r="I649" s="281">
        <v>9643090</v>
      </c>
      <c r="J649" s="281">
        <v>11485682</v>
      </c>
      <c r="K649" s="281">
        <v>13967283</v>
      </c>
      <c r="L649" s="281">
        <v>16805904</v>
      </c>
      <c r="M649" s="281">
        <v>16204372</v>
      </c>
      <c r="N649" s="281">
        <v>21787012</v>
      </c>
      <c r="O649" s="281">
        <v>28717489</v>
      </c>
      <c r="P649" s="281">
        <v>28668986</v>
      </c>
      <c r="Q649" s="281">
        <v>32417156</v>
      </c>
      <c r="R649" s="281">
        <v>33613073</v>
      </c>
      <c r="S649" s="281">
        <v>29306508</v>
      </c>
      <c r="T649" s="281">
        <v>28784681</v>
      </c>
    </row>
    <row r="650" spans="1:20" x14ac:dyDescent="0.2">
      <c r="A650" s="278" t="s">
        <v>1915</v>
      </c>
      <c r="B650" s="281">
        <v>87840</v>
      </c>
      <c r="C650" s="281">
        <v>97045</v>
      </c>
      <c r="D650" s="281">
        <v>138614</v>
      </c>
      <c r="E650" s="281">
        <v>172102</v>
      </c>
      <c r="F650" s="281">
        <v>202205</v>
      </c>
      <c r="G650" s="281">
        <v>276818</v>
      </c>
      <c r="H650" s="281">
        <v>351978</v>
      </c>
      <c r="I650" s="281">
        <v>400547</v>
      </c>
      <c r="J650" s="281">
        <v>430430</v>
      </c>
      <c r="K650" s="281">
        <v>497314</v>
      </c>
      <c r="L650" s="281">
        <v>533697</v>
      </c>
      <c r="M650" s="281">
        <v>584732</v>
      </c>
      <c r="N650" s="281">
        <v>783974</v>
      </c>
      <c r="O650" s="281">
        <v>1013115</v>
      </c>
      <c r="P650" s="281">
        <v>996436</v>
      </c>
      <c r="Q650" s="281">
        <v>984807</v>
      </c>
      <c r="R650" s="281">
        <v>1005922</v>
      </c>
      <c r="S650" s="281">
        <v>700581</v>
      </c>
      <c r="T650" s="281">
        <v>687406</v>
      </c>
    </row>
    <row r="651" spans="1:20" x14ac:dyDescent="0.2">
      <c r="A651" s="278" t="s">
        <v>1916</v>
      </c>
      <c r="B651" s="281">
        <v>31892</v>
      </c>
      <c r="C651" s="281">
        <v>40021</v>
      </c>
      <c r="D651" s="281">
        <v>55217</v>
      </c>
      <c r="E651" s="281">
        <v>62575</v>
      </c>
      <c r="F651" s="281">
        <v>63680</v>
      </c>
      <c r="G651" s="281">
        <v>96415</v>
      </c>
      <c r="H651" s="281">
        <v>120577</v>
      </c>
      <c r="I651" s="281">
        <v>119036</v>
      </c>
      <c r="J651" s="281">
        <v>130913</v>
      </c>
      <c r="K651" s="281">
        <v>182299</v>
      </c>
      <c r="L651" s="281">
        <v>259715</v>
      </c>
      <c r="M651" s="281">
        <v>228929</v>
      </c>
      <c r="N651" s="281">
        <v>264576</v>
      </c>
      <c r="O651" s="281">
        <v>281345</v>
      </c>
      <c r="P651" s="281">
        <v>290541</v>
      </c>
      <c r="Q651" s="281">
        <v>337570</v>
      </c>
      <c r="R651" s="281">
        <v>405732</v>
      </c>
      <c r="S651" s="281">
        <v>409545</v>
      </c>
      <c r="T651" s="281">
        <v>423815</v>
      </c>
    </row>
    <row r="652" spans="1:20" x14ac:dyDescent="0.2">
      <c r="A652" s="278" t="s">
        <v>1917</v>
      </c>
      <c r="B652" s="281">
        <v>195263</v>
      </c>
      <c r="C652" s="281">
        <v>299483</v>
      </c>
      <c r="D652" s="281">
        <v>359247</v>
      </c>
      <c r="E652" s="281">
        <v>352706</v>
      </c>
      <c r="F652" s="281">
        <v>333596</v>
      </c>
      <c r="G652" s="281">
        <v>357034</v>
      </c>
      <c r="H652" s="281">
        <v>475850</v>
      </c>
      <c r="I652" s="281">
        <v>552378</v>
      </c>
      <c r="J652" s="281">
        <v>650640</v>
      </c>
      <c r="K652" s="281">
        <v>777552</v>
      </c>
      <c r="L652" s="281">
        <v>954178</v>
      </c>
      <c r="M652" s="281">
        <v>787719</v>
      </c>
      <c r="N652" s="281">
        <v>1130519</v>
      </c>
      <c r="O652" s="281">
        <v>1455681</v>
      </c>
      <c r="P652" s="281">
        <v>1680508</v>
      </c>
      <c r="Q652" s="281">
        <v>1907879</v>
      </c>
      <c r="R652" s="281">
        <v>2372674</v>
      </c>
      <c r="S652" s="281">
        <v>1893374</v>
      </c>
      <c r="T652" s="281">
        <v>1868145</v>
      </c>
    </row>
    <row r="653" spans="1:20" x14ac:dyDescent="0.2">
      <c r="A653" s="278" t="s">
        <v>1918</v>
      </c>
      <c r="B653" s="281">
        <v>702066</v>
      </c>
      <c r="C653" s="281">
        <v>833541</v>
      </c>
      <c r="D653" s="281">
        <v>1040871</v>
      </c>
      <c r="E653" s="281">
        <v>1377210</v>
      </c>
      <c r="F653" s="281">
        <v>1641642</v>
      </c>
      <c r="G653" s="281">
        <v>2429189</v>
      </c>
      <c r="H653" s="281">
        <v>3035602</v>
      </c>
      <c r="I653" s="281">
        <v>3072293</v>
      </c>
      <c r="J653" s="281">
        <v>3787937</v>
      </c>
      <c r="K653" s="281">
        <v>4538293</v>
      </c>
      <c r="L653" s="281">
        <v>5578993</v>
      </c>
      <c r="M653" s="281">
        <v>5571943</v>
      </c>
      <c r="N653" s="281">
        <v>7426122</v>
      </c>
      <c r="O653" s="281">
        <v>9274397</v>
      </c>
      <c r="P653" s="281">
        <v>9192106</v>
      </c>
      <c r="Q653" s="281">
        <v>9415569</v>
      </c>
      <c r="R653" s="281">
        <v>10501277</v>
      </c>
      <c r="S653" s="281">
        <v>8762336</v>
      </c>
      <c r="T653" s="281">
        <v>8610903</v>
      </c>
    </row>
    <row r="654" spans="1:20" x14ac:dyDescent="0.2">
      <c r="A654" s="278" t="s">
        <v>1919</v>
      </c>
      <c r="B654" s="281">
        <v>320486</v>
      </c>
      <c r="C654" s="281">
        <v>378482</v>
      </c>
      <c r="D654" s="281">
        <v>394978</v>
      </c>
      <c r="E654" s="281">
        <v>410484</v>
      </c>
      <c r="F654" s="281">
        <v>425312</v>
      </c>
      <c r="G654" s="281">
        <v>609873</v>
      </c>
      <c r="H654" s="281">
        <v>764820</v>
      </c>
      <c r="I654" s="281">
        <v>900679</v>
      </c>
      <c r="J654" s="281">
        <v>1127922</v>
      </c>
      <c r="K654" s="281">
        <v>1334105</v>
      </c>
      <c r="L654" s="281">
        <v>1563253</v>
      </c>
      <c r="M654" s="281">
        <v>1299617</v>
      </c>
      <c r="N654" s="281">
        <v>1710546</v>
      </c>
      <c r="O654" s="281">
        <v>2206330</v>
      </c>
      <c r="P654" s="281">
        <v>2411821</v>
      </c>
      <c r="Q654" s="281">
        <v>2310969</v>
      </c>
      <c r="R654" s="281">
        <v>2706275</v>
      </c>
      <c r="S654" s="281">
        <v>2462165</v>
      </c>
      <c r="T654" s="281">
        <v>2250332</v>
      </c>
    </row>
    <row r="655" spans="1:20" x14ac:dyDescent="0.2">
      <c r="A655" s="278" t="s">
        <v>1920</v>
      </c>
      <c r="B655" s="281">
        <v>10608</v>
      </c>
      <c r="C655" s="281">
        <v>20718</v>
      </c>
      <c r="D655" s="281">
        <v>37730</v>
      </c>
      <c r="E655" s="281">
        <v>61254</v>
      </c>
      <c r="F655" s="281">
        <v>68946</v>
      </c>
      <c r="G655" s="281">
        <v>95149</v>
      </c>
      <c r="H655" s="281">
        <v>118790</v>
      </c>
      <c r="I655" s="281">
        <v>142307</v>
      </c>
      <c r="J655" s="281">
        <v>154524</v>
      </c>
      <c r="K655" s="281">
        <v>192533</v>
      </c>
      <c r="L655" s="281">
        <v>274638</v>
      </c>
      <c r="M655" s="281">
        <v>323820</v>
      </c>
      <c r="N655" s="281">
        <v>341262</v>
      </c>
      <c r="O655" s="281">
        <v>369944</v>
      </c>
      <c r="P655" s="281">
        <v>379716</v>
      </c>
      <c r="Q655" s="281">
        <v>419285</v>
      </c>
      <c r="R655" s="281">
        <v>373363</v>
      </c>
      <c r="S655" s="281">
        <v>428645</v>
      </c>
      <c r="T655" s="281">
        <v>529698</v>
      </c>
    </row>
    <row r="656" spans="1:20" x14ac:dyDescent="0.2">
      <c r="A656" s="278" t="s">
        <v>1921</v>
      </c>
      <c r="B656" s="281">
        <v>227903</v>
      </c>
      <c r="C656" s="281">
        <v>267993</v>
      </c>
      <c r="D656" s="281">
        <v>307843</v>
      </c>
      <c r="E656" s="281">
        <v>378918</v>
      </c>
      <c r="F656" s="281">
        <v>431947</v>
      </c>
      <c r="G656" s="281">
        <v>508058</v>
      </c>
      <c r="H656" s="281">
        <v>645139</v>
      </c>
      <c r="I656" s="281">
        <v>692529</v>
      </c>
      <c r="J656" s="281">
        <v>860030</v>
      </c>
      <c r="K656" s="281">
        <v>1021080</v>
      </c>
      <c r="L656" s="281">
        <v>1163903</v>
      </c>
      <c r="M656" s="281">
        <v>1101162</v>
      </c>
      <c r="N656" s="281">
        <v>1400680</v>
      </c>
      <c r="O656" s="281">
        <v>1757666</v>
      </c>
      <c r="P656" s="281">
        <v>1606756</v>
      </c>
      <c r="Q656" s="281">
        <v>1757379</v>
      </c>
      <c r="R656" s="281">
        <v>1928190</v>
      </c>
      <c r="S656" s="281">
        <v>1681983</v>
      </c>
      <c r="T656" s="281">
        <v>1671319</v>
      </c>
    </row>
    <row r="657" spans="1:20" x14ac:dyDescent="0.2">
      <c r="A657" s="278" t="s">
        <v>1922</v>
      </c>
      <c r="B657" s="281">
        <v>4621</v>
      </c>
      <c r="C657" s="281">
        <v>4841</v>
      </c>
      <c r="D657" s="281">
        <v>4567</v>
      </c>
      <c r="E657" s="281">
        <v>5800</v>
      </c>
      <c r="F657" s="281">
        <v>4998</v>
      </c>
      <c r="G657" s="281">
        <v>11558</v>
      </c>
      <c r="H657" s="281">
        <v>12908</v>
      </c>
      <c r="I657" s="281">
        <v>15077</v>
      </c>
      <c r="J657" s="281">
        <v>16934</v>
      </c>
      <c r="K657" s="281">
        <v>25175</v>
      </c>
      <c r="L657" s="281">
        <v>29399</v>
      </c>
      <c r="M657" s="281">
        <v>20473</v>
      </c>
      <c r="N657" s="281">
        <v>25787</v>
      </c>
      <c r="O657" s="281">
        <v>30923</v>
      </c>
      <c r="P657" s="281">
        <v>26258</v>
      </c>
      <c r="Q657" s="281">
        <v>25666</v>
      </c>
      <c r="R657" s="281">
        <v>30380</v>
      </c>
      <c r="S657" s="281">
        <v>30907</v>
      </c>
      <c r="T657" s="281">
        <v>30557</v>
      </c>
    </row>
    <row r="658" spans="1:20" x14ac:dyDescent="0.2">
      <c r="A658" s="278" t="s">
        <v>1923</v>
      </c>
      <c r="B658" s="281">
        <v>83438</v>
      </c>
      <c r="C658" s="281">
        <v>101059</v>
      </c>
      <c r="D658" s="281">
        <v>123623</v>
      </c>
      <c r="E658" s="281">
        <v>145669</v>
      </c>
      <c r="F658" s="281">
        <v>157157</v>
      </c>
      <c r="G658" s="281">
        <v>193312</v>
      </c>
      <c r="H658" s="281">
        <v>296941</v>
      </c>
      <c r="I658" s="281">
        <v>292672</v>
      </c>
      <c r="J658" s="281">
        <v>365007</v>
      </c>
      <c r="K658" s="281">
        <v>492456</v>
      </c>
      <c r="L658" s="281">
        <v>529942</v>
      </c>
      <c r="M658" s="281">
        <v>512214</v>
      </c>
      <c r="N658" s="281">
        <v>647897</v>
      </c>
      <c r="O658" s="281">
        <v>866030</v>
      </c>
      <c r="P658" s="281">
        <v>870261</v>
      </c>
      <c r="Q658" s="281">
        <v>982493</v>
      </c>
      <c r="R658" s="281">
        <v>934013</v>
      </c>
      <c r="S658" s="281">
        <v>877776</v>
      </c>
      <c r="T658" s="281">
        <v>980980</v>
      </c>
    </row>
    <row r="659" spans="1:20" x14ac:dyDescent="0.2">
      <c r="A659" s="278" t="s">
        <v>1924</v>
      </c>
      <c r="B659" s="281">
        <v>2048</v>
      </c>
      <c r="C659" s="281">
        <v>2322</v>
      </c>
      <c r="D659" s="281">
        <v>4807</v>
      </c>
      <c r="E659" s="281">
        <v>5850</v>
      </c>
      <c r="F659" s="281">
        <v>5506</v>
      </c>
      <c r="G659" s="281">
        <v>7467</v>
      </c>
      <c r="H659" s="281">
        <v>8631</v>
      </c>
      <c r="I659" s="281">
        <v>8669</v>
      </c>
      <c r="J659" s="281">
        <v>10431</v>
      </c>
      <c r="K659" s="281">
        <v>17045</v>
      </c>
      <c r="L659" s="281">
        <v>18548</v>
      </c>
      <c r="M659" s="281">
        <v>21592</v>
      </c>
      <c r="N659" s="281">
        <v>39078</v>
      </c>
      <c r="O659" s="281">
        <v>35361</v>
      </c>
      <c r="P659" s="281">
        <v>42730</v>
      </c>
      <c r="Q659" s="281">
        <v>43327</v>
      </c>
      <c r="R659" s="281">
        <v>34567</v>
      </c>
      <c r="S659" s="281">
        <v>28550</v>
      </c>
      <c r="T659" s="281">
        <v>28311</v>
      </c>
    </row>
    <row r="660" spans="1:20" x14ac:dyDescent="0.2">
      <c r="A660" s="278" t="s">
        <v>1925</v>
      </c>
      <c r="B660" s="281">
        <v>2696</v>
      </c>
      <c r="C660" s="281">
        <v>3831</v>
      </c>
      <c r="D660" s="281">
        <v>4695</v>
      </c>
      <c r="E660" s="281">
        <v>7146</v>
      </c>
      <c r="F660" s="281">
        <v>8271</v>
      </c>
      <c r="G660" s="281">
        <v>19461</v>
      </c>
      <c r="H660" s="281">
        <v>28090</v>
      </c>
      <c r="I660" s="281">
        <v>32383</v>
      </c>
      <c r="J660" s="281">
        <v>35381</v>
      </c>
      <c r="K660" s="281">
        <v>38464</v>
      </c>
      <c r="L660" s="281">
        <v>38749</v>
      </c>
      <c r="M660" s="281">
        <v>48143</v>
      </c>
      <c r="N660" s="281">
        <v>75444</v>
      </c>
      <c r="O660" s="281">
        <v>116179</v>
      </c>
      <c r="P660" s="281">
        <v>151490</v>
      </c>
      <c r="Q660" s="281">
        <v>139946</v>
      </c>
      <c r="R660" s="281">
        <v>166329</v>
      </c>
      <c r="S660" s="281">
        <v>146154</v>
      </c>
      <c r="T660" s="281">
        <v>158282</v>
      </c>
    </row>
    <row r="661" spans="1:20" x14ac:dyDescent="0.2">
      <c r="A661" s="278" t="s">
        <v>1926</v>
      </c>
      <c r="B661" s="281">
        <v>48025</v>
      </c>
      <c r="C661" s="281">
        <v>54147</v>
      </c>
      <c r="D661" s="281">
        <v>62297</v>
      </c>
      <c r="E661" s="281">
        <v>71438</v>
      </c>
      <c r="F661" s="281">
        <v>90018</v>
      </c>
      <c r="G661" s="281">
        <v>136133</v>
      </c>
      <c r="H661" s="281">
        <v>174592</v>
      </c>
      <c r="I661" s="281">
        <v>208164</v>
      </c>
      <c r="J661" s="281">
        <v>300311</v>
      </c>
      <c r="K661" s="281">
        <v>442995</v>
      </c>
      <c r="L661" s="281">
        <v>542398</v>
      </c>
      <c r="M661" s="281">
        <v>429233</v>
      </c>
      <c r="N661" s="281">
        <v>623638</v>
      </c>
      <c r="O661" s="281">
        <v>755155</v>
      </c>
      <c r="P661" s="281">
        <v>633389</v>
      </c>
      <c r="Q661" s="281">
        <v>597183</v>
      </c>
      <c r="R661" s="281">
        <v>620361</v>
      </c>
      <c r="S661" s="281">
        <v>558717</v>
      </c>
      <c r="T661" s="281">
        <v>613575</v>
      </c>
    </row>
    <row r="662" spans="1:20" x14ac:dyDescent="0.2">
      <c r="A662" s="278" t="s">
        <v>1927</v>
      </c>
      <c r="B662" s="281" t="s">
        <v>356</v>
      </c>
      <c r="C662" s="281" t="s">
        <v>356</v>
      </c>
      <c r="D662" s="281" t="s">
        <v>356</v>
      </c>
      <c r="E662" s="281" t="s">
        <v>356</v>
      </c>
      <c r="F662" s="281">
        <v>9</v>
      </c>
      <c r="G662" s="281">
        <v>6</v>
      </c>
      <c r="H662" s="281">
        <v>596</v>
      </c>
      <c r="I662" s="281">
        <v>704</v>
      </c>
      <c r="J662" s="281">
        <v>1284</v>
      </c>
      <c r="K662" s="281">
        <v>6634</v>
      </c>
      <c r="L662" s="281">
        <v>8826</v>
      </c>
      <c r="M662" s="281">
        <v>6428</v>
      </c>
      <c r="N662" s="281">
        <v>14777</v>
      </c>
      <c r="O662" s="281">
        <v>15453</v>
      </c>
      <c r="P662" s="281">
        <v>14312</v>
      </c>
      <c r="Q662" s="281">
        <v>23484</v>
      </c>
      <c r="R662" s="281">
        <v>18932</v>
      </c>
      <c r="S662" s="281">
        <v>12786</v>
      </c>
      <c r="T662" s="281">
        <v>12860</v>
      </c>
    </row>
    <row r="663" spans="1:20" x14ac:dyDescent="0.2">
      <c r="A663" s="278" t="s">
        <v>1928</v>
      </c>
      <c r="B663" s="281" t="s">
        <v>356</v>
      </c>
      <c r="C663" s="281" t="s">
        <v>356</v>
      </c>
      <c r="D663" s="281" t="s">
        <v>356</v>
      </c>
      <c r="E663" s="281" t="s">
        <v>356</v>
      </c>
      <c r="F663" s="281">
        <v>1</v>
      </c>
      <c r="G663" s="281">
        <v>0</v>
      </c>
      <c r="H663" s="281">
        <v>0</v>
      </c>
      <c r="I663" s="281">
        <v>1</v>
      </c>
      <c r="J663" s="281" t="s">
        <v>356</v>
      </c>
      <c r="K663" s="281">
        <v>1</v>
      </c>
      <c r="L663" s="281">
        <v>5</v>
      </c>
      <c r="M663" s="281">
        <v>18</v>
      </c>
      <c r="N663" s="281">
        <v>3</v>
      </c>
      <c r="O663" s="281">
        <v>15</v>
      </c>
      <c r="P663" s="281">
        <v>32</v>
      </c>
      <c r="Q663" s="281">
        <v>2</v>
      </c>
      <c r="R663" s="281">
        <v>3</v>
      </c>
      <c r="S663" s="281">
        <v>1</v>
      </c>
      <c r="T663" s="281">
        <v>11</v>
      </c>
    </row>
    <row r="664" spans="1:20" x14ac:dyDescent="0.2">
      <c r="A664" s="278" t="s">
        <v>1929</v>
      </c>
      <c r="B664" s="281">
        <v>27637</v>
      </c>
      <c r="C664" s="281">
        <v>43819</v>
      </c>
      <c r="D664" s="281">
        <v>47235</v>
      </c>
      <c r="E664" s="281">
        <v>66205</v>
      </c>
      <c r="F664" s="281">
        <v>89292</v>
      </c>
      <c r="G664" s="281">
        <v>110479</v>
      </c>
      <c r="H664" s="281">
        <v>150982</v>
      </c>
      <c r="I664" s="281">
        <v>160922</v>
      </c>
      <c r="J664" s="281">
        <v>205736</v>
      </c>
      <c r="K664" s="281">
        <v>245229</v>
      </c>
      <c r="L664" s="281">
        <v>312082</v>
      </c>
      <c r="M664" s="281">
        <v>340398</v>
      </c>
      <c r="N664" s="281">
        <v>422961</v>
      </c>
      <c r="O664" s="281">
        <v>476136</v>
      </c>
      <c r="P664" s="281">
        <v>472369</v>
      </c>
      <c r="Q664" s="281">
        <v>503035</v>
      </c>
      <c r="R664" s="281">
        <v>585170</v>
      </c>
      <c r="S664" s="281">
        <v>496804</v>
      </c>
      <c r="T664" s="281">
        <v>502654</v>
      </c>
    </row>
    <row r="665" spans="1:20" x14ac:dyDescent="0.2">
      <c r="A665" s="278" t="s">
        <v>1930</v>
      </c>
      <c r="B665" s="281">
        <v>280</v>
      </c>
      <c r="C665" s="281">
        <v>922</v>
      </c>
      <c r="D665" s="281">
        <v>1347</v>
      </c>
      <c r="E665" s="281">
        <v>2846</v>
      </c>
      <c r="F665" s="281">
        <v>2148</v>
      </c>
      <c r="G665" s="281">
        <v>5873</v>
      </c>
      <c r="H665" s="281">
        <v>6714</v>
      </c>
      <c r="I665" s="281">
        <v>8912</v>
      </c>
      <c r="J665" s="281">
        <v>8185</v>
      </c>
      <c r="K665" s="281">
        <v>15800</v>
      </c>
      <c r="L665" s="281">
        <v>21678</v>
      </c>
      <c r="M665" s="281">
        <v>14108</v>
      </c>
      <c r="N665" s="281">
        <v>32300</v>
      </c>
      <c r="O665" s="281">
        <v>45928</v>
      </c>
      <c r="P665" s="281">
        <v>83889</v>
      </c>
      <c r="Q665" s="281">
        <v>95674</v>
      </c>
      <c r="R665" s="281">
        <v>98486</v>
      </c>
      <c r="S665" s="281">
        <v>74831</v>
      </c>
      <c r="T665" s="281">
        <v>59011</v>
      </c>
    </row>
    <row r="666" spans="1:20" x14ac:dyDescent="0.2">
      <c r="A666" s="278" t="s">
        <v>1931</v>
      </c>
      <c r="B666" s="281">
        <v>125995</v>
      </c>
      <c r="C666" s="281">
        <v>183194</v>
      </c>
      <c r="D666" s="281">
        <v>235305</v>
      </c>
      <c r="E666" s="281">
        <v>237629</v>
      </c>
      <c r="F666" s="281">
        <v>151277</v>
      </c>
      <c r="G666" s="281">
        <v>178844</v>
      </c>
      <c r="H666" s="281">
        <v>302143</v>
      </c>
      <c r="I666" s="281">
        <v>262813</v>
      </c>
      <c r="J666" s="281">
        <v>312570</v>
      </c>
      <c r="K666" s="281">
        <v>379433</v>
      </c>
      <c r="L666" s="281">
        <v>353331</v>
      </c>
      <c r="M666" s="281">
        <v>327205</v>
      </c>
      <c r="N666" s="281">
        <v>401948</v>
      </c>
      <c r="O666" s="281">
        <v>454082</v>
      </c>
      <c r="P666" s="281">
        <v>383234</v>
      </c>
      <c r="Q666" s="281">
        <v>390564</v>
      </c>
      <c r="R666" s="281">
        <v>405118</v>
      </c>
      <c r="S666" s="281">
        <v>348495</v>
      </c>
      <c r="T666" s="281">
        <v>345505</v>
      </c>
    </row>
    <row r="667" spans="1:20" x14ac:dyDescent="0.2">
      <c r="A667" s="278" t="s">
        <v>1932</v>
      </c>
      <c r="B667" s="281" t="s">
        <v>356</v>
      </c>
      <c r="C667" s="281" t="s">
        <v>356</v>
      </c>
      <c r="D667" s="281" t="s">
        <v>356</v>
      </c>
      <c r="E667" s="281" t="s">
        <v>356</v>
      </c>
      <c r="F667" s="281" t="s">
        <v>356</v>
      </c>
      <c r="G667" s="281">
        <v>0</v>
      </c>
      <c r="H667" s="281">
        <v>0</v>
      </c>
      <c r="I667" s="281">
        <v>0</v>
      </c>
      <c r="J667" s="281">
        <v>1</v>
      </c>
      <c r="K667" s="281" t="s">
        <v>356</v>
      </c>
      <c r="L667" s="281">
        <v>1</v>
      </c>
      <c r="M667" s="281" t="s">
        <v>356</v>
      </c>
      <c r="N667" s="281" t="s">
        <v>356</v>
      </c>
      <c r="O667" s="281">
        <v>2</v>
      </c>
      <c r="P667" s="281">
        <v>0</v>
      </c>
      <c r="Q667" s="281">
        <v>601</v>
      </c>
      <c r="R667" s="281">
        <v>0</v>
      </c>
      <c r="S667" s="281">
        <v>24</v>
      </c>
      <c r="T667" s="281">
        <v>0</v>
      </c>
    </row>
    <row r="668" spans="1:20" x14ac:dyDescent="0.2">
      <c r="A668" s="278" t="s">
        <v>1933</v>
      </c>
      <c r="B668" s="281">
        <v>1281</v>
      </c>
      <c r="C668" s="281">
        <v>7145</v>
      </c>
      <c r="D668" s="281">
        <v>9955</v>
      </c>
      <c r="E668" s="281">
        <v>13036</v>
      </c>
      <c r="F668" s="281">
        <v>16883</v>
      </c>
      <c r="G668" s="281">
        <v>30136</v>
      </c>
      <c r="H668" s="281">
        <v>47559</v>
      </c>
      <c r="I668" s="281">
        <v>36553</v>
      </c>
      <c r="J668" s="281">
        <v>69931</v>
      </c>
      <c r="K668" s="281">
        <v>121008</v>
      </c>
      <c r="L668" s="281">
        <v>138220</v>
      </c>
      <c r="M668" s="281">
        <v>146640</v>
      </c>
      <c r="N668" s="281">
        <v>219770</v>
      </c>
      <c r="O668" s="281">
        <v>245222</v>
      </c>
      <c r="P668" s="281">
        <v>232310</v>
      </c>
      <c r="Q668" s="281">
        <v>271515</v>
      </c>
      <c r="R668" s="281">
        <v>325990</v>
      </c>
      <c r="S668" s="281">
        <v>287555</v>
      </c>
      <c r="T668" s="281">
        <v>346423</v>
      </c>
    </row>
    <row r="669" spans="1:20" x14ac:dyDescent="0.2">
      <c r="A669" s="278" t="s">
        <v>1934</v>
      </c>
      <c r="B669" s="281">
        <v>730</v>
      </c>
      <c r="C669" s="281">
        <v>790</v>
      </c>
      <c r="D669" s="281">
        <v>1414</v>
      </c>
      <c r="E669" s="281">
        <v>1858</v>
      </c>
      <c r="F669" s="281">
        <v>1443</v>
      </c>
      <c r="G669" s="281">
        <v>2278</v>
      </c>
      <c r="H669" s="281">
        <v>2734</v>
      </c>
      <c r="I669" s="281">
        <v>4673</v>
      </c>
      <c r="J669" s="281">
        <v>3999</v>
      </c>
      <c r="K669" s="281">
        <v>3565</v>
      </c>
      <c r="L669" s="281">
        <v>3511</v>
      </c>
      <c r="M669" s="281">
        <v>3325</v>
      </c>
      <c r="N669" s="281">
        <v>4140</v>
      </c>
      <c r="O669" s="281">
        <v>7560</v>
      </c>
      <c r="P669" s="281">
        <v>8896</v>
      </c>
      <c r="Q669" s="281">
        <v>7580</v>
      </c>
      <c r="R669" s="281">
        <v>5976</v>
      </c>
      <c r="S669" s="281">
        <v>6607</v>
      </c>
      <c r="T669" s="281">
        <v>9439</v>
      </c>
    </row>
    <row r="670" spans="1:20" x14ac:dyDescent="0.2">
      <c r="A670" s="278" t="s">
        <v>1935</v>
      </c>
      <c r="B670" s="281" t="s">
        <v>356</v>
      </c>
      <c r="C670" s="281" t="s">
        <v>356</v>
      </c>
      <c r="D670" s="281" t="s">
        <v>356</v>
      </c>
      <c r="E670" s="281">
        <v>42</v>
      </c>
      <c r="F670" s="281">
        <v>460</v>
      </c>
      <c r="G670" s="281">
        <v>957</v>
      </c>
      <c r="H670" s="281">
        <v>2367</v>
      </c>
      <c r="I670" s="281">
        <v>975</v>
      </c>
      <c r="J670" s="281">
        <v>1398</v>
      </c>
      <c r="K670" s="281">
        <v>2449</v>
      </c>
      <c r="L670" s="281">
        <v>3167</v>
      </c>
      <c r="M670" s="281">
        <v>5100</v>
      </c>
      <c r="N670" s="281">
        <v>6894</v>
      </c>
      <c r="O670" s="281">
        <v>7891</v>
      </c>
      <c r="P670" s="281">
        <v>7129</v>
      </c>
      <c r="Q670" s="281">
        <v>11524</v>
      </c>
      <c r="R670" s="281">
        <v>10056</v>
      </c>
      <c r="S670" s="281">
        <v>10383</v>
      </c>
      <c r="T670" s="281">
        <v>11177</v>
      </c>
    </row>
    <row r="671" spans="1:20" x14ac:dyDescent="0.2">
      <c r="A671" s="278" t="s">
        <v>1936</v>
      </c>
      <c r="B671" s="281">
        <v>175</v>
      </c>
      <c r="C671" s="281">
        <v>995</v>
      </c>
      <c r="D671" s="281">
        <v>1850</v>
      </c>
      <c r="E671" s="281">
        <v>7149</v>
      </c>
      <c r="F671" s="281">
        <v>17961</v>
      </c>
      <c r="G671" s="281">
        <v>22756</v>
      </c>
      <c r="H671" s="281">
        <v>25218</v>
      </c>
      <c r="I671" s="281">
        <v>23794</v>
      </c>
      <c r="J671" s="281">
        <v>35058</v>
      </c>
      <c r="K671" s="281">
        <v>37598</v>
      </c>
      <c r="L671" s="281">
        <v>44990</v>
      </c>
      <c r="M671" s="281">
        <v>40001</v>
      </c>
      <c r="N671" s="281">
        <v>56934</v>
      </c>
      <c r="O671" s="281">
        <v>85173</v>
      </c>
      <c r="P671" s="281">
        <v>88471</v>
      </c>
      <c r="Q671" s="281">
        <v>72524</v>
      </c>
      <c r="R671" s="281">
        <v>59142</v>
      </c>
      <c r="S671" s="281">
        <v>44109</v>
      </c>
      <c r="T671" s="281">
        <v>40013</v>
      </c>
    </row>
    <row r="672" spans="1:20" x14ac:dyDescent="0.2">
      <c r="A672" s="278" t="s">
        <v>1937</v>
      </c>
      <c r="B672" s="281" t="s">
        <v>356</v>
      </c>
      <c r="C672" s="281" t="s">
        <v>356</v>
      </c>
      <c r="D672" s="281" t="s">
        <v>356</v>
      </c>
      <c r="E672" s="281">
        <v>147</v>
      </c>
      <c r="F672" s="281">
        <v>262</v>
      </c>
      <c r="G672" s="281">
        <v>391</v>
      </c>
      <c r="H672" s="281">
        <v>644</v>
      </c>
      <c r="I672" s="281">
        <v>998</v>
      </c>
      <c r="J672" s="281">
        <v>945</v>
      </c>
      <c r="K672" s="281">
        <v>1134</v>
      </c>
      <c r="L672" s="281">
        <v>1141</v>
      </c>
      <c r="M672" s="281">
        <v>1099</v>
      </c>
      <c r="N672" s="281">
        <v>1092</v>
      </c>
      <c r="O672" s="281">
        <v>1265</v>
      </c>
      <c r="P672" s="281">
        <v>676</v>
      </c>
      <c r="Q672" s="281">
        <v>886</v>
      </c>
      <c r="R672" s="281">
        <v>1161</v>
      </c>
      <c r="S672" s="281">
        <v>1003</v>
      </c>
      <c r="T672" s="281">
        <v>760</v>
      </c>
    </row>
    <row r="673" spans="1:20" x14ac:dyDescent="0.2">
      <c r="A673" s="278" t="s">
        <v>1938</v>
      </c>
      <c r="B673" s="281">
        <v>30436</v>
      </c>
      <c r="C673" s="281">
        <v>48424</v>
      </c>
      <c r="D673" s="281">
        <v>61067</v>
      </c>
      <c r="E673" s="281">
        <v>57076</v>
      </c>
      <c r="F673" s="281">
        <v>92323</v>
      </c>
      <c r="G673" s="281">
        <v>86538</v>
      </c>
      <c r="H673" s="281">
        <v>139780</v>
      </c>
      <c r="I673" s="281">
        <v>114396</v>
      </c>
      <c r="J673" s="281">
        <v>125036</v>
      </c>
      <c r="K673" s="281">
        <v>161476</v>
      </c>
      <c r="L673" s="281">
        <v>214800</v>
      </c>
      <c r="M673" s="281">
        <v>305947</v>
      </c>
      <c r="N673" s="281">
        <v>323059</v>
      </c>
      <c r="O673" s="281">
        <v>362191</v>
      </c>
      <c r="P673" s="281">
        <v>306767</v>
      </c>
      <c r="Q673" s="281">
        <v>346799</v>
      </c>
      <c r="R673" s="281">
        <v>446769</v>
      </c>
      <c r="S673" s="281">
        <v>414606</v>
      </c>
      <c r="T673" s="281">
        <v>323067</v>
      </c>
    </row>
    <row r="674" spans="1:20" x14ac:dyDescent="0.2">
      <c r="A674" s="278" t="s">
        <v>1939</v>
      </c>
      <c r="B674" s="281">
        <v>5586</v>
      </c>
      <c r="C674" s="281">
        <v>15779</v>
      </c>
      <c r="D674" s="281">
        <v>9961</v>
      </c>
      <c r="E674" s="281">
        <v>22639</v>
      </c>
      <c r="F674" s="281">
        <v>21865</v>
      </c>
      <c r="G674" s="281">
        <v>35916</v>
      </c>
      <c r="H674" s="281">
        <v>48727</v>
      </c>
      <c r="I674" s="281">
        <v>55732</v>
      </c>
      <c r="J674" s="281">
        <v>66712</v>
      </c>
      <c r="K674" s="281">
        <v>111225</v>
      </c>
      <c r="L674" s="281">
        <v>139443</v>
      </c>
      <c r="M674" s="281">
        <v>150593</v>
      </c>
      <c r="N674" s="281">
        <v>169661</v>
      </c>
      <c r="O674" s="281">
        <v>204798</v>
      </c>
      <c r="P674" s="281">
        <v>199690</v>
      </c>
      <c r="Q674" s="281">
        <v>223180</v>
      </c>
      <c r="R674" s="281">
        <v>293474</v>
      </c>
      <c r="S674" s="281">
        <v>274195</v>
      </c>
      <c r="T674" s="281">
        <v>253772</v>
      </c>
    </row>
    <row r="675" spans="1:20" x14ac:dyDescent="0.2">
      <c r="A675" s="278" t="s">
        <v>1940</v>
      </c>
      <c r="B675" s="281">
        <v>1991</v>
      </c>
      <c r="C675" s="281">
        <v>4563</v>
      </c>
      <c r="D675" s="281">
        <v>10544</v>
      </c>
      <c r="E675" s="281">
        <v>10376</v>
      </c>
      <c r="F675" s="281">
        <v>39094</v>
      </c>
      <c r="G675" s="281">
        <v>47010</v>
      </c>
      <c r="H675" s="281">
        <v>32678</v>
      </c>
      <c r="I675" s="281">
        <v>29231</v>
      </c>
      <c r="J675" s="281">
        <v>23091</v>
      </c>
      <c r="K675" s="281">
        <v>28147</v>
      </c>
      <c r="L675" s="281">
        <v>35990</v>
      </c>
      <c r="M675" s="281">
        <v>43319</v>
      </c>
      <c r="N675" s="281">
        <v>75613</v>
      </c>
      <c r="O675" s="281">
        <v>94625</v>
      </c>
      <c r="P675" s="281">
        <v>97957</v>
      </c>
      <c r="Q675" s="281">
        <v>120750</v>
      </c>
      <c r="R675" s="281">
        <v>152067</v>
      </c>
      <c r="S675" s="281">
        <v>129495</v>
      </c>
      <c r="T675" s="281">
        <v>145522</v>
      </c>
    </row>
    <row r="676" spans="1:20" x14ac:dyDescent="0.2">
      <c r="A676" s="278" t="s">
        <v>1941</v>
      </c>
      <c r="B676" s="281" t="s">
        <v>356</v>
      </c>
      <c r="C676" s="281" t="s">
        <v>356</v>
      </c>
      <c r="D676" s="281" t="s">
        <v>356</v>
      </c>
      <c r="E676" s="281">
        <v>2</v>
      </c>
      <c r="F676" s="281" t="s">
        <v>356</v>
      </c>
      <c r="G676" s="281">
        <v>3</v>
      </c>
      <c r="H676" s="281">
        <v>0</v>
      </c>
      <c r="I676" s="281">
        <v>1</v>
      </c>
      <c r="J676" s="281">
        <v>13</v>
      </c>
      <c r="K676" s="281">
        <v>10</v>
      </c>
      <c r="L676" s="281">
        <v>55</v>
      </c>
      <c r="M676" s="281">
        <v>3</v>
      </c>
      <c r="N676" s="281">
        <v>19</v>
      </c>
      <c r="O676" s="281">
        <v>30</v>
      </c>
      <c r="P676" s="281">
        <v>84</v>
      </c>
      <c r="Q676" s="281">
        <v>193</v>
      </c>
      <c r="R676" s="281">
        <v>298</v>
      </c>
      <c r="S676" s="281">
        <v>416</v>
      </c>
      <c r="T676" s="281">
        <v>665</v>
      </c>
    </row>
    <row r="677" spans="1:20" x14ac:dyDescent="0.2">
      <c r="A677" s="278" t="s">
        <v>1942</v>
      </c>
      <c r="B677" s="281">
        <v>204635</v>
      </c>
      <c r="C677" s="281">
        <v>215182</v>
      </c>
      <c r="D677" s="281">
        <v>267468</v>
      </c>
      <c r="E677" s="281">
        <v>217317</v>
      </c>
      <c r="F677" s="281">
        <v>179103</v>
      </c>
      <c r="G677" s="281">
        <v>271590</v>
      </c>
      <c r="H677" s="281">
        <v>333957</v>
      </c>
      <c r="I677" s="281">
        <v>312220</v>
      </c>
      <c r="J677" s="281">
        <v>344857</v>
      </c>
      <c r="K677" s="281">
        <v>414184</v>
      </c>
      <c r="L677" s="281">
        <v>503815</v>
      </c>
      <c r="M677" s="281">
        <v>545930</v>
      </c>
      <c r="N677" s="281">
        <v>590786</v>
      </c>
      <c r="O677" s="281">
        <v>711688</v>
      </c>
      <c r="P677" s="281">
        <v>692218</v>
      </c>
      <c r="Q677" s="281">
        <v>698710</v>
      </c>
      <c r="R677" s="281">
        <v>679154</v>
      </c>
      <c r="S677" s="281">
        <v>641671</v>
      </c>
      <c r="T677" s="281">
        <v>615769</v>
      </c>
    </row>
    <row r="678" spans="1:20" x14ac:dyDescent="0.2">
      <c r="A678" s="278" t="s">
        <v>1943</v>
      </c>
      <c r="B678" s="281">
        <v>79556</v>
      </c>
      <c r="C678" s="281">
        <v>101121</v>
      </c>
      <c r="D678" s="281">
        <v>146137</v>
      </c>
      <c r="E678" s="281">
        <v>173001</v>
      </c>
      <c r="F678" s="281">
        <v>203679</v>
      </c>
      <c r="G678" s="281">
        <v>268265</v>
      </c>
      <c r="H678" s="281">
        <v>361305</v>
      </c>
      <c r="I678" s="281">
        <v>388055</v>
      </c>
      <c r="J678" s="281">
        <v>425424</v>
      </c>
      <c r="K678" s="281">
        <v>584398</v>
      </c>
      <c r="L678" s="281">
        <v>735304</v>
      </c>
      <c r="M678" s="281">
        <v>688607</v>
      </c>
      <c r="N678" s="281">
        <v>1703924</v>
      </c>
      <c r="O678" s="281">
        <v>2720833</v>
      </c>
      <c r="P678" s="281">
        <v>2281669</v>
      </c>
      <c r="Q678" s="281">
        <v>5607631</v>
      </c>
      <c r="R678" s="281">
        <v>4044052</v>
      </c>
      <c r="S678" s="281">
        <v>4109633</v>
      </c>
      <c r="T678" s="281">
        <v>3983367</v>
      </c>
    </row>
    <row r="679" spans="1:20" x14ac:dyDescent="0.2">
      <c r="A679" s="278" t="s">
        <v>1944</v>
      </c>
      <c r="B679" s="281">
        <v>776</v>
      </c>
      <c r="C679" s="281">
        <v>316</v>
      </c>
      <c r="D679" s="281">
        <v>510</v>
      </c>
      <c r="E679" s="281">
        <v>1085</v>
      </c>
      <c r="F679" s="281">
        <v>3605</v>
      </c>
      <c r="G679" s="281">
        <v>3033</v>
      </c>
      <c r="H679" s="281">
        <v>2064</v>
      </c>
      <c r="I679" s="281">
        <v>5767</v>
      </c>
      <c r="J679" s="281">
        <v>28498</v>
      </c>
      <c r="K679" s="281">
        <v>8986</v>
      </c>
      <c r="L679" s="281">
        <v>8869</v>
      </c>
      <c r="M679" s="281">
        <v>7933</v>
      </c>
      <c r="N679" s="281">
        <v>18191</v>
      </c>
      <c r="O679" s="281">
        <v>20542</v>
      </c>
      <c r="P679" s="281">
        <v>13577</v>
      </c>
      <c r="Q679" s="281">
        <v>19958</v>
      </c>
      <c r="R679" s="281">
        <v>22550</v>
      </c>
      <c r="S679" s="281">
        <v>23496</v>
      </c>
      <c r="T679" s="281">
        <v>21179</v>
      </c>
    </row>
    <row r="680" spans="1:20" x14ac:dyDescent="0.2">
      <c r="A680" s="278" t="s">
        <v>1945</v>
      </c>
      <c r="B680" s="281">
        <v>820</v>
      </c>
      <c r="C680" s="281">
        <v>675</v>
      </c>
      <c r="D680" s="281">
        <v>278</v>
      </c>
      <c r="E680" s="281">
        <v>504</v>
      </c>
      <c r="F680" s="281">
        <v>524</v>
      </c>
      <c r="G680" s="281">
        <v>1921</v>
      </c>
      <c r="H680" s="281">
        <v>1981</v>
      </c>
      <c r="I680" s="281">
        <v>856</v>
      </c>
      <c r="J680" s="281">
        <v>1372</v>
      </c>
      <c r="K680" s="281">
        <v>2150</v>
      </c>
      <c r="L680" s="281">
        <v>1801</v>
      </c>
      <c r="M680" s="281">
        <v>2600</v>
      </c>
      <c r="N680" s="281">
        <v>3889</v>
      </c>
      <c r="O680" s="281">
        <v>6344</v>
      </c>
      <c r="P680" s="281">
        <v>6883</v>
      </c>
      <c r="Q680" s="281">
        <v>9916</v>
      </c>
      <c r="R680" s="281">
        <v>14691</v>
      </c>
      <c r="S680" s="281">
        <v>14459</v>
      </c>
      <c r="T680" s="281">
        <v>13221</v>
      </c>
    </row>
    <row r="681" spans="1:20" x14ac:dyDescent="0.2">
      <c r="A681" s="278" t="s">
        <v>1946</v>
      </c>
      <c r="B681" s="281">
        <v>39</v>
      </c>
      <c r="C681" s="281">
        <v>60</v>
      </c>
      <c r="D681" s="281">
        <v>969</v>
      </c>
      <c r="E681" s="281">
        <v>444</v>
      </c>
      <c r="F681" s="281">
        <v>1181</v>
      </c>
      <c r="G681" s="281">
        <v>1726</v>
      </c>
      <c r="H681" s="281">
        <v>1352</v>
      </c>
      <c r="I681" s="281">
        <v>1148</v>
      </c>
      <c r="J681" s="281">
        <v>1560</v>
      </c>
      <c r="K681" s="281">
        <v>1969</v>
      </c>
      <c r="L681" s="281">
        <v>2913</v>
      </c>
      <c r="M681" s="281">
        <v>3811</v>
      </c>
      <c r="N681" s="281">
        <v>4215</v>
      </c>
      <c r="O681" s="281">
        <v>8761</v>
      </c>
      <c r="P681" s="281">
        <v>8950</v>
      </c>
      <c r="Q681" s="281">
        <v>12479</v>
      </c>
      <c r="R681" s="281">
        <v>15749</v>
      </c>
      <c r="S681" s="281">
        <v>13879</v>
      </c>
      <c r="T681" s="281">
        <v>16401</v>
      </c>
    </row>
    <row r="682" spans="1:20" x14ac:dyDescent="0.2">
      <c r="A682" s="278" t="s">
        <v>1947</v>
      </c>
      <c r="B682" s="281">
        <v>161</v>
      </c>
      <c r="C682" s="281">
        <v>150</v>
      </c>
      <c r="D682" s="281">
        <v>235</v>
      </c>
      <c r="E682" s="281">
        <v>329</v>
      </c>
      <c r="F682" s="281">
        <v>351</v>
      </c>
      <c r="G682" s="281">
        <v>822</v>
      </c>
      <c r="H682" s="281">
        <v>3417</v>
      </c>
      <c r="I682" s="281">
        <v>266</v>
      </c>
      <c r="J682" s="281">
        <v>695</v>
      </c>
      <c r="K682" s="281">
        <v>1559</v>
      </c>
      <c r="L682" s="281">
        <v>353</v>
      </c>
      <c r="M682" s="281">
        <v>1787</v>
      </c>
      <c r="N682" s="281">
        <v>4525</v>
      </c>
      <c r="O682" s="281">
        <v>3811</v>
      </c>
      <c r="P682" s="281">
        <v>3358</v>
      </c>
      <c r="Q682" s="281">
        <v>5446</v>
      </c>
      <c r="R682" s="281">
        <v>5311</v>
      </c>
      <c r="S682" s="281">
        <v>4379</v>
      </c>
      <c r="T682" s="281">
        <v>5356</v>
      </c>
    </row>
    <row r="683" spans="1:20" x14ac:dyDescent="0.2">
      <c r="A683" s="278" t="s">
        <v>1948</v>
      </c>
      <c r="B683" s="281">
        <v>6</v>
      </c>
      <c r="C683" s="281">
        <v>1</v>
      </c>
      <c r="D683" s="281">
        <v>410</v>
      </c>
      <c r="E683" s="281">
        <v>117</v>
      </c>
      <c r="F683" s="281">
        <v>666</v>
      </c>
      <c r="G683" s="281">
        <v>178</v>
      </c>
      <c r="H683" s="281">
        <v>216</v>
      </c>
      <c r="I683" s="281">
        <v>35</v>
      </c>
      <c r="J683" s="281">
        <v>841</v>
      </c>
      <c r="K683" s="281">
        <v>3777</v>
      </c>
      <c r="L683" s="281">
        <v>1151</v>
      </c>
      <c r="M683" s="281">
        <v>2394</v>
      </c>
      <c r="N683" s="281">
        <v>4676</v>
      </c>
      <c r="O683" s="281">
        <v>3463</v>
      </c>
      <c r="P683" s="281">
        <v>3406</v>
      </c>
      <c r="Q683" s="281">
        <v>7314</v>
      </c>
      <c r="R683" s="281">
        <v>16717</v>
      </c>
      <c r="S683" s="281">
        <v>20897</v>
      </c>
      <c r="T683" s="281">
        <v>28062</v>
      </c>
    </row>
    <row r="684" spans="1:20" x14ac:dyDescent="0.2">
      <c r="A684" s="278" t="s">
        <v>1949</v>
      </c>
      <c r="B684" s="281">
        <v>16</v>
      </c>
      <c r="C684" s="281">
        <v>15</v>
      </c>
      <c r="D684" s="281">
        <v>398</v>
      </c>
      <c r="E684" s="281">
        <v>427</v>
      </c>
      <c r="F684" s="281">
        <v>146</v>
      </c>
      <c r="G684" s="281">
        <v>3467</v>
      </c>
      <c r="H684" s="281">
        <v>4021</v>
      </c>
      <c r="I684" s="281">
        <v>2440</v>
      </c>
      <c r="J684" s="281">
        <v>2202</v>
      </c>
      <c r="K684" s="281">
        <v>144</v>
      </c>
      <c r="L684" s="281">
        <v>11486</v>
      </c>
      <c r="M684" s="281">
        <v>12832</v>
      </c>
      <c r="N684" s="281">
        <v>8655</v>
      </c>
      <c r="O684" s="281">
        <v>19372</v>
      </c>
      <c r="P684" s="281">
        <v>21390</v>
      </c>
      <c r="Q684" s="281">
        <v>23358</v>
      </c>
      <c r="R684" s="281">
        <v>29706</v>
      </c>
      <c r="S684" s="281">
        <v>22290</v>
      </c>
      <c r="T684" s="281">
        <v>41208</v>
      </c>
    </row>
    <row r="685" spans="1:20" x14ac:dyDescent="0.2">
      <c r="A685" s="278" t="s">
        <v>1950</v>
      </c>
      <c r="B685" s="281">
        <v>1088</v>
      </c>
      <c r="C685" s="281">
        <v>2069</v>
      </c>
      <c r="D685" s="281">
        <v>7251</v>
      </c>
      <c r="E685" s="281">
        <v>3451</v>
      </c>
      <c r="F685" s="281">
        <v>6378</v>
      </c>
      <c r="G685" s="281">
        <v>9672</v>
      </c>
      <c r="H685" s="281">
        <v>15395</v>
      </c>
      <c r="I685" s="281">
        <v>49044</v>
      </c>
      <c r="J685" s="281">
        <v>42877</v>
      </c>
      <c r="K685" s="281">
        <v>61259</v>
      </c>
      <c r="L685" s="281">
        <v>49782</v>
      </c>
      <c r="M685" s="281">
        <v>52959</v>
      </c>
      <c r="N685" s="281">
        <v>47610</v>
      </c>
      <c r="O685" s="281">
        <v>59849</v>
      </c>
      <c r="P685" s="281">
        <v>66313</v>
      </c>
      <c r="Q685" s="281">
        <v>58051</v>
      </c>
      <c r="R685" s="281">
        <v>73828</v>
      </c>
      <c r="S685" s="281">
        <v>101082</v>
      </c>
      <c r="T685" s="281">
        <v>43519</v>
      </c>
    </row>
    <row r="686" spans="1:20" x14ac:dyDescent="0.2">
      <c r="A686" s="278" t="s">
        <v>1951</v>
      </c>
      <c r="B686" s="281">
        <v>51</v>
      </c>
      <c r="C686" s="281" t="s">
        <v>356</v>
      </c>
      <c r="D686" s="281">
        <v>792</v>
      </c>
      <c r="E686" s="281">
        <v>1264</v>
      </c>
      <c r="F686" s="281">
        <v>421</v>
      </c>
      <c r="G686" s="281">
        <v>802</v>
      </c>
      <c r="H686" s="281">
        <v>19</v>
      </c>
      <c r="I686" s="281">
        <v>14</v>
      </c>
      <c r="J686" s="281">
        <v>56</v>
      </c>
      <c r="K686" s="281">
        <v>141</v>
      </c>
      <c r="L686" s="281">
        <v>261</v>
      </c>
      <c r="M686" s="281">
        <v>326</v>
      </c>
      <c r="N686" s="281">
        <v>671</v>
      </c>
      <c r="O686" s="281">
        <v>1283</v>
      </c>
      <c r="P686" s="281">
        <v>1862</v>
      </c>
      <c r="Q686" s="281">
        <v>1859</v>
      </c>
      <c r="R686" s="281">
        <v>2479</v>
      </c>
      <c r="S686" s="281">
        <v>2147</v>
      </c>
      <c r="T686" s="281">
        <v>2437</v>
      </c>
    </row>
    <row r="687" spans="1:20" x14ac:dyDescent="0.2">
      <c r="A687" s="278" t="s">
        <v>1952</v>
      </c>
      <c r="B687" s="281">
        <v>364001</v>
      </c>
      <c r="C687" s="281">
        <v>422264</v>
      </c>
      <c r="D687" s="281">
        <v>576989</v>
      </c>
      <c r="E687" s="281">
        <v>795938</v>
      </c>
      <c r="F687" s="281">
        <v>840669</v>
      </c>
      <c r="G687" s="281">
        <v>972807</v>
      </c>
      <c r="H687" s="281">
        <v>1212741</v>
      </c>
      <c r="I687" s="281">
        <v>1588994</v>
      </c>
      <c r="J687" s="281">
        <v>1755433</v>
      </c>
      <c r="K687" s="281">
        <v>1968858</v>
      </c>
      <c r="L687" s="281">
        <v>2383276</v>
      </c>
      <c r="M687" s="281">
        <v>2123296</v>
      </c>
      <c r="N687" s="281">
        <v>2592104</v>
      </c>
      <c r="O687" s="281">
        <v>4036987</v>
      </c>
      <c r="P687" s="281">
        <v>4415504</v>
      </c>
      <c r="Q687" s="281">
        <v>3966783</v>
      </c>
      <c r="R687" s="281">
        <v>4159351</v>
      </c>
      <c r="S687" s="281">
        <v>3325866</v>
      </c>
      <c r="T687" s="281">
        <v>3226015</v>
      </c>
    </row>
    <row r="688" spans="1:20" x14ac:dyDescent="0.2">
      <c r="A688" s="278" t="s">
        <v>1953</v>
      </c>
      <c r="B688" s="281">
        <v>18494</v>
      </c>
      <c r="C688" s="281">
        <v>34033</v>
      </c>
      <c r="D688" s="281">
        <v>45459</v>
      </c>
      <c r="E688" s="281">
        <v>61044</v>
      </c>
      <c r="F688" s="281">
        <v>70632</v>
      </c>
      <c r="G688" s="281">
        <v>124607</v>
      </c>
      <c r="H688" s="281">
        <v>104461</v>
      </c>
      <c r="I688" s="281">
        <v>78480</v>
      </c>
      <c r="J688" s="281">
        <v>43717</v>
      </c>
      <c r="K688" s="281">
        <v>66563</v>
      </c>
      <c r="L688" s="281">
        <v>119402</v>
      </c>
      <c r="M688" s="281">
        <v>217601</v>
      </c>
      <c r="N688" s="281">
        <v>216320</v>
      </c>
      <c r="O688" s="281">
        <v>326247</v>
      </c>
      <c r="P688" s="281">
        <v>303148</v>
      </c>
      <c r="Q688" s="281">
        <v>327287</v>
      </c>
      <c r="R688" s="281">
        <v>348354</v>
      </c>
      <c r="S688" s="281">
        <v>355580</v>
      </c>
      <c r="T688" s="281">
        <v>249080</v>
      </c>
    </row>
    <row r="689" spans="1:20" x14ac:dyDescent="0.2">
      <c r="A689" s="278" t="s">
        <v>1954</v>
      </c>
      <c r="B689" s="281">
        <v>196</v>
      </c>
      <c r="C689" s="281">
        <v>1014</v>
      </c>
      <c r="D689" s="281">
        <v>1430</v>
      </c>
      <c r="E689" s="281">
        <v>1270</v>
      </c>
      <c r="F689" s="281">
        <v>2955</v>
      </c>
      <c r="G689" s="281">
        <v>3603</v>
      </c>
      <c r="H689" s="281">
        <v>4196</v>
      </c>
      <c r="I689" s="281">
        <v>5724</v>
      </c>
      <c r="J689" s="281">
        <v>9490</v>
      </c>
      <c r="K689" s="281">
        <v>11055</v>
      </c>
      <c r="L689" s="281">
        <v>13156</v>
      </c>
      <c r="M689" s="281">
        <v>12647</v>
      </c>
      <c r="N689" s="281">
        <v>17657</v>
      </c>
      <c r="O689" s="281">
        <v>20204</v>
      </c>
      <c r="P689" s="281">
        <v>25603</v>
      </c>
      <c r="Q689" s="281">
        <v>30280</v>
      </c>
      <c r="R689" s="281">
        <v>33146</v>
      </c>
      <c r="S689" s="281">
        <v>28951</v>
      </c>
      <c r="T689" s="281">
        <v>43686</v>
      </c>
    </row>
    <row r="690" spans="1:20" x14ac:dyDescent="0.2">
      <c r="A690" s="278" t="s">
        <v>1955</v>
      </c>
      <c r="B690" s="281">
        <v>40</v>
      </c>
      <c r="C690" s="281">
        <v>530</v>
      </c>
      <c r="D690" s="281">
        <v>507</v>
      </c>
      <c r="E690" s="281">
        <v>512</v>
      </c>
      <c r="F690" s="281">
        <v>575</v>
      </c>
      <c r="G690" s="281">
        <v>681</v>
      </c>
      <c r="H690" s="281">
        <v>2190</v>
      </c>
      <c r="I690" s="281">
        <v>4383</v>
      </c>
      <c r="J690" s="281">
        <v>5503</v>
      </c>
      <c r="K690" s="281">
        <v>6763</v>
      </c>
      <c r="L690" s="281">
        <v>6784</v>
      </c>
      <c r="M690" s="281">
        <v>7486</v>
      </c>
      <c r="N690" s="281">
        <v>5089</v>
      </c>
      <c r="O690" s="281">
        <v>7953</v>
      </c>
      <c r="P690" s="281">
        <v>7451</v>
      </c>
      <c r="Q690" s="281">
        <v>10427</v>
      </c>
      <c r="R690" s="281">
        <v>10066</v>
      </c>
      <c r="S690" s="281">
        <v>11179</v>
      </c>
      <c r="T690" s="281">
        <v>16144</v>
      </c>
    </row>
    <row r="691" spans="1:20" x14ac:dyDescent="0.2">
      <c r="A691" s="278" t="s">
        <v>1956</v>
      </c>
      <c r="B691" s="281">
        <v>2605</v>
      </c>
      <c r="C691" s="281">
        <v>7214</v>
      </c>
      <c r="D691" s="281">
        <v>8295</v>
      </c>
      <c r="E691" s="281">
        <v>9213</v>
      </c>
      <c r="F691" s="281">
        <v>15461</v>
      </c>
      <c r="G691" s="281">
        <v>29722</v>
      </c>
      <c r="H691" s="281">
        <v>44224</v>
      </c>
      <c r="I691" s="281">
        <v>37178</v>
      </c>
      <c r="J691" s="281">
        <v>51670</v>
      </c>
      <c r="K691" s="281">
        <v>83080</v>
      </c>
      <c r="L691" s="281">
        <v>100270</v>
      </c>
      <c r="M691" s="281">
        <v>113150</v>
      </c>
      <c r="N691" s="281">
        <v>172801</v>
      </c>
      <c r="O691" s="281">
        <v>231793</v>
      </c>
      <c r="P691" s="281">
        <v>240699</v>
      </c>
      <c r="Q691" s="281">
        <v>261492</v>
      </c>
      <c r="R691" s="281">
        <v>298669</v>
      </c>
      <c r="S691" s="281">
        <v>278045</v>
      </c>
      <c r="T691" s="281">
        <v>295154</v>
      </c>
    </row>
    <row r="692" spans="1:20" x14ac:dyDescent="0.2">
      <c r="A692" s="278" t="s">
        <v>1957</v>
      </c>
      <c r="B692" s="281">
        <v>233</v>
      </c>
      <c r="C692" s="281">
        <v>197</v>
      </c>
      <c r="D692" s="281">
        <v>1430</v>
      </c>
      <c r="E692" s="281">
        <v>1289</v>
      </c>
      <c r="F692" s="281">
        <v>3787</v>
      </c>
      <c r="G692" s="281">
        <v>12212</v>
      </c>
      <c r="H692" s="281">
        <v>12853</v>
      </c>
      <c r="I692" s="281">
        <v>18302</v>
      </c>
      <c r="J692" s="281">
        <v>33640</v>
      </c>
      <c r="K692" s="281">
        <v>73531</v>
      </c>
      <c r="L692" s="281">
        <v>98373</v>
      </c>
      <c r="M692" s="281">
        <v>89745</v>
      </c>
      <c r="N692" s="281">
        <v>179056</v>
      </c>
      <c r="O692" s="281">
        <v>345735</v>
      </c>
      <c r="P692" s="281">
        <v>365523</v>
      </c>
      <c r="Q692" s="281">
        <v>345816</v>
      </c>
      <c r="R692" s="281">
        <v>337608</v>
      </c>
      <c r="S692" s="281">
        <v>223732</v>
      </c>
      <c r="T692" s="281">
        <v>241017</v>
      </c>
    </row>
    <row r="693" spans="1:20" x14ac:dyDescent="0.2">
      <c r="A693" s="278" t="s">
        <v>1958</v>
      </c>
      <c r="B693" s="281">
        <v>12</v>
      </c>
      <c r="C693" s="281">
        <v>46</v>
      </c>
      <c r="D693" s="281">
        <v>84</v>
      </c>
      <c r="E693" s="281">
        <v>15</v>
      </c>
      <c r="F693" s="281">
        <v>64</v>
      </c>
      <c r="G693" s="281">
        <v>1473</v>
      </c>
      <c r="H693" s="281">
        <v>147</v>
      </c>
      <c r="I693" s="281">
        <v>1265</v>
      </c>
      <c r="J693" s="281">
        <v>287</v>
      </c>
      <c r="K693" s="281">
        <v>983</v>
      </c>
      <c r="L693" s="281">
        <v>1328</v>
      </c>
      <c r="M693" s="281">
        <v>2418</v>
      </c>
      <c r="N693" s="281">
        <v>9176</v>
      </c>
      <c r="O693" s="281">
        <v>15431</v>
      </c>
      <c r="P693" s="281">
        <v>13978</v>
      </c>
      <c r="Q693" s="281">
        <v>10797</v>
      </c>
      <c r="R693" s="281">
        <v>9058</v>
      </c>
      <c r="S693" s="281">
        <v>13270</v>
      </c>
      <c r="T693" s="281">
        <v>4671</v>
      </c>
    </row>
    <row r="694" spans="1:20" x14ac:dyDescent="0.2">
      <c r="A694" s="278" t="s">
        <v>1959</v>
      </c>
      <c r="B694" s="281">
        <v>13</v>
      </c>
      <c r="C694" s="281" t="s">
        <v>356</v>
      </c>
      <c r="D694" s="281" t="s">
        <v>356</v>
      </c>
      <c r="E694" s="281" t="s">
        <v>356</v>
      </c>
      <c r="F694" s="281" t="s">
        <v>356</v>
      </c>
      <c r="G694" s="281" t="s">
        <v>356</v>
      </c>
      <c r="H694" s="281">
        <v>78</v>
      </c>
      <c r="I694" s="281">
        <v>10341</v>
      </c>
      <c r="J694" s="281">
        <v>12010</v>
      </c>
      <c r="K694" s="281">
        <v>2729</v>
      </c>
      <c r="L694" s="281">
        <v>661</v>
      </c>
      <c r="M694" s="281">
        <v>1420</v>
      </c>
      <c r="N694" s="281">
        <v>1760</v>
      </c>
      <c r="O694" s="281">
        <v>2989</v>
      </c>
      <c r="P694" s="281">
        <v>2330</v>
      </c>
      <c r="Q694" s="281">
        <v>2088</v>
      </c>
      <c r="R694" s="281">
        <v>3724</v>
      </c>
      <c r="S694" s="281">
        <v>5373</v>
      </c>
      <c r="T694" s="281">
        <v>4355</v>
      </c>
    </row>
    <row r="695" spans="1:20" x14ac:dyDescent="0.2">
      <c r="A695" s="278" t="s">
        <v>1960</v>
      </c>
      <c r="B695" s="281" t="s">
        <v>356</v>
      </c>
      <c r="C695" s="281" t="s">
        <v>356</v>
      </c>
      <c r="D695" s="281" t="s">
        <v>356</v>
      </c>
      <c r="E695" s="281" t="s">
        <v>356</v>
      </c>
      <c r="F695" s="281" t="s">
        <v>356</v>
      </c>
      <c r="G695" s="281" t="s">
        <v>356</v>
      </c>
      <c r="H695" s="281" t="s">
        <v>356</v>
      </c>
      <c r="I695" s="281">
        <v>0</v>
      </c>
      <c r="J695" s="281" t="s">
        <v>356</v>
      </c>
      <c r="K695" s="281" t="s">
        <v>356</v>
      </c>
      <c r="L695" s="281" t="s">
        <v>356</v>
      </c>
      <c r="M695" s="281" t="s">
        <v>356</v>
      </c>
      <c r="N695" s="281">
        <v>2</v>
      </c>
      <c r="O695" s="281">
        <v>1</v>
      </c>
      <c r="P695" s="281">
        <v>7</v>
      </c>
      <c r="Q695" s="281">
        <v>0</v>
      </c>
      <c r="R695" s="281" t="s">
        <v>356</v>
      </c>
      <c r="S695" s="281" t="s">
        <v>356</v>
      </c>
      <c r="T695" s="281">
        <v>3</v>
      </c>
    </row>
    <row r="696" spans="1:20" x14ac:dyDescent="0.2">
      <c r="A696" s="278" t="s">
        <v>1961</v>
      </c>
      <c r="B696" s="281" t="s">
        <v>356</v>
      </c>
      <c r="C696" s="281" t="s">
        <v>356</v>
      </c>
      <c r="D696" s="281" t="s">
        <v>356</v>
      </c>
      <c r="E696" s="281" t="s">
        <v>356</v>
      </c>
      <c r="F696" s="281" t="s">
        <v>356</v>
      </c>
      <c r="G696" s="281" t="s">
        <v>356</v>
      </c>
      <c r="H696" s="281" t="s">
        <v>356</v>
      </c>
      <c r="I696" s="281">
        <v>0</v>
      </c>
      <c r="J696" s="281">
        <v>433</v>
      </c>
      <c r="K696" s="281">
        <v>688</v>
      </c>
      <c r="L696" s="281">
        <v>826</v>
      </c>
      <c r="M696" s="281">
        <v>668</v>
      </c>
      <c r="N696" s="281">
        <v>1394</v>
      </c>
      <c r="O696" s="281">
        <v>2713</v>
      </c>
      <c r="P696" s="281">
        <v>4953</v>
      </c>
      <c r="Q696" s="281">
        <v>7457</v>
      </c>
      <c r="R696" s="281">
        <v>10503</v>
      </c>
      <c r="S696" s="281">
        <v>12735</v>
      </c>
      <c r="T696" s="281">
        <v>10311</v>
      </c>
    </row>
    <row r="697" spans="1:20" x14ac:dyDescent="0.2">
      <c r="A697" s="278" t="s">
        <v>1962</v>
      </c>
      <c r="B697" s="281" t="s">
        <v>356</v>
      </c>
      <c r="C697" s="281" t="s">
        <v>356</v>
      </c>
      <c r="D697" s="281" t="s">
        <v>356</v>
      </c>
      <c r="E697" s="281" t="s">
        <v>356</v>
      </c>
      <c r="F697" s="281" t="s">
        <v>356</v>
      </c>
      <c r="G697" s="281" t="s">
        <v>356</v>
      </c>
      <c r="H697" s="281" t="s">
        <v>356</v>
      </c>
      <c r="I697" s="281" t="s">
        <v>356</v>
      </c>
      <c r="J697" s="281" t="s">
        <v>356</v>
      </c>
      <c r="K697" s="281">
        <v>1312</v>
      </c>
      <c r="L697" s="281">
        <v>1228</v>
      </c>
      <c r="M697" s="281">
        <v>2923</v>
      </c>
      <c r="N697" s="281">
        <v>5512</v>
      </c>
      <c r="O697" s="281">
        <v>7789</v>
      </c>
      <c r="P697" s="281">
        <v>10135</v>
      </c>
      <c r="Q697" s="281">
        <v>18013</v>
      </c>
      <c r="R697" s="281">
        <v>11274</v>
      </c>
      <c r="S697" s="281">
        <v>13374</v>
      </c>
      <c r="T697" s="281">
        <v>16270</v>
      </c>
    </row>
    <row r="698" spans="1:20" x14ac:dyDescent="0.2">
      <c r="A698" s="278" t="s">
        <v>1963</v>
      </c>
      <c r="B698" s="281" t="s">
        <v>356</v>
      </c>
      <c r="C698" s="281" t="s">
        <v>356</v>
      </c>
      <c r="D698" s="281" t="s">
        <v>356</v>
      </c>
      <c r="E698" s="281" t="s">
        <v>356</v>
      </c>
      <c r="F698" s="281" t="s">
        <v>356</v>
      </c>
      <c r="G698" s="281" t="s">
        <v>356</v>
      </c>
      <c r="H698" s="281" t="s">
        <v>356</v>
      </c>
      <c r="I698" s="281" t="s">
        <v>356</v>
      </c>
      <c r="J698" s="281" t="s">
        <v>356</v>
      </c>
      <c r="K698" s="281">
        <v>135</v>
      </c>
      <c r="L698" s="281">
        <v>213</v>
      </c>
      <c r="M698" s="281">
        <v>74</v>
      </c>
      <c r="N698" s="281">
        <v>307</v>
      </c>
      <c r="O698" s="281">
        <v>1206</v>
      </c>
      <c r="P698" s="281">
        <v>2202</v>
      </c>
      <c r="Q698" s="281">
        <v>1614</v>
      </c>
      <c r="R698" s="281">
        <v>5356</v>
      </c>
      <c r="S698" s="281">
        <v>2427</v>
      </c>
      <c r="T698" s="281">
        <v>3258</v>
      </c>
    </row>
    <row r="699" spans="1:20" x14ac:dyDescent="0.2">
      <c r="A699" s="280" t="s">
        <v>1964</v>
      </c>
      <c r="B699" s="281">
        <v>298920</v>
      </c>
      <c r="C699" s="281">
        <v>299234</v>
      </c>
      <c r="D699" s="281">
        <v>541028</v>
      </c>
      <c r="E699" s="281">
        <v>670215</v>
      </c>
      <c r="F699" s="281">
        <v>833616</v>
      </c>
      <c r="G699" s="281">
        <v>1492938</v>
      </c>
      <c r="H699" s="281">
        <v>2176254</v>
      </c>
      <c r="I699" s="281">
        <v>2678527</v>
      </c>
      <c r="J699" s="281">
        <v>3417519</v>
      </c>
      <c r="K699" s="281">
        <v>5111090</v>
      </c>
      <c r="L699" s="281">
        <v>7164395</v>
      </c>
      <c r="M699" s="281">
        <v>6476879</v>
      </c>
      <c r="N699" s="281">
        <v>9184164</v>
      </c>
      <c r="O699" s="281">
        <v>11966820</v>
      </c>
      <c r="P699" s="281">
        <v>12607265</v>
      </c>
      <c r="Q699" s="281">
        <v>12742895</v>
      </c>
      <c r="R699" s="281">
        <v>12705397</v>
      </c>
      <c r="S699" s="281">
        <v>10379664</v>
      </c>
      <c r="T699" s="281">
        <v>10307123</v>
      </c>
    </row>
    <row r="700" spans="1:20" x14ac:dyDescent="0.2">
      <c r="A700" s="278" t="s">
        <v>1965</v>
      </c>
      <c r="B700" s="281" t="s">
        <v>356</v>
      </c>
      <c r="C700" s="281" t="s">
        <v>356</v>
      </c>
      <c r="D700" s="281" t="s">
        <v>356</v>
      </c>
      <c r="E700" s="281" t="s">
        <v>356</v>
      </c>
      <c r="F700" s="281" t="s">
        <v>356</v>
      </c>
      <c r="G700" s="281">
        <v>0</v>
      </c>
      <c r="H700" s="281">
        <v>0</v>
      </c>
      <c r="I700" s="281">
        <v>0</v>
      </c>
      <c r="J700" s="281" t="s">
        <v>356</v>
      </c>
      <c r="K700" s="281" t="s">
        <v>356</v>
      </c>
      <c r="L700" s="281">
        <v>8</v>
      </c>
      <c r="M700" s="281">
        <v>10</v>
      </c>
      <c r="N700" s="281">
        <v>5</v>
      </c>
      <c r="O700" s="281">
        <v>5</v>
      </c>
      <c r="P700" s="281">
        <v>7</v>
      </c>
      <c r="Q700" s="281">
        <v>34</v>
      </c>
      <c r="R700" s="281">
        <v>4</v>
      </c>
      <c r="S700" s="281">
        <v>1</v>
      </c>
      <c r="T700" s="281">
        <v>4</v>
      </c>
    </row>
    <row r="701" spans="1:20" x14ac:dyDescent="0.2">
      <c r="A701" s="278" t="s">
        <v>1966</v>
      </c>
      <c r="B701" s="281">
        <v>72446</v>
      </c>
      <c r="C701" s="281">
        <v>59079</v>
      </c>
      <c r="D701" s="281">
        <v>92999</v>
      </c>
      <c r="E701" s="281">
        <v>128102</v>
      </c>
      <c r="F701" s="281">
        <v>123946</v>
      </c>
      <c r="G701" s="281">
        <v>272908</v>
      </c>
      <c r="H701" s="281">
        <v>325487</v>
      </c>
      <c r="I701" s="281">
        <v>379921</v>
      </c>
      <c r="J701" s="281">
        <v>370019</v>
      </c>
      <c r="K701" s="281">
        <v>633450</v>
      </c>
      <c r="L701" s="281">
        <v>936135</v>
      </c>
      <c r="M701" s="281">
        <v>431724</v>
      </c>
      <c r="N701" s="281">
        <v>680413</v>
      </c>
      <c r="O701" s="281">
        <v>625683</v>
      </c>
      <c r="P701" s="281">
        <v>656093</v>
      </c>
      <c r="Q701" s="281">
        <v>608577</v>
      </c>
      <c r="R701" s="281">
        <v>524694</v>
      </c>
      <c r="S701" s="281">
        <v>571748</v>
      </c>
      <c r="T701" s="281">
        <v>511810</v>
      </c>
    </row>
    <row r="702" spans="1:20" x14ac:dyDescent="0.2">
      <c r="A702" s="278" t="s">
        <v>1967</v>
      </c>
      <c r="B702" s="281" t="s">
        <v>356</v>
      </c>
      <c r="C702" s="281" t="s">
        <v>356</v>
      </c>
      <c r="D702" s="281" t="s">
        <v>356</v>
      </c>
      <c r="E702" s="281">
        <v>3</v>
      </c>
      <c r="F702" s="281">
        <v>4</v>
      </c>
      <c r="G702" s="281">
        <v>3</v>
      </c>
      <c r="H702" s="281">
        <v>6</v>
      </c>
      <c r="I702" s="281">
        <v>14</v>
      </c>
      <c r="J702" s="281">
        <v>10</v>
      </c>
      <c r="K702" s="281">
        <v>11</v>
      </c>
      <c r="L702" s="281">
        <v>23</v>
      </c>
      <c r="M702" s="281">
        <v>15</v>
      </c>
      <c r="N702" s="281">
        <v>14</v>
      </c>
      <c r="O702" s="281">
        <v>3</v>
      </c>
      <c r="P702" s="281">
        <v>1324</v>
      </c>
      <c r="Q702" s="281">
        <v>16</v>
      </c>
      <c r="R702" s="281">
        <v>18428</v>
      </c>
      <c r="S702" s="281">
        <v>1</v>
      </c>
      <c r="T702" s="281">
        <v>38</v>
      </c>
    </row>
    <row r="703" spans="1:20" x14ac:dyDescent="0.2">
      <c r="A703" s="278" t="s">
        <v>1968</v>
      </c>
      <c r="B703" s="281" t="s">
        <v>356</v>
      </c>
      <c r="C703" s="281" t="s">
        <v>356</v>
      </c>
      <c r="D703" s="281" t="s">
        <v>356</v>
      </c>
      <c r="E703" s="281">
        <v>2</v>
      </c>
      <c r="F703" s="281">
        <v>6</v>
      </c>
      <c r="G703" s="281">
        <v>78</v>
      </c>
      <c r="H703" s="281">
        <v>70</v>
      </c>
      <c r="I703" s="281">
        <v>19</v>
      </c>
      <c r="J703" s="281">
        <v>7</v>
      </c>
      <c r="K703" s="281">
        <v>1812</v>
      </c>
      <c r="L703" s="281">
        <v>61</v>
      </c>
      <c r="M703" s="281">
        <v>15</v>
      </c>
      <c r="N703" s="281">
        <v>15</v>
      </c>
      <c r="O703" s="281">
        <v>6290</v>
      </c>
      <c r="P703" s="281">
        <v>11689</v>
      </c>
      <c r="Q703" s="281">
        <v>8</v>
      </c>
      <c r="R703" s="281">
        <v>19</v>
      </c>
      <c r="S703" s="281">
        <v>2437</v>
      </c>
      <c r="T703" s="281">
        <v>5160</v>
      </c>
    </row>
    <row r="704" spans="1:20" x14ac:dyDescent="0.2">
      <c r="A704" s="278" t="s">
        <v>1969</v>
      </c>
      <c r="B704" s="281" t="s">
        <v>356</v>
      </c>
      <c r="C704" s="281">
        <v>1</v>
      </c>
      <c r="D704" s="281">
        <v>1</v>
      </c>
      <c r="E704" s="281">
        <v>6</v>
      </c>
      <c r="F704" s="281">
        <v>13</v>
      </c>
      <c r="G704" s="281">
        <v>5</v>
      </c>
      <c r="H704" s="281">
        <v>24</v>
      </c>
      <c r="I704" s="281">
        <v>21</v>
      </c>
      <c r="J704" s="281">
        <v>29</v>
      </c>
      <c r="K704" s="281">
        <v>113</v>
      </c>
      <c r="L704" s="281">
        <v>142</v>
      </c>
      <c r="M704" s="281">
        <v>223</v>
      </c>
      <c r="N704" s="281">
        <v>381</v>
      </c>
      <c r="O704" s="281">
        <v>671</v>
      </c>
      <c r="P704" s="281">
        <v>1044</v>
      </c>
      <c r="Q704" s="281">
        <v>1269</v>
      </c>
      <c r="R704" s="281">
        <v>1480</v>
      </c>
      <c r="S704" s="281">
        <v>1883</v>
      </c>
      <c r="T704" s="281">
        <v>1864</v>
      </c>
    </row>
    <row r="705" spans="1:20" x14ac:dyDescent="0.2">
      <c r="A705" s="278" t="s">
        <v>1970</v>
      </c>
      <c r="B705" s="281" t="s">
        <v>356</v>
      </c>
      <c r="C705" s="281" t="s">
        <v>356</v>
      </c>
      <c r="D705" s="281" t="s">
        <v>356</v>
      </c>
      <c r="E705" s="281" t="s">
        <v>356</v>
      </c>
      <c r="F705" s="281">
        <v>16</v>
      </c>
      <c r="G705" s="281">
        <v>99</v>
      </c>
      <c r="H705" s="281">
        <v>0</v>
      </c>
      <c r="I705" s="281">
        <v>21</v>
      </c>
      <c r="J705" s="281">
        <v>2</v>
      </c>
      <c r="K705" s="281" t="s">
        <v>356</v>
      </c>
      <c r="L705" s="281">
        <v>3</v>
      </c>
      <c r="M705" s="281">
        <v>1</v>
      </c>
      <c r="N705" s="281">
        <v>25</v>
      </c>
      <c r="O705" s="281">
        <v>290</v>
      </c>
      <c r="P705" s="281">
        <v>779</v>
      </c>
      <c r="Q705" s="281">
        <v>839</v>
      </c>
      <c r="R705" s="281">
        <v>727</v>
      </c>
      <c r="S705" s="281">
        <v>179</v>
      </c>
      <c r="T705" s="281">
        <v>94</v>
      </c>
    </row>
    <row r="706" spans="1:20" x14ac:dyDescent="0.2">
      <c r="A706" s="278" t="s">
        <v>1971</v>
      </c>
      <c r="B706" s="281">
        <v>8</v>
      </c>
      <c r="C706" s="281">
        <v>247</v>
      </c>
      <c r="D706" s="281">
        <v>1216</v>
      </c>
      <c r="E706" s="281">
        <v>952</v>
      </c>
      <c r="F706" s="281">
        <v>1208</v>
      </c>
      <c r="G706" s="281">
        <v>688</v>
      </c>
      <c r="H706" s="281">
        <v>2955</v>
      </c>
      <c r="I706" s="281">
        <v>3105</v>
      </c>
      <c r="J706" s="281">
        <v>4649</v>
      </c>
      <c r="K706" s="281">
        <v>5636</v>
      </c>
      <c r="L706" s="281">
        <v>15060</v>
      </c>
      <c r="M706" s="281" t="s">
        <v>356</v>
      </c>
      <c r="N706" s="281">
        <v>18909</v>
      </c>
      <c r="O706" s="281">
        <v>27345</v>
      </c>
      <c r="P706" s="281">
        <v>32408</v>
      </c>
      <c r="Q706" s="281">
        <v>27577</v>
      </c>
      <c r="R706" s="281">
        <v>49257</v>
      </c>
      <c r="S706" s="281">
        <v>44383</v>
      </c>
      <c r="T706" s="281">
        <v>32609</v>
      </c>
    </row>
    <row r="707" spans="1:20" x14ac:dyDescent="0.2">
      <c r="A707" s="278" t="s">
        <v>1972</v>
      </c>
      <c r="B707" s="281" t="s">
        <v>356</v>
      </c>
      <c r="C707" s="281" t="s">
        <v>356</v>
      </c>
      <c r="D707" s="281" t="s">
        <v>356</v>
      </c>
      <c r="E707" s="281" t="s">
        <v>356</v>
      </c>
      <c r="F707" s="281" t="s">
        <v>356</v>
      </c>
      <c r="G707" s="281" t="s">
        <v>356</v>
      </c>
      <c r="H707" s="281" t="s">
        <v>356</v>
      </c>
      <c r="I707" s="281" t="s">
        <v>356</v>
      </c>
      <c r="J707" s="281" t="s">
        <v>356</v>
      </c>
      <c r="K707" s="281" t="s">
        <v>356</v>
      </c>
      <c r="L707" s="281" t="s">
        <v>356</v>
      </c>
      <c r="M707" s="281" t="s">
        <v>356</v>
      </c>
      <c r="N707" s="281" t="s">
        <v>356</v>
      </c>
      <c r="O707" s="281" t="s">
        <v>356</v>
      </c>
      <c r="P707" s="281">
        <v>0</v>
      </c>
      <c r="Q707" s="281" t="s">
        <v>356</v>
      </c>
      <c r="R707" s="281">
        <v>4715</v>
      </c>
      <c r="S707" s="281" t="s">
        <v>356</v>
      </c>
      <c r="T707" s="281" t="s">
        <v>356</v>
      </c>
    </row>
    <row r="708" spans="1:20" x14ac:dyDescent="0.2">
      <c r="A708" s="278" t="s">
        <v>1973</v>
      </c>
      <c r="B708" s="281">
        <v>113312</v>
      </c>
      <c r="C708" s="281">
        <v>96855</v>
      </c>
      <c r="D708" s="281">
        <v>162144</v>
      </c>
      <c r="E708" s="281">
        <v>234734</v>
      </c>
      <c r="F708" s="281">
        <v>300302</v>
      </c>
      <c r="G708" s="281">
        <v>584229</v>
      </c>
      <c r="H708" s="281">
        <v>867286</v>
      </c>
      <c r="I708" s="281">
        <v>999252</v>
      </c>
      <c r="J708" s="281">
        <v>1290950</v>
      </c>
      <c r="K708" s="281">
        <v>1834183</v>
      </c>
      <c r="L708" s="281">
        <v>2986344</v>
      </c>
      <c r="M708" s="281">
        <v>2827692</v>
      </c>
      <c r="N708" s="281">
        <v>3812538</v>
      </c>
      <c r="O708" s="281">
        <v>5239449</v>
      </c>
      <c r="P708" s="281">
        <v>5232940</v>
      </c>
      <c r="Q708" s="281">
        <v>5429912</v>
      </c>
      <c r="R708" s="281">
        <v>5165322</v>
      </c>
      <c r="S708" s="281">
        <v>4408936</v>
      </c>
      <c r="T708" s="281">
        <v>4585505</v>
      </c>
    </row>
    <row r="709" spans="1:20" x14ac:dyDescent="0.2">
      <c r="A709" s="278" t="s">
        <v>1974</v>
      </c>
      <c r="B709" s="281" t="s">
        <v>356</v>
      </c>
      <c r="C709" s="281" t="s">
        <v>356</v>
      </c>
      <c r="D709" s="281" t="s">
        <v>356</v>
      </c>
      <c r="E709" s="281" t="s">
        <v>356</v>
      </c>
      <c r="F709" s="281" t="s">
        <v>356</v>
      </c>
      <c r="G709" s="281">
        <v>0</v>
      </c>
      <c r="H709" s="281">
        <v>0</v>
      </c>
      <c r="I709" s="281">
        <v>0</v>
      </c>
      <c r="J709" s="281">
        <v>2</v>
      </c>
      <c r="K709" s="281" t="s">
        <v>356</v>
      </c>
      <c r="L709" s="281" t="s">
        <v>356</v>
      </c>
      <c r="M709" s="281">
        <v>1</v>
      </c>
      <c r="N709" s="281">
        <v>32</v>
      </c>
      <c r="O709" s="281">
        <v>9</v>
      </c>
      <c r="P709" s="281">
        <v>12</v>
      </c>
      <c r="Q709" s="281">
        <v>26</v>
      </c>
      <c r="R709" s="281">
        <v>0</v>
      </c>
      <c r="S709" s="281">
        <v>0</v>
      </c>
      <c r="T709" s="281">
        <v>2</v>
      </c>
    </row>
    <row r="710" spans="1:20" x14ac:dyDescent="0.2">
      <c r="A710" s="278" t="s">
        <v>1975</v>
      </c>
      <c r="B710" s="281">
        <v>42145</v>
      </c>
      <c r="C710" s="281">
        <v>66358</v>
      </c>
      <c r="D710" s="281">
        <v>133851</v>
      </c>
      <c r="E710" s="281">
        <v>130337</v>
      </c>
      <c r="F710" s="281">
        <v>156709</v>
      </c>
      <c r="G710" s="281">
        <v>224816</v>
      </c>
      <c r="H710" s="281">
        <v>366672</v>
      </c>
      <c r="I710" s="281">
        <v>499154</v>
      </c>
      <c r="J710" s="281">
        <v>573587</v>
      </c>
      <c r="K710" s="281">
        <v>1028060</v>
      </c>
      <c r="L710" s="281">
        <v>1117281</v>
      </c>
      <c r="M710" s="281">
        <v>1291063</v>
      </c>
      <c r="N710" s="281">
        <v>1795308</v>
      </c>
      <c r="O710" s="281">
        <v>2056856</v>
      </c>
      <c r="P710" s="281">
        <v>2062667</v>
      </c>
      <c r="Q710" s="281">
        <v>2070769</v>
      </c>
      <c r="R710" s="281">
        <v>2098588</v>
      </c>
      <c r="S710" s="281">
        <v>1843896</v>
      </c>
      <c r="T710" s="281">
        <v>1860496</v>
      </c>
    </row>
    <row r="711" spans="1:20" x14ac:dyDescent="0.2">
      <c r="A711" s="278" t="s">
        <v>1976</v>
      </c>
      <c r="B711" s="281">
        <v>822</v>
      </c>
      <c r="C711" s="281">
        <v>2068</v>
      </c>
      <c r="D711" s="281">
        <v>3216</v>
      </c>
      <c r="E711" s="281">
        <v>2693</v>
      </c>
      <c r="F711" s="281">
        <v>2912</v>
      </c>
      <c r="G711" s="281">
        <v>6046</v>
      </c>
      <c r="H711" s="281">
        <v>17551</v>
      </c>
      <c r="I711" s="281">
        <v>20515</v>
      </c>
      <c r="J711" s="281">
        <v>26382</v>
      </c>
      <c r="K711" s="281">
        <v>109580</v>
      </c>
      <c r="L711" s="281">
        <v>112541</v>
      </c>
      <c r="M711" s="281">
        <v>97930</v>
      </c>
      <c r="N711" s="281">
        <v>210336</v>
      </c>
      <c r="O711" s="281">
        <v>239477</v>
      </c>
      <c r="P711" s="281">
        <v>315725</v>
      </c>
      <c r="Q711" s="281">
        <v>362027</v>
      </c>
      <c r="R711" s="281">
        <v>759889</v>
      </c>
      <c r="S711" s="281">
        <v>354514</v>
      </c>
      <c r="T711" s="281">
        <v>254463</v>
      </c>
    </row>
    <row r="712" spans="1:20" x14ac:dyDescent="0.2">
      <c r="A712" s="278" t="s">
        <v>1977</v>
      </c>
      <c r="B712" s="281">
        <v>23</v>
      </c>
      <c r="C712" s="281">
        <v>140</v>
      </c>
      <c r="D712" s="281">
        <v>246</v>
      </c>
      <c r="E712" s="281">
        <v>90</v>
      </c>
      <c r="F712" s="281">
        <v>74</v>
      </c>
      <c r="G712" s="281">
        <v>76</v>
      </c>
      <c r="H712" s="281">
        <v>175</v>
      </c>
      <c r="I712" s="281">
        <v>95</v>
      </c>
      <c r="J712" s="281">
        <v>818</v>
      </c>
      <c r="K712" s="281">
        <v>3061</v>
      </c>
      <c r="L712" s="281">
        <v>216</v>
      </c>
      <c r="M712" s="281">
        <v>116</v>
      </c>
      <c r="N712" s="281">
        <v>253</v>
      </c>
      <c r="O712" s="281">
        <v>40</v>
      </c>
      <c r="P712" s="281">
        <v>115</v>
      </c>
      <c r="Q712" s="281">
        <v>11</v>
      </c>
      <c r="R712" s="281">
        <v>57</v>
      </c>
      <c r="S712" s="281">
        <v>65</v>
      </c>
      <c r="T712" s="281">
        <v>99</v>
      </c>
    </row>
    <row r="713" spans="1:20" x14ac:dyDescent="0.2">
      <c r="A713" s="278" t="s">
        <v>1978</v>
      </c>
      <c r="B713" s="281" t="s">
        <v>356</v>
      </c>
      <c r="C713" s="281" t="s">
        <v>356</v>
      </c>
      <c r="D713" s="281" t="s">
        <v>356</v>
      </c>
      <c r="E713" s="281">
        <v>2651</v>
      </c>
      <c r="F713" s="281">
        <v>18449</v>
      </c>
      <c r="G713" s="281">
        <v>56090</v>
      </c>
      <c r="H713" s="281">
        <v>64129</v>
      </c>
      <c r="I713" s="281">
        <v>92208</v>
      </c>
      <c r="J713" s="281">
        <v>174727</v>
      </c>
      <c r="K713" s="281">
        <v>230664</v>
      </c>
      <c r="L713" s="281">
        <v>227052</v>
      </c>
      <c r="M713" s="281">
        <v>264648</v>
      </c>
      <c r="N713" s="281">
        <v>310685</v>
      </c>
      <c r="O713" s="281">
        <v>384403</v>
      </c>
      <c r="P713" s="281">
        <v>527024</v>
      </c>
      <c r="Q713" s="281">
        <v>475805</v>
      </c>
      <c r="R713" s="281">
        <v>418627</v>
      </c>
      <c r="S713" s="281">
        <v>82596</v>
      </c>
      <c r="T713" s="281">
        <v>69741</v>
      </c>
    </row>
    <row r="714" spans="1:20" x14ac:dyDescent="0.2">
      <c r="A714" s="278" t="s">
        <v>1979</v>
      </c>
      <c r="B714" s="281">
        <v>9392</v>
      </c>
      <c r="C714" s="281">
        <v>5665</v>
      </c>
      <c r="D714" s="281">
        <v>8114</v>
      </c>
      <c r="E714" s="281">
        <v>11405</v>
      </c>
      <c r="F714" s="281">
        <v>11569</v>
      </c>
      <c r="G714" s="281">
        <v>12051</v>
      </c>
      <c r="H714" s="281">
        <v>19494</v>
      </c>
      <c r="I714" s="281">
        <v>23696</v>
      </c>
      <c r="J714" s="281">
        <v>52831</v>
      </c>
      <c r="K714" s="281">
        <v>111546</v>
      </c>
      <c r="L714" s="281">
        <v>90306</v>
      </c>
      <c r="M714" s="281">
        <v>57444</v>
      </c>
      <c r="N714" s="281">
        <v>76461</v>
      </c>
      <c r="O714" s="281">
        <v>90405</v>
      </c>
      <c r="P714" s="281">
        <v>56917</v>
      </c>
      <c r="Q714" s="281">
        <v>50463</v>
      </c>
      <c r="R714" s="281">
        <v>33302</v>
      </c>
      <c r="S714" s="281">
        <v>33000</v>
      </c>
      <c r="T714" s="281">
        <v>27375</v>
      </c>
    </row>
    <row r="715" spans="1:20" x14ac:dyDescent="0.2">
      <c r="A715" s="278" t="s">
        <v>1980</v>
      </c>
      <c r="B715" s="281" t="s">
        <v>356</v>
      </c>
      <c r="C715" s="281" t="s">
        <v>356</v>
      </c>
      <c r="D715" s="281" t="s">
        <v>356</v>
      </c>
      <c r="E715" s="281" t="s">
        <v>356</v>
      </c>
      <c r="F715" s="281" t="s">
        <v>356</v>
      </c>
      <c r="G715" s="281">
        <v>21</v>
      </c>
      <c r="H715" s="281">
        <v>56</v>
      </c>
      <c r="I715" s="281">
        <v>104</v>
      </c>
      <c r="J715" s="281" t="s">
        <v>356</v>
      </c>
      <c r="K715" s="281" t="s">
        <v>356</v>
      </c>
      <c r="L715" s="281" t="s">
        <v>356</v>
      </c>
      <c r="M715" s="281" t="s">
        <v>356</v>
      </c>
      <c r="N715" s="281">
        <v>3</v>
      </c>
      <c r="O715" s="281">
        <v>12</v>
      </c>
      <c r="P715" s="281">
        <v>15</v>
      </c>
      <c r="Q715" s="281">
        <v>146</v>
      </c>
      <c r="R715" s="281">
        <v>3</v>
      </c>
      <c r="S715" s="281">
        <v>14</v>
      </c>
      <c r="T715" s="281">
        <v>0</v>
      </c>
    </row>
    <row r="716" spans="1:20" x14ac:dyDescent="0.2">
      <c r="A716" s="278" t="s">
        <v>1981</v>
      </c>
      <c r="B716" s="281">
        <v>33</v>
      </c>
      <c r="C716" s="281">
        <v>52</v>
      </c>
      <c r="D716" s="281">
        <v>89</v>
      </c>
      <c r="E716" s="281">
        <v>22</v>
      </c>
      <c r="F716" s="281">
        <v>181</v>
      </c>
      <c r="G716" s="281">
        <v>351</v>
      </c>
      <c r="H716" s="281">
        <v>1559</v>
      </c>
      <c r="I716" s="281">
        <v>2910</v>
      </c>
      <c r="J716" s="281">
        <v>9445</v>
      </c>
      <c r="K716" s="281">
        <v>9984</v>
      </c>
      <c r="L716" s="281">
        <v>14629</v>
      </c>
      <c r="M716" s="281">
        <v>10052</v>
      </c>
      <c r="N716" s="281">
        <v>13074</v>
      </c>
      <c r="O716" s="281">
        <v>28688</v>
      </c>
      <c r="P716" s="281">
        <v>40967</v>
      </c>
      <c r="Q716" s="281">
        <v>29001</v>
      </c>
      <c r="R716" s="281">
        <v>27380</v>
      </c>
      <c r="S716" s="281">
        <v>20801</v>
      </c>
      <c r="T716" s="281">
        <v>13026</v>
      </c>
    </row>
    <row r="717" spans="1:20" x14ac:dyDescent="0.2">
      <c r="A717" s="278" t="s">
        <v>1982</v>
      </c>
      <c r="B717" s="281">
        <v>7311</v>
      </c>
      <c r="C717" s="281">
        <v>7862</v>
      </c>
      <c r="D717" s="281">
        <v>8013</v>
      </c>
      <c r="E717" s="281">
        <v>2810</v>
      </c>
      <c r="F717" s="281">
        <v>1357</v>
      </c>
      <c r="G717" s="281">
        <v>3973</v>
      </c>
      <c r="H717" s="281">
        <v>9222</v>
      </c>
      <c r="I717" s="281">
        <v>4272</v>
      </c>
      <c r="J717" s="281">
        <v>8720</v>
      </c>
      <c r="K717" s="281">
        <v>14119</v>
      </c>
      <c r="L717" s="281">
        <v>84902</v>
      </c>
      <c r="M717" s="281">
        <v>76316</v>
      </c>
      <c r="N717" s="281">
        <v>50716</v>
      </c>
      <c r="O717" s="281">
        <v>57989</v>
      </c>
      <c r="P717" s="281">
        <v>93832</v>
      </c>
      <c r="Q717" s="281">
        <v>77526</v>
      </c>
      <c r="R717" s="281">
        <v>106451</v>
      </c>
      <c r="S717" s="281">
        <v>123845</v>
      </c>
      <c r="T717" s="281">
        <v>93992</v>
      </c>
    </row>
    <row r="718" spans="1:20" x14ac:dyDescent="0.2">
      <c r="A718" s="278" t="s">
        <v>1983</v>
      </c>
      <c r="B718" s="281" t="s">
        <v>356</v>
      </c>
      <c r="C718" s="281" t="s">
        <v>356</v>
      </c>
      <c r="D718" s="281" t="s">
        <v>356</v>
      </c>
      <c r="E718" s="281" t="s">
        <v>356</v>
      </c>
      <c r="F718" s="281" t="s">
        <v>356</v>
      </c>
      <c r="G718" s="281">
        <v>1</v>
      </c>
      <c r="H718" s="281">
        <v>2</v>
      </c>
      <c r="I718" s="281">
        <v>6</v>
      </c>
      <c r="J718" s="281" t="s">
        <v>356</v>
      </c>
      <c r="K718" s="281" t="s">
        <v>356</v>
      </c>
      <c r="L718" s="281" t="s">
        <v>356</v>
      </c>
      <c r="M718" s="281" t="s">
        <v>356</v>
      </c>
      <c r="N718" s="281">
        <v>1</v>
      </c>
      <c r="O718" s="281" t="s">
        <v>356</v>
      </c>
      <c r="P718" s="281">
        <v>3</v>
      </c>
      <c r="Q718" s="281">
        <v>8</v>
      </c>
      <c r="R718" s="281">
        <v>1</v>
      </c>
      <c r="S718" s="281">
        <v>1</v>
      </c>
      <c r="T718" s="281">
        <v>5</v>
      </c>
    </row>
    <row r="719" spans="1:20" x14ac:dyDescent="0.2">
      <c r="A719" s="278" t="s">
        <v>1984</v>
      </c>
      <c r="B719" s="281" t="s">
        <v>356</v>
      </c>
      <c r="C719" s="281" t="s">
        <v>356</v>
      </c>
      <c r="D719" s="281" t="s">
        <v>356</v>
      </c>
      <c r="E719" s="281" t="s">
        <v>356</v>
      </c>
      <c r="F719" s="281" t="s">
        <v>356</v>
      </c>
      <c r="G719" s="281">
        <v>31</v>
      </c>
      <c r="H719" s="281">
        <v>0</v>
      </c>
      <c r="I719" s="281">
        <v>0</v>
      </c>
      <c r="J719" s="281">
        <v>2</v>
      </c>
      <c r="K719" s="281">
        <v>4</v>
      </c>
      <c r="L719" s="281">
        <v>4</v>
      </c>
      <c r="M719" s="281">
        <v>3</v>
      </c>
      <c r="N719" s="281">
        <v>1</v>
      </c>
      <c r="O719" s="281" t="s">
        <v>356</v>
      </c>
      <c r="P719" s="281">
        <v>0</v>
      </c>
      <c r="Q719" s="281">
        <v>3</v>
      </c>
      <c r="R719" s="281">
        <v>0</v>
      </c>
      <c r="S719" s="281">
        <v>1</v>
      </c>
      <c r="T719" s="281">
        <v>1</v>
      </c>
    </row>
    <row r="720" spans="1:20" x14ac:dyDescent="0.2">
      <c r="A720" s="278" t="s">
        <v>1985</v>
      </c>
      <c r="B720" s="281" t="s">
        <v>356</v>
      </c>
      <c r="C720" s="281" t="s">
        <v>356</v>
      </c>
      <c r="D720" s="281" t="s">
        <v>356</v>
      </c>
      <c r="E720" s="281" t="s">
        <v>356</v>
      </c>
      <c r="F720" s="281" t="s">
        <v>356</v>
      </c>
      <c r="G720" s="281">
        <v>0</v>
      </c>
      <c r="H720" s="281">
        <v>21</v>
      </c>
      <c r="I720" s="281">
        <v>0</v>
      </c>
      <c r="J720" s="281" t="s">
        <v>356</v>
      </c>
      <c r="K720" s="281" t="s">
        <v>356</v>
      </c>
      <c r="L720" s="281">
        <v>11</v>
      </c>
      <c r="M720" s="281" t="s">
        <v>356</v>
      </c>
      <c r="N720" s="281">
        <v>2</v>
      </c>
      <c r="O720" s="281" t="s">
        <v>356</v>
      </c>
      <c r="P720" s="281">
        <v>3</v>
      </c>
      <c r="Q720" s="281">
        <v>21</v>
      </c>
      <c r="R720" s="281">
        <v>2</v>
      </c>
      <c r="S720" s="281">
        <v>0</v>
      </c>
      <c r="T720" s="281">
        <v>1</v>
      </c>
    </row>
    <row r="721" spans="1:20" x14ac:dyDescent="0.2">
      <c r="A721" s="278" t="s">
        <v>1986</v>
      </c>
      <c r="B721" s="281">
        <v>38</v>
      </c>
      <c r="C721" s="281">
        <v>30</v>
      </c>
      <c r="D721" s="281">
        <v>460</v>
      </c>
      <c r="E721" s="281">
        <v>21</v>
      </c>
      <c r="F721" s="281">
        <v>58</v>
      </c>
      <c r="G721" s="281">
        <v>182</v>
      </c>
      <c r="H721" s="281">
        <v>4291</v>
      </c>
      <c r="I721" s="281">
        <v>9469</v>
      </c>
      <c r="J721" s="281">
        <v>4378</v>
      </c>
      <c r="K721" s="281">
        <v>4621</v>
      </c>
      <c r="L721" s="281">
        <v>1150</v>
      </c>
      <c r="M721" s="281">
        <v>2333</v>
      </c>
      <c r="N721" s="281">
        <v>3606</v>
      </c>
      <c r="O721" s="281">
        <v>2334</v>
      </c>
      <c r="P721" s="281">
        <v>6851</v>
      </c>
      <c r="Q721" s="281">
        <v>17393</v>
      </c>
      <c r="R721" s="281">
        <v>5140</v>
      </c>
      <c r="S721" s="281">
        <v>20110</v>
      </c>
      <c r="T721" s="281">
        <v>10007</v>
      </c>
    </row>
    <row r="722" spans="1:20" x14ac:dyDescent="0.2">
      <c r="A722" s="278" t="s">
        <v>1987</v>
      </c>
      <c r="B722" s="281" t="s">
        <v>356</v>
      </c>
      <c r="C722" s="281" t="s">
        <v>356</v>
      </c>
      <c r="D722" s="281" t="s">
        <v>356</v>
      </c>
      <c r="E722" s="281">
        <v>237</v>
      </c>
      <c r="F722" s="281">
        <v>400</v>
      </c>
      <c r="G722" s="281">
        <v>30</v>
      </c>
      <c r="H722" s="281">
        <v>118</v>
      </c>
      <c r="I722" s="281">
        <v>757</v>
      </c>
      <c r="J722" s="281">
        <v>1768</v>
      </c>
      <c r="K722" s="281">
        <v>1811</v>
      </c>
      <c r="L722" s="281">
        <v>1736</v>
      </c>
      <c r="M722" s="281">
        <v>1075</v>
      </c>
      <c r="N722" s="281">
        <v>1728</v>
      </c>
      <c r="O722" s="281">
        <v>1453</v>
      </c>
      <c r="P722" s="281">
        <v>2608</v>
      </c>
      <c r="Q722" s="281">
        <v>2113</v>
      </c>
      <c r="R722" s="281">
        <v>4022</v>
      </c>
      <c r="S722" s="281">
        <v>4937</v>
      </c>
      <c r="T722" s="281">
        <v>2826</v>
      </c>
    </row>
    <row r="723" spans="1:20" x14ac:dyDescent="0.2">
      <c r="A723" s="278" t="s">
        <v>1988</v>
      </c>
      <c r="B723" s="281" t="s">
        <v>356</v>
      </c>
      <c r="C723" s="281" t="s">
        <v>356</v>
      </c>
      <c r="D723" s="281" t="s">
        <v>356</v>
      </c>
      <c r="E723" s="281">
        <v>3</v>
      </c>
      <c r="F723" s="281" t="s">
        <v>356</v>
      </c>
      <c r="G723" s="281">
        <v>2</v>
      </c>
      <c r="H723" s="281">
        <v>26</v>
      </c>
      <c r="I723" s="281">
        <v>27</v>
      </c>
      <c r="J723" s="281">
        <v>136</v>
      </c>
      <c r="K723" s="281">
        <v>633</v>
      </c>
      <c r="L723" s="281">
        <v>748</v>
      </c>
      <c r="M723" s="281">
        <v>288</v>
      </c>
      <c r="N723" s="281">
        <v>595</v>
      </c>
      <c r="O723" s="281">
        <v>737</v>
      </c>
      <c r="P723" s="281">
        <v>997</v>
      </c>
      <c r="Q723" s="281">
        <v>1501</v>
      </c>
      <c r="R723" s="281">
        <v>1483</v>
      </c>
      <c r="S723" s="281">
        <v>1047</v>
      </c>
      <c r="T723" s="281">
        <v>639</v>
      </c>
    </row>
    <row r="724" spans="1:20" x14ac:dyDescent="0.2">
      <c r="A724" s="278" t="s">
        <v>1989</v>
      </c>
      <c r="B724" s="281">
        <v>97</v>
      </c>
      <c r="C724" s="281" t="s">
        <v>356</v>
      </c>
      <c r="D724" s="281">
        <v>11</v>
      </c>
      <c r="E724" s="281">
        <v>11</v>
      </c>
      <c r="F724" s="281">
        <v>77</v>
      </c>
      <c r="G724" s="281">
        <v>338</v>
      </c>
      <c r="H724" s="281">
        <v>1166</v>
      </c>
      <c r="I724" s="281">
        <v>1417</v>
      </c>
      <c r="J724" s="281">
        <v>1862</v>
      </c>
      <c r="K724" s="281">
        <v>1608</v>
      </c>
      <c r="L724" s="281">
        <v>1615</v>
      </c>
      <c r="M724" s="281">
        <v>5355</v>
      </c>
      <c r="N724" s="281">
        <v>9383</v>
      </c>
      <c r="O724" s="281">
        <v>14668</v>
      </c>
      <c r="P724" s="281">
        <v>25105</v>
      </c>
      <c r="Q724" s="281">
        <v>23487</v>
      </c>
      <c r="R724" s="281">
        <v>16166</v>
      </c>
      <c r="S724" s="281">
        <v>3549</v>
      </c>
      <c r="T724" s="281">
        <v>2785</v>
      </c>
    </row>
    <row r="725" spans="1:20" x14ac:dyDescent="0.2">
      <c r="A725" s="278" t="s">
        <v>1990</v>
      </c>
      <c r="B725" s="281">
        <v>1793</v>
      </c>
      <c r="C725" s="281">
        <v>837</v>
      </c>
      <c r="D725" s="281">
        <v>2956</v>
      </c>
      <c r="E725" s="281">
        <v>3393</v>
      </c>
      <c r="F725" s="281">
        <v>4880</v>
      </c>
      <c r="G725" s="281">
        <v>10546</v>
      </c>
      <c r="H725" s="281">
        <v>26985</v>
      </c>
      <c r="I725" s="281">
        <v>22100</v>
      </c>
      <c r="J725" s="281">
        <v>35877</v>
      </c>
      <c r="K725" s="281">
        <v>3846</v>
      </c>
      <c r="L725" s="281">
        <v>557</v>
      </c>
      <c r="M725" s="281">
        <v>2156</v>
      </c>
      <c r="N725" s="281">
        <v>371</v>
      </c>
      <c r="O725" s="281">
        <v>397</v>
      </c>
      <c r="P725" s="281">
        <v>3069</v>
      </c>
      <c r="Q725" s="281">
        <v>381</v>
      </c>
      <c r="R725" s="281">
        <v>3751</v>
      </c>
      <c r="S725" s="281">
        <v>3131</v>
      </c>
      <c r="T725" s="281">
        <v>1573</v>
      </c>
    </row>
    <row r="726" spans="1:20" x14ac:dyDescent="0.2">
      <c r="A726" s="278" t="s">
        <v>1991</v>
      </c>
      <c r="B726" s="281" t="s">
        <v>356</v>
      </c>
      <c r="C726" s="281" t="s">
        <v>356</v>
      </c>
      <c r="D726" s="281" t="s">
        <v>356</v>
      </c>
      <c r="E726" s="281" t="s">
        <v>356</v>
      </c>
      <c r="F726" s="281" t="s">
        <v>356</v>
      </c>
      <c r="G726" s="281">
        <v>0</v>
      </c>
      <c r="H726" s="281">
        <v>0</v>
      </c>
      <c r="I726" s="281">
        <v>0</v>
      </c>
      <c r="J726" s="281">
        <v>2</v>
      </c>
      <c r="K726" s="281" t="s">
        <v>356</v>
      </c>
      <c r="L726" s="281">
        <v>1</v>
      </c>
      <c r="M726" s="281" t="s">
        <v>356</v>
      </c>
      <c r="N726" s="281">
        <v>2</v>
      </c>
      <c r="O726" s="281">
        <v>106</v>
      </c>
      <c r="P726" s="281">
        <v>44</v>
      </c>
      <c r="Q726" s="281">
        <v>9</v>
      </c>
      <c r="R726" s="281">
        <v>1</v>
      </c>
      <c r="S726" s="281">
        <v>1</v>
      </c>
      <c r="T726" s="281">
        <v>2</v>
      </c>
    </row>
    <row r="727" spans="1:20" x14ac:dyDescent="0.2">
      <c r="A727" s="278" t="s">
        <v>1992</v>
      </c>
      <c r="B727" s="281">
        <v>14749</v>
      </c>
      <c r="C727" s="281">
        <v>15925</v>
      </c>
      <c r="D727" s="281">
        <v>48828</v>
      </c>
      <c r="E727" s="281">
        <v>76110</v>
      </c>
      <c r="F727" s="281">
        <v>111496</v>
      </c>
      <c r="G727" s="281">
        <v>167674</v>
      </c>
      <c r="H727" s="281">
        <v>213984</v>
      </c>
      <c r="I727" s="281">
        <v>222530</v>
      </c>
      <c r="J727" s="281">
        <v>260710</v>
      </c>
      <c r="K727" s="281">
        <v>326329</v>
      </c>
      <c r="L727" s="281">
        <v>369025</v>
      </c>
      <c r="M727" s="281">
        <v>389862</v>
      </c>
      <c r="N727" s="281">
        <v>688747</v>
      </c>
      <c r="O727" s="281">
        <v>936858</v>
      </c>
      <c r="P727" s="281">
        <v>915961</v>
      </c>
      <c r="Q727" s="281">
        <v>1023848</v>
      </c>
      <c r="R727" s="281">
        <v>1117342</v>
      </c>
      <c r="S727" s="281">
        <v>1002752</v>
      </c>
      <c r="T727" s="281">
        <v>1032474</v>
      </c>
    </row>
    <row r="728" spans="1:20" x14ac:dyDescent="0.2">
      <c r="A728" s="278" t="s">
        <v>1993</v>
      </c>
      <c r="B728" s="281" t="s">
        <v>356</v>
      </c>
      <c r="C728" s="281" t="s">
        <v>356</v>
      </c>
      <c r="D728" s="281" t="s">
        <v>356</v>
      </c>
      <c r="E728" s="281" t="s">
        <v>356</v>
      </c>
      <c r="F728" s="281" t="s">
        <v>356</v>
      </c>
      <c r="G728" s="281">
        <v>54</v>
      </c>
      <c r="H728" s="281">
        <v>0</v>
      </c>
      <c r="I728" s="281">
        <v>0</v>
      </c>
      <c r="J728" s="281" t="s">
        <v>356</v>
      </c>
      <c r="K728" s="281" t="s">
        <v>356</v>
      </c>
      <c r="L728" s="281">
        <v>2</v>
      </c>
      <c r="M728" s="281">
        <v>13</v>
      </c>
      <c r="N728" s="281">
        <v>2</v>
      </c>
      <c r="O728" s="281">
        <v>8</v>
      </c>
      <c r="P728" s="281">
        <v>4</v>
      </c>
      <c r="Q728" s="281">
        <v>2</v>
      </c>
      <c r="R728" s="281">
        <v>1</v>
      </c>
      <c r="S728" s="281">
        <v>1</v>
      </c>
      <c r="T728" s="281">
        <v>1</v>
      </c>
    </row>
    <row r="729" spans="1:20" x14ac:dyDescent="0.2">
      <c r="A729" s="278" t="s">
        <v>1994</v>
      </c>
      <c r="B729" s="281" t="s">
        <v>356</v>
      </c>
      <c r="C729" s="281" t="s">
        <v>356</v>
      </c>
      <c r="D729" s="281">
        <v>35</v>
      </c>
      <c r="E729" s="281">
        <v>9</v>
      </c>
      <c r="F729" s="281">
        <v>3</v>
      </c>
      <c r="G729" s="281">
        <v>37</v>
      </c>
      <c r="H729" s="281">
        <v>295</v>
      </c>
      <c r="I729" s="281">
        <v>1417</v>
      </c>
      <c r="J729" s="281">
        <v>76</v>
      </c>
      <c r="K729" s="281">
        <v>339</v>
      </c>
      <c r="L729" s="281">
        <v>347</v>
      </c>
      <c r="M729" s="281">
        <v>324</v>
      </c>
      <c r="N729" s="281">
        <v>712</v>
      </c>
      <c r="O729" s="281">
        <v>2437</v>
      </c>
      <c r="P729" s="281">
        <v>11585</v>
      </c>
      <c r="Q729" s="281">
        <v>9182</v>
      </c>
      <c r="R729" s="281">
        <v>4337</v>
      </c>
      <c r="S729" s="281">
        <v>3473</v>
      </c>
      <c r="T729" s="281">
        <v>1789</v>
      </c>
    </row>
    <row r="730" spans="1:20" x14ac:dyDescent="0.2">
      <c r="A730" s="278" t="s">
        <v>1995</v>
      </c>
      <c r="B730" s="281">
        <v>119</v>
      </c>
      <c r="C730" s="281">
        <v>107</v>
      </c>
      <c r="D730" s="281">
        <v>102</v>
      </c>
      <c r="E730" s="281">
        <v>195</v>
      </c>
      <c r="F730" s="281">
        <v>372</v>
      </c>
      <c r="G730" s="281">
        <v>2862</v>
      </c>
      <c r="H730" s="281">
        <v>1492</v>
      </c>
      <c r="I730" s="281">
        <v>2220</v>
      </c>
      <c r="J730" s="281">
        <v>1430</v>
      </c>
      <c r="K730" s="281">
        <v>789</v>
      </c>
      <c r="L730" s="281">
        <v>4974</v>
      </c>
      <c r="M730" s="281">
        <v>2881</v>
      </c>
      <c r="N730" s="281">
        <v>2529</v>
      </c>
      <c r="O730" s="281">
        <v>4286</v>
      </c>
      <c r="P730" s="281">
        <v>5300</v>
      </c>
      <c r="Q730" s="281">
        <v>4394</v>
      </c>
      <c r="R730" s="281">
        <v>12750</v>
      </c>
      <c r="S730" s="281">
        <v>31521</v>
      </c>
      <c r="T730" s="281">
        <v>3765</v>
      </c>
    </row>
    <row r="731" spans="1:20" x14ac:dyDescent="0.2">
      <c r="A731" s="278" t="s">
        <v>1996</v>
      </c>
      <c r="B731" s="281">
        <v>186</v>
      </c>
      <c r="C731" s="281">
        <v>183</v>
      </c>
      <c r="D731" s="281">
        <v>322</v>
      </c>
      <c r="E731" s="281">
        <v>283</v>
      </c>
      <c r="F731" s="281">
        <v>787</v>
      </c>
      <c r="G731" s="281">
        <v>1274</v>
      </c>
      <c r="H731" s="281">
        <v>5829</v>
      </c>
      <c r="I731" s="281">
        <v>5855</v>
      </c>
      <c r="J731" s="281">
        <v>5367</v>
      </c>
      <c r="K731" s="281">
        <v>1968</v>
      </c>
      <c r="L731" s="281">
        <v>2532</v>
      </c>
      <c r="M731" s="281">
        <v>2745</v>
      </c>
      <c r="N731" s="281">
        <v>4587</v>
      </c>
      <c r="O731" s="281">
        <v>4449</v>
      </c>
      <c r="P731" s="281">
        <v>4784</v>
      </c>
      <c r="Q731" s="281">
        <v>6067</v>
      </c>
      <c r="R731" s="281">
        <v>5563</v>
      </c>
      <c r="S731" s="281">
        <v>4178</v>
      </c>
      <c r="T731" s="281">
        <v>2238</v>
      </c>
    </row>
    <row r="732" spans="1:20" x14ac:dyDescent="0.2">
      <c r="A732" s="278" t="s">
        <v>1997</v>
      </c>
      <c r="B732" s="281">
        <v>28814</v>
      </c>
      <c r="C732" s="281">
        <v>30996</v>
      </c>
      <c r="D732" s="281">
        <v>56026</v>
      </c>
      <c r="E732" s="281">
        <v>49804</v>
      </c>
      <c r="F732" s="281">
        <v>73161</v>
      </c>
      <c r="G732" s="281">
        <v>76001</v>
      </c>
      <c r="H732" s="281">
        <v>152290</v>
      </c>
      <c r="I732" s="281">
        <v>227799</v>
      </c>
      <c r="J732" s="281">
        <v>290785</v>
      </c>
      <c r="K732" s="281">
        <v>433789</v>
      </c>
      <c r="L732" s="281">
        <v>449211</v>
      </c>
      <c r="M732" s="281">
        <v>445130</v>
      </c>
      <c r="N732" s="281">
        <v>638490</v>
      </c>
      <c r="O732" s="281">
        <v>785671</v>
      </c>
      <c r="P732" s="281">
        <v>846635</v>
      </c>
      <c r="Q732" s="281">
        <v>840806</v>
      </c>
      <c r="R732" s="281">
        <v>814087</v>
      </c>
      <c r="S732" s="281">
        <v>794992</v>
      </c>
      <c r="T732" s="281">
        <v>949081</v>
      </c>
    </row>
    <row r="733" spans="1:20" x14ac:dyDescent="0.2">
      <c r="A733" s="278" t="s">
        <v>1998</v>
      </c>
      <c r="B733" s="281">
        <v>34</v>
      </c>
      <c r="C733" s="281">
        <v>870</v>
      </c>
      <c r="D733" s="281">
        <v>1142</v>
      </c>
      <c r="E733" s="281">
        <v>1743</v>
      </c>
      <c r="F733" s="281">
        <v>2346</v>
      </c>
      <c r="G733" s="281">
        <v>7807</v>
      </c>
      <c r="H733" s="281">
        <v>9132</v>
      </c>
      <c r="I733" s="281">
        <v>11959</v>
      </c>
      <c r="J733" s="281">
        <v>10322</v>
      </c>
      <c r="K733" s="281">
        <v>13705</v>
      </c>
      <c r="L733" s="281">
        <v>22563</v>
      </c>
      <c r="M733" s="281">
        <v>31192</v>
      </c>
      <c r="N733" s="281">
        <v>64835</v>
      </c>
      <c r="O733" s="281">
        <v>104308</v>
      </c>
      <c r="P733" s="281">
        <v>88238</v>
      </c>
      <c r="Q733" s="281">
        <v>105245</v>
      </c>
      <c r="R733" s="281">
        <v>100352</v>
      </c>
      <c r="S733" s="281">
        <v>88398</v>
      </c>
      <c r="T733" s="281">
        <v>67499</v>
      </c>
    </row>
    <row r="734" spans="1:20" x14ac:dyDescent="0.2">
      <c r="A734" s="278" t="s">
        <v>1999</v>
      </c>
      <c r="B734" s="281" t="s">
        <v>356</v>
      </c>
      <c r="C734" s="281" t="s">
        <v>356</v>
      </c>
      <c r="D734" s="281" t="s">
        <v>356</v>
      </c>
      <c r="E734" s="281" t="s">
        <v>356</v>
      </c>
      <c r="F734" s="281" t="s">
        <v>356</v>
      </c>
      <c r="G734" s="281">
        <v>0</v>
      </c>
      <c r="H734" s="281">
        <v>0</v>
      </c>
      <c r="I734" s="281">
        <v>0</v>
      </c>
      <c r="J734" s="281">
        <v>3</v>
      </c>
      <c r="K734" s="281" t="s">
        <v>356</v>
      </c>
      <c r="L734" s="281" t="s">
        <v>356</v>
      </c>
      <c r="M734" s="281" t="s">
        <v>356</v>
      </c>
      <c r="N734" s="281" t="s">
        <v>356</v>
      </c>
      <c r="O734" s="281" t="s">
        <v>356</v>
      </c>
      <c r="P734" s="281" t="s">
        <v>356</v>
      </c>
      <c r="Q734" s="281" t="s">
        <v>356</v>
      </c>
      <c r="R734" s="281">
        <v>0</v>
      </c>
      <c r="S734" s="281" t="s">
        <v>356</v>
      </c>
      <c r="T734" s="281" t="s">
        <v>356</v>
      </c>
    </row>
    <row r="735" spans="1:20" x14ac:dyDescent="0.2">
      <c r="A735" s="278" t="s">
        <v>2000</v>
      </c>
      <c r="B735" s="281" t="s">
        <v>356</v>
      </c>
      <c r="C735" s="281" t="s">
        <v>356</v>
      </c>
      <c r="D735" s="281" t="s">
        <v>356</v>
      </c>
      <c r="E735" s="281" t="s">
        <v>356</v>
      </c>
      <c r="F735" s="281" t="s">
        <v>356</v>
      </c>
      <c r="G735" s="281">
        <v>1</v>
      </c>
      <c r="H735" s="281">
        <v>3</v>
      </c>
      <c r="I735" s="281">
        <v>3271</v>
      </c>
      <c r="J735" s="281">
        <v>3</v>
      </c>
      <c r="K735" s="281">
        <v>12</v>
      </c>
      <c r="L735" s="281">
        <v>5</v>
      </c>
      <c r="M735" s="281">
        <v>18</v>
      </c>
      <c r="N735" s="281">
        <v>12</v>
      </c>
      <c r="O735" s="281">
        <v>29</v>
      </c>
      <c r="P735" s="281">
        <v>12</v>
      </c>
      <c r="Q735" s="281">
        <v>3</v>
      </c>
      <c r="R735" s="281">
        <v>3</v>
      </c>
      <c r="S735" s="281">
        <v>7</v>
      </c>
      <c r="T735" s="281">
        <v>4</v>
      </c>
    </row>
    <row r="736" spans="1:20" x14ac:dyDescent="0.2">
      <c r="A736" s="278" t="s">
        <v>2001</v>
      </c>
      <c r="B736" s="281" t="s">
        <v>356</v>
      </c>
      <c r="C736" s="281" t="s">
        <v>356</v>
      </c>
      <c r="D736" s="281" t="s">
        <v>356</v>
      </c>
      <c r="E736" s="281" t="s">
        <v>356</v>
      </c>
      <c r="F736" s="281" t="s">
        <v>356</v>
      </c>
      <c r="G736" s="281">
        <v>0</v>
      </c>
      <c r="H736" s="281">
        <v>0</v>
      </c>
      <c r="I736" s="281">
        <v>0</v>
      </c>
      <c r="J736" s="281" t="s">
        <v>356</v>
      </c>
      <c r="K736" s="281" t="s">
        <v>356</v>
      </c>
      <c r="L736" s="281" t="s">
        <v>356</v>
      </c>
      <c r="M736" s="281" t="s">
        <v>356</v>
      </c>
      <c r="N736" s="281" t="s">
        <v>356</v>
      </c>
      <c r="O736" s="281" t="s">
        <v>356</v>
      </c>
      <c r="P736" s="281" t="s">
        <v>356</v>
      </c>
      <c r="Q736" s="281" t="s">
        <v>356</v>
      </c>
      <c r="R736" s="281">
        <v>0</v>
      </c>
      <c r="S736" s="281" t="s">
        <v>356</v>
      </c>
      <c r="T736" s="281" t="s">
        <v>356</v>
      </c>
    </row>
    <row r="737" spans="1:20" x14ac:dyDescent="0.2">
      <c r="A737" s="278" t="s">
        <v>2002</v>
      </c>
      <c r="B737" s="281" t="s">
        <v>356</v>
      </c>
      <c r="C737" s="281" t="s">
        <v>356</v>
      </c>
      <c r="D737" s="281" t="s">
        <v>356</v>
      </c>
      <c r="E737" s="281" t="s">
        <v>356</v>
      </c>
      <c r="F737" s="281">
        <v>2</v>
      </c>
      <c r="G737" s="281">
        <v>0</v>
      </c>
      <c r="H737" s="281">
        <v>0</v>
      </c>
      <c r="I737" s="281">
        <v>0</v>
      </c>
      <c r="J737" s="281" t="s">
        <v>356</v>
      </c>
      <c r="K737" s="281" t="s">
        <v>356</v>
      </c>
      <c r="L737" s="281">
        <v>2620</v>
      </c>
      <c r="M737" s="281" t="s">
        <v>356</v>
      </c>
      <c r="N737" s="281">
        <v>2</v>
      </c>
      <c r="O737" s="281">
        <v>2</v>
      </c>
      <c r="P737" s="281">
        <v>0</v>
      </c>
      <c r="Q737" s="281" t="s">
        <v>356</v>
      </c>
      <c r="R737" s="281">
        <v>0</v>
      </c>
      <c r="S737" s="281">
        <v>5</v>
      </c>
      <c r="T737" s="281">
        <v>6</v>
      </c>
    </row>
    <row r="738" spans="1:20" x14ac:dyDescent="0.2">
      <c r="A738" s="278" t="s">
        <v>2003</v>
      </c>
      <c r="B738" s="281">
        <v>8</v>
      </c>
      <c r="C738" s="281">
        <v>1</v>
      </c>
      <c r="D738" s="281">
        <v>49</v>
      </c>
      <c r="E738" s="281">
        <v>43</v>
      </c>
      <c r="F738" s="281">
        <v>190</v>
      </c>
      <c r="G738" s="281">
        <v>206</v>
      </c>
      <c r="H738" s="281">
        <v>379</v>
      </c>
      <c r="I738" s="281">
        <v>1050</v>
      </c>
      <c r="J738" s="281">
        <v>389</v>
      </c>
      <c r="K738" s="281">
        <v>473</v>
      </c>
      <c r="L738" s="281">
        <v>595</v>
      </c>
      <c r="M738" s="281">
        <v>347</v>
      </c>
      <c r="N738" s="281">
        <v>751</v>
      </c>
      <c r="O738" s="281">
        <v>638</v>
      </c>
      <c r="P738" s="281">
        <v>737</v>
      </c>
      <c r="Q738" s="281">
        <v>899</v>
      </c>
      <c r="R738" s="281">
        <v>1047</v>
      </c>
      <c r="S738" s="281">
        <v>5376</v>
      </c>
      <c r="T738" s="281">
        <v>4583</v>
      </c>
    </row>
    <row r="739" spans="1:20" x14ac:dyDescent="0.2">
      <c r="A739" s="278" t="s">
        <v>2004</v>
      </c>
      <c r="B739" s="281">
        <v>99</v>
      </c>
      <c r="C739" s="281">
        <v>2</v>
      </c>
      <c r="D739" s="281">
        <v>81</v>
      </c>
      <c r="E739" s="281">
        <v>408</v>
      </c>
      <c r="F739" s="281">
        <v>257</v>
      </c>
      <c r="G739" s="281">
        <v>1609</v>
      </c>
      <c r="H739" s="281">
        <v>96</v>
      </c>
      <c r="I739" s="281">
        <v>732</v>
      </c>
      <c r="J739" s="281">
        <v>395</v>
      </c>
      <c r="K739" s="281">
        <v>306</v>
      </c>
      <c r="L739" s="281">
        <v>366</v>
      </c>
      <c r="M739" s="281">
        <v>1191</v>
      </c>
      <c r="N739" s="281">
        <v>1323</v>
      </c>
      <c r="O739" s="281">
        <v>1590</v>
      </c>
      <c r="P739" s="281">
        <v>2335</v>
      </c>
      <c r="Q739" s="281">
        <v>2809</v>
      </c>
      <c r="R739" s="281">
        <v>5267</v>
      </c>
      <c r="S739" s="281">
        <v>5085</v>
      </c>
      <c r="T739" s="281">
        <v>2929</v>
      </c>
    </row>
    <row r="740" spans="1:20" x14ac:dyDescent="0.2">
      <c r="A740" s="278" t="s">
        <v>2005</v>
      </c>
      <c r="B740" s="281" t="s">
        <v>356</v>
      </c>
      <c r="C740" s="281">
        <v>1095</v>
      </c>
      <c r="D740" s="281">
        <v>44</v>
      </c>
      <c r="E740" s="281">
        <v>7</v>
      </c>
      <c r="F740" s="281">
        <v>481</v>
      </c>
      <c r="G740" s="281">
        <v>1024</v>
      </c>
      <c r="H740" s="281">
        <v>368</v>
      </c>
      <c r="I740" s="281">
        <v>1866</v>
      </c>
      <c r="J740" s="281">
        <v>1021</v>
      </c>
      <c r="K740" s="281">
        <v>2053</v>
      </c>
      <c r="L740" s="281">
        <v>2413</v>
      </c>
      <c r="M740" s="281">
        <v>10331</v>
      </c>
      <c r="N740" s="281">
        <v>10807</v>
      </c>
      <c r="O740" s="281">
        <v>34011</v>
      </c>
      <c r="P740" s="281">
        <v>13966</v>
      </c>
      <c r="Q740" s="281">
        <v>11950</v>
      </c>
      <c r="R740" s="281">
        <v>10073</v>
      </c>
      <c r="S740" s="281">
        <v>3921</v>
      </c>
      <c r="T740" s="281">
        <v>17494</v>
      </c>
    </row>
    <row r="741" spans="1:20" x14ac:dyDescent="0.2">
      <c r="A741" s="278" t="s">
        <v>2006</v>
      </c>
      <c r="B741" s="281" t="s">
        <v>356</v>
      </c>
      <c r="C741" s="281" t="s">
        <v>356</v>
      </c>
      <c r="D741" s="281" t="s">
        <v>356</v>
      </c>
      <c r="E741" s="281" t="s">
        <v>356</v>
      </c>
      <c r="F741" s="281" t="s">
        <v>356</v>
      </c>
      <c r="G741" s="281">
        <v>2</v>
      </c>
      <c r="H741" s="281">
        <v>2</v>
      </c>
      <c r="I741" s="281">
        <v>2</v>
      </c>
      <c r="J741" s="281" t="s">
        <v>356</v>
      </c>
      <c r="K741" s="281" t="s">
        <v>356</v>
      </c>
      <c r="L741" s="281" t="s">
        <v>356</v>
      </c>
      <c r="M741" s="281" t="s">
        <v>356</v>
      </c>
      <c r="N741" s="281" t="s">
        <v>356</v>
      </c>
      <c r="O741" s="281" t="s">
        <v>356</v>
      </c>
      <c r="P741" s="281">
        <v>0</v>
      </c>
      <c r="Q741" s="281">
        <v>1</v>
      </c>
      <c r="R741" s="281">
        <v>1</v>
      </c>
      <c r="S741" s="281">
        <v>0</v>
      </c>
      <c r="T741" s="281" t="s">
        <v>356</v>
      </c>
    </row>
    <row r="742" spans="1:20" x14ac:dyDescent="0.2">
      <c r="A742" s="278" t="s">
        <v>2007</v>
      </c>
      <c r="B742" s="281">
        <v>4453</v>
      </c>
      <c r="C742" s="281">
        <v>7046</v>
      </c>
      <c r="D742" s="281">
        <v>10134</v>
      </c>
      <c r="E742" s="281">
        <v>9553</v>
      </c>
      <c r="F742" s="281">
        <v>7807</v>
      </c>
      <c r="G742" s="281">
        <v>7575</v>
      </c>
      <c r="H742" s="281">
        <v>11030</v>
      </c>
      <c r="I742" s="281">
        <v>17333</v>
      </c>
      <c r="J742" s="281">
        <v>27000</v>
      </c>
      <c r="K742" s="281">
        <v>34176</v>
      </c>
      <c r="L742" s="281">
        <v>62395</v>
      </c>
      <c r="M742" s="281">
        <v>73364</v>
      </c>
      <c r="N742" s="281">
        <v>115184</v>
      </c>
      <c r="O742" s="281">
        <v>141342</v>
      </c>
      <c r="P742" s="281">
        <v>191122</v>
      </c>
      <c r="Q742" s="281">
        <v>246642</v>
      </c>
      <c r="R742" s="281">
        <v>262909</v>
      </c>
      <c r="S742" s="281">
        <v>241054</v>
      </c>
      <c r="T742" s="281">
        <v>194810</v>
      </c>
    </row>
    <row r="743" spans="1:20" x14ac:dyDescent="0.2">
      <c r="A743" s="278" t="s">
        <v>2008</v>
      </c>
      <c r="B743" s="281">
        <v>1247</v>
      </c>
      <c r="C743" s="281">
        <v>2766</v>
      </c>
      <c r="D743" s="281">
        <v>9478</v>
      </c>
      <c r="E743" s="281">
        <v>14578</v>
      </c>
      <c r="F743" s="281">
        <v>14496</v>
      </c>
      <c r="G743" s="281">
        <v>54216</v>
      </c>
      <c r="H743" s="281">
        <v>73794</v>
      </c>
      <c r="I743" s="281">
        <v>123412</v>
      </c>
      <c r="J743" s="281">
        <v>263796</v>
      </c>
      <c r="K743" s="281">
        <v>302395</v>
      </c>
      <c r="L743" s="281">
        <v>656706</v>
      </c>
      <c r="M743" s="281">
        <v>438214</v>
      </c>
      <c r="N743" s="281">
        <v>671288</v>
      </c>
      <c r="O743" s="281">
        <v>1173822</v>
      </c>
      <c r="P743" s="281">
        <v>1454334</v>
      </c>
      <c r="Q743" s="281">
        <v>1312010</v>
      </c>
      <c r="R743" s="281">
        <v>1132005</v>
      </c>
      <c r="S743" s="281">
        <v>677771</v>
      </c>
      <c r="T743" s="281">
        <v>556282</v>
      </c>
    </row>
    <row r="744" spans="1:20" x14ac:dyDescent="0.2">
      <c r="A744" s="278" t="s">
        <v>2009</v>
      </c>
      <c r="B744" s="281" t="s">
        <v>356</v>
      </c>
      <c r="C744" s="281" t="s">
        <v>356</v>
      </c>
      <c r="D744" s="281" t="s">
        <v>356</v>
      </c>
      <c r="E744" s="281" t="s">
        <v>356</v>
      </c>
      <c r="F744" s="281">
        <v>56</v>
      </c>
      <c r="G744" s="281">
        <v>0</v>
      </c>
      <c r="H744" s="281">
        <v>267</v>
      </c>
      <c r="I744" s="281">
        <v>0</v>
      </c>
      <c r="J744" s="281" t="s">
        <v>356</v>
      </c>
      <c r="K744" s="281">
        <v>11</v>
      </c>
      <c r="L744" s="281">
        <v>56</v>
      </c>
      <c r="M744" s="281">
        <v>20</v>
      </c>
      <c r="N744" s="281">
        <v>3</v>
      </c>
      <c r="O744" s="281">
        <v>3</v>
      </c>
      <c r="P744" s="281">
        <v>1</v>
      </c>
      <c r="Q744" s="281">
        <v>9</v>
      </c>
      <c r="R744" s="281">
        <v>1</v>
      </c>
      <c r="S744" s="281">
        <v>1</v>
      </c>
      <c r="T744" s="281">
        <v>1</v>
      </c>
    </row>
    <row r="745" spans="1:20" x14ac:dyDescent="0.2">
      <c r="A745" s="278" t="s">
        <v>2010</v>
      </c>
      <c r="B745" s="281" t="s">
        <v>356</v>
      </c>
      <c r="C745" s="281" t="s">
        <v>356</v>
      </c>
      <c r="D745" s="281" t="s">
        <v>356</v>
      </c>
      <c r="E745" s="281">
        <v>1</v>
      </c>
      <c r="F745" s="281" t="s">
        <v>356</v>
      </c>
      <c r="G745" s="281">
        <v>0</v>
      </c>
      <c r="H745" s="281">
        <v>0</v>
      </c>
      <c r="I745" s="281">
        <v>0</v>
      </c>
      <c r="J745" s="281" t="s">
        <v>356</v>
      </c>
      <c r="K745" s="281">
        <v>1</v>
      </c>
      <c r="L745" s="281">
        <v>14</v>
      </c>
      <c r="M745" s="281">
        <v>4</v>
      </c>
      <c r="N745" s="281">
        <v>30</v>
      </c>
      <c r="O745" s="281">
        <v>48</v>
      </c>
      <c r="P745" s="281">
        <v>13</v>
      </c>
      <c r="Q745" s="281">
        <v>28</v>
      </c>
      <c r="R745" s="281">
        <v>42</v>
      </c>
      <c r="S745" s="281">
        <v>34</v>
      </c>
      <c r="T745" s="281">
        <v>44</v>
      </c>
    </row>
    <row r="746" spans="1:20" x14ac:dyDescent="0.2">
      <c r="A746" s="278" t="s">
        <v>2011</v>
      </c>
      <c r="B746" s="281" t="s">
        <v>356</v>
      </c>
      <c r="C746" s="281" t="s">
        <v>356</v>
      </c>
      <c r="D746" s="281" t="s">
        <v>356</v>
      </c>
      <c r="E746" s="281" t="s">
        <v>356</v>
      </c>
      <c r="F746" s="281" t="s">
        <v>356</v>
      </c>
      <c r="G746" s="281">
        <v>36</v>
      </c>
      <c r="H746" s="281">
        <v>0</v>
      </c>
      <c r="I746" s="281">
        <v>0</v>
      </c>
      <c r="J746" s="281">
        <v>17</v>
      </c>
      <c r="K746" s="281" t="s">
        <v>356</v>
      </c>
      <c r="L746" s="281">
        <v>25</v>
      </c>
      <c r="M746" s="281" t="s">
        <v>356</v>
      </c>
      <c r="N746" s="281" t="s">
        <v>356</v>
      </c>
      <c r="O746" s="281">
        <v>8</v>
      </c>
      <c r="P746" s="281">
        <v>0</v>
      </c>
      <c r="Q746" s="281" t="s">
        <v>356</v>
      </c>
      <c r="R746" s="281">
        <v>0</v>
      </c>
      <c r="S746" s="281">
        <v>16</v>
      </c>
      <c r="T746" s="281">
        <v>10</v>
      </c>
    </row>
    <row r="747" spans="1:20" x14ac:dyDescent="0.2">
      <c r="A747" s="278" t="s">
        <v>2043</v>
      </c>
      <c r="B747" s="281" t="s">
        <v>356</v>
      </c>
      <c r="C747" s="281" t="s">
        <v>356</v>
      </c>
      <c r="D747" s="281" t="s">
        <v>356</v>
      </c>
      <c r="E747" s="281">
        <v>9</v>
      </c>
      <c r="F747" s="281">
        <v>1</v>
      </c>
      <c r="G747" s="281">
        <v>0</v>
      </c>
      <c r="H747" s="281">
        <v>0</v>
      </c>
      <c r="I747" s="281">
        <v>0</v>
      </c>
      <c r="J747" s="281">
        <v>4</v>
      </c>
      <c r="K747" s="281" t="s">
        <v>356</v>
      </c>
      <c r="L747" s="281">
        <v>19</v>
      </c>
      <c r="M747" s="281" t="s">
        <v>356</v>
      </c>
      <c r="N747" s="281" t="s">
        <v>356</v>
      </c>
      <c r="O747" s="281" t="s">
        <v>356</v>
      </c>
      <c r="P747" s="281" t="s">
        <v>356</v>
      </c>
      <c r="Q747" s="281">
        <v>78</v>
      </c>
      <c r="R747" s="281">
        <v>106</v>
      </c>
      <c r="S747" s="281">
        <v>7</v>
      </c>
      <c r="T747" s="281" t="s">
        <v>356</v>
      </c>
    </row>
    <row r="748" spans="1:20" x14ac:dyDescent="0.2">
      <c r="A748" s="280" t="s">
        <v>2012</v>
      </c>
      <c r="B748" s="281">
        <v>1912052</v>
      </c>
      <c r="C748" s="281">
        <v>2181469</v>
      </c>
      <c r="D748" s="281">
        <v>2611959</v>
      </c>
      <c r="E748" s="281">
        <v>3024125</v>
      </c>
      <c r="F748" s="281">
        <v>3087693</v>
      </c>
      <c r="G748" s="281">
        <v>3826276</v>
      </c>
      <c r="H748" s="281">
        <v>5203014</v>
      </c>
      <c r="I748" s="281">
        <v>5616226</v>
      </c>
      <c r="J748" s="281">
        <v>6692229</v>
      </c>
      <c r="K748" s="281">
        <v>8040776</v>
      </c>
      <c r="L748" s="281">
        <v>9406982</v>
      </c>
      <c r="M748" s="281">
        <v>8955790</v>
      </c>
      <c r="N748" s="281">
        <v>11707703</v>
      </c>
      <c r="O748" s="281">
        <v>14434694</v>
      </c>
      <c r="P748" s="281">
        <v>15616567</v>
      </c>
      <c r="Q748" s="281">
        <v>17765141</v>
      </c>
      <c r="R748" s="281">
        <v>18430760</v>
      </c>
      <c r="S748" s="281">
        <v>17411304</v>
      </c>
      <c r="T748" s="281">
        <v>15288329</v>
      </c>
    </row>
    <row r="749" spans="1:20" x14ac:dyDescent="0.2">
      <c r="A749" s="278" t="s">
        <v>2013</v>
      </c>
      <c r="B749" s="281">
        <v>223721</v>
      </c>
      <c r="C749" s="281">
        <v>233403</v>
      </c>
      <c r="D749" s="281">
        <v>375108</v>
      </c>
      <c r="E749" s="281">
        <v>402847</v>
      </c>
      <c r="F749" s="281">
        <v>362688</v>
      </c>
      <c r="G749" s="281">
        <v>437449</v>
      </c>
      <c r="H749" s="281">
        <v>735299</v>
      </c>
      <c r="I749" s="281">
        <v>751116</v>
      </c>
      <c r="J749" s="281">
        <v>766211</v>
      </c>
      <c r="K749" s="281">
        <v>1097913</v>
      </c>
      <c r="L749" s="281">
        <v>1267335</v>
      </c>
      <c r="M749" s="281">
        <v>1205326</v>
      </c>
      <c r="N749" s="281">
        <v>1492375</v>
      </c>
      <c r="O749" s="281">
        <v>2216995</v>
      </c>
      <c r="P749" s="281">
        <v>2321049</v>
      </c>
      <c r="Q749" s="281">
        <v>2523697</v>
      </c>
      <c r="R749" s="281">
        <v>2518201</v>
      </c>
      <c r="S749" s="281">
        <v>2621375</v>
      </c>
      <c r="T749" s="281">
        <v>1833683</v>
      </c>
    </row>
    <row r="750" spans="1:20" x14ac:dyDescent="0.2">
      <c r="A750" s="278" t="s">
        <v>2014</v>
      </c>
      <c r="B750" s="281">
        <v>1688317</v>
      </c>
      <c r="C750" s="281">
        <v>1947828</v>
      </c>
      <c r="D750" s="281">
        <v>2236315</v>
      </c>
      <c r="E750" s="281">
        <v>2620223</v>
      </c>
      <c r="F750" s="281">
        <v>2723764</v>
      </c>
      <c r="G750" s="281">
        <v>3386609</v>
      </c>
      <c r="H750" s="281">
        <v>4465655</v>
      </c>
      <c r="I750" s="281">
        <v>4862177</v>
      </c>
      <c r="J750" s="281">
        <v>5921105</v>
      </c>
      <c r="K750" s="281">
        <v>6939061</v>
      </c>
      <c r="L750" s="281">
        <v>8135993</v>
      </c>
      <c r="M750" s="281">
        <v>7746038</v>
      </c>
      <c r="N750" s="281">
        <v>10209873</v>
      </c>
      <c r="O750" s="281">
        <v>12212891</v>
      </c>
      <c r="P750" s="281">
        <v>13289746</v>
      </c>
      <c r="Q750" s="281">
        <v>15234230</v>
      </c>
      <c r="R750" s="281">
        <v>15906100</v>
      </c>
      <c r="S750" s="281">
        <v>14780907</v>
      </c>
      <c r="T750" s="281">
        <v>13444514</v>
      </c>
    </row>
    <row r="751" spans="1:20" x14ac:dyDescent="0.2">
      <c r="A751" s="278" t="s">
        <v>2015</v>
      </c>
      <c r="B751" s="281" t="s">
        <v>356</v>
      </c>
      <c r="C751" s="281" t="s">
        <v>356</v>
      </c>
      <c r="D751" s="281" t="s">
        <v>356</v>
      </c>
      <c r="E751" s="281">
        <v>1046</v>
      </c>
      <c r="F751" s="281">
        <v>1239</v>
      </c>
      <c r="G751" s="281">
        <v>2217</v>
      </c>
      <c r="H751" s="281">
        <v>2058</v>
      </c>
      <c r="I751" s="281">
        <v>2934</v>
      </c>
      <c r="J751" s="281">
        <v>3004</v>
      </c>
      <c r="K751" s="281">
        <v>3799</v>
      </c>
      <c r="L751" s="281">
        <v>3646</v>
      </c>
      <c r="M751" s="281">
        <v>4426</v>
      </c>
      <c r="N751" s="281">
        <v>5455</v>
      </c>
      <c r="O751" s="281">
        <v>4806</v>
      </c>
      <c r="P751" s="281">
        <v>5745</v>
      </c>
      <c r="Q751" s="281">
        <v>7214</v>
      </c>
      <c r="R751" s="281">
        <v>6452</v>
      </c>
      <c r="S751" s="281">
        <v>8990</v>
      </c>
      <c r="T751" s="281">
        <v>10120</v>
      </c>
    </row>
    <row r="752" spans="1:20" x14ac:dyDescent="0.2">
      <c r="A752" s="278" t="s">
        <v>2016</v>
      </c>
      <c r="B752" s="281" t="s">
        <v>356</v>
      </c>
      <c r="C752" s="281" t="s">
        <v>356</v>
      </c>
      <c r="D752" s="281" t="s">
        <v>356</v>
      </c>
      <c r="E752" s="281" t="s">
        <v>356</v>
      </c>
      <c r="F752" s="281" t="s">
        <v>356</v>
      </c>
      <c r="G752" s="281">
        <v>0</v>
      </c>
      <c r="H752" s="281">
        <v>0</v>
      </c>
      <c r="I752" s="281">
        <v>0</v>
      </c>
      <c r="J752" s="281" t="s">
        <v>356</v>
      </c>
      <c r="K752" s="281">
        <v>2</v>
      </c>
      <c r="L752" s="281" t="s">
        <v>356</v>
      </c>
      <c r="M752" s="281" t="s">
        <v>356</v>
      </c>
      <c r="N752" s="281" t="s">
        <v>356</v>
      </c>
      <c r="O752" s="281" t="s">
        <v>356</v>
      </c>
      <c r="P752" s="281" t="s">
        <v>356</v>
      </c>
      <c r="Q752" s="281" t="s">
        <v>356</v>
      </c>
      <c r="R752" s="281">
        <v>1</v>
      </c>
      <c r="S752" s="281">
        <v>0</v>
      </c>
      <c r="T752" s="281">
        <v>7</v>
      </c>
    </row>
    <row r="753" spans="1:20" x14ac:dyDescent="0.2">
      <c r="A753" s="278" t="s">
        <v>2044</v>
      </c>
      <c r="B753" s="281" t="s">
        <v>356</v>
      </c>
      <c r="C753" s="281" t="s">
        <v>356</v>
      </c>
      <c r="D753" s="281" t="s">
        <v>356</v>
      </c>
      <c r="E753" s="281">
        <v>9</v>
      </c>
      <c r="F753" s="281">
        <v>2</v>
      </c>
      <c r="G753" s="281">
        <v>0</v>
      </c>
      <c r="H753" s="281">
        <v>3</v>
      </c>
      <c r="I753" s="281">
        <v>0</v>
      </c>
      <c r="J753" s="281">
        <v>1909</v>
      </c>
      <c r="K753" s="281" t="s">
        <v>356</v>
      </c>
      <c r="L753" s="281">
        <v>9</v>
      </c>
      <c r="M753" s="281" t="s">
        <v>356</v>
      </c>
      <c r="N753" s="281" t="s">
        <v>356</v>
      </c>
      <c r="O753" s="281">
        <v>2</v>
      </c>
      <c r="P753" s="281" t="s">
        <v>356</v>
      </c>
      <c r="Q753" s="281">
        <v>1</v>
      </c>
      <c r="R753" s="281">
        <v>6</v>
      </c>
      <c r="S753" s="281">
        <v>32</v>
      </c>
      <c r="T753" s="281">
        <v>4</v>
      </c>
    </row>
    <row r="754" spans="1:20" x14ac:dyDescent="0.2">
      <c r="A754" s="280" t="s">
        <v>2017</v>
      </c>
      <c r="B754" s="281">
        <v>313469</v>
      </c>
      <c r="C754" s="281">
        <v>419087</v>
      </c>
      <c r="D754" s="281">
        <v>587735</v>
      </c>
      <c r="E754" s="281">
        <v>629288</v>
      </c>
      <c r="F754" s="281">
        <v>683368</v>
      </c>
      <c r="G754" s="281">
        <v>859997</v>
      </c>
      <c r="H754" s="281">
        <v>1333369</v>
      </c>
      <c r="I754" s="281">
        <v>1801360</v>
      </c>
      <c r="J754" s="281">
        <v>2132370</v>
      </c>
      <c r="K754" s="281">
        <v>2841359</v>
      </c>
      <c r="L754" s="281">
        <v>4023627</v>
      </c>
      <c r="M754" s="281">
        <v>4266389</v>
      </c>
      <c r="N754" s="281">
        <v>6601798</v>
      </c>
      <c r="O754" s="281">
        <v>8892733</v>
      </c>
      <c r="P754" s="281">
        <v>9166611</v>
      </c>
      <c r="Q754" s="281">
        <v>10869418</v>
      </c>
      <c r="R754" s="281">
        <v>10946708</v>
      </c>
      <c r="S754" s="281">
        <v>8286474</v>
      </c>
      <c r="T754" s="281">
        <v>8061357</v>
      </c>
    </row>
    <row r="755" spans="1:20" x14ac:dyDescent="0.2">
      <c r="A755" s="278" t="s">
        <v>2018</v>
      </c>
      <c r="B755" s="281">
        <v>268252</v>
      </c>
      <c r="C755" s="281">
        <v>360720</v>
      </c>
      <c r="D755" s="281">
        <v>502400</v>
      </c>
      <c r="E755" s="281">
        <v>542640</v>
      </c>
      <c r="F755" s="281">
        <v>585057</v>
      </c>
      <c r="G755" s="281">
        <v>730007</v>
      </c>
      <c r="H755" s="281">
        <v>1155249</v>
      </c>
      <c r="I755" s="281">
        <v>1619363</v>
      </c>
      <c r="J755" s="281">
        <v>1932330</v>
      </c>
      <c r="K755" s="281">
        <v>2584034</v>
      </c>
      <c r="L755" s="281">
        <v>3743513</v>
      </c>
      <c r="M755" s="281">
        <v>3948820</v>
      </c>
      <c r="N755" s="281">
        <v>6112205</v>
      </c>
      <c r="O755" s="281">
        <v>8267315</v>
      </c>
      <c r="P755" s="281">
        <v>8461794</v>
      </c>
      <c r="Q755" s="281">
        <v>9895406</v>
      </c>
      <c r="R755" s="281">
        <v>9763089</v>
      </c>
      <c r="S755" s="281">
        <v>7351011</v>
      </c>
      <c r="T755" s="281">
        <v>7089501</v>
      </c>
    </row>
    <row r="756" spans="1:20" x14ac:dyDescent="0.2">
      <c r="A756" s="278" t="s">
        <v>2019</v>
      </c>
      <c r="B756" s="281" t="s">
        <v>356</v>
      </c>
      <c r="C756" s="281" t="s">
        <v>356</v>
      </c>
      <c r="D756" s="281" t="s">
        <v>356</v>
      </c>
      <c r="E756" s="281">
        <v>11</v>
      </c>
      <c r="F756" s="281">
        <v>13</v>
      </c>
      <c r="G756" s="281">
        <v>8</v>
      </c>
      <c r="H756" s="281">
        <v>8</v>
      </c>
      <c r="I756" s="281">
        <v>547</v>
      </c>
      <c r="J756" s="281">
        <v>120</v>
      </c>
      <c r="K756" s="281">
        <v>184</v>
      </c>
      <c r="L756" s="281">
        <v>180</v>
      </c>
      <c r="M756" s="281">
        <v>26</v>
      </c>
      <c r="N756" s="281">
        <v>115</v>
      </c>
      <c r="O756" s="281">
        <v>74</v>
      </c>
      <c r="P756" s="281">
        <v>102</v>
      </c>
      <c r="Q756" s="281">
        <v>101</v>
      </c>
      <c r="R756" s="281">
        <v>170</v>
      </c>
      <c r="S756" s="281">
        <v>160</v>
      </c>
      <c r="T756" s="281">
        <v>120</v>
      </c>
    </row>
    <row r="757" spans="1:20" x14ac:dyDescent="0.2">
      <c r="A757" s="278" t="s">
        <v>2020</v>
      </c>
      <c r="B757" s="281">
        <v>400</v>
      </c>
      <c r="C757" s="281">
        <v>90</v>
      </c>
      <c r="D757" s="281">
        <v>29</v>
      </c>
      <c r="E757" s="281">
        <v>25</v>
      </c>
      <c r="F757" s="281">
        <v>140</v>
      </c>
      <c r="G757" s="281">
        <v>536</v>
      </c>
      <c r="H757" s="281">
        <v>618</v>
      </c>
      <c r="I757" s="281">
        <v>227</v>
      </c>
      <c r="J757" s="281">
        <v>123</v>
      </c>
      <c r="K757" s="281">
        <v>257</v>
      </c>
      <c r="L757" s="281">
        <v>92</v>
      </c>
      <c r="M757" s="281">
        <v>58</v>
      </c>
      <c r="N757" s="281">
        <v>95</v>
      </c>
      <c r="O757" s="281">
        <v>122</v>
      </c>
      <c r="P757" s="281">
        <v>2216</v>
      </c>
      <c r="Q757" s="281">
        <v>5938</v>
      </c>
      <c r="R757" s="281">
        <v>5288</v>
      </c>
      <c r="S757" s="281">
        <v>2139</v>
      </c>
      <c r="T757" s="281">
        <v>1718</v>
      </c>
    </row>
    <row r="758" spans="1:20" x14ac:dyDescent="0.2">
      <c r="A758" s="278" t="s">
        <v>2021</v>
      </c>
      <c r="B758" s="281" t="s">
        <v>356</v>
      </c>
      <c r="C758" s="281" t="s">
        <v>356</v>
      </c>
      <c r="D758" s="281" t="s">
        <v>356</v>
      </c>
      <c r="E758" s="281" t="s">
        <v>356</v>
      </c>
      <c r="F758" s="281" t="s">
        <v>356</v>
      </c>
      <c r="G758" s="281">
        <v>1</v>
      </c>
      <c r="H758" s="281">
        <v>0</v>
      </c>
      <c r="I758" s="281">
        <v>0</v>
      </c>
      <c r="J758" s="281" t="s">
        <v>356</v>
      </c>
      <c r="K758" s="281">
        <v>6</v>
      </c>
      <c r="L758" s="281" t="s">
        <v>356</v>
      </c>
      <c r="M758" s="281">
        <v>1</v>
      </c>
      <c r="N758" s="281" t="s">
        <v>356</v>
      </c>
      <c r="O758" s="281" t="s">
        <v>356</v>
      </c>
      <c r="P758" s="281" t="s">
        <v>356</v>
      </c>
      <c r="Q758" s="281" t="s">
        <v>356</v>
      </c>
      <c r="R758" s="281" t="s">
        <v>356</v>
      </c>
      <c r="S758" s="281">
        <v>0</v>
      </c>
      <c r="T758" s="281" t="s">
        <v>356</v>
      </c>
    </row>
    <row r="759" spans="1:20" x14ac:dyDescent="0.2">
      <c r="A759" s="278" t="s">
        <v>2022</v>
      </c>
      <c r="B759" s="281" t="s">
        <v>356</v>
      </c>
      <c r="C759" s="281" t="s">
        <v>356</v>
      </c>
      <c r="D759" s="281" t="s">
        <v>356</v>
      </c>
      <c r="E759" s="281" t="s">
        <v>356</v>
      </c>
      <c r="F759" s="281" t="s">
        <v>356</v>
      </c>
      <c r="G759" s="281">
        <v>0</v>
      </c>
      <c r="H759" s="281">
        <v>0</v>
      </c>
      <c r="I759" s="281">
        <v>0</v>
      </c>
      <c r="J759" s="281" t="s">
        <v>356</v>
      </c>
      <c r="K759" s="281" t="s">
        <v>356</v>
      </c>
      <c r="L759" s="281" t="s">
        <v>356</v>
      </c>
      <c r="M759" s="281" t="s">
        <v>356</v>
      </c>
      <c r="N759" s="281" t="s">
        <v>356</v>
      </c>
      <c r="O759" s="281">
        <v>1</v>
      </c>
      <c r="P759" s="281">
        <v>5</v>
      </c>
      <c r="Q759" s="281">
        <v>4</v>
      </c>
      <c r="R759" s="281">
        <v>1</v>
      </c>
      <c r="S759" s="281">
        <v>9</v>
      </c>
      <c r="T759" s="281">
        <v>2</v>
      </c>
    </row>
    <row r="760" spans="1:20" x14ac:dyDescent="0.2">
      <c r="A760" s="278" t="s">
        <v>2023</v>
      </c>
      <c r="B760" s="281" t="s">
        <v>356</v>
      </c>
      <c r="C760" s="281" t="s">
        <v>356</v>
      </c>
      <c r="D760" s="281" t="s">
        <v>356</v>
      </c>
      <c r="E760" s="281">
        <v>62</v>
      </c>
      <c r="F760" s="281">
        <v>1</v>
      </c>
      <c r="G760" s="281">
        <v>617</v>
      </c>
      <c r="H760" s="281">
        <v>5778</v>
      </c>
      <c r="I760" s="281">
        <v>7841</v>
      </c>
      <c r="J760" s="281">
        <v>16367</v>
      </c>
      <c r="K760" s="281">
        <v>37764</v>
      </c>
      <c r="L760" s="281">
        <v>11120</v>
      </c>
      <c r="M760" s="281">
        <v>13318</v>
      </c>
      <c r="N760" s="281">
        <v>5673</v>
      </c>
      <c r="O760" s="281">
        <v>8085</v>
      </c>
      <c r="P760" s="281">
        <v>14938</v>
      </c>
      <c r="Q760" s="281">
        <v>12925</v>
      </c>
      <c r="R760" s="281">
        <v>33419</v>
      </c>
      <c r="S760" s="281">
        <v>46545</v>
      </c>
      <c r="T760" s="281">
        <v>50353</v>
      </c>
    </row>
    <row r="761" spans="1:20" x14ac:dyDescent="0.2">
      <c r="A761" s="278" t="s">
        <v>2024</v>
      </c>
      <c r="B761" s="281" t="s">
        <v>356</v>
      </c>
      <c r="C761" s="281" t="s">
        <v>356</v>
      </c>
      <c r="D761" s="281" t="s">
        <v>356</v>
      </c>
      <c r="E761" s="281">
        <v>32</v>
      </c>
      <c r="F761" s="281">
        <v>26</v>
      </c>
      <c r="G761" s="281">
        <v>20</v>
      </c>
      <c r="H761" s="281">
        <v>26</v>
      </c>
      <c r="I761" s="281">
        <v>48</v>
      </c>
      <c r="J761" s="281">
        <v>105</v>
      </c>
      <c r="K761" s="281">
        <v>40</v>
      </c>
      <c r="L761" s="281">
        <v>43</v>
      </c>
      <c r="M761" s="281">
        <v>137</v>
      </c>
      <c r="N761" s="281">
        <v>66</v>
      </c>
      <c r="O761" s="281">
        <v>239</v>
      </c>
      <c r="P761" s="281">
        <v>242</v>
      </c>
      <c r="Q761" s="281">
        <v>224</v>
      </c>
      <c r="R761" s="281">
        <v>692</v>
      </c>
      <c r="S761" s="281">
        <v>1201</v>
      </c>
      <c r="T761" s="281">
        <v>501</v>
      </c>
    </row>
    <row r="762" spans="1:20" x14ac:dyDescent="0.2">
      <c r="A762" s="278" t="s">
        <v>2025</v>
      </c>
      <c r="B762" s="281">
        <v>40992</v>
      </c>
      <c r="C762" s="281">
        <v>48134</v>
      </c>
      <c r="D762" s="281">
        <v>63827</v>
      </c>
      <c r="E762" s="281">
        <v>73678</v>
      </c>
      <c r="F762" s="281">
        <v>80334</v>
      </c>
      <c r="G762" s="281">
        <v>102358</v>
      </c>
      <c r="H762" s="281">
        <v>141322</v>
      </c>
      <c r="I762" s="281">
        <v>132600</v>
      </c>
      <c r="J762" s="281">
        <v>131443</v>
      </c>
      <c r="K762" s="281">
        <v>153775</v>
      </c>
      <c r="L762" s="281">
        <v>189235</v>
      </c>
      <c r="M762" s="281">
        <v>247819</v>
      </c>
      <c r="N762" s="281">
        <v>376292</v>
      </c>
      <c r="O762" s="281">
        <v>498132</v>
      </c>
      <c r="P762" s="281">
        <v>581029</v>
      </c>
      <c r="Q762" s="281">
        <v>825321</v>
      </c>
      <c r="R762" s="281">
        <v>950553</v>
      </c>
      <c r="S762" s="281">
        <v>658378</v>
      </c>
      <c r="T762" s="281">
        <v>714063</v>
      </c>
    </row>
    <row r="763" spans="1:20" x14ac:dyDescent="0.2">
      <c r="A763" s="278" t="s">
        <v>2026</v>
      </c>
      <c r="B763" s="281">
        <v>2</v>
      </c>
      <c r="C763" s="281" t="s">
        <v>356</v>
      </c>
      <c r="D763" s="281" t="s">
        <v>356</v>
      </c>
      <c r="E763" s="281" t="s">
        <v>356</v>
      </c>
      <c r="F763" s="281" t="s">
        <v>356</v>
      </c>
      <c r="G763" s="281">
        <v>1</v>
      </c>
      <c r="H763" s="281">
        <v>0</v>
      </c>
      <c r="I763" s="281">
        <v>0</v>
      </c>
      <c r="J763" s="281" t="s">
        <v>356</v>
      </c>
      <c r="K763" s="281" t="s">
        <v>356</v>
      </c>
      <c r="L763" s="281">
        <v>6</v>
      </c>
      <c r="M763" s="281" t="s">
        <v>356</v>
      </c>
      <c r="N763" s="281">
        <v>1</v>
      </c>
      <c r="O763" s="281" t="s">
        <v>356</v>
      </c>
      <c r="P763" s="281">
        <v>0</v>
      </c>
      <c r="Q763" s="281" t="s">
        <v>356</v>
      </c>
      <c r="R763" s="281" t="s">
        <v>356</v>
      </c>
      <c r="S763" s="281" t="s">
        <v>356</v>
      </c>
      <c r="T763" s="281">
        <v>0</v>
      </c>
    </row>
    <row r="764" spans="1:20" x14ac:dyDescent="0.2">
      <c r="A764" s="278" t="s">
        <v>2027</v>
      </c>
      <c r="B764" s="281">
        <v>3340</v>
      </c>
      <c r="C764" s="281">
        <v>8551</v>
      </c>
      <c r="D764" s="281">
        <v>20073</v>
      </c>
      <c r="E764" s="281">
        <v>12238</v>
      </c>
      <c r="F764" s="281">
        <v>15967</v>
      </c>
      <c r="G764" s="281">
        <v>23111</v>
      </c>
      <c r="H764" s="281">
        <v>24386</v>
      </c>
      <c r="I764" s="281">
        <v>30946</v>
      </c>
      <c r="J764" s="281">
        <v>39185</v>
      </c>
      <c r="K764" s="281">
        <v>46839</v>
      </c>
      <c r="L764" s="281">
        <v>51521</v>
      </c>
      <c r="M764" s="281">
        <v>35772</v>
      </c>
      <c r="N764" s="281">
        <v>77715</v>
      </c>
      <c r="O764" s="281">
        <v>81522</v>
      </c>
      <c r="P764" s="281">
        <v>64227</v>
      </c>
      <c r="Q764" s="281">
        <v>79769</v>
      </c>
      <c r="R764" s="281">
        <v>140323</v>
      </c>
      <c r="S764" s="281">
        <v>177465</v>
      </c>
      <c r="T764" s="281">
        <v>163069</v>
      </c>
    </row>
    <row r="765" spans="1:20" x14ac:dyDescent="0.2">
      <c r="A765" s="278" t="s">
        <v>2028</v>
      </c>
      <c r="B765" s="281" t="s">
        <v>356</v>
      </c>
      <c r="C765" s="281" t="s">
        <v>356</v>
      </c>
      <c r="D765" s="281" t="s">
        <v>356</v>
      </c>
      <c r="E765" s="281">
        <v>6</v>
      </c>
      <c r="F765" s="281" t="s">
        <v>356</v>
      </c>
      <c r="G765" s="281">
        <v>1</v>
      </c>
      <c r="H765" s="281">
        <v>0</v>
      </c>
      <c r="I765" s="281">
        <v>0</v>
      </c>
      <c r="J765" s="281">
        <v>1</v>
      </c>
      <c r="K765" s="281">
        <v>1</v>
      </c>
      <c r="L765" s="281">
        <v>1</v>
      </c>
      <c r="M765" s="281" t="s">
        <v>356</v>
      </c>
      <c r="N765" s="281" t="s">
        <v>356</v>
      </c>
      <c r="O765" s="281" t="s">
        <v>356</v>
      </c>
      <c r="P765" s="281" t="s">
        <v>356</v>
      </c>
      <c r="Q765" s="281" t="s">
        <v>356</v>
      </c>
      <c r="R765" s="281" t="s">
        <v>356</v>
      </c>
      <c r="S765" s="281" t="s">
        <v>356</v>
      </c>
      <c r="T765" s="281" t="s">
        <v>356</v>
      </c>
    </row>
    <row r="766" spans="1:20" x14ac:dyDescent="0.2">
      <c r="A766" s="278" t="s">
        <v>2029</v>
      </c>
      <c r="B766" s="281" t="s">
        <v>356</v>
      </c>
      <c r="C766" s="281" t="s">
        <v>356</v>
      </c>
      <c r="D766" s="281" t="s">
        <v>356</v>
      </c>
      <c r="E766" s="281">
        <v>594</v>
      </c>
      <c r="F766" s="281">
        <v>1822</v>
      </c>
      <c r="G766" s="281">
        <v>3264</v>
      </c>
      <c r="H766" s="281">
        <v>5795</v>
      </c>
      <c r="I766" s="281">
        <v>9660</v>
      </c>
      <c r="J766" s="281">
        <v>12486</v>
      </c>
      <c r="K766" s="281">
        <v>18234</v>
      </c>
      <c r="L766" s="281">
        <v>21499</v>
      </c>
      <c r="M766" s="281">
        <v>17811</v>
      </c>
      <c r="N766" s="281">
        <v>28705</v>
      </c>
      <c r="O766" s="281">
        <v>34881</v>
      </c>
      <c r="P766" s="281">
        <v>37770</v>
      </c>
      <c r="Q766" s="281">
        <v>40452</v>
      </c>
      <c r="R766" s="281">
        <v>47383</v>
      </c>
      <c r="S766" s="281">
        <v>46011</v>
      </c>
      <c r="T766" s="281">
        <v>37627</v>
      </c>
    </row>
    <row r="767" spans="1:20" x14ac:dyDescent="0.2">
      <c r="A767" s="278" t="s">
        <v>2030</v>
      </c>
      <c r="B767" s="281" t="s">
        <v>356</v>
      </c>
      <c r="C767" s="281" t="s">
        <v>356</v>
      </c>
      <c r="D767" s="281" t="s">
        <v>356</v>
      </c>
      <c r="E767" s="281">
        <v>1</v>
      </c>
      <c r="F767" s="281">
        <v>1</v>
      </c>
      <c r="G767" s="281">
        <v>5</v>
      </c>
      <c r="H767" s="281">
        <v>0</v>
      </c>
      <c r="I767" s="281">
        <v>0</v>
      </c>
      <c r="J767" s="281">
        <v>1</v>
      </c>
      <c r="K767" s="281">
        <v>4</v>
      </c>
      <c r="L767" s="281">
        <v>2</v>
      </c>
      <c r="M767" s="281">
        <v>6</v>
      </c>
      <c r="N767" s="281">
        <v>1</v>
      </c>
      <c r="O767" s="281">
        <v>5</v>
      </c>
      <c r="P767" s="281" t="s">
        <v>356</v>
      </c>
      <c r="Q767" s="281">
        <v>3</v>
      </c>
      <c r="R767" s="281">
        <v>4</v>
      </c>
      <c r="S767" s="281">
        <v>2</v>
      </c>
      <c r="T767" s="281">
        <v>2</v>
      </c>
    </row>
    <row r="768" spans="1:20" x14ac:dyDescent="0.2">
      <c r="A768" s="278" t="s">
        <v>2031</v>
      </c>
      <c r="B768" s="281" t="s">
        <v>356</v>
      </c>
      <c r="C768" s="281" t="s">
        <v>356</v>
      </c>
      <c r="D768" s="281" t="s">
        <v>356</v>
      </c>
      <c r="E768" s="281" t="s">
        <v>356</v>
      </c>
      <c r="F768" s="281" t="s">
        <v>356</v>
      </c>
      <c r="G768" s="281" t="s">
        <v>356</v>
      </c>
      <c r="H768" s="281" t="s">
        <v>356</v>
      </c>
      <c r="I768" s="281" t="s">
        <v>356</v>
      </c>
      <c r="J768" s="281" t="s">
        <v>356</v>
      </c>
      <c r="K768" s="281" t="s">
        <v>356</v>
      </c>
      <c r="L768" s="281" t="s">
        <v>356</v>
      </c>
      <c r="M768" s="281" t="s">
        <v>356</v>
      </c>
      <c r="N768" s="281" t="s">
        <v>356</v>
      </c>
      <c r="O768" s="281" t="s">
        <v>356</v>
      </c>
      <c r="P768" s="281" t="s">
        <v>356</v>
      </c>
      <c r="Q768" s="281" t="s">
        <v>356</v>
      </c>
      <c r="R768" s="281" t="s">
        <v>356</v>
      </c>
      <c r="S768" s="281" t="s">
        <v>356</v>
      </c>
      <c r="T768" s="281">
        <v>0</v>
      </c>
    </row>
    <row r="769" spans="1:20" x14ac:dyDescent="0.2">
      <c r="A769" s="278" t="s">
        <v>2032</v>
      </c>
      <c r="B769" s="281" t="s">
        <v>356</v>
      </c>
      <c r="C769" s="281" t="s">
        <v>356</v>
      </c>
      <c r="D769" s="281" t="s">
        <v>356</v>
      </c>
      <c r="E769" s="281" t="s">
        <v>356</v>
      </c>
      <c r="F769" s="281" t="s">
        <v>356</v>
      </c>
      <c r="G769" s="281">
        <v>36</v>
      </c>
      <c r="H769" s="281">
        <v>98</v>
      </c>
      <c r="I769" s="281">
        <v>4</v>
      </c>
      <c r="J769" s="281">
        <v>1</v>
      </c>
      <c r="K769" s="281">
        <v>30</v>
      </c>
      <c r="L769" s="281">
        <v>261</v>
      </c>
      <c r="M769" s="281">
        <v>763</v>
      </c>
      <c r="N769" s="281">
        <v>2</v>
      </c>
      <c r="O769" s="281">
        <v>3</v>
      </c>
      <c r="P769" s="281">
        <v>2</v>
      </c>
      <c r="Q769" s="281">
        <v>1</v>
      </c>
      <c r="R769" s="281">
        <v>19</v>
      </c>
      <c r="S769" s="281">
        <v>98</v>
      </c>
      <c r="T769" s="281">
        <v>80</v>
      </c>
    </row>
    <row r="770" spans="1:20" x14ac:dyDescent="0.2">
      <c r="A770" s="278" t="s">
        <v>2033</v>
      </c>
      <c r="B770" s="281" t="s">
        <v>356</v>
      </c>
      <c r="C770" s="281" t="s">
        <v>356</v>
      </c>
      <c r="D770" s="281" t="s">
        <v>356</v>
      </c>
      <c r="E770" s="281" t="s">
        <v>356</v>
      </c>
      <c r="F770" s="281" t="s">
        <v>356</v>
      </c>
      <c r="G770" s="281">
        <v>0</v>
      </c>
      <c r="H770" s="281">
        <v>0</v>
      </c>
      <c r="I770" s="281">
        <v>2</v>
      </c>
      <c r="J770" s="281" t="s">
        <v>356</v>
      </c>
      <c r="K770" s="281" t="s">
        <v>356</v>
      </c>
      <c r="L770" s="281" t="s">
        <v>356</v>
      </c>
      <c r="M770" s="281" t="s">
        <v>356</v>
      </c>
      <c r="N770" s="281">
        <v>1</v>
      </c>
      <c r="O770" s="281">
        <v>9</v>
      </c>
      <c r="P770" s="281">
        <v>17</v>
      </c>
      <c r="Q770" s="281">
        <v>46</v>
      </c>
      <c r="R770" s="281">
        <v>290</v>
      </c>
      <c r="S770" s="281">
        <v>401</v>
      </c>
      <c r="T770" s="281">
        <v>949</v>
      </c>
    </row>
    <row r="771" spans="1:20" x14ac:dyDescent="0.2">
      <c r="A771" s="278" t="s">
        <v>2034</v>
      </c>
      <c r="B771" s="281" t="s">
        <v>356</v>
      </c>
      <c r="C771" s="281" t="s">
        <v>356</v>
      </c>
      <c r="D771" s="281" t="s">
        <v>356</v>
      </c>
      <c r="E771" s="281" t="s">
        <v>356</v>
      </c>
      <c r="F771" s="281" t="s">
        <v>356</v>
      </c>
      <c r="G771" s="281">
        <v>0</v>
      </c>
      <c r="H771" s="281">
        <v>0</v>
      </c>
      <c r="I771" s="281">
        <v>0</v>
      </c>
      <c r="J771" s="281">
        <v>8</v>
      </c>
      <c r="K771" s="281">
        <v>6</v>
      </c>
      <c r="L771" s="281" t="s">
        <v>356</v>
      </c>
      <c r="M771" s="281">
        <v>1</v>
      </c>
      <c r="N771" s="281" t="s">
        <v>356</v>
      </c>
      <c r="O771" s="281" t="s">
        <v>356</v>
      </c>
      <c r="P771" s="281" t="s">
        <v>356</v>
      </c>
      <c r="Q771" s="281" t="s">
        <v>356</v>
      </c>
      <c r="R771" s="281">
        <v>0</v>
      </c>
      <c r="S771" s="281">
        <v>99</v>
      </c>
      <c r="T771" s="281">
        <v>3</v>
      </c>
    </row>
    <row r="772" spans="1:20" x14ac:dyDescent="0.2">
      <c r="A772" s="278" t="s">
        <v>2035</v>
      </c>
      <c r="B772" s="281" t="s">
        <v>356</v>
      </c>
      <c r="C772" s="281" t="s">
        <v>356</v>
      </c>
      <c r="D772" s="281" t="s">
        <v>356</v>
      </c>
      <c r="E772" s="281">
        <v>1</v>
      </c>
      <c r="F772" s="281" t="s">
        <v>356</v>
      </c>
      <c r="G772" s="281">
        <v>0</v>
      </c>
      <c r="H772" s="281">
        <v>0</v>
      </c>
      <c r="I772" s="281">
        <v>2</v>
      </c>
      <c r="J772" s="281">
        <v>7</v>
      </c>
      <c r="K772" s="281">
        <v>32</v>
      </c>
      <c r="L772" s="281">
        <v>1</v>
      </c>
      <c r="M772" s="281">
        <v>396</v>
      </c>
      <c r="N772" s="281">
        <v>286</v>
      </c>
      <c r="O772" s="281">
        <v>162</v>
      </c>
      <c r="P772" s="281">
        <v>1093</v>
      </c>
      <c r="Q772" s="281">
        <v>998</v>
      </c>
      <c r="R772" s="281">
        <v>544</v>
      </c>
      <c r="S772" s="281">
        <v>134</v>
      </c>
      <c r="T772" s="281">
        <v>689</v>
      </c>
    </row>
    <row r="773" spans="1:20" x14ac:dyDescent="0.2">
      <c r="A773" s="278" t="s">
        <v>2036</v>
      </c>
      <c r="B773" s="281" t="s">
        <v>356</v>
      </c>
      <c r="C773" s="281" t="s">
        <v>356</v>
      </c>
      <c r="D773" s="281" t="s">
        <v>356</v>
      </c>
      <c r="E773" s="281" t="s">
        <v>356</v>
      </c>
      <c r="F773" s="281">
        <v>1</v>
      </c>
      <c r="G773" s="281">
        <v>6</v>
      </c>
      <c r="H773" s="281">
        <v>0</v>
      </c>
      <c r="I773" s="281">
        <v>0</v>
      </c>
      <c r="J773" s="281">
        <v>20</v>
      </c>
      <c r="K773" s="281">
        <v>4</v>
      </c>
      <c r="L773" s="281" t="s">
        <v>356</v>
      </c>
      <c r="M773" s="281">
        <v>1187</v>
      </c>
      <c r="N773" s="281">
        <v>524</v>
      </c>
      <c r="O773" s="281">
        <v>1654</v>
      </c>
      <c r="P773" s="281">
        <v>2338</v>
      </c>
      <c r="Q773" s="281">
        <v>7775</v>
      </c>
      <c r="R773" s="281">
        <v>4333</v>
      </c>
      <c r="S773" s="281">
        <v>2497</v>
      </c>
      <c r="T773" s="281">
        <v>2008</v>
      </c>
    </row>
    <row r="774" spans="1:20" x14ac:dyDescent="0.2">
      <c r="A774" s="278" t="s">
        <v>2037</v>
      </c>
      <c r="B774" s="281" t="s">
        <v>356</v>
      </c>
      <c r="C774" s="281" t="s">
        <v>356</v>
      </c>
      <c r="D774" s="281" t="s">
        <v>356</v>
      </c>
      <c r="E774" s="281" t="s">
        <v>356</v>
      </c>
      <c r="F774" s="281" t="s">
        <v>356</v>
      </c>
      <c r="G774" s="281">
        <v>0</v>
      </c>
      <c r="H774" s="281">
        <v>0</v>
      </c>
      <c r="I774" s="281">
        <v>0</v>
      </c>
      <c r="J774" s="281" t="s">
        <v>356</v>
      </c>
      <c r="K774" s="281" t="s">
        <v>356</v>
      </c>
      <c r="L774" s="281">
        <v>6</v>
      </c>
      <c r="M774" s="281" t="s">
        <v>356</v>
      </c>
      <c r="N774" s="281">
        <v>3</v>
      </c>
      <c r="O774" s="281">
        <v>1</v>
      </c>
      <c r="P774" s="281">
        <v>3</v>
      </c>
      <c r="Q774" s="281">
        <v>1</v>
      </c>
      <c r="R774" s="281">
        <v>6</v>
      </c>
      <c r="S774" s="281">
        <v>1</v>
      </c>
      <c r="T774" s="281">
        <v>4</v>
      </c>
    </row>
    <row r="775" spans="1:20" x14ac:dyDescent="0.2">
      <c r="A775" s="278" t="s">
        <v>2038</v>
      </c>
      <c r="B775" s="281" t="s">
        <v>356</v>
      </c>
      <c r="C775" s="281" t="s">
        <v>356</v>
      </c>
      <c r="D775" s="281" t="s">
        <v>356</v>
      </c>
      <c r="E775" s="281" t="s">
        <v>356</v>
      </c>
      <c r="F775" s="281" t="s">
        <v>356</v>
      </c>
      <c r="G775" s="281">
        <v>15</v>
      </c>
      <c r="H775" s="281">
        <v>85</v>
      </c>
      <c r="I775" s="281">
        <v>107</v>
      </c>
      <c r="J775" s="281">
        <v>168</v>
      </c>
      <c r="K775" s="281">
        <v>137</v>
      </c>
      <c r="L775" s="281">
        <v>297</v>
      </c>
      <c r="M775" s="281">
        <v>273</v>
      </c>
      <c r="N775" s="281">
        <v>110</v>
      </c>
      <c r="O775" s="281">
        <v>529</v>
      </c>
      <c r="P775" s="281">
        <v>804</v>
      </c>
      <c r="Q775" s="281">
        <v>425</v>
      </c>
      <c r="R775" s="281">
        <v>572</v>
      </c>
      <c r="S775" s="281">
        <v>267</v>
      </c>
      <c r="T775" s="281">
        <v>665</v>
      </c>
    </row>
    <row r="776" spans="1:20" x14ac:dyDescent="0.2">
      <c r="A776" s="278" t="s">
        <v>2039</v>
      </c>
      <c r="B776" s="281" t="s">
        <v>356</v>
      </c>
      <c r="C776" s="281" t="s">
        <v>356</v>
      </c>
      <c r="D776" s="281" t="s">
        <v>356</v>
      </c>
      <c r="E776" s="281" t="s">
        <v>356</v>
      </c>
      <c r="F776" s="281" t="s">
        <v>356</v>
      </c>
      <c r="G776" s="281" t="s">
        <v>356</v>
      </c>
      <c r="H776" s="281" t="s">
        <v>356</v>
      </c>
      <c r="I776" s="281" t="s">
        <v>356</v>
      </c>
      <c r="J776" s="281" t="s">
        <v>356</v>
      </c>
      <c r="K776" s="281" t="s">
        <v>356</v>
      </c>
      <c r="L776" s="281" t="s">
        <v>356</v>
      </c>
      <c r="M776" s="281" t="s">
        <v>356</v>
      </c>
      <c r="N776" s="281" t="s">
        <v>356</v>
      </c>
      <c r="O776" s="281" t="s">
        <v>356</v>
      </c>
      <c r="P776" s="281" t="s">
        <v>356</v>
      </c>
      <c r="Q776" s="281">
        <v>1</v>
      </c>
      <c r="R776" s="281">
        <v>1</v>
      </c>
      <c r="S776" s="281" t="s">
        <v>356</v>
      </c>
      <c r="T776" s="281" t="s">
        <v>356</v>
      </c>
    </row>
    <row r="777" spans="1:20" x14ac:dyDescent="0.2">
      <c r="A777" s="278" t="s">
        <v>2045</v>
      </c>
      <c r="B777" s="281" t="s">
        <v>356</v>
      </c>
      <c r="C777" s="281" t="s">
        <v>356</v>
      </c>
      <c r="D777" s="281" t="s">
        <v>356</v>
      </c>
      <c r="E777" s="281" t="s">
        <v>356</v>
      </c>
      <c r="F777" s="281">
        <v>5</v>
      </c>
      <c r="G777" s="281">
        <v>13</v>
      </c>
      <c r="H777" s="281">
        <v>4</v>
      </c>
      <c r="I777" s="281">
        <v>7</v>
      </c>
      <c r="J777" s="281">
        <v>3</v>
      </c>
      <c r="K777" s="281">
        <v>13</v>
      </c>
      <c r="L777" s="281">
        <v>1</v>
      </c>
      <c r="M777" s="281" t="s">
        <v>356</v>
      </c>
      <c r="N777" s="281">
        <v>4</v>
      </c>
      <c r="O777" s="281">
        <v>1</v>
      </c>
      <c r="P777" s="281" t="s">
        <v>356</v>
      </c>
      <c r="Q777" s="281">
        <v>28</v>
      </c>
      <c r="R777" s="281">
        <v>20</v>
      </c>
      <c r="S777" s="281">
        <v>57</v>
      </c>
      <c r="T777" s="281" t="s">
        <v>356</v>
      </c>
    </row>
    <row r="778" spans="1:20" x14ac:dyDescent="0.2">
      <c r="A778" s="280" t="s">
        <v>2049</v>
      </c>
      <c r="B778" s="282"/>
      <c r="C778" s="282"/>
      <c r="D778" s="282"/>
      <c r="E778" s="281">
        <v>90</v>
      </c>
      <c r="F778" s="281">
        <v>15</v>
      </c>
      <c r="G778" s="281">
        <v>88</v>
      </c>
      <c r="H778" s="281">
        <v>1201</v>
      </c>
      <c r="I778" s="281">
        <v>3750</v>
      </c>
      <c r="J778" s="281">
        <v>1916</v>
      </c>
      <c r="K778" s="281">
        <v>4394</v>
      </c>
      <c r="L778" s="281">
        <v>5942</v>
      </c>
      <c r="M778" s="281">
        <v>5849</v>
      </c>
      <c r="N778" s="281">
        <v>3707</v>
      </c>
      <c r="O778" s="281">
        <v>138905</v>
      </c>
      <c r="P778" s="281">
        <v>604171</v>
      </c>
      <c r="Q778" s="281">
        <v>465045</v>
      </c>
      <c r="R778" s="281">
        <v>154653</v>
      </c>
      <c r="S778" s="281">
        <v>115737</v>
      </c>
      <c r="T778" s="281">
        <v>102800</v>
      </c>
    </row>
    <row r="781" spans="1:20" x14ac:dyDescent="0.2">
      <c r="A781" s="274" t="s">
        <v>2046</v>
      </c>
    </row>
    <row r="782" spans="1:20" x14ac:dyDescent="0.2">
      <c r="A782" s="279" t="s">
        <v>1804</v>
      </c>
      <c r="B782" s="279" t="s">
        <v>18</v>
      </c>
      <c r="C782" s="279" t="s">
        <v>17</v>
      </c>
      <c r="D782" s="279" t="s">
        <v>16</v>
      </c>
      <c r="E782" s="279" t="s">
        <v>15</v>
      </c>
      <c r="F782" s="279" t="s">
        <v>14</v>
      </c>
      <c r="G782" s="279" t="s">
        <v>13</v>
      </c>
      <c r="H782" s="279" t="s">
        <v>12</v>
      </c>
      <c r="I782" s="279" t="s">
        <v>11</v>
      </c>
      <c r="J782" s="279" t="s">
        <v>10</v>
      </c>
      <c r="K782" s="279" t="s">
        <v>9</v>
      </c>
      <c r="L782" s="279" t="s">
        <v>8</v>
      </c>
      <c r="M782" s="279" t="s">
        <v>7</v>
      </c>
      <c r="N782" s="279" t="s">
        <v>6</v>
      </c>
      <c r="O782" s="279" t="s">
        <v>5</v>
      </c>
      <c r="P782" s="279" t="s">
        <v>4</v>
      </c>
      <c r="Q782" s="279" t="s">
        <v>3</v>
      </c>
      <c r="R782" s="279" t="s">
        <v>2</v>
      </c>
      <c r="S782" s="279" t="s">
        <v>1</v>
      </c>
      <c r="T782" s="279" t="s">
        <v>0</v>
      </c>
    </row>
    <row r="783" spans="1:20" x14ac:dyDescent="0.2">
      <c r="A783" s="280" t="s">
        <v>1838</v>
      </c>
      <c r="B783" s="281">
        <v>1501435</v>
      </c>
      <c r="C783" s="281">
        <v>1722618</v>
      </c>
      <c r="D783" s="281">
        <v>2320741</v>
      </c>
      <c r="E783" s="281">
        <v>2338921</v>
      </c>
      <c r="F783" s="281">
        <v>2856801</v>
      </c>
      <c r="G783" s="281">
        <v>4312805</v>
      </c>
      <c r="H783" s="281">
        <v>6223410</v>
      </c>
      <c r="I783" s="281">
        <v>7682040</v>
      </c>
      <c r="J783" s="281">
        <v>8972414</v>
      </c>
      <c r="K783" s="281">
        <v>10375195</v>
      </c>
      <c r="L783" s="281">
        <v>11213792</v>
      </c>
      <c r="M783" s="281">
        <v>10254507</v>
      </c>
      <c r="N783" s="281">
        <v>13834885</v>
      </c>
      <c r="O783" s="281">
        <v>16270629</v>
      </c>
      <c r="P783" s="281">
        <v>16873762</v>
      </c>
      <c r="Q783" s="281">
        <v>18307276</v>
      </c>
      <c r="R783" s="281">
        <v>19010877</v>
      </c>
      <c r="S783" s="281">
        <v>17450608</v>
      </c>
      <c r="T783" s="281">
        <v>15897453</v>
      </c>
    </row>
    <row r="784" spans="1:20" x14ac:dyDescent="0.2">
      <c r="A784" s="280" t="s">
        <v>1821</v>
      </c>
      <c r="B784" s="281">
        <v>2827507</v>
      </c>
      <c r="C784" s="281">
        <v>3376338</v>
      </c>
      <c r="D784" s="281">
        <v>4150968</v>
      </c>
      <c r="E784" s="281">
        <v>4279691</v>
      </c>
      <c r="F784" s="281">
        <v>5346600</v>
      </c>
      <c r="G784" s="281">
        <v>7414813</v>
      </c>
      <c r="H784" s="281">
        <v>9432673</v>
      </c>
      <c r="I784" s="281">
        <v>10040768</v>
      </c>
      <c r="J784" s="281">
        <v>11567258</v>
      </c>
      <c r="K784" s="281">
        <v>13394237</v>
      </c>
      <c r="L784" s="281">
        <v>15060004</v>
      </c>
      <c r="M784" s="281">
        <v>13091490</v>
      </c>
      <c r="N784" s="281">
        <v>17673610</v>
      </c>
      <c r="O784" s="281">
        <v>19456352</v>
      </c>
      <c r="P784" s="281">
        <v>17783395</v>
      </c>
      <c r="Q784" s="281">
        <v>16224540</v>
      </c>
      <c r="R784" s="281">
        <v>16292051</v>
      </c>
      <c r="S784" s="281">
        <v>14290257</v>
      </c>
      <c r="T784" s="281">
        <v>14567069</v>
      </c>
    </row>
    <row r="785" spans="1:20" x14ac:dyDescent="0.2">
      <c r="A785" s="280" t="s">
        <v>1846</v>
      </c>
      <c r="B785" s="281">
        <v>1663105</v>
      </c>
      <c r="C785" s="281">
        <v>1952682</v>
      </c>
      <c r="D785" s="281">
        <v>2549356</v>
      </c>
      <c r="E785" s="281">
        <v>2733945</v>
      </c>
      <c r="F785" s="281">
        <v>3806139</v>
      </c>
      <c r="G785" s="281">
        <v>4936038</v>
      </c>
      <c r="H785" s="281">
        <v>6475932</v>
      </c>
      <c r="I785" s="281">
        <v>7468033</v>
      </c>
      <c r="J785" s="281">
        <v>8709863</v>
      </c>
      <c r="K785" s="281">
        <v>10102707</v>
      </c>
      <c r="L785" s="281">
        <v>10333793</v>
      </c>
      <c r="M785" s="281">
        <v>8572025</v>
      </c>
      <c r="N785" s="281">
        <v>11573865</v>
      </c>
      <c r="O785" s="281">
        <v>12490866</v>
      </c>
      <c r="P785" s="281">
        <v>13220364</v>
      </c>
      <c r="Q785" s="281">
        <v>15640491</v>
      </c>
      <c r="R785" s="281">
        <v>15200713</v>
      </c>
      <c r="S785" s="281">
        <v>14320422</v>
      </c>
      <c r="T785" s="281">
        <v>13884723</v>
      </c>
    </row>
    <row r="786" spans="1:20" x14ac:dyDescent="0.2">
      <c r="A786" s="280" t="s">
        <v>2014</v>
      </c>
      <c r="B786" s="281">
        <v>1688317</v>
      </c>
      <c r="C786" s="281">
        <v>1947828</v>
      </c>
      <c r="D786" s="281">
        <v>2236315</v>
      </c>
      <c r="E786" s="281">
        <v>2620223</v>
      </c>
      <c r="F786" s="281">
        <v>2723764</v>
      </c>
      <c r="G786" s="281">
        <v>3386609</v>
      </c>
      <c r="H786" s="281">
        <v>4465655</v>
      </c>
      <c r="I786" s="281">
        <v>4862177</v>
      </c>
      <c r="J786" s="281">
        <v>5921105</v>
      </c>
      <c r="K786" s="281">
        <v>6939061</v>
      </c>
      <c r="L786" s="281">
        <v>8135993</v>
      </c>
      <c r="M786" s="281">
        <v>7746038</v>
      </c>
      <c r="N786" s="281">
        <v>10209873</v>
      </c>
      <c r="O786" s="281">
        <v>12212891</v>
      </c>
      <c r="P786" s="281">
        <v>13289746</v>
      </c>
      <c r="Q786" s="281">
        <v>15234230</v>
      </c>
      <c r="R786" s="281">
        <v>15906100</v>
      </c>
      <c r="S786" s="281">
        <v>14780907</v>
      </c>
      <c r="T786" s="281">
        <v>13444514</v>
      </c>
    </row>
    <row r="787" spans="1:20" x14ac:dyDescent="0.2">
      <c r="A787" s="280" t="s">
        <v>1918</v>
      </c>
      <c r="B787" s="281">
        <v>702066</v>
      </c>
      <c r="C787" s="281">
        <v>833541</v>
      </c>
      <c r="D787" s="281">
        <v>1040871</v>
      </c>
      <c r="E787" s="281">
        <v>1377210</v>
      </c>
      <c r="F787" s="281">
        <v>1641642</v>
      </c>
      <c r="G787" s="281">
        <v>2429189</v>
      </c>
      <c r="H787" s="281">
        <v>3035602</v>
      </c>
      <c r="I787" s="281">
        <v>3072293</v>
      </c>
      <c r="J787" s="281">
        <v>3787937</v>
      </c>
      <c r="K787" s="281">
        <v>4538293</v>
      </c>
      <c r="L787" s="281">
        <v>5578993</v>
      </c>
      <c r="M787" s="281">
        <v>5571943</v>
      </c>
      <c r="N787" s="281">
        <v>7426122</v>
      </c>
      <c r="O787" s="281">
        <v>9274397</v>
      </c>
      <c r="P787" s="281">
        <v>9192106</v>
      </c>
      <c r="Q787" s="281">
        <v>9415569</v>
      </c>
      <c r="R787" s="281">
        <v>10501277</v>
      </c>
      <c r="S787" s="281">
        <v>8762336</v>
      </c>
      <c r="T787" s="281">
        <v>8610903</v>
      </c>
    </row>
    <row r="788" spans="1:20" x14ac:dyDescent="0.2">
      <c r="A788" s="278" t="s">
        <v>2018</v>
      </c>
      <c r="B788" s="281">
        <v>268252</v>
      </c>
      <c r="C788" s="281">
        <v>360720</v>
      </c>
      <c r="D788" s="281">
        <v>502400</v>
      </c>
      <c r="E788" s="281">
        <v>542640</v>
      </c>
      <c r="F788" s="281">
        <v>585057</v>
      </c>
      <c r="G788" s="281">
        <v>730007</v>
      </c>
      <c r="H788" s="281">
        <v>1155249</v>
      </c>
      <c r="I788" s="281">
        <v>1619363</v>
      </c>
      <c r="J788" s="281">
        <v>1932330</v>
      </c>
      <c r="K788" s="281">
        <v>2584034</v>
      </c>
      <c r="L788" s="281">
        <v>3743513</v>
      </c>
      <c r="M788" s="281">
        <v>3948820</v>
      </c>
      <c r="N788" s="281">
        <v>6112205</v>
      </c>
      <c r="O788" s="281">
        <v>8267315</v>
      </c>
      <c r="P788" s="281">
        <v>8461794</v>
      </c>
      <c r="Q788" s="281">
        <v>9895406</v>
      </c>
      <c r="R788" s="281">
        <v>9763089</v>
      </c>
      <c r="S788" s="281">
        <v>7351011</v>
      </c>
      <c r="T788" s="281">
        <v>7089501</v>
      </c>
    </row>
    <row r="789" spans="1:20" x14ac:dyDescent="0.2">
      <c r="A789" s="278" t="s">
        <v>1827</v>
      </c>
      <c r="B789" s="281">
        <v>267385</v>
      </c>
      <c r="C789" s="281">
        <v>360559</v>
      </c>
      <c r="D789" s="281">
        <v>548000</v>
      </c>
      <c r="E789" s="281">
        <v>620521</v>
      </c>
      <c r="F789" s="281">
        <v>929630</v>
      </c>
      <c r="G789" s="281">
        <v>1398641</v>
      </c>
      <c r="H789" s="281">
        <v>1817474</v>
      </c>
      <c r="I789" s="281">
        <v>2009321</v>
      </c>
      <c r="J789" s="281">
        <v>2357243</v>
      </c>
      <c r="K789" s="281">
        <v>2869705</v>
      </c>
      <c r="L789" s="281">
        <v>3210140</v>
      </c>
      <c r="M789" s="281">
        <v>3233592</v>
      </c>
      <c r="N789" s="281">
        <v>5044680</v>
      </c>
      <c r="O789" s="281">
        <v>6213671</v>
      </c>
      <c r="P789" s="281">
        <v>5830677</v>
      </c>
      <c r="Q789" s="281">
        <v>6015279</v>
      </c>
      <c r="R789" s="281">
        <v>5565224</v>
      </c>
      <c r="S789" s="281">
        <v>5327733</v>
      </c>
      <c r="T789" s="281">
        <v>4926964</v>
      </c>
    </row>
    <row r="790" spans="1:20" x14ac:dyDescent="0.2">
      <c r="A790" s="278" t="s">
        <v>1973</v>
      </c>
      <c r="B790" s="281">
        <v>113312</v>
      </c>
      <c r="C790" s="281">
        <v>96855</v>
      </c>
      <c r="D790" s="281">
        <v>162144</v>
      </c>
      <c r="E790" s="281">
        <v>234734</v>
      </c>
      <c r="F790" s="281">
        <v>300302</v>
      </c>
      <c r="G790" s="281">
        <v>584229</v>
      </c>
      <c r="H790" s="281">
        <v>867286</v>
      </c>
      <c r="I790" s="281">
        <v>999252</v>
      </c>
      <c r="J790" s="281">
        <v>1290950</v>
      </c>
      <c r="K790" s="281">
        <v>1834183</v>
      </c>
      <c r="L790" s="281">
        <v>2986344</v>
      </c>
      <c r="M790" s="281">
        <v>2827692</v>
      </c>
      <c r="N790" s="281">
        <v>3812538</v>
      </c>
      <c r="O790" s="281">
        <v>5239449</v>
      </c>
      <c r="P790" s="281">
        <v>5232940</v>
      </c>
      <c r="Q790" s="281">
        <v>5429912</v>
      </c>
      <c r="R790" s="281">
        <v>5165322</v>
      </c>
      <c r="S790" s="281">
        <v>4408936</v>
      </c>
      <c r="T790" s="281">
        <v>4585505</v>
      </c>
    </row>
    <row r="791" spans="1:20" x14ac:dyDescent="0.2">
      <c r="A791" s="278" t="s">
        <v>1943</v>
      </c>
      <c r="B791" s="281">
        <v>79556</v>
      </c>
      <c r="C791" s="281">
        <v>101121</v>
      </c>
      <c r="D791" s="281">
        <v>146137</v>
      </c>
      <c r="E791" s="281">
        <v>173001</v>
      </c>
      <c r="F791" s="281">
        <v>203679</v>
      </c>
      <c r="G791" s="281">
        <v>268265</v>
      </c>
      <c r="H791" s="281">
        <v>361305</v>
      </c>
      <c r="I791" s="281">
        <v>388055</v>
      </c>
      <c r="J791" s="281">
        <v>425424</v>
      </c>
      <c r="K791" s="281">
        <v>584398</v>
      </c>
      <c r="L791" s="281">
        <v>735304</v>
      </c>
      <c r="M791" s="281">
        <v>688607</v>
      </c>
      <c r="N791" s="281">
        <v>1703924</v>
      </c>
      <c r="O791" s="281">
        <v>2720833</v>
      </c>
      <c r="P791" s="281">
        <v>2281669</v>
      </c>
      <c r="Q791" s="281">
        <v>5607631</v>
      </c>
      <c r="R791" s="281">
        <v>4044052</v>
      </c>
      <c r="S791" s="281">
        <v>4109633</v>
      </c>
      <c r="T791" s="281">
        <v>3983367</v>
      </c>
    </row>
    <row r="792" spans="1:20" x14ac:dyDescent="0.2">
      <c r="A792" s="278" t="s">
        <v>1841</v>
      </c>
      <c r="B792" s="281">
        <v>241399</v>
      </c>
      <c r="C792" s="281">
        <v>278040</v>
      </c>
      <c r="D792" s="281">
        <v>438079</v>
      </c>
      <c r="E792" s="281">
        <v>471285</v>
      </c>
      <c r="F792" s="281">
        <v>559960</v>
      </c>
      <c r="G792" s="281">
        <v>882684</v>
      </c>
      <c r="H792" s="281">
        <v>1154051</v>
      </c>
      <c r="I792" s="281">
        <v>1399189</v>
      </c>
      <c r="J792" s="281">
        <v>1796243</v>
      </c>
      <c r="K792" s="281">
        <v>2266469</v>
      </c>
      <c r="L792" s="281">
        <v>2565674</v>
      </c>
      <c r="M792" s="281">
        <v>2490531</v>
      </c>
      <c r="N792" s="281">
        <v>3319594</v>
      </c>
      <c r="O792" s="281">
        <v>3903910</v>
      </c>
      <c r="P792" s="281">
        <v>3855466</v>
      </c>
      <c r="Q792" s="281">
        <v>3852265</v>
      </c>
      <c r="R792" s="281">
        <v>3833193</v>
      </c>
      <c r="S792" s="281">
        <v>3716875</v>
      </c>
      <c r="T792" s="281">
        <v>3853234</v>
      </c>
    </row>
    <row r="793" spans="1:20" x14ac:dyDescent="0.2">
      <c r="A793" s="278" t="s">
        <v>1845</v>
      </c>
      <c r="B793" s="281">
        <v>21736</v>
      </c>
      <c r="C793" s="281">
        <v>35429</v>
      </c>
      <c r="D793" s="281">
        <v>92915</v>
      </c>
      <c r="E793" s="281">
        <v>101075</v>
      </c>
      <c r="F793" s="281">
        <v>111589</v>
      </c>
      <c r="G793" s="281">
        <v>145671</v>
      </c>
      <c r="H793" s="281">
        <v>248199</v>
      </c>
      <c r="I793" s="281">
        <v>255284</v>
      </c>
      <c r="J793" s="281">
        <v>248608</v>
      </c>
      <c r="K793" s="281">
        <v>322628</v>
      </c>
      <c r="L793" s="281">
        <v>433632</v>
      </c>
      <c r="M793" s="281">
        <v>474753</v>
      </c>
      <c r="N793" s="281">
        <v>698454</v>
      </c>
      <c r="O793" s="281">
        <v>1111770</v>
      </c>
      <c r="P793" s="281">
        <v>1623129</v>
      </c>
      <c r="Q793" s="281">
        <v>1689189</v>
      </c>
      <c r="R793" s="281">
        <v>1990640</v>
      </c>
      <c r="S793" s="281">
        <v>2983175</v>
      </c>
      <c r="T793" s="281">
        <v>3717160</v>
      </c>
    </row>
    <row r="794" spans="1:20" x14ac:dyDescent="0.2">
      <c r="A794" s="278" t="s">
        <v>1952</v>
      </c>
      <c r="B794" s="281">
        <v>364001</v>
      </c>
      <c r="C794" s="281">
        <v>422264</v>
      </c>
      <c r="D794" s="281">
        <v>576989</v>
      </c>
      <c r="E794" s="281">
        <v>795938</v>
      </c>
      <c r="F794" s="281">
        <v>840669</v>
      </c>
      <c r="G794" s="281">
        <v>972807</v>
      </c>
      <c r="H794" s="281">
        <v>1212741</v>
      </c>
      <c r="I794" s="281">
        <v>1588994</v>
      </c>
      <c r="J794" s="281">
        <v>1755433</v>
      </c>
      <c r="K794" s="281">
        <v>1968858</v>
      </c>
      <c r="L794" s="281">
        <v>2383276</v>
      </c>
      <c r="M794" s="281">
        <v>2123296</v>
      </c>
      <c r="N794" s="281">
        <v>2592104</v>
      </c>
      <c r="O794" s="281">
        <v>4036987</v>
      </c>
      <c r="P794" s="281">
        <v>4415504</v>
      </c>
      <c r="Q794" s="281">
        <v>3966783</v>
      </c>
      <c r="R794" s="281">
        <v>4159351</v>
      </c>
      <c r="S794" s="281">
        <v>3325866</v>
      </c>
      <c r="T794" s="281">
        <v>3226015</v>
      </c>
    </row>
    <row r="795" spans="1:20" x14ac:dyDescent="0.2">
      <c r="A795" s="278" t="s">
        <v>1837</v>
      </c>
      <c r="B795" s="281">
        <v>423540</v>
      </c>
      <c r="C795" s="281">
        <v>406110</v>
      </c>
      <c r="D795" s="281">
        <v>505963</v>
      </c>
      <c r="E795" s="281">
        <v>514252</v>
      </c>
      <c r="F795" s="281">
        <v>704656</v>
      </c>
      <c r="G795" s="281">
        <v>1048485</v>
      </c>
      <c r="H795" s="281">
        <v>1399447</v>
      </c>
      <c r="I795" s="281">
        <v>1651460</v>
      </c>
      <c r="J795" s="281">
        <v>1767262</v>
      </c>
      <c r="K795" s="281">
        <v>1752368</v>
      </c>
      <c r="L795" s="281">
        <v>2017126</v>
      </c>
      <c r="M795" s="281">
        <v>1780393</v>
      </c>
      <c r="N795" s="281">
        <v>2472875</v>
      </c>
      <c r="O795" s="281">
        <v>2813992</v>
      </c>
      <c r="P795" s="281">
        <v>2853078</v>
      </c>
      <c r="Q795" s="281">
        <v>3006452</v>
      </c>
      <c r="R795" s="281">
        <v>3082873</v>
      </c>
      <c r="S795" s="281">
        <v>2758076</v>
      </c>
      <c r="T795" s="281">
        <v>2601425</v>
      </c>
    </row>
    <row r="796" spans="1:20" x14ac:dyDescent="0.2">
      <c r="A796" s="278" t="s">
        <v>1836</v>
      </c>
      <c r="B796" s="281">
        <v>80359</v>
      </c>
      <c r="C796" s="281">
        <v>91160</v>
      </c>
      <c r="D796" s="281">
        <v>195352</v>
      </c>
      <c r="E796" s="281">
        <v>272108</v>
      </c>
      <c r="F796" s="281">
        <v>343535</v>
      </c>
      <c r="G796" s="281">
        <v>517232</v>
      </c>
      <c r="H796" s="281">
        <v>752265</v>
      </c>
      <c r="I796" s="281">
        <v>1224572</v>
      </c>
      <c r="J796" s="281">
        <v>1508453</v>
      </c>
      <c r="K796" s="281">
        <v>1755968</v>
      </c>
      <c r="L796" s="281">
        <v>3102270</v>
      </c>
      <c r="M796" s="281">
        <v>2357094</v>
      </c>
      <c r="N796" s="281">
        <v>3282905</v>
      </c>
      <c r="O796" s="281">
        <v>4946754</v>
      </c>
      <c r="P796" s="281">
        <v>5486187</v>
      </c>
      <c r="Q796" s="281">
        <v>5345071</v>
      </c>
      <c r="R796" s="281">
        <v>4850803</v>
      </c>
      <c r="S796" s="281">
        <v>3002105</v>
      </c>
      <c r="T796" s="281">
        <v>2362602</v>
      </c>
    </row>
    <row r="797" spans="1:20" x14ac:dyDescent="0.2">
      <c r="A797" s="278" t="s">
        <v>1919</v>
      </c>
      <c r="B797" s="281">
        <v>320486</v>
      </c>
      <c r="C797" s="281">
        <v>378482</v>
      </c>
      <c r="D797" s="281">
        <v>394978</v>
      </c>
      <c r="E797" s="281">
        <v>410484</v>
      </c>
      <c r="F797" s="281">
        <v>425312</v>
      </c>
      <c r="G797" s="281">
        <v>609873</v>
      </c>
      <c r="H797" s="281">
        <v>764820</v>
      </c>
      <c r="I797" s="281">
        <v>900679</v>
      </c>
      <c r="J797" s="281">
        <v>1127922</v>
      </c>
      <c r="K797" s="281">
        <v>1334105</v>
      </c>
      <c r="L797" s="281">
        <v>1563253</v>
      </c>
      <c r="M797" s="281">
        <v>1299617</v>
      </c>
      <c r="N797" s="281">
        <v>1710546</v>
      </c>
      <c r="O797" s="281">
        <v>2206330</v>
      </c>
      <c r="P797" s="281">
        <v>2411821</v>
      </c>
      <c r="Q797" s="281">
        <v>2310969</v>
      </c>
      <c r="R797" s="281">
        <v>2706275</v>
      </c>
      <c r="S797" s="281">
        <v>2462165</v>
      </c>
      <c r="T797" s="281">
        <v>2250332</v>
      </c>
    </row>
    <row r="798" spans="1:20" x14ac:dyDescent="0.2">
      <c r="A798" s="278" t="s">
        <v>1897</v>
      </c>
      <c r="B798" s="281">
        <v>69108</v>
      </c>
      <c r="C798" s="281">
        <v>86117</v>
      </c>
      <c r="D798" s="281">
        <v>103729</v>
      </c>
      <c r="E798" s="281">
        <v>117311</v>
      </c>
      <c r="F798" s="281">
        <v>126877</v>
      </c>
      <c r="G798" s="281">
        <v>183999</v>
      </c>
      <c r="H798" s="281">
        <v>296020</v>
      </c>
      <c r="I798" s="281">
        <v>344305</v>
      </c>
      <c r="J798" s="281">
        <v>408536</v>
      </c>
      <c r="K798" s="281">
        <v>661807</v>
      </c>
      <c r="L798" s="281">
        <v>923497</v>
      </c>
      <c r="M798" s="281">
        <v>871175</v>
      </c>
      <c r="N798" s="281">
        <v>1490324</v>
      </c>
      <c r="O798" s="281">
        <v>3210791</v>
      </c>
      <c r="P798" s="281">
        <v>4467127</v>
      </c>
      <c r="Q798" s="281">
        <v>4838843</v>
      </c>
      <c r="R798" s="281">
        <v>4456813</v>
      </c>
      <c r="S798" s="281">
        <v>3015141</v>
      </c>
      <c r="T798" s="281">
        <v>2222889</v>
      </c>
    </row>
    <row r="799" spans="1:20" x14ac:dyDescent="0.2">
      <c r="A799" s="278" t="s">
        <v>1817</v>
      </c>
      <c r="B799" s="281">
        <v>246086</v>
      </c>
      <c r="C799" s="281">
        <v>305091</v>
      </c>
      <c r="D799" s="281">
        <v>440195</v>
      </c>
      <c r="E799" s="281">
        <v>388807</v>
      </c>
      <c r="F799" s="281">
        <v>450835</v>
      </c>
      <c r="G799" s="281">
        <v>574697</v>
      </c>
      <c r="H799" s="281">
        <v>721567</v>
      </c>
      <c r="I799" s="281">
        <v>843696</v>
      </c>
      <c r="J799" s="281">
        <v>960574</v>
      </c>
      <c r="K799" s="281">
        <v>1239508</v>
      </c>
      <c r="L799" s="281">
        <v>1432293</v>
      </c>
      <c r="M799" s="281">
        <v>1366823</v>
      </c>
      <c r="N799" s="281">
        <v>2079672</v>
      </c>
      <c r="O799" s="281">
        <v>3133738</v>
      </c>
      <c r="P799" s="281">
        <v>3195070</v>
      </c>
      <c r="Q799" s="281">
        <v>3142426</v>
      </c>
      <c r="R799" s="281">
        <v>2448525</v>
      </c>
      <c r="S799" s="281">
        <v>1988619</v>
      </c>
      <c r="T799" s="281">
        <v>2141404</v>
      </c>
    </row>
    <row r="800" spans="1:20" x14ac:dyDescent="0.2">
      <c r="A800" s="278" t="s">
        <v>1917</v>
      </c>
      <c r="B800" s="281">
        <v>195263</v>
      </c>
      <c r="C800" s="281">
        <v>299483</v>
      </c>
      <c r="D800" s="281">
        <v>359247</v>
      </c>
      <c r="E800" s="281">
        <v>352706</v>
      </c>
      <c r="F800" s="281">
        <v>333596</v>
      </c>
      <c r="G800" s="281">
        <v>357034</v>
      </c>
      <c r="H800" s="281">
        <v>475850</v>
      </c>
      <c r="I800" s="281">
        <v>552378</v>
      </c>
      <c r="J800" s="281">
        <v>650640</v>
      </c>
      <c r="K800" s="281">
        <v>777552</v>
      </c>
      <c r="L800" s="281">
        <v>954178</v>
      </c>
      <c r="M800" s="281">
        <v>787719</v>
      </c>
      <c r="N800" s="281">
        <v>1130519</v>
      </c>
      <c r="O800" s="281">
        <v>1455681</v>
      </c>
      <c r="P800" s="281">
        <v>1680508</v>
      </c>
      <c r="Q800" s="281">
        <v>1907879</v>
      </c>
      <c r="R800" s="281">
        <v>2372674</v>
      </c>
      <c r="S800" s="281">
        <v>1893374</v>
      </c>
      <c r="T800" s="281">
        <v>1868145</v>
      </c>
    </row>
    <row r="801" spans="1:20" x14ac:dyDescent="0.2">
      <c r="A801" s="278" t="s">
        <v>1975</v>
      </c>
      <c r="B801" s="281">
        <v>42145</v>
      </c>
      <c r="C801" s="281">
        <v>66358</v>
      </c>
      <c r="D801" s="281">
        <v>133851</v>
      </c>
      <c r="E801" s="281">
        <v>130337</v>
      </c>
      <c r="F801" s="281">
        <v>156709</v>
      </c>
      <c r="G801" s="281">
        <v>224816</v>
      </c>
      <c r="H801" s="281">
        <v>366672</v>
      </c>
      <c r="I801" s="281">
        <v>499154</v>
      </c>
      <c r="J801" s="281">
        <v>573587</v>
      </c>
      <c r="K801" s="281">
        <v>1028060</v>
      </c>
      <c r="L801" s="281">
        <v>1117281</v>
      </c>
      <c r="M801" s="281">
        <v>1291063</v>
      </c>
      <c r="N801" s="281">
        <v>1795308</v>
      </c>
      <c r="O801" s="281">
        <v>2056856</v>
      </c>
      <c r="P801" s="281">
        <v>2062667</v>
      </c>
      <c r="Q801" s="281">
        <v>2070769</v>
      </c>
      <c r="R801" s="281">
        <v>2098588</v>
      </c>
      <c r="S801" s="281">
        <v>1843896</v>
      </c>
      <c r="T801" s="281">
        <v>1860496</v>
      </c>
    </row>
    <row r="802" spans="1:20" x14ac:dyDescent="0.2">
      <c r="A802" s="278" t="s">
        <v>2013</v>
      </c>
      <c r="B802" s="281">
        <v>223721</v>
      </c>
      <c r="C802" s="281">
        <v>233403</v>
      </c>
      <c r="D802" s="281">
        <v>375108</v>
      </c>
      <c r="E802" s="281">
        <v>402847</v>
      </c>
      <c r="F802" s="281">
        <v>362688</v>
      </c>
      <c r="G802" s="281">
        <v>437449</v>
      </c>
      <c r="H802" s="281">
        <v>735299</v>
      </c>
      <c r="I802" s="281">
        <v>751116</v>
      </c>
      <c r="J802" s="281">
        <v>766211</v>
      </c>
      <c r="K802" s="281">
        <v>1097913</v>
      </c>
      <c r="L802" s="281">
        <v>1267335</v>
      </c>
      <c r="M802" s="281">
        <v>1205326</v>
      </c>
      <c r="N802" s="281">
        <v>1492375</v>
      </c>
      <c r="O802" s="281">
        <v>2216995</v>
      </c>
      <c r="P802" s="281">
        <v>2321049</v>
      </c>
      <c r="Q802" s="281">
        <v>2523697</v>
      </c>
      <c r="R802" s="281">
        <v>2518201</v>
      </c>
      <c r="S802" s="281">
        <v>2621375</v>
      </c>
      <c r="T802" s="281">
        <v>1833683</v>
      </c>
    </row>
    <row r="803" spans="1:20" x14ac:dyDescent="0.2">
      <c r="A803" s="278" t="s">
        <v>1834</v>
      </c>
      <c r="B803" s="281">
        <v>51437</v>
      </c>
      <c r="C803" s="281">
        <v>90753</v>
      </c>
      <c r="D803" s="281">
        <v>167732</v>
      </c>
      <c r="E803" s="281">
        <v>194522</v>
      </c>
      <c r="F803" s="281">
        <v>321716</v>
      </c>
      <c r="G803" s="281">
        <v>630683</v>
      </c>
      <c r="H803" s="281">
        <v>905944</v>
      </c>
      <c r="I803" s="281">
        <v>1286969</v>
      </c>
      <c r="J803" s="281">
        <v>1767456</v>
      </c>
      <c r="K803" s="281">
        <v>2311784</v>
      </c>
      <c r="L803" s="281">
        <v>1950474</v>
      </c>
      <c r="M803" s="281">
        <v>1194841</v>
      </c>
      <c r="N803" s="281">
        <v>1622197</v>
      </c>
      <c r="O803" s="281">
        <v>1799166</v>
      </c>
      <c r="P803" s="281">
        <v>1964413</v>
      </c>
      <c r="Q803" s="281">
        <v>1818181</v>
      </c>
      <c r="R803" s="281">
        <v>2098413</v>
      </c>
      <c r="S803" s="281">
        <v>1896565</v>
      </c>
      <c r="T803" s="281">
        <v>1739589</v>
      </c>
    </row>
    <row r="804" spans="1:20" x14ac:dyDescent="0.2">
      <c r="A804" s="278" t="s">
        <v>1921</v>
      </c>
      <c r="B804" s="281">
        <v>227903</v>
      </c>
      <c r="C804" s="281">
        <v>267993</v>
      </c>
      <c r="D804" s="281">
        <v>307843</v>
      </c>
      <c r="E804" s="281">
        <v>378918</v>
      </c>
      <c r="F804" s="281">
        <v>431947</v>
      </c>
      <c r="G804" s="281">
        <v>508058</v>
      </c>
      <c r="H804" s="281">
        <v>645139</v>
      </c>
      <c r="I804" s="281">
        <v>692529</v>
      </c>
      <c r="J804" s="281">
        <v>860030</v>
      </c>
      <c r="K804" s="281">
        <v>1021080</v>
      </c>
      <c r="L804" s="281">
        <v>1163903</v>
      </c>
      <c r="M804" s="281">
        <v>1101162</v>
      </c>
      <c r="N804" s="281">
        <v>1400680</v>
      </c>
      <c r="O804" s="281">
        <v>1757666</v>
      </c>
      <c r="P804" s="281">
        <v>1606756</v>
      </c>
      <c r="Q804" s="281">
        <v>1757379</v>
      </c>
      <c r="R804" s="281">
        <v>1928190</v>
      </c>
      <c r="S804" s="281">
        <v>1681983</v>
      </c>
      <c r="T804" s="281">
        <v>1671319</v>
      </c>
    </row>
    <row r="805" spans="1:20" x14ac:dyDescent="0.2">
      <c r="A805" s="278" t="s">
        <v>1815</v>
      </c>
      <c r="B805" s="281">
        <v>665802</v>
      </c>
      <c r="C805" s="281">
        <v>689188</v>
      </c>
      <c r="D805" s="281">
        <v>942901</v>
      </c>
      <c r="E805" s="281">
        <v>942295</v>
      </c>
      <c r="F805" s="281">
        <v>1072624</v>
      </c>
      <c r="G805" s="281">
        <v>1111866</v>
      </c>
      <c r="H805" s="281">
        <v>1179672</v>
      </c>
      <c r="I805" s="281">
        <v>1222478</v>
      </c>
      <c r="J805" s="281">
        <v>1077976</v>
      </c>
      <c r="K805" s="281">
        <v>1280420</v>
      </c>
      <c r="L805" s="281">
        <v>1291585</v>
      </c>
      <c r="M805" s="281">
        <v>870250</v>
      </c>
      <c r="N805" s="281">
        <v>1226042</v>
      </c>
      <c r="O805" s="281">
        <v>1549243</v>
      </c>
      <c r="P805" s="281">
        <v>1788037</v>
      </c>
      <c r="Q805" s="281">
        <v>1620658</v>
      </c>
      <c r="R805" s="281">
        <v>1262137</v>
      </c>
      <c r="S805" s="281">
        <v>1274581</v>
      </c>
      <c r="T805" s="281">
        <v>1670067</v>
      </c>
    </row>
    <row r="806" spans="1:20" x14ac:dyDescent="0.2">
      <c r="A806" s="278" t="s">
        <v>1818</v>
      </c>
      <c r="B806" s="281">
        <v>55832</v>
      </c>
      <c r="C806" s="281">
        <v>68472</v>
      </c>
      <c r="D806" s="281">
        <v>177306</v>
      </c>
      <c r="E806" s="281">
        <v>242391</v>
      </c>
      <c r="F806" s="281">
        <v>234627</v>
      </c>
      <c r="G806" s="281">
        <v>330736</v>
      </c>
      <c r="H806" s="281">
        <v>449069</v>
      </c>
      <c r="I806" s="281">
        <v>678668</v>
      </c>
      <c r="J806" s="281">
        <v>995846</v>
      </c>
      <c r="K806" s="281">
        <v>1330560</v>
      </c>
      <c r="L806" s="281">
        <v>1959420</v>
      </c>
      <c r="M806" s="281">
        <v>1329997</v>
      </c>
      <c r="N806" s="281">
        <v>1829908</v>
      </c>
      <c r="O806" s="281">
        <v>3034131</v>
      </c>
      <c r="P806" s="281">
        <v>2486839</v>
      </c>
      <c r="Q806" s="281">
        <v>2538986</v>
      </c>
      <c r="R806" s="281">
        <v>2750385</v>
      </c>
      <c r="S806" s="281">
        <v>1605745</v>
      </c>
      <c r="T806" s="281">
        <v>1482719</v>
      </c>
    </row>
    <row r="807" spans="1:20" x14ac:dyDescent="0.2">
      <c r="A807" s="278" t="s">
        <v>1855</v>
      </c>
      <c r="B807" s="281">
        <v>15370</v>
      </c>
      <c r="C807" s="281">
        <v>35565</v>
      </c>
      <c r="D807" s="281">
        <v>184269</v>
      </c>
      <c r="E807" s="281">
        <v>72183</v>
      </c>
      <c r="F807" s="281">
        <v>108705</v>
      </c>
      <c r="G807" s="281">
        <v>220594</v>
      </c>
      <c r="H807" s="281">
        <v>471734</v>
      </c>
      <c r="I807" s="281">
        <v>658183</v>
      </c>
      <c r="J807" s="281">
        <v>1093330</v>
      </c>
      <c r="K807" s="281">
        <v>1288866</v>
      </c>
      <c r="L807" s="281">
        <v>2238252</v>
      </c>
      <c r="M807" s="281">
        <v>1467650</v>
      </c>
      <c r="N807" s="281">
        <v>2281554</v>
      </c>
      <c r="O807" s="281">
        <v>2492218</v>
      </c>
      <c r="P807" s="281">
        <v>3356191</v>
      </c>
      <c r="Q807" s="281">
        <v>3197267</v>
      </c>
      <c r="R807" s="281">
        <v>3110602</v>
      </c>
      <c r="S807" s="281">
        <v>1600161</v>
      </c>
      <c r="T807" s="281">
        <v>1396612</v>
      </c>
    </row>
    <row r="808" spans="1:20" x14ac:dyDescent="0.2">
      <c r="A808" s="278" t="s">
        <v>1831</v>
      </c>
      <c r="B808" s="281">
        <v>70646</v>
      </c>
      <c r="C808" s="281">
        <v>63537</v>
      </c>
      <c r="D808" s="281">
        <v>326177</v>
      </c>
      <c r="E808" s="281">
        <v>160958</v>
      </c>
      <c r="F808" s="281">
        <v>144647</v>
      </c>
      <c r="G808" s="281">
        <v>198575</v>
      </c>
      <c r="H808" s="281">
        <v>427849</v>
      </c>
      <c r="I808" s="281">
        <v>413891</v>
      </c>
      <c r="J808" s="281">
        <v>612947</v>
      </c>
      <c r="K808" s="281">
        <v>672273</v>
      </c>
      <c r="L808" s="281">
        <v>1162685</v>
      </c>
      <c r="M808" s="281">
        <v>541123</v>
      </c>
      <c r="N808" s="281">
        <v>977923</v>
      </c>
      <c r="O808" s="281">
        <v>1487649</v>
      </c>
      <c r="P808" s="281">
        <v>1697544</v>
      </c>
      <c r="Q808" s="281">
        <v>2104061</v>
      </c>
      <c r="R808" s="281">
        <v>2379586</v>
      </c>
      <c r="S808" s="281">
        <v>1504742</v>
      </c>
      <c r="T808" s="281">
        <v>1204102</v>
      </c>
    </row>
    <row r="809" spans="1:20" x14ac:dyDescent="0.2">
      <c r="A809" s="278" t="s">
        <v>1816</v>
      </c>
      <c r="B809" s="281">
        <v>90573</v>
      </c>
      <c r="C809" s="281">
        <v>82577</v>
      </c>
      <c r="D809" s="281">
        <v>135348</v>
      </c>
      <c r="E809" s="281">
        <v>169997</v>
      </c>
      <c r="F809" s="281">
        <v>227387</v>
      </c>
      <c r="G809" s="281">
        <v>425138</v>
      </c>
      <c r="H809" s="281">
        <v>767803</v>
      </c>
      <c r="I809" s="281">
        <v>976622</v>
      </c>
      <c r="J809" s="281">
        <v>1027745</v>
      </c>
      <c r="K809" s="281">
        <v>1461710</v>
      </c>
      <c r="L809" s="281">
        <v>2025889</v>
      </c>
      <c r="M809" s="281">
        <v>1372728</v>
      </c>
      <c r="N809" s="281">
        <v>2084625</v>
      </c>
      <c r="O809" s="281">
        <v>2337115</v>
      </c>
      <c r="P809" s="281">
        <v>1879582</v>
      </c>
      <c r="Q809" s="281">
        <v>1697025</v>
      </c>
      <c r="R809" s="281">
        <v>1635869</v>
      </c>
      <c r="S809" s="281">
        <v>1336855</v>
      </c>
      <c r="T809" s="281">
        <v>1176413</v>
      </c>
    </row>
    <row r="810" spans="1:20" x14ac:dyDescent="0.2">
      <c r="A810" s="278" t="s">
        <v>1819</v>
      </c>
      <c r="B810" s="281">
        <v>5986</v>
      </c>
      <c r="C810" s="281">
        <v>11612</v>
      </c>
      <c r="D810" s="281">
        <v>64764</v>
      </c>
      <c r="E810" s="281">
        <v>7302</v>
      </c>
      <c r="F810" s="281">
        <v>9624</v>
      </c>
      <c r="G810" s="281">
        <v>33</v>
      </c>
      <c r="H810" s="281">
        <v>32025</v>
      </c>
      <c r="I810" s="281">
        <v>41568</v>
      </c>
      <c r="J810" s="281">
        <v>65327</v>
      </c>
      <c r="K810" s="281">
        <v>76580</v>
      </c>
      <c r="L810" s="281">
        <v>138166</v>
      </c>
      <c r="M810" s="281">
        <v>330960</v>
      </c>
      <c r="N810" s="281">
        <v>627519</v>
      </c>
      <c r="O810" s="281">
        <v>1044363</v>
      </c>
      <c r="P810" s="281">
        <v>1265577</v>
      </c>
      <c r="Q810" s="281">
        <v>1798476</v>
      </c>
      <c r="R810" s="281">
        <v>2076124</v>
      </c>
      <c r="S810" s="281">
        <v>1267463</v>
      </c>
      <c r="T810" s="281">
        <v>1066327</v>
      </c>
    </row>
    <row r="811" spans="1:20" x14ac:dyDescent="0.2">
      <c r="A811" s="278" t="s">
        <v>1992</v>
      </c>
      <c r="B811" s="281">
        <v>14749</v>
      </c>
      <c r="C811" s="281">
        <v>15925</v>
      </c>
      <c r="D811" s="281">
        <v>48828</v>
      </c>
      <c r="E811" s="281">
        <v>76110</v>
      </c>
      <c r="F811" s="281">
        <v>111496</v>
      </c>
      <c r="G811" s="281">
        <v>167674</v>
      </c>
      <c r="H811" s="281">
        <v>213984</v>
      </c>
      <c r="I811" s="281">
        <v>222530</v>
      </c>
      <c r="J811" s="281">
        <v>260710</v>
      </c>
      <c r="K811" s="281">
        <v>326329</v>
      </c>
      <c r="L811" s="281">
        <v>369025</v>
      </c>
      <c r="M811" s="281">
        <v>389862</v>
      </c>
      <c r="N811" s="281">
        <v>688747</v>
      </c>
      <c r="O811" s="281">
        <v>936858</v>
      </c>
      <c r="P811" s="281">
        <v>915961</v>
      </c>
      <c r="Q811" s="281">
        <v>1023848</v>
      </c>
      <c r="R811" s="281">
        <v>1117342</v>
      </c>
      <c r="S811" s="281">
        <v>1002752</v>
      </c>
      <c r="T811" s="281">
        <v>1032474</v>
      </c>
    </row>
    <row r="812" spans="1:20" x14ac:dyDescent="0.2">
      <c r="A812" s="278" t="s">
        <v>1843</v>
      </c>
      <c r="B812" s="281">
        <v>16164</v>
      </c>
      <c r="C812" s="281">
        <v>18946</v>
      </c>
      <c r="D812" s="281">
        <v>41607</v>
      </c>
      <c r="E812" s="281">
        <v>44761</v>
      </c>
      <c r="F812" s="281">
        <v>44536</v>
      </c>
      <c r="G812" s="281">
        <v>77346</v>
      </c>
      <c r="H812" s="281">
        <v>130448</v>
      </c>
      <c r="I812" s="281">
        <v>204560</v>
      </c>
      <c r="J812" s="281">
        <v>279675</v>
      </c>
      <c r="K812" s="281">
        <v>301203</v>
      </c>
      <c r="L812" s="281">
        <v>461325</v>
      </c>
      <c r="M812" s="281">
        <v>259508</v>
      </c>
      <c r="N812" s="281">
        <v>445155</v>
      </c>
      <c r="O812" s="281">
        <v>830637</v>
      </c>
      <c r="P812" s="281">
        <v>1085197</v>
      </c>
      <c r="Q812" s="281">
        <v>1282353</v>
      </c>
      <c r="R812" s="281">
        <v>1576336</v>
      </c>
      <c r="S812" s="281">
        <v>1151403</v>
      </c>
      <c r="T812" s="281">
        <v>999436</v>
      </c>
    </row>
    <row r="813" spans="1:20" x14ac:dyDescent="0.2">
      <c r="A813" s="278" t="s">
        <v>1923</v>
      </c>
      <c r="B813" s="281">
        <v>83438</v>
      </c>
      <c r="C813" s="281">
        <v>101059</v>
      </c>
      <c r="D813" s="281">
        <v>123623</v>
      </c>
      <c r="E813" s="281">
        <v>145669</v>
      </c>
      <c r="F813" s="281">
        <v>157157</v>
      </c>
      <c r="G813" s="281">
        <v>193312</v>
      </c>
      <c r="H813" s="281">
        <v>296941</v>
      </c>
      <c r="I813" s="281">
        <v>292672</v>
      </c>
      <c r="J813" s="281">
        <v>365007</v>
      </c>
      <c r="K813" s="281">
        <v>492456</v>
      </c>
      <c r="L813" s="281">
        <v>529942</v>
      </c>
      <c r="M813" s="281">
        <v>512214</v>
      </c>
      <c r="N813" s="281">
        <v>647897</v>
      </c>
      <c r="O813" s="281">
        <v>866030</v>
      </c>
      <c r="P813" s="281">
        <v>870261</v>
      </c>
      <c r="Q813" s="281">
        <v>982493</v>
      </c>
      <c r="R813" s="281">
        <v>934013</v>
      </c>
      <c r="S813" s="281">
        <v>877776</v>
      </c>
      <c r="T813" s="281">
        <v>980980</v>
      </c>
    </row>
    <row r="814" spans="1:20" x14ac:dyDescent="0.2">
      <c r="A814" s="278" t="s">
        <v>1997</v>
      </c>
      <c r="B814" s="281">
        <v>28814</v>
      </c>
      <c r="C814" s="281">
        <v>30996</v>
      </c>
      <c r="D814" s="281">
        <v>56026</v>
      </c>
      <c r="E814" s="281">
        <v>49804</v>
      </c>
      <c r="F814" s="281">
        <v>73161</v>
      </c>
      <c r="G814" s="281">
        <v>76001</v>
      </c>
      <c r="H814" s="281">
        <v>152290</v>
      </c>
      <c r="I814" s="281">
        <v>227799</v>
      </c>
      <c r="J814" s="281">
        <v>290785</v>
      </c>
      <c r="K814" s="281">
        <v>433789</v>
      </c>
      <c r="L814" s="281">
        <v>449211</v>
      </c>
      <c r="M814" s="281">
        <v>445130</v>
      </c>
      <c r="N814" s="281">
        <v>638490</v>
      </c>
      <c r="O814" s="281">
        <v>785671</v>
      </c>
      <c r="P814" s="281">
        <v>846635</v>
      </c>
      <c r="Q814" s="281">
        <v>840806</v>
      </c>
      <c r="R814" s="281">
        <v>814087</v>
      </c>
      <c r="S814" s="281">
        <v>794992</v>
      </c>
      <c r="T814" s="281">
        <v>949081</v>
      </c>
    </row>
    <row r="815" spans="1:20" x14ac:dyDescent="0.2">
      <c r="A815" s="278" t="s">
        <v>2025</v>
      </c>
      <c r="B815" s="281">
        <v>40992</v>
      </c>
      <c r="C815" s="281">
        <v>48134</v>
      </c>
      <c r="D815" s="281">
        <v>63827</v>
      </c>
      <c r="E815" s="281">
        <v>73678</v>
      </c>
      <c r="F815" s="281">
        <v>80334</v>
      </c>
      <c r="G815" s="281">
        <v>102358</v>
      </c>
      <c r="H815" s="281">
        <v>141322</v>
      </c>
      <c r="I815" s="281">
        <v>132600</v>
      </c>
      <c r="J815" s="281">
        <v>131443</v>
      </c>
      <c r="K815" s="281">
        <v>153775</v>
      </c>
      <c r="L815" s="281">
        <v>189235</v>
      </c>
      <c r="M815" s="281">
        <v>247819</v>
      </c>
      <c r="N815" s="281">
        <v>376292</v>
      </c>
      <c r="O815" s="281">
        <v>498132</v>
      </c>
      <c r="P815" s="281">
        <v>581029</v>
      </c>
      <c r="Q815" s="281">
        <v>825321</v>
      </c>
      <c r="R815" s="281">
        <v>950553</v>
      </c>
      <c r="S815" s="281">
        <v>658378</v>
      </c>
      <c r="T815" s="281">
        <v>714063</v>
      </c>
    </row>
    <row r="816" spans="1:20" x14ac:dyDescent="0.2">
      <c r="A816" s="278" t="s">
        <v>1915</v>
      </c>
      <c r="B816" s="281">
        <v>87840</v>
      </c>
      <c r="C816" s="281">
        <v>97045</v>
      </c>
      <c r="D816" s="281">
        <v>138614</v>
      </c>
      <c r="E816" s="281">
        <v>172102</v>
      </c>
      <c r="F816" s="281">
        <v>202205</v>
      </c>
      <c r="G816" s="281">
        <v>276818</v>
      </c>
      <c r="H816" s="281">
        <v>351978</v>
      </c>
      <c r="I816" s="281">
        <v>400547</v>
      </c>
      <c r="J816" s="281">
        <v>430430</v>
      </c>
      <c r="K816" s="281">
        <v>497314</v>
      </c>
      <c r="L816" s="281">
        <v>533697</v>
      </c>
      <c r="M816" s="281">
        <v>584732</v>
      </c>
      <c r="N816" s="281">
        <v>783974</v>
      </c>
      <c r="O816" s="281">
        <v>1013115</v>
      </c>
      <c r="P816" s="281">
        <v>996436</v>
      </c>
      <c r="Q816" s="281">
        <v>984807</v>
      </c>
      <c r="R816" s="281">
        <v>1005922</v>
      </c>
      <c r="S816" s="281">
        <v>700581</v>
      </c>
      <c r="T816" s="281">
        <v>687406</v>
      </c>
    </row>
    <row r="817" spans="1:20" x14ac:dyDescent="0.2">
      <c r="A817" s="278" t="s">
        <v>1823</v>
      </c>
      <c r="B817" s="281">
        <v>11985</v>
      </c>
      <c r="C817" s="281">
        <v>15113</v>
      </c>
      <c r="D817" s="281">
        <v>29885</v>
      </c>
      <c r="E817" s="281">
        <v>45023</v>
      </c>
      <c r="F817" s="281">
        <v>46435</v>
      </c>
      <c r="G817" s="281">
        <v>51325</v>
      </c>
      <c r="H817" s="281">
        <v>76406</v>
      </c>
      <c r="I817" s="281">
        <v>102050</v>
      </c>
      <c r="J817" s="281">
        <v>192400</v>
      </c>
      <c r="K817" s="281">
        <v>229062</v>
      </c>
      <c r="L817" s="281">
        <v>503881</v>
      </c>
      <c r="M817" s="281">
        <v>350069</v>
      </c>
      <c r="N817" s="281">
        <v>670836</v>
      </c>
      <c r="O817" s="281">
        <v>917520</v>
      </c>
      <c r="P817" s="281">
        <v>1046781</v>
      </c>
      <c r="Q817" s="281">
        <v>958664</v>
      </c>
      <c r="R817" s="281">
        <v>1000496</v>
      </c>
      <c r="S817" s="281">
        <v>749707</v>
      </c>
      <c r="T817" s="281">
        <v>637028</v>
      </c>
    </row>
    <row r="818" spans="1:20" x14ac:dyDescent="0.2">
      <c r="A818" s="278" t="s">
        <v>1942</v>
      </c>
      <c r="B818" s="281">
        <v>204635</v>
      </c>
      <c r="C818" s="281">
        <v>215182</v>
      </c>
      <c r="D818" s="281">
        <v>267468</v>
      </c>
      <c r="E818" s="281">
        <v>217317</v>
      </c>
      <c r="F818" s="281">
        <v>179103</v>
      </c>
      <c r="G818" s="281">
        <v>271590</v>
      </c>
      <c r="H818" s="281">
        <v>333957</v>
      </c>
      <c r="I818" s="281">
        <v>312220</v>
      </c>
      <c r="J818" s="281">
        <v>344857</v>
      </c>
      <c r="K818" s="281">
        <v>414184</v>
      </c>
      <c r="L818" s="281">
        <v>503815</v>
      </c>
      <c r="M818" s="281">
        <v>545930</v>
      </c>
      <c r="N818" s="281">
        <v>590786</v>
      </c>
      <c r="O818" s="281">
        <v>711688</v>
      </c>
      <c r="P818" s="281">
        <v>692218</v>
      </c>
      <c r="Q818" s="281">
        <v>698710</v>
      </c>
      <c r="R818" s="281">
        <v>679154</v>
      </c>
      <c r="S818" s="281">
        <v>641671</v>
      </c>
      <c r="T818" s="281">
        <v>615769</v>
      </c>
    </row>
    <row r="819" spans="1:20" x14ac:dyDescent="0.2">
      <c r="A819" s="278" t="s">
        <v>1926</v>
      </c>
      <c r="B819" s="281">
        <v>48025</v>
      </c>
      <c r="C819" s="281">
        <v>54147</v>
      </c>
      <c r="D819" s="281">
        <v>62297</v>
      </c>
      <c r="E819" s="281">
        <v>71438</v>
      </c>
      <c r="F819" s="281">
        <v>90018</v>
      </c>
      <c r="G819" s="281">
        <v>136133</v>
      </c>
      <c r="H819" s="281">
        <v>174592</v>
      </c>
      <c r="I819" s="281">
        <v>208164</v>
      </c>
      <c r="J819" s="281">
        <v>300311</v>
      </c>
      <c r="K819" s="281">
        <v>442995</v>
      </c>
      <c r="L819" s="281">
        <v>542398</v>
      </c>
      <c r="M819" s="281">
        <v>429233</v>
      </c>
      <c r="N819" s="281">
        <v>623638</v>
      </c>
      <c r="O819" s="281">
        <v>755155</v>
      </c>
      <c r="P819" s="281">
        <v>633389</v>
      </c>
      <c r="Q819" s="281">
        <v>597183</v>
      </c>
      <c r="R819" s="281">
        <v>620361</v>
      </c>
      <c r="S819" s="281">
        <v>558717</v>
      </c>
      <c r="T819" s="281">
        <v>613575</v>
      </c>
    </row>
    <row r="820" spans="1:20" x14ac:dyDescent="0.2">
      <c r="A820" s="278" t="s">
        <v>1851</v>
      </c>
      <c r="B820" s="281">
        <v>222</v>
      </c>
      <c r="C820" s="281">
        <v>202</v>
      </c>
      <c r="D820" s="281">
        <v>406</v>
      </c>
      <c r="E820" s="281">
        <v>122</v>
      </c>
      <c r="F820" s="281">
        <v>74</v>
      </c>
      <c r="G820" s="281">
        <v>410</v>
      </c>
      <c r="H820" s="281">
        <v>1389</v>
      </c>
      <c r="I820" s="281">
        <v>1908</v>
      </c>
      <c r="J820" s="281">
        <v>1601</v>
      </c>
      <c r="K820" s="281">
        <v>5014</v>
      </c>
      <c r="L820" s="281">
        <v>2844</v>
      </c>
      <c r="M820" s="281">
        <v>3873</v>
      </c>
      <c r="N820" s="281">
        <v>104452</v>
      </c>
      <c r="O820" s="281">
        <v>469317</v>
      </c>
      <c r="P820" s="281">
        <v>867338</v>
      </c>
      <c r="Q820" s="281">
        <v>889326</v>
      </c>
      <c r="R820" s="281">
        <v>951616</v>
      </c>
      <c r="S820" s="281">
        <v>782766</v>
      </c>
      <c r="T820" s="281">
        <v>556330</v>
      </c>
    </row>
    <row r="821" spans="1:20" x14ac:dyDescent="0.2">
      <c r="A821" s="278" t="s">
        <v>2008</v>
      </c>
      <c r="B821" s="281">
        <v>1247</v>
      </c>
      <c r="C821" s="281">
        <v>2766</v>
      </c>
      <c r="D821" s="281">
        <v>9478</v>
      </c>
      <c r="E821" s="281">
        <v>14578</v>
      </c>
      <c r="F821" s="281">
        <v>14496</v>
      </c>
      <c r="G821" s="281">
        <v>54216</v>
      </c>
      <c r="H821" s="281">
        <v>73794</v>
      </c>
      <c r="I821" s="281">
        <v>123412</v>
      </c>
      <c r="J821" s="281">
        <v>263796</v>
      </c>
      <c r="K821" s="281">
        <v>302395</v>
      </c>
      <c r="L821" s="281">
        <v>656706</v>
      </c>
      <c r="M821" s="281">
        <v>438214</v>
      </c>
      <c r="N821" s="281">
        <v>671288</v>
      </c>
      <c r="O821" s="281">
        <v>1173822</v>
      </c>
      <c r="P821" s="281">
        <v>1454334</v>
      </c>
      <c r="Q821" s="281">
        <v>1312010</v>
      </c>
      <c r="R821" s="281">
        <v>1132005</v>
      </c>
      <c r="S821" s="281">
        <v>677771</v>
      </c>
      <c r="T821" s="281">
        <v>556282</v>
      </c>
    </row>
    <row r="822" spans="1:20" x14ac:dyDescent="0.2">
      <c r="A822" s="278" t="s">
        <v>1920</v>
      </c>
      <c r="B822" s="281">
        <v>10608</v>
      </c>
      <c r="C822" s="281">
        <v>20718</v>
      </c>
      <c r="D822" s="281">
        <v>37730</v>
      </c>
      <c r="E822" s="281">
        <v>61254</v>
      </c>
      <c r="F822" s="281">
        <v>68946</v>
      </c>
      <c r="G822" s="281">
        <v>95149</v>
      </c>
      <c r="H822" s="281">
        <v>118790</v>
      </c>
      <c r="I822" s="281">
        <v>142307</v>
      </c>
      <c r="J822" s="281">
        <v>154524</v>
      </c>
      <c r="K822" s="281">
        <v>192533</v>
      </c>
      <c r="L822" s="281">
        <v>274638</v>
      </c>
      <c r="M822" s="281">
        <v>323820</v>
      </c>
      <c r="N822" s="281">
        <v>341262</v>
      </c>
      <c r="O822" s="281">
        <v>369944</v>
      </c>
      <c r="P822" s="281">
        <v>379716</v>
      </c>
      <c r="Q822" s="281">
        <v>419285</v>
      </c>
      <c r="R822" s="281">
        <v>373363</v>
      </c>
      <c r="S822" s="281">
        <v>428645</v>
      </c>
      <c r="T822" s="281">
        <v>529698</v>
      </c>
    </row>
    <row r="823" spans="1:20" x14ac:dyDescent="0.2">
      <c r="A823" s="278" t="s">
        <v>1966</v>
      </c>
      <c r="B823" s="281">
        <v>72446</v>
      </c>
      <c r="C823" s="281">
        <v>59079</v>
      </c>
      <c r="D823" s="281">
        <v>92999</v>
      </c>
      <c r="E823" s="281">
        <v>128102</v>
      </c>
      <c r="F823" s="281">
        <v>123946</v>
      </c>
      <c r="G823" s="281">
        <v>272908</v>
      </c>
      <c r="H823" s="281">
        <v>325487</v>
      </c>
      <c r="I823" s="281">
        <v>379921</v>
      </c>
      <c r="J823" s="281">
        <v>370019</v>
      </c>
      <c r="K823" s="281">
        <v>633450</v>
      </c>
      <c r="L823" s="281">
        <v>936135</v>
      </c>
      <c r="M823" s="281">
        <v>431724</v>
      </c>
      <c r="N823" s="281">
        <v>680413</v>
      </c>
      <c r="O823" s="281">
        <v>625683</v>
      </c>
      <c r="P823" s="281">
        <v>656093</v>
      </c>
      <c r="Q823" s="281">
        <v>608577</v>
      </c>
      <c r="R823" s="281">
        <v>524694</v>
      </c>
      <c r="S823" s="281">
        <v>571748</v>
      </c>
      <c r="T823" s="281">
        <v>511810</v>
      </c>
    </row>
    <row r="824" spans="1:20" x14ac:dyDescent="0.2">
      <c r="A824" s="278" t="s">
        <v>1929</v>
      </c>
      <c r="B824" s="281">
        <v>27637</v>
      </c>
      <c r="C824" s="281">
        <v>43819</v>
      </c>
      <c r="D824" s="281">
        <v>47235</v>
      </c>
      <c r="E824" s="281">
        <v>66205</v>
      </c>
      <c r="F824" s="281">
        <v>89292</v>
      </c>
      <c r="G824" s="281">
        <v>110479</v>
      </c>
      <c r="H824" s="281">
        <v>150982</v>
      </c>
      <c r="I824" s="281">
        <v>160922</v>
      </c>
      <c r="J824" s="281">
        <v>205736</v>
      </c>
      <c r="K824" s="281">
        <v>245229</v>
      </c>
      <c r="L824" s="281">
        <v>312082</v>
      </c>
      <c r="M824" s="281">
        <v>340398</v>
      </c>
      <c r="N824" s="281">
        <v>422961</v>
      </c>
      <c r="O824" s="281">
        <v>476136</v>
      </c>
      <c r="P824" s="281">
        <v>472369</v>
      </c>
      <c r="Q824" s="281">
        <v>503035</v>
      </c>
      <c r="R824" s="281">
        <v>585170</v>
      </c>
      <c r="S824" s="281">
        <v>496804</v>
      </c>
      <c r="T824" s="281">
        <v>502654</v>
      </c>
    </row>
    <row r="825" spans="1:20" x14ac:dyDescent="0.2">
      <c r="A825" s="278" t="s">
        <v>1848</v>
      </c>
      <c r="B825" s="281">
        <v>43086</v>
      </c>
      <c r="C825" s="281">
        <v>64440</v>
      </c>
      <c r="D825" s="281">
        <v>95821</v>
      </c>
      <c r="E825" s="281">
        <v>96065</v>
      </c>
      <c r="F825" s="281">
        <v>135465</v>
      </c>
      <c r="G825" s="281">
        <v>171998</v>
      </c>
      <c r="H825" s="281">
        <v>228627</v>
      </c>
      <c r="I825" s="281">
        <v>290936</v>
      </c>
      <c r="J825" s="281">
        <v>360727</v>
      </c>
      <c r="K825" s="281">
        <v>643191</v>
      </c>
      <c r="L825" s="281">
        <v>772783</v>
      </c>
      <c r="M825" s="281">
        <v>629568</v>
      </c>
      <c r="N825" s="281">
        <v>1112845</v>
      </c>
      <c r="O825" s="281">
        <v>1539470</v>
      </c>
      <c r="P825" s="281">
        <v>1468084</v>
      </c>
      <c r="Q825" s="281">
        <v>1605084</v>
      </c>
      <c r="R825" s="281">
        <v>974182</v>
      </c>
      <c r="S825" s="281">
        <v>584895</v>
      </c>
      <c r="T825" s="281">
        <v>480508</v>
      </c>
    </row>
    <row r="826" spans="1:20" x14ac:dyDescent="0.2">
      <c r="A826" s="278" t="s">
        <v>1916</v>
      </c>
      <c r="B826" s="281">
        <v>31892</v>
      </c>
      <c r="C826" s="281">
        <v>40021</v>
      </c>
      <c r="D826" s="281">
        <v>55217</v>
      </c>
      <c r="E826" s="281">
        <v>62575</v>
      </c>
      <c r="F826" s="281">
        <v>63680</v>
      </c>
      <c r="G826" s="281">
        <v>96415</v>
      </c>
      <c r="H826" s="281">
        <v>120577</v>
      </c>
      <c r="I826" s="281">
        <v>119036</v>
      </c>
      <c r="J826" s="281">
        <v>130913</v>
      </c>
      <c r="K826" s="281">
        <v>182299</v>
      </c>
      <c r="L826" s="281">
        <v>259715</v>
      </c>
      <c r="M826" s="281">
        <v>228929</v>
      </c>
      <c r="N826" s="281">
        <v>264576</v>
      </c>
      <c r="O826" s="281">
        <v>281345</v>
      </c>
      <c r="P826" s="281">
        <v>290541</v>
      </c>
      <c r="Q826" s="281">
        <v>337570</v>
      </c>
      <c r="R826" s="281">
        <v>405732</v>
      </c>
      <c r="S826" s="281">
        <v>409545</v>
      </c>
      <c r="T826" s="281">
        <v>423815</v>
      </c>
    </row>
    <row r="827" spans="1:20" x14ac:dyDescent="0.2">
      <c r="A827" s="278" t="s">
        <v>1811</v>
      </c>
      <c r="B827" s="281">
        <v>6205</v>
      </c>
      <c r="C827" s="281">
        <v>10168</v>
      </c>
      <c r="D827" s="281">
        <v>12482</v>
      </c>
      <c r="E827" s="281">
        <v>13419</v>
      </c>
      <c r="F827" s="281">
        <v>13689</v>
      </c>
      <c r="G827" s="281">
        <v>16952</v>
      </c>
      <c r="H827" s="281">
        <v>20694</v>
      </c>
      <c r="I827" s="281">
        <v>27440</v>
      </c>
      <c r="J827" s="281">
        <v>25265</v>
      </c>
      <c r="K827" s="281">
        <v>37814</v>
      </c>
      <c r="L827" s="281">
        <v>64755</v>
      </c>
      <c r="M827" s="281">
        <v>64613</v>
      </c>
      <c r="N827" s="281">
        <v>96655</v>
      </c>
      <c r="O827" s="281">
        <v>167990</v>
      </c>
      <c r="P827" s="281">
        <v>129823</v>
      </c>
      <c r="Q827" s="281">
        <v>285687</v>
      </c>
      <c r="R827" s="281">
        <v>1560128</v>
      </c>
      <c r="S827" s="281">
        <v>544930</v>
      </c>
      <c r="T827" s="281">
        <v>409771</v>
      </c>
    </row>
    <row r="828" spans="1:20" x14ac:dyDescent="0.2">
      <c r="A828" s="278" t="s">
        <v>1835</v>
      </c>
      <c r="B828" s="281">
        <v>4513</v>
      </c>
      <c r="C828" s="281">
        <v>6326</v>
      </c>
      <c r="D828" s="281">
        <v>44096</v>
      </c>
      <c r="E828" s="281">
        <v>37705</v>
      </c>
      <c r="F828" s="281">
        <v>17401</v>
      </c>
      <c r="G828" s="281">
        <v>29308</v>
      </c>
      <c r="H828" s="281">
        <v>33426</v>
      </c>
      <c r="I828" s="281">
        <v>47272</v>
      </c>
      <c r="J828" s="281">
        <v>56198</v>
      </c>
      <c r="K828" s="281">
        <v>58800</v>
      </c>
      <c r="L828" s="281">
        <v>131163</v>
      </c>
      <c r="M828" s="281">
        <v>138176</v>
      </c>
      <c r="N828" s="281">
        <v>245584</v>
      </c>
      <c r="O828" s="281">
        <v>469431</v>
      </c>
      <c r="P828" s="281">
        <v>727810</v>
      </c>
      <c r="Q828" s="281">
        <v>846335</v>
      </c>
      <c r="R828" s="281">
        <v>833673</v>
      </c>
      <c r="S828" s="281">
        <v>461437</v>
      </c>
      <c r="T828" s="281">
        <v>401237</v>
      </c>
    </row>
    <row r="829" spans="1:20" x14ac:dyDescent="0.2">
      <c r="A829" s="278" t="s">
        <v>1829</v>
      </c>
      <c r="B829" s="281">
        <v>18075</v>
      </c>
      <c r="C829" s="281">
        <v>19427</v>
      </c>
      <c r="D829" s="281">
        <v>21207</v>
      </c>
      <c r="E829" s="281">
        <v>23950</v>
      </c>
      <c r="F829" s="281">
        <v>22342</v>
      </c>
      <c r="G829" s="281">
        <v>28395</v>
      </c>
      <c r="H829" s="281">
        <v>46107</v>
      </c>
      <c r="I829" s="281">
        <v>54103</v>
      </c>
      <c r="J829" s="281">
        <v>114748</v>
      </c>
      <c r="K829" s="281">
        <v>135165</v>
      </c>
      <c r="L829" s="281">
        <v>152561</v>
      </c>
      <c r="M829" s="281">
        <v>136112</v>
      </c>
      <c r="N829" s="281">
        <v>255206</v>
      </c>
      <c r="O829" s="281">
        <v>370107</v>
      </c>
      <c r="P829" s="281">
        <v>394770</v>
      </c>
      <c r="Q829" s="281">
        <v>350955</v>
      </c>
      <c r="R829" s="281">
        <v>510209</v>
      </c>
      <c r="S829" s="281">
        <v>379538</v>
      </c>
      <c r="T829" s="281">
        <v>362260</v>
      </c>
    </row>
    <row r="830" spans="1:20" x14ac:dyDescent="0.2">
      <c r="A830" s="278" t="s">
        <v>1933</v>
      </c>
      <c r="B830" s="281">
        <v>1281</v>
      </c>
      <c r="C830" s="281">
        <v>7145</v>
      </c>
      <c r="D830" s="281">
        <v>9955</v>
      </c>
      <c r="E830" s="281">
        <v>13036</v>
      </c>
      <c r="F830" s="281">
        <v>16883</v>
      </c>
      <c r="G830" s="281">
        <v>30136</v>
      </c>
      <c r="H830" s="281">
        <v>47559</v>
      </c>
      <c r="I830" s="281">
        <v>36553</v>
      </c>
      <c r="J830" s="281">
        <v>69931</v>
      </c>
      <c r="K830" s="281">
        <v>121008</v>
      </c>
      <c r="L830" s="281">
        <v>138220</v>
      </c>
      <c r="M830" s="281">
        <v>146640</v>
      </c>
      <c r="N830" s="281">
        <v>219770</v>
      </c>
      <c r="O830" s="281">
        <v>245222</v>
      </c>
      <c r="P830" s="281">
        <v>232310</v>
      </c>
      <c r="Q830" s="281">
        <v>271515</v>
      </c>
      <c r="R830" s="281">
        <v>325990</v>
      </c>
      <c r="S830" s="281">
        <v>287555</v>
      </c>
      <c r="T830" s="281">
        <v>346423</v>
      </c>
    </row>
    <row r="831" spans="1:20" x14ac:dyDescent="0.2">
      <c r="A831" s="278" t="s">
        <v>1931</v>
      </c>
      <c r="B831" s="281">
        <v>125995</v>
      </c>
      <c r="C831" s="281">
        <v>183194</v>
      </c>
      <c r="D831" s="281">
        <v>235305</v>
      </c>
      <c r="E831" s="281">
        <v>237629</v>
      </c>
      <c r="F831" s="281">
        <v>151277</v>
      </c>
      <c r="G831" s="281">
        <v>178844</v>
      </c>
      <c r="H831" s="281">
        <v>302143</v>
      </c>
      <c r="I831" s="281">
        <v>262813</v>
      </c>
      <c r="J831" s="281">
        <v>312570</v>
      </c>
      <c r="K831" s="281">
        <v>379433</v>
      </c>
      <c r="L831" s="281">
        <v>353331</v>
      </c>
      <c r="M831" s="281">
        <v>327205</v>
      </c>
      <c r="N831" s="281">
        <v>401948</v>
      </c>
      <c r="O831" s="281">
        <v>454082</v>
      </c>
      <c r="P831" s="281">
        <v>383234</v>
      </c>
      <c r="Q831" s="281">
        <v>390564</v>
      </c>
      <c r="R831" s="281">
        <v>405118</v>
      </c>
      <c r="S831" s="281">
        <v>348495</v>
      </c>
      <c r="T831" s="281">
        <v>345505</v>
      </c>
    </row>
    <row r="832" spans="1:20" x14ac:dyDescent="0.2">
      <c r="A832" s="278" t="s">
        <v>1938</v>
      </c>
      <c r="B832" s="281">
        <v>30436</v>
      </c>
      <c r="C832" s="281">
        <v>48424</v>
      </c>
      <c r="D832" s="281">
        <v>61067</v>
      </c>
      <c r="E832" s="281">
        <v>57076</v>
      </c>
      <c r="F832" s="281">
        <v>92323</v>
      </c>
      <c r="G832" s="281">
        <v>86538</v>
      </c>
      <c r="H832" s="281">
        <v>139780</v>
      </c>
      <c r="I832" s="281">
        <v>114396</v>
      </c>
      <c r="J832" s="281">
        <v>125036</v>
      </c>
      <c r="K832" s="281">
        <v>161476</v>
      </c>
      <c r="L832" s="281">
        <v>214800</v>
      </c>
      <c r="M832" s="281">
        <v>305947</v>
      </c>
      <c r="N832" s="281">
        <v>323059</v>
      </c>
      <c r="O832" s="281">
        <v>362191</v>
      </c>
      <c r="P832" s="281">
        <v>306767</v>
      </c>
      <c r="Q832" s="281">
        <v>346799</v>
      </c>
      <c r="R832" s="281">
        <v>446769</v>
      </c>
      <c r="S832" s="281">
        <v>414606</v>
      </c>
      <c r="T832" s="281">
        <v>323067</v>
      </c>
    </row>
    <row r="833" spans="1:20" x14ac:dyDescent="0.2">
      <c r="A833" s="278" t="s">
        <v>1820</v>
      </c>
      <c r="B833" s="281">
        <v>17103</v>
      </c>
      <c r="C833" s="281">
        <v>19125</v>
      </c>
      <c r="D833" s="281">
        <v>33535</v>
      </c>
      <c r="E833" s="281">
        <v>48330</v>
      </c>
      <c r="F833" s="281">
        <v>51765</v>
      </c>
      <c r="G833" s="281">
        <v>69040</v>
      </c>
      <c r="H833" s="281">
        <v>94286</v>
      </c>
      <c r="I833" s="281">
        <v>107354</v>
      </c>
      <c r="J833" s="281">
        <v>131441</v>
      </c>
      <c r="K833" s="281">
        <v>165394</v>
      </c>
      <c r="L833" s="281">
        <v>179282</v>
      </c>
      <c r="M833" s="281">
        <v>152574</v>
      </c>
      <c r="N833" s="281">
        <v>260739</v>
      </c>
      <c r="O833" s="281">
        <v>303770</v>
      </c>
      <c r="P833" s="281">
        <v>292232</v>
      </c>
      <c r="Q833" s="281">
        <v>318132</v>
      </c>
      <c r="R833" s="281">
        <v>314064</v>
      </c>
      <c r="S833" s="281">
        <v>280203</v>
      </c>
      <c r="T833" s="281">
        <v>317290</v>
      </c>
    </row>
    <row r="834" spans="1:20" x14ac:dyDescent="0.2">
      <c r="A834" s="278" t="s">
        <v>1956</v>
      </c>
      <c r="B834" s="281">
        <v>2605</v>
      </c>
      <c r="C834" s="281">
        <v>7214</v>
      </c>
      <c r="D834" s="281">
        <v>8295</v>
      </c>
      <c r="E834" s="281">
        <v>9213</v>
      </c>
      <c r="F834" s="281">
        <v>15461</v>
      </c>
      <c r="G834" s="281">
        <v>29722</v>
      </c>
      <c r="H834" s="281">
        <v>44224</v>
      </c>
      <c r="I834" s="281">
        <v>37178</v>
      </c>
      <c r="J834" s="281">
        <v>51670</v>
      </c>
      <c r="K834" s="281">
        <v>83080</v>
      </c>
      <c r="L834" s="281">
        <v>100270</v>
      </c>
      <c r="M834" s="281">
        <v>113150</v>
      </c>
      <c r="N834" s="281">
        <v>172801</v>
      </c>
      <c r="O834" s="281">
        <v>231793</v>
      </c>
      <c r="P834" s="281">
        <v>240699</v>
      </c>
      <c r="Q834" s="281">
        <v>261492</v>
      </c>
      <c r="R834" s="281">
        <v>298669</v>
      </c>
      <c r="S834" s="281">
        <v>278045</v>
      </c>
      <c r="T834" s="281">
        <v>295154</v>
      </c>
    </row>
    <row r="835" spans="1:20" x14ac:dyDescent="0.2">
      <c r="A835" s="278" t="s">
        <v>1842</v>
      </c>
      <c r="B835" s="281">
        <v>4278</v>
      </c>
      <c r="C835" s="281">
        <v>4732</v>
      </c>
      <c r="D835" s="281">
        <v>12675</v>
      </c>
      <c r="E835" s="281">
        <v>23094</v>
      </c>
      <c r="F835" s="281">
        <v>28879</v>
      </c>
      <c r="G835" s="281">
        <v>53267</v>
      </c>
      <c r="H835" s="281">
        <v>59138</v>
      </c>
      <c r="I835" s="281">
        <v>62174</v>
      </c>
      <c r="J835" s="281">
        <v>76595</v>
      </c>
      <c r="K835" s="281">
        <v>129240</v>
      </c>
      <c r="L835" s="281">
        <v>196293</v>
      </c>
      <c r="M835" s="281">
        <v>176108</v>
      </c>
      <c r="N835" s="281">
        <v>316854</v>
      </c>
      <c r="O835" s="281">
        <v>312376</v>
      </c>
      <c r="P835" s="281">
        <v>351101</v>
      </c>
      <c r="Q835" s="281">
        <v>448623</v>
      </c>
      <c r="R835" s="281">
        <v>370540</v>
      </c>
      <c r="S835" s="281">
        <v>294364</v>
      </c>
      <c r="T835" s="281">
        <v>278542</v>
      </c>
    </row>
    <row r="836" spans="1:20" x14ac:dyDescent="0.2">
      <c r="A836" s="278" t="s">
        <v>1814</v>
      </c>
      <c r="B836" s="281">
        <v>5731</v>
      </c>
      <c r="C836" s="281">
        <v>4171</v>
      </c>
      <c r="D836" s="281">
        <v>3721</v>
      </c>
      <c r="E836" s="281">
        <v>16673</v>
      </c>
      <c r="F836" s="281">
        <v>27069</v>
      </c>
      <c r="G836" s="281">
        <v>39535</v>
      </c>
      <c r="H836" s="281">
        <v>58566</v>
      </c>
      <c r="I836" s="281">
        <v>49914</v>
      </c>
      <c r="J836" s="281">
        <v>46776</v>
      </c>
      <c r="K836" s="281">
        <v>58384</v>
      </c>
      <c r="L836" s="281">
        <v>76041</v>
      </c>
      <c r="M836" s="281">
        <v>79255</v>
      </c>
      <c r="N836" s="281">
        <v>119454</v>
      </c>
      <c r="O836" s="281">
        <v>247677</v>
      </c>
      <c r="P836" s="281">
        <v>250376</v>
      </c>
      <c r="Q836" s="281">
        <v>292750</v>
      </c>
      <c r="R836" s="281">
        <v>286793</v>
      </c>
      <c r="S836" s="281">
        <v>256769</v>
      </c>
      <c r="T836" s="281">
        <v>257246</v>
      </c>
    </row>
    <row r="837" spans="1:20" x14ac:dyDescent="0.2">
      <c r="A837" s="278" t="s">
        <v>1976</v>
      </c>
      <c r="B837" s="281">
        <v>822</v>
      </c>
      <c r="C837" s="281">
        <v>2068</v>
      </c>
      <c r="D837" s="281">
        <v>3216</v>
      </c>
      <c r="E837" s="281">
        <v>2693</v>
      </c>
      <c r="F837" s="281">
        <v>2912</v>
      </c>
      <c r="G837" s="281">
        <v>6046</v>
      </c>
      <c r="H837" s="281">
        <v>17551</v>
      </c>
      <c r="I837" s="281">
        <v>20515</v>
      </c>
      <c r="J837" s="281">
        <v>26382</v>
      </c>
      <c r="K837" s="281">
        <v>109580</v>
      </c>
      <c r="L837" s="281">
        <v>112541</v>
      </c>
      <c r="M837" s="281">
        <v>97930</v>
      </c>
      <c r="N837" s="281">
        <v>210336</v>
      </c>
      <c r="O837" s="281">
        <v>239477</v>
      </c>
      <c r="P837" s="281">
        <v>315725</v>
      </c>
      <c r="Q837" s="281">
        <v>362027</v>
      </c>
      <c r="R837" s="281">
        <v>759889</v>
      </c>
      <c r="S837" s="281">
        <v>354514</v>
      </c>
      <c r="T837" s="281">
        <v>254463</v>
      </c>
    </row>
    <row r="838" spans="1:20" x14ac:dyDescent="0.2">
      <c r="A838" s="278" t="s">
        <v>1939</v>
      </c>
      <c r="B838" s="281">
        <v>5586</v>
      </c>
      <c r="C838" s="281">
        <v>15779</v>
      </c>
      <c r="D838" s="281">
        <v>9961</v>
      </c>
      <c r="E838" s="281">
        <v>22639</v>
      </c>
      <c r="F838" s="281">
        <v>21865</v>
      </c>
      <c r="G838" s="281">
        <v>35916</v>
      </c>
      <c r="H838" s="281">
        <v>48727</v>
      </c>
      <c r="I838" s="281">
        <v>55732</v>
      </c>
      <c r="J838" s="281">
        <v>66712</v>
      </c>
      <c r="K838" s="281">
        <v>111225</v>
      </c>
      <c r="L838" s="281">
        <v>139443</v>
      </c>
      <c r="M838" s="281">
        <v>150593</v>
      </c>
      <c r="N838" s="281">
        <v>169661</v>
      </c>
      <c r="O838" s="281">
        <v>204798</v>
      </c>
      <c r="P838" s="281">
        <v>199690</v>
      </c>
      <c r="Q838" s="281">
        <v>223180</v>
      </c>
      <c r="R838" s="281">
        <v>293474</v>
      </c>
      <c r="S838" s="281">
        <v>274195</v>
      </c>
      <c r="T838" s="281">
        <v>253772</v>
      </c>
    </row>
    <row r="839" spans="1:20" x14ac:dyDescent="0.2">
      <c r="A839" s="278" t="s">
        <v>1953</v>
      </c>
      <c r="B839" s="281">
        <v>18494</v>
      </c>
      <c r="C839" s="281">
        <v>34033</v>
      </c>
      <c r="D839" s="281">
        <v>45459</v>
      </c>
      <c r="E839" s="281">
        <v>61044</v>
      </c>
      <c r="F839" s="281">
        <v>70632</v>
      </c>
      <c r="G839" s="281">
        <v>124607</v>
      </c>
      <c r="H839" s="281">
        <v>104461</v>
      </c>
      <c r="I839" s="281">
        <v>78480</v>
      </c>
      <c r="J839" s="281">
        <v>43717</v>
      </c>
      <c r="K839" s="281">
        <v>66563</v>
      </c>
      <c r="L839" s="281">
        <v>119402</v>
      </c>
      <c r="M839" s="281">
        <v>217601</v>
      </c>
      <c r="N839" s="281">
        <v>216320</v>
      </c>
      <c r="O839" s="281">
        <v>326247</v>
      </c>
      <c r="P839" s="281">
        <v>303148</v>
      </c>
      <c r="Q839" s="281">
        <v>327287</v>
      </c>
      <c r="R839" s="281">
        <v>348354</v>
      </c>
      <c r="S839" s="281">
        <v>355580</v>
      </c>
      <c r="T839" s="281">
        <v>249080</v>
      </c>
    </row>
    <row r="840" spans="1:20" x14ac:dyDescent="0.2">
      <c r="A840" s="278" t="s">
        <v>1957</v>
      </c>
      <c r="B840" s="281">
        <v>233</v>
      </c>
      <c r="C840" s="281">
        <v>197</v>
      </c>
      <c r="D840" s="281">
        <v>1430</v>
      </c>
      <c r="E840" s="281">
        <v>1289</v>
      </c>
      <c r="F840" s="281">
        <v>3787</v>
      </c>
      <c r="G840" s="281">
        <v>12212</v>
      </c>
      <c r="H840" s="281">
        <v>12853</v>
      </c>
      <c r="I840" s="281">
        <v>18302</v>
      </c>
      <c r="J840" s="281">
        <v>33640</v>
      </c>
      <c r="K840" s="281">
        <v>73531</v>
      </c>
      <c r="L840" s="281">
        <v>98373</v>
      </c>
      <c r="M840" s="281">
        <v>89745</v>
      </c>
      <c r="N840" s="281">
        <v>179056</v>
      </c>
      <c r="O840" s="281">
        <v>345735</v>
      </c>
      <c r="P840" s="281">
        <v>365523</v>
      </c>
      <c r="Q840" s="281">
        <v>345816</v>
      </c>
      <c r="R840" s="281">
        <v>337608</v>
      </c>
      <c r="S840" s="281">
        <v>223732</v>
      </c>
      <c r="T840" s="281">
        <v>241017</v>
      </c>
    </row>
    <row r="841" spans="1:20" x14ac:dyDescent="0.2">
      <c r="A841" s="278" t="s">
        <v>1866</v>
      </c>
      <c r="B841" s="281">
        <v>4133</v>
      </c>
      <c r="C841" s="281">
        <v>5993</v>
      </c>
      <c r="D841" s="281">
        <v>32372</v>
      </c>
      <c r="E841" s="281">
        <v>18184</v>
      </c>
      <c r="F841" s="281">
        <v>25127</v>
      </c>
      <c r="G841" s="281">
        <v>81466</v>
      </c>
      <c r="H841" s="281">
        <v>156906</v>
      </c>
      <c r="I841" s="281">
        <v>227803</v>
      </c>
      <c r="J841" s="281">
        <v>279164</v>
      </c>
      <c r="K841" s="281">
        <v>283573</v>
      </c>
      <c r="L841" s="281">
        <v>373170</v>
      </c>
      <c r="M841" s="281">
        <v>173596</v>
      </c>
      <c r="N841" s="281">
        <v>312238</v>
      </c>
      <c r="O841" s="281">
        <v>467216</v>
      </c>
      <c r="P841" s="281">
        <v>455631</v>
      </c>
      <c r="Q841" s="281">
        <v>571219</v>
      </c>
      <c r="R841" s="281">
        <v>547902</v>
      </c>
      <c r="S841" s="281">
        <v>262386</v>
      </c>
      <c r="T841" s="281">
        <v>233300</v>
      </c>
    </row>
    <row r="842" spans="1:20" x14ac:dyDescent="0.2">
      <c r="A842" s="278" t="s">
        <v>1906</v>
      </c>
      <c r="B842" s="281">
        <v>622</v>
      </c>
      <c r="C842" s="281">
        <v>1762</v>
      </c>
      <c r="D842" s="281">
        <v>6939</v>
      </c>
      <c r="E842" s="281">
        <v>3568</v>
      </c>
      <c r="F842" s="281">
        <v>4609</v>
      </c>
      <c r="G842" s="281">
        <v>4788</v>
      </c>
      <c r="H842" s="281">
        <v>17111</v>
      </c>
      <c r="I842" s="281">
        <v>25206</v>
      </c>
      <c r="J842" s="281">
        <v>27036</v>
      </c>
      <c r="K842" s="281">
        <v>39486</v>
      </c>
      <c r="L842" s="281">
        <v>52250</v>
      </c>
      <c r="M842" s="281">
        <v>128507</v>
      </c>
      <c r="N842" s="281">
        <v>258385</v>
      </c>
      <c r="O842" s="281">
        <v>277190</v>
      </c>
      <c r="P842" s="281">
        <v>269196</v>
      </c>
      <c r="Q842" s="281">
        <v>304787</v>
      </c>
      <c r="R842" s="281">
        <v>306075</v>
      </c>
      <c r="S842" s="281">
        <v>178648</v>
      </c>
      <c r="T842" s="281">
        <v>218350</v>
      </c>
    </row>
    <row r="843" spans="1:20" x14ac:dyDescent="0.2">
      <c r="A843" s="278" t="s">
        <v>1905</v>
      </c>
      <c r="B843" s="281">
        <v>224</v>
      </c>
      <c r="C843" s="281">
        <v>132</v>
      </c>
      <c r="D843" s="281">
        <v>98</v>
      </c>
      <c r="E843" s="281">
        <v>769</v>
      </c>
      <c r="F843" s="281">
        <v>1247</v>
      </c>
      <c r="G843" s="281">
        <v>2624</v>
      </c>
      <c r="H843" s="281">
        <v>9959</v>
      </c>
      <c r="I843" s="281">
        <v>17577</v>
      </c>
      <c r="J843" s="281">
        <v>36855</v>
      </c>
      <c r="K843" s="281">
        <v>46018</v>
      </c>
      <c r="L843" s="281">
        <v>158386</v>
      </c>
      <c r="M843" s="281">
        <v>115437</v>
      </c>
      <c r="N843" s="281">
        <v>250893</v>
      </c>
      <c r="O843" s="281">
        <v>316053</v>
      </c>
      <c r="P843" s="281">
        <v>351291</v>
      </c>
      <c r="Q843" s="281">
        <v>274566</v>
      </c>
      <c r="R843" s="281">
        <v>281156</v>
      </c>
      <c r="S843" s="281">
        <v>262743</v>
      </c>
      <c r="T843" s="281">
        <v>208496</v>
      </c>
    </row>
    <row r="844" spans="1:20" x14ac:dyDescent="0.2">
      <c r="A844" s="278" t="s">
        <v>2007</v>
      </c>
      <c r="B844" s="281">
        <v>4453</v>
      </c>
      <c r="C844" s="281">
        <v>7046</v>
      </c>
      <c r="D844" s="281">
        <v>10134</v>
      </c>
      <c r="E844" s="281">
        <v>9553</v>
      </c>
      <c r="F844" s="281">
        <v>7807</v>
      </c>
      <c r="G844" s="281">
        <v>7575</v>
      </c>
      <c r="H844" s="281">
        <v>11030</v>
      </c>
      <c r="I844" s="281">
        <v>17333</v>
      </c>
      <c r="J844" s="281">
        <v>27000</v>
      </c>
      <c r="K844" s="281">
        <v>34176</v>
      </c>
      <c r="L844" s="281">
        <v>62395</v>
      </c>
      <c r="M844" s="281">
        <v>73364</v>
      </c>
      <c r="N844" s="281">
        <v>115184</v>
      </c>
      <c r="O844" s="281">
        <v>141342</v>
      </c>
      <c r="P844" s="281">
        <v>191122</v>
      </c>
      <c r="Q844" s="281">
        <v>246642</v>
      </c>
      <c r="R844" s="281">
        <v>262909</v>
      </c>
      <c r="S844" s="281">
        <v>241054</v>
      </c>
      <c r="T844" s="281">
        <v>194810</v>
      </c>
    </row>
    <row r="845" spans="1:20" x14ac:dyDescent="0.2">
      <c r="A845" s="278" t="s">
        <v>1832</v>
      </c>
      <c r="B845" s="281">
        <v>38904</v>
      </c>
      <c r="C845" s="281">
        <v>39000</v>
      </c>
      <c r="D845" s="281">
        <v>49218</v>
      </c>
      <c r="E845" s="281">
        <v>58187</v>
      </c>
      <c r="F845" s="281">
        <v>55750</v>
      </c>
      <c r="G845" s="281">
        <v>57494</v>
      </c>
      <c r="H845" s="281">
        <v>59475</v>
      </c>
      <c r="I845" s="281">
        <v>83317</v>
      </c>
      <c r="J845" s="281">
        <v>100721</v>
      </c>
      <c r="K845" s="281">
        <v>110422</v>
      </c>
      <c r="L845" s="281">
        <v>100680</v>
      </c>
      <c r="M845" s="281">
        <v>126001</v>
      </c>
      <c r="N845" s="281">
        <v>173102</v>
      </c>
      <c r="O845" s="281">
        <v>211862</v>
      </c>
      <c r="P845" s="281">
        <v>313825</v>
      </c>
      <c r="Q845" s="281">
        <v>319684</v>
      </c>
      <c r="R845" s="281">
        <v>275387</v>
      </c>
      <c r="S845" s="281">
        <v>247476</v>
      </c>
      <c r="T845" s="281">
        <v>191259</v>
      </c>
    </row>
    <row r="846" spans="1:20" x14ac:dyDescent="0.2">
      <c r="A846" s="278" t="s">
        <v>2027</v>
      </c>
      <c r="B846" s="281">
        <v>3340</v>
      </c>
      <c r="C846" s="281">
        <v>8551</v>
      </c>
      <c r="D846" s="281">
        <v>20073</v>
      </c>
      <c r="E846" s="281">
        <v>12238</v>
      </c>
      <c r="F846" s="281">
        <v>15967</v>
      </c>
      <c r="G846" s="281">
        <v>23111</v>
      </c>
      <c r="H846" s="281">
        <v>24386</v>
      </c>
      <c r="I846" s="281">
        <v>30946</v>
      </c>
      <c r="J846" s="281">
        <v>39185</v>
      </c>
      <c r="K846" s="281">
        <v>46839</v>
      </c>
      <c r="L846" s="281">
        <v>51521</v>
      </c>
      <c r="M846" s="281">
        <v>35772</v>
      </c>
      <c r="N846" s="281">
        <v>77715</v>
      </c>
      <c r="O846" s="281">
        <v>81522</v>
      </c>
      <c r="P846" s="281">
        <v>64227</v>
      </c>
      <c r="Q846" s="281">
        <v>79769</v>
      </c>
      <c r="R846" s="281">
        <v>140323</v>
      </c>
      <c r="S846" s="281">
        <v>177465</v>
      </c>
      <c r="T846" s="281">
        <v>163069</v>
      </c>
    </row>
    <row r="847" spans="1:20" x14ac:dyDescent="0.2">
      <c r="A847" s="278" t="s">
        <v>1852</v>
      </c>
      <c r="B847" s="281">
        <v>3236</v>
      </c>
      <c r="C847" s="281">
        <v>1295</v>
      </c>
      <c r="D847" s="281">
        <v>1203</v>
      </c>
      <c r="E847" s="281">
        <v>762</v>
      </c>
      <c r="F847" s="281">
        <v>2740</v>
      </c>
      <c r="G847" s="281">
        <v>20025</v>
      </c>
      <c r="H847" s="281">
        <v>40307</v>
      </c>
      <c r="I847" s="281">
        <v>45050</v>
      </c>
      <c r="J847" s="281">
        <v>56594</v>
      </c>
      <c r="K847" s="281">
        <v>36345</v>
      </c>
      <c r="L847" s="281">
        <v>32888</v>
      </c>
      <c r="M847" s="281">
        <v>35089</v>
      </c>
      <c r="N847" s="281">
        <v>130224</v>
      </c>
      <c r="O847" s="281">
        <v>80737</v>
      </c>
      <c r="P847" s="281">
        <v>109185</v>
      </c>
      <c r="Q847" s="281">
        <v>193809</v>
      </c>
      <c r="R847" s="281">
        <v>159791</v>
      </c>
      <c r="S847" s="281">
        <v>126706</v>
      </c>
      <c r="T847" s="281">
        <v>160706</v>
      </c>
    </row>
    <row r="848" spans="1:20" x14ac:dyDescent="0.2">
      <c r="A848" s="278" t="s">
        <v>1925</v>
      </c>
      <c r="B848" s="281">
        <v>2696</v>
      </c>
      <c r="C848" s="281">
        <v>3831</v>
      </c>
      <c r="D848" s="281">
        <v>4695</v>
      </c>
      <c r="E848" s="281">
        <v>7146</v>
      </c>
      <c r="F848" s="281">
        <v>8271</v>
      </c>
      <c r="G848" s="281">
        <v>19461</v>
      </c>
      <c r="H848" s="281">
        <v>28090</v>
      </c>
      <c r="I848" s="281">
        <v>32383</v>
      </c>
      <c r="J848" s="281">
        <v>35381</v>
      </c>
      <c r="K848" s="281">
        <v>38464</v>
      </c>
      <c r="L848" s="281">
        <v>38749</v>
      </c>
      <c r="M848" s="281">
        <v>48143</v>
      </c>
      <c r="N848" s="281">
        <v>75444</v>
      </c>
      <c r="O848" s="281">
        <v>116179</v>
      </c>
      <c r="P848" s="281">
        <v>151490</v>
      </c>
      <c r="Q848" s="281">
        <v>139946</v>
      </c>
      <c r="R848" s="281">
        <v>166329</v>
      </c>
      <c r="S848" s="281">
        <v>146154</v>
      </c>
      <c r="T848" s="281">
        <v>158282</v>
      </c>
    </row>
    <row r="849" spans="1:20" x14ac:dyDescent="0.2">
      <c r="A849" s="278" t="s">
        <v>1913</v>
      </c>
      <c r="B849" s="281" t="s">
        <v>356</v>
      </c>
      <c r="C849" s="281" t="s">
        <v>356</v>
      </c>
      <c r="D849" s="281" t="s">
        <v>356</v>
      </c>
      <c r="E849" s="281" t="s">
        <v>356</v>
      </c>
      <c r="F849" s="281" t="s">
        <v>356</v>
      </c>
      <c r="G849" s="281" t="s">
        <v>356</v>
      </c>
      <c r="H849" s="281" t="s">
        <v>356</v>
      </c>
      <c r="I849" s="281" t="s">
        <v>356</v>
      </c>
      <c r="J849" s="281" t="s">
        <v>356</v>
      </c>
      <c r="K849" s="281" t="s">
        <v>356</v>
      </c>
      <c r="L849" s="281" t="s">
        <v>356</v>
      </c>
      <c r="M849" s="281" t="s">
        <v>356</v>
      </c>
      <c r="N849" s="281" t="s">
        <v>356</v>
      </c>
      <c r="O849" s="281" t="s">
        <v>356</v>
      </c>
      <c r="P849" s="281" t="s">
        <v>356</v>
      </c>
      <c r="Q849" s="281">
        <v>246834</v>
      </c>
      <c r="R849" s="281">
        <v>432924</v>
      </c>
      <c r="S849" s="281">
        <v>232689</v>
      </c>
      <c r="T849" s="281">
        <v>145975</v>
      </c>
    </row>
    <row r="850" spans="1:20" x14ac:dyDescent="0.2">
      <c r="A850" s="278" t="s">
        <v>1940</v>
      </c>
      <c r="B850" s="281">
        <v>1991</v>
      </c>
      <c r="C850" s="281">
        <v>4563</v>
      </c>
      <c r="D850" s="281">
        <v>10544</v>
      </c>
      <c r="E850" s="281">
        <v>10376</v>
      </c>
      <c r="F850" s="281">
        <v>39094</v>
      </c>
      <c r="G850" s="281">
        <v>47010</v>
      </c>
      <c r="H850" s="281">
        <v>32678</v>
      </c>
      <c r="I850" s="281">
        <v>29231</v>
      </c>
      <c r="J850" s="281">
        <v>23091</v>
      </c>
      <c r="K850" s="281">
        <v>28147</v>
      </c>
      <c r="L850" s="281">
        <v>35990</v>
      </c>
      <c r="M850" s="281">
        <v>43319</v>
      </c>
      <c r="N850" s="281">
        <v>75613</v>
      </c>
      <c r="O850" s="281">
        <v>94625</v>
      </c>
      <c r="P850" s="281">
        <v>97957</v>
      </c>
      <c r="Q850" s="281">
        <v>120750</v>
      </c>
      <c r="R850" s="281">
        <v>152067</v>
      </c>
      <c r="S850" s="281">
        <v>129495</v>
      </c>
      <c r="T850" s="281">
        <v>145522</v>
      </c>
    </row>
    <row r="851" spans="1:20" x14ac:dyDescent="0.2">
      <c r="A851" s="278" t="s">
        <v>1871</v>
      </c>
      <c r="B851" s="281">
        <v>14717</v>
      </c>
      <c r="C851" s="281">
        <v>27912</v>
      </c>
      <c r="D851" s="281">
        <v>33727</v>
      </c>
      <c r="E851" s="281">
        <v>25935</v>
      </c>
      <c r="F851" s="281">
        <v>23194</v>
      </c>
      <c r="G851" s="281">
        <v>30060</v>
      </c>
      <c r="H851" s="281">
        <v>40029</v>
      </c>
      <c r="I851" s="281">
        <v>35168</v>
      </c>
      <c r="J851" s="281">
        <v>81676</v>
      </c>
      <c r="K851" s="281">
        <v>109573</v>
      </c>
      <c r="L851" s="281">
        <v>179261</v>
      </c>
      <c r="M851" s="281">
        <v>71837</v>
      </c>
      <c r="N851" s="281">
        <v>96977</v>
      </c>
      <c r="O851" s="281">
        <v>57816</v>
      </c>
      <c r="P851" s="281">
        <v>61797</v>
      </c>
      <c r="Q851" s="281">
        <v>89864</v>
      </c>
      <c r="R851" s="281">
        <v>160793</v>
      </c>
      <c r="S851" s="281">
        <v>110019</v>
      </c>
      <c r="T851" s="281">
        <v>143908</v>
      </c>
    </row>
    <row r="852" spans="1:20" x14ac:dyDescent="0.2">
      <c r="A852" s="278" t="s">
        <v>1824</v>
      </c>
      <c r="B852" s="281">
        <v>790</v>
      </c>
      <c r="C852" s="281">
        <v>956</v>
      </c>
      <c r="D852" s="281">
        <v>642</v>
      </c>
      <c r="E852" s="281">
        <v>746</v>
      </c>
      <c r="F852" s="281">
        <v>965</v>
      </c>
      <c r="G852" s="281">
        <v>1120</v>
      </c>
      <c r="H852" s="281">
        <v>1265</v>
      </c>
      <c r="I852" s="281">
        <v>2555</v>
      </c>
      <c r="J852" s="281">
        <v>4965</v>
      </c>
      <c r="K852" s="281">
        <v>8592</v>
      </c>
      <c r="L852" s="281">
        <v>13426</v>
      </c>
      <c r="M852" s="281">
        <v>37463</v>
      </c>
      <c r="N852" s="281">
        <v>60149</v>
      </c>
      <c r="O852" s="281">
        <v>82461</v>
      </c>
      <c r="P852" s="281">
        <v>78663</v>
      </c>
      <c r="Q852" s="281">
        <v>101008</v>
      </c>
      <c r="R852" s="281">
        <v>177788</v>
      </c>
      <c r="S852" s="281">
        <v>154734</v>
      </c>
      <c r="T852" s="281">
        <v>135961</v>
      </c>
    </row>
    <row r="853" spans="1:20" x14ac:dyDescent="0.2">
      <c r="A853" s="278" t="s">
        <v>1873</v>
      </c>
      <c r="B853" s="281">
        <v>852</v>
      </c>
      <c r="C853" s="281">
        <v>481</v>
      </c>
      <c r="D853" s="281">
        <v>1499</v>
      </c>
      <c r="E853" s="281">
        <v>3660</v>
      </c>
      <c r="F853" s="281">
        <v>3015</v>
      </c>
      <c r="G853" s="281">
        <v>3431</v>
      </c>
      <c r="H853" s="281">
        <v>8038</v>
      </c>
      <c r="I853" s="281">
        <v>9601</v>
      </c>
      <c r="J853" s="281">
        <v>7968</v>
      </c>
      <c r="K853" s="281">
        <v>5352</v>
      </c>
      <c r="L853" s="281">
        <v>9340</v>
      </c>
      <c r="M853" s="281">
        <v>7963</v>
      </c>
      <c r="N853" s="281">
        <v>12338</v>
      </c>
      <c r="O853" s="281">
        <v>36319</v>
      </c>
      <c r="P853" s="281">
        <v>64361</v>
      </c>
      <c r="Q853" s="281">
        <v>120333</v>
      </c>
      <c r="R853" s="281">
        <v>145260</v>
      </c>
      <c r="S853" s="281">
        <v>129647</v>
      </c>
      <c r="T853" s="281">
        <v>130965</v>
      </c>
    </row>
    <row r="854" spans="1:20" x14ac:dyDescent="0.2">
      <c r="A854" s="278" t="s">
        <v>1982</v>
      </c>
      <c r="B854" s="281">
        <v>7311</v>
      </c>
      <c r="C854" s="281">
        <v>7862</v>
      </c>
      <c r="D854" s="281">
        <v>8013</v>
      </c>
      <c r="E854" s="281">
        <v>2810</v>
      </c>
      <c r="F854" s="281">
        <v>1357</v>
      </c>
      <c r="G854" s="281">
        <v>3973</v>
      </c>
      <c r="H854" s="281">
        <v>9222</v>
      </c>
      <c r="I854" s="281">
        <v>4272</v>
      </c>
      <c r="J854" s="281">
        <v>8720</v>
      </c>
      <c r="K854" s="281">
        <v>14119</v>
      </c>
      <c r="L854" s="281">
        <v>84902</v>
      </c>
      <c r="M854" s="281">
        <v>76316</v>
      </c>
      <c r="N854" s="281">
        <v>50716</v>
      </c>
      <c r="O854" s="281">
        <v>57989</v>
      </c>
      <c r="P854" s="281">
        <v>93832</v>
      </c>
      <c r="Q854" s="281">
        <v>77526</v>
      </c>
      <c r="R854" s="281">
        <v>106451</v>
      </c>
      <c r="S854" s="281">
        <v>123845</v>
      </c>
      <c r="T854" s="281">
        <v>93992</v>
      </c>
    </row>
    <row r="855" spans="1:20" x14ac:dyDescent="0.2">
      <c r="A855" s="278" t="s">
        <v>1889</v>
      </c>
      <c r="B855" s="281">
        <v>2742</v>
      </c>
      <c r="C855" s="281">
        <v>18249</v>
      </c>
      <c r="D855" s="281">
        <v>30730</v>
      </c>
      <c r="E855" s="281">
        <v>22716</v>
      </c>
      <c r="F855" s="281">
        <v>12131</v>
      </c>
      <c r="G855" s="281">
        <v>7166</v>
      </c>
      <c r="H855" s="281">
        <v>46322</v>
      </c>
      <c r="I855" s="281">
        <v>52688</v>
      </c>
      <c r="J855" s="281">
        <v>27775</v>
      </c>
      <c r="K855" s="281">
        <v>53708</v>
      </c>
      <c r="L855" s="281">
        <v>50838</v>
      </c>
      <c r="M855" s="281">
        <v>89576</v>
      </c>
      <c r="N855" s="281">
        <v>107162</v>
      </c>
      <c r="O855" s="281">
        <v>158379</v>
      </c>
      <c r="P855" s="281">
        <v>127392</v>
      </c>
      <c r="Q855" s="281">
        <v>154660</v>
      </c>
      <c r="R855" s="281">
        <v>265604</v>
      </c>
      <c r="S855" s="281">
        <v>124070</v>
      </c>
      <c r="T855" s="281">
        <v>90701</v>
      </c>
    </row>
    <row r="856" spans="1:20" x14ac:dyDescent="0.2">
      <c r="A856" s="278" t="s">
        <v>1808</v>
      </c>
      <c r="B856" s="281">
        <v>2647</v>
      </c>
      <c r="C856" s="281">
        <v>1425</v>
      </c>
      <c r="D856" s="281">
        <v>1885</v>
      </c>
      <c r="E856" s="281">
        <v>1670</v>
      </c>
      <c r="F856" s="281">
        <v>3236</v>
      </c>
      <c r="G856" s="281">
        <v>3339</v>
      </c>
      <c r="H856" s="281">
        <v>5701</v>
      </c>
      <c r="I856" s="281">
        <v>7860</v>
      </c>
      <c r="J856" s="281">
        <v>9884</v>
      </c>
      <c r="K856" s="281">
        <v>11417</v>
      </c>
      <c r="L856" s="281">
        <v>13191</v>
      </c>
      <c r="M856" s="281">
        <v>14034</v>
      </c>
      <c r="N856" s="281">
        <v>26888</v>
      </c>
      <c r="O856" s="281">
        <v>44864</v>
      </c>
      <c r="P856" s="281">
        <v>47992</v>
      </c>
      <c r="Q856" s="281">
        <v>60237</v>
      </c>
      <c r="R856" s="281">
        <v>76111</v>
      </c>
      <c r="S856" s="281">
        <v>81685</v>
      </c>
      <c r="T856" s="281">
        <v>86940</v>
      </c>
    </row>
    <row r="857" spans="1:20" x14ac:dyDescent="0.2">
      <c r="A857" s="278" t="s">
        <v>1812</v>
      </c>
      <c r="B857" s="281">
        <v>4818</v>
      </c>
      <c r="C857" s="281">
        <v>5579</v>
      </c>
      <c r="D857" s="281">
        <v>5949</v>
      </c>
      <c r="E857" s="281">
        <v>3480</v>
      </c>
      <c r="F857" s="281">
        <v>2455</v>
      </c>
      <c r="G857" s="281">
        <v>2600</v>
      </c>
      <c r="H857" s="281">
        <v>2993</v>
      </c>
      <c r="I857" s="281">
        <v>2731</v>
      </c>
      <c r="J857" s="281">
        <v>3509</v>
      </c>
      <c r="K857" s="281">
        <v>5107</v>
      </c>
      <c r="L857" s="281">
        <v>3883</v>
      </c>
      <c r="M857" s="281">
        <v>3689</v>
      </c>
      <c r="N857" s="281">
        <v>9363</v>
      </c>
      <c r="O857" s="281">
        <v>18430</v>
      </c>
      <c r="P857" s="281">
        <v>21532</v>
      </c>
      <c r="Q857" s="281">
        <v>36364</v>
      </c>
      <c r="R857" s="281">
        <v>48291</v>
      </c>
      <c r="S857" s="281">
        <v>66660</v>
      </c>
      <c r="T857" s="281">
        <v>83051</v>
      </c>
    </row>
    <row r="858" spans="1:20" x14ac:dyDescent="0.2">
      <c r="A858" s="278" t="s">
        <v>1883</v>
      </c>
      <c r="B858" s="281">
        <v>121</v>
      </c>
      <c r="C858" s="281">
        <v>485</v>
      </c>
      <c r="D858" s="281">
        <v>494</v>
      </c>
      <c r="E858" s="281">
        <v>437</v>
      </c>
      <c r="F858" s="281">
        <v>977</v>
      </c>
      <c r="G858" s="281">
        <v>771</v>
      </c>
      <c r="H858" s="281">
        <v>5040</v>
      </c>
      <c r="I858" s="281">
        <v>406</v>
      </c>
      <c r="J858" s="281">
        <v>40202</v>
      </c>
      <c r="K858" s="281">
        <v>56938</v>
      </c>
      <c r="L858" s="281">
        <v>104414</v>
      </c>
      <c r="M858" s="281">
        <v>85237</v>
      </c>
      <c r="N858" s="281">
        <v>97213</v>
      </c>
      <c r="O858" s="281">
        <v>151045</v>
      </c>
      <c r="P858" s="281">
        <v>146497</v>
      </c>
      <c r="Q858" s="281">
        <v>172852</v>
      </c>
      <c r="R858" s="281">
        <v>116813</v>
      </c>
      <c r="S858" s="281">
        <v>71807</v>
      </c>
      <c r="T858" s="281">
        <v>74756</v>
      </c>
    </row>
    <row r="859" spans="1:20" x14ac:dyDescent="0.2">
      <c r="A859" s="278" t="s">
        <v>1907</v>
      </c>
      <c r="B859" s="281">
        <v>2787</v>
      </c>
      <c r="C859" s="281">
        <v>4434</v>
      </c>
      <c r="D859" s="281">
        <v>10274</v>
      </c>
      <c r="E859" s="281">
        <v>11489</v>
      </c>
      <c r="F859" s="281">
        <v>15959</v>
      </c>
      <c r="G859" s="281">
        <v>16708</v>
      </c>
      <c r="H859" s="281">
        <v>14118</v>
      </c>
      <c r="I859" s="281">
        <v>15792</v>
      </c>
      <c r="J859" s="281">
        <v>13909</v>
      </c>
      <c r="K859" s="281">
        <v>14277</v>
      </c>
      <c r="L859" s="281">
        <v>14821</v>
      </c>
      <c r="M859" s="281">
        <v>14087</v>
      </c>
      <c r="N859" s="281">
        <v>24570</v>
      </c>
      <c r="O859" s="281">
        <v>46409</v>
      </c>
      <c r="P859" s="281">
        <v>58443</v>
      </c>
      <c r="Q859" s="281">
        <v>68784</v>
      </c>
      <c r="R859" s="281">
        <v>83571</v>
      </c>
      <c r="S859" s="281">
        <v>76140</v>
      </c>
      <c r="T859" s="281">
        <v>72688</v>
      </c>
    </row>
    <row r="860" spans="1:20" x14ac:dyDescent="0.2">
      <c r="A860" s="278" t="s">
        <v>1978</v>
      </c>
      <c r="B860" s="281" t="s">
        <v>356</v>
      </c>
      <c r="C860" s="281" t="s">
        <v>356</v>
      </c>
      <c r="D860" s="281" t="s">
        <v>356</v>
      </c>
      <c r="E860" s="281">
        <v>2651</v>
      </c>
      <c r="F860" s="281">
        <v>18449</v>
      </c>
      <c r="G860" s="281">
        <v>56090</v>
      </c>
      <c r="H860" s="281">
        <v>64129</v>
      </c>
      <c r="I860" s="281">
        <v>92208</v>
      </c>
      <c r="J860" s="281">
        <v>174727</v>
      </c>
      <c r="K860" s="281">
        <v>230664</v>
      </c>
      <c r="L860" s="281">
        <v>227052</v>
      </c>
      <c r="M860" s="281">
        <v>264648</v>
      </c>
      <c r="N860" s="281">
        <v>310685</v>
      </c>
      <c r="O860" s="281">
        <v>384403</v>
      </c>
      <c r="P860" s="281">
        <v>527024</v>
      </c>
      <c r="Q860" s="281">
        <v>475805</v>
      </c>
      <c r="R860" s="281">
        <v>418627</v>
      </c>
      <c r="S860" s="281">
        <v>82596</v>
      </c>
      <c r="T860" s="281">
        <v>69741</v>
      </c>
    </row>
    <row r="861" spans="1:20" x14ac:dyDescent="0.2">
      <c r="A861" s="278" t="s">
        <v>1998</v>
      </c>
      <c r="B861" s="281">
        <v>34</v>
      </c>
      <c r="C861" s="281">
        <v>870</v>
      </c>
      <c r="D861" s="281">
        <v>1142</v>
      </c>
      <c r="E861" s="281">
        <v>1743</v>
      </c>
      <c r="F861" s="281">
        <v>2346</v>
      </c>
      <c r="G861" s="281">
        <v>7807</v>
      </c>
      <c r="H861" s="281">
        <v>9132</v>
      </c>
      <c r="I861" s="281">
        <v>11959</v>
      </c>
      <c r="J861" s="281">
        <v>10322</v>
      </c>
      <c r="K861" s="281">
        <v>13705</v>
      </c>
      <c r="L861" s="281">
        <v>22563</v>
      </c>
      <c r="M861" s="281">
        <v>31192</v>
      </c>
      <c r="N861" s="281">
        <v>64835</v>
      </c>
      <c r="O861" s="281">
        <v>104308</v>
      </c>
      <c r="P861" s="281">
        <v>88238</v>
      </c>
      <c r="Q861" s="281">
        <v>105245</v>
      </c>
      <c r="R861" s="281">
        <v>100352</v>
      </c>
      <c r="S861" s="281">
        <v>88398</v>
      </c>
      <c r="T861" s="281">
        <v>67499</v>
      </c>
    </row>
    <row r="862" spans="1:20" x14ac:dyDescent="0.2">
      <c r="A862" s="278" t="s">
        <v>1869</v>
      </c>
      <c r="B862" s="281">
        <v>6891</v>
      </c>
      <c r="C862" s="281">
        <v>16710</v>
      </c>
      <c r="D862" s="281">
        <v>31948</v>
      </c>
      <c r="E862" s="281">
        <v>50858</v>
      </c>
      <c r="F862" s="281">
        <v>38273</v>
      </c>
      <c r="G862" s="281">
        <v>41189</v>
      </c>
      <c r="H862" s="281">
        <v>99665</v>
      </c>
      <c r="I862" s="281">
        <v>143783</v>
      </c>
      <c r="J862" s="281">
        <v>253759</v>
      </c>
      <c r="K862" s="281">
        <v>169728</v>
      </c>
      <c r="L862" s="281">
        <v>226787</v>
      </c>
      <c r="M862" s="281">
        <v>105514</v>
      </c>
      <c r="N862" s="281">
        <v>59866</v>
      </c>
      <c r="O862" s="281">
        <v>167295</v>
      </c>
      <c r="P862" s="281">
        <v>182283</v>
      </c>
      <c r="Q862" s="281">
        <v>246992</v>
      </c>
      <c r="R862" s="281">
        <v>321719</v>
      </c>
      <c r="S862" s="281">
        <v>116650</v>
      </c>
      <c r="T862" s="281">
        <v>63185</v>
      </c>
    </row>
    <row r="863" spans="1:20" x14ac:dyDescent="0.2">
      <c r="A863" s="278" t="s">
        <v>1874</v>
      </c>
      <c r="B863" s="281">
        <v>95</v>
      </c>
      <c r="C863" s="281">
        <v>791</v>
      </c>
      <c r="D863" s="281">
        <v>2</v>
      </c>
      <c r="E863" s="281">
        <v>4</v>
      </c>
      <c r="F863" s="281">
        <v>1154</v>
      </c>
      <c r="G863" s="281">
        <v>1045</v>
      </c>
      <c r="H863" s="281">
        <v>1480</v>
      </c>
      <c r="I863" s="281">
        <v>300</v>
      </c>
      <c r="J863" s="281">
        <v>1228</v>
      </c>
      <c r="K863" s="281">
        <v>9236</v>
      </c>
      <c r="L863" s="281">
        <v>2530</v>
      </c>
      <c r="M863" s="281">
        <v>624</v>
      </c>
      <c r="N863" s="281">
        <v>5500</v>
      </c>
      <c r="O863" s="281">
        <v>1557</v>
      </c>
      <c r="P863" s="281">
        <v>1100</v>
      </c>
      <c r="Q863" s="281">
        <v>8409</v>
      </c>
      <c r="R863" s="281">
        <v>4134</v>
      </c>
      <c r="S863" s="281">
        <v>2593</v>
      </c>
      <c r="T863" s="281">
        <v>63006</v>
      </c>
    </row>
    <row r="864" spans="1:20" x14ac:dyDescent="0.2">
      <c r="A864" s="278" t="s">
        <v>1930</v>
      </c>
      <c r="B864" s="281">
        <v>280</v>
      </c>
      <c r="C864" s="281">
        <v>922</v>
      </c>
      <c r="D864" s="281">
        <v>1347</v>
      </c>
      <c r="E864" s="281">
        <v>2846</v>
      </c>
      <c r="F864" s="281">
        <v>2148</v>
      </c>
      <c r="G864" s="281">
        <v>5873</v>
      </c>
      <c r="H864" s="281">
        <v>6714</v>
      </c>
      <c r="I864" s="281">
        <v>8912</v>
      </c>
      <c r="J864" s="281">
        <v>8185</v>
      </c>
      <c r="K864" s="281">
        <v>15800</v>
      </c>
      <c r="L864" s="281">
        <v>21678</v>
      </c>
      <c r="M864" s="281">
        <v>14108</v>
      </c>
      <c r="N864" s="281">
        <v>32300</v>
      </c>
      <c r="O864" s="281">
        <v>45928</v>
      </c>
      <c r="P864" s="281">
        <v>83889</v>
      </c>
      <c r="Q864" s="281">
        <v>95674</v>
      </c>
      <c r="R864" s="281">
        <v>98486</v>
      </c>
      <c r="S864" s="281">
        <v>74831</v>
      </c>
      <c r="T864" s="281">
        <v>59011</v>
      </c>
    </row>
    <row r="865" spans="1:20" x14ac:dyDescent="0.2">
      <c r="A865" s="278" t="s">
        <v>1885</v>
      </c>
      <c r="B865" s="281">
        <v>8606</v>
      </c>
      <c r="C865" s="281">
        <v>5549</v>
      </c>
      <c r="D865" s="281">
        <v>5824</v>
      </c>
      <c r="E865" s="281">
        <v>8435</v>
      </c>
      <c r="F865" s="281">
        <v>12215</v>
      </c>
      <c r="G865" s="281">
        <v>16097</v>
      </c>
      <c r="H865" s="281">
        <v>21408</v>
      </c>
      <c r="I865" s="281">
        <v>27745</v>
      </c>
      <c r="J865" s="281">
        <v>35941</v>
      </c>
      <c r="K865" s="281">
        <v>42389</v>
      </c>
      <c r="L865" s="281">
        <v>46106</v>
      </c>
      <c r="M865" s="281">
        <v>37598</v>
      </c>
      <c r="N865" s="281">
        <v>45273</v>
      </c>
      <c r="O865" s="281">
        <v>47670</v>
      </c>
      <c r="P865" s="281">
        <v>55964</v>
      </c>
      <c r="Q865" s="281">
        <v>53143</v>
      </c>
      <c r="R865" s="281">
        <v>51850</v>
      </c>
      <c r="S865" s="281">
        <v>52152</v>
      </c>
      <c r="T865" s="281">
        <v>55346</v>
      </c>
    </row>
    <row r="866" spans="1:20" x14ac:dyDescent="0.2">
      <c r="A866" s="278" t="s">
        <v>1868</v>
      </c>
      <c r="B866" s="281">
        <v>3169</v>
      </c>
      <c r="C866" s="281">
        <v>3436</v>
      </c>
      <c r="D866" s="281">
        <v>10207</v>
      </c>
      <c r="E866" s="281">
        <v>8032</v>
      </c>
      <c r="F866" s="281">
        <v>9185</v>
      </c>
      <c r="G866" s="281">
        <v>15282</v>
      </c>
      <c r="H866" s="281">
        <v>18794</v>
      </c>
      <c r="I866" s="281">
        <v>21114</v>
      </c>
      <c r="J866" s="281">
        <v>21677</v>
      </c>
      <c r="K866" s="281">
        <v>23973</v>
      </c>
      <c r="L866" s="281">
        <v>42894</v>
      </c>
      <c r="M866" s="281">
        <v>73725</v>
      </c>
      <c r="N866" s="281">
        <v>91793</v>
      </c>
      <c r="O866" s="281">
        <v>151834</v>
      </c>
      <c r="P866" s="281">
        <v>132074</v>
      </c>
      <c r="Q866" s="281">
        <v>185161</v>
      </c>
      <c r="R866" s="281">
        <v>115952</v>
      </c>
      <c r="S866" s="281">
        <v>91784</v>
      </c>
      <c r="T866" s="281">
        <v>55321</v>
      </c>
    </row>
    <row r="867" spans="1:20" x14ac:dyDescent="0.2">
      <c r="A867" s="278" t="s">
        <v>1899</v>
      </c>
      <c r="B867" s="281">
        <v>147</v>
      </c>
      <c r="C867" s="281">
        <v>5330</v>
      </c>
      <c r="D867" s="281">
        <v>73173</v>
      </c>
      <c r="E867" s="281">
        <v>93813</v>
      </c>
      <c r="F867" s="281">
        <v>115759</v>
      </c>
      <c r="G867" s="281">
        <v>144182</v>
      </c>
      <c r="H867" s="281">
        <v>170588</v>
      </c>
      <c r="I867" s="281">
        <v>261446</v>
      </c>
      <c r="J867" s="281">
        <v>194348</v>
      </c>
      <c r="K867" s="281">
        <v>417124</v>
      </c>
      <c r="L867" s="281">
        <v>632589</v>
      </c>
      <c r="M867" s="281">
        <v>468280</v>
      </c>
      <c r="N867" s="281">
        <v>667592</v>
      </c>
      <c r="O867" s="281">
        <v>954155</v>
      </c>
      <c r="P867" s="281">
        <v>155427</v>
      </c>
      <c r="Q867" s="281">
        <v>210002</v>
      </c>
      <c r="R867" s="281">
        <v>152131</v>
      </c>
      <c r="S867" s="281">
        <v>72839</v>
      </c>
      <c r="T867" s="281">
        <v>50471</v>
      </c>
    </row>
    <row r="868" spans="1:20" x14ac:dyDescent="0.2">
      <c r="A868" s="278" t="s">
        <v>2023</v>
      </c>
      <c r="B868" s="281" t="s">
        <v>356</v>
      </c>
      <c r="C868" s="281" t="s">
        <v>356</v>
      </c>
      <c r="D868" s="281" t="s">
        <v>356</v>
      </c>
      <c r="E868" s="281">
        <v>62</v>
      </c>
      <c r="F868" s="281">
        <v>1</v>
      </c>
      <c r="G868" s="281">
        <v>617</v>
      </c>
      <c r="H868" s="281">
        <v>5778</v>
      </c>
      <c r="I868" s="281">
        <v>7841</v>
      </c>
      <c r="J868" s="281">
        <v>16367</v>
      </c>
      <c r="K868" s="281">
        <v>37764</v>
      </c>
      <c r="L868" s="281">
        <v>11120</v>
      </c>
      <c r="M868" s="281">
        <v>13318</v>
      </c>
      <c r="N868" s="281">
        <v>5673</v>
      </c>
      <c r="O868" s="281">
        <v>8085</v>
      </c>
      <c r="P868" s="281">
        <v>14938</v>
      </c>
      <c r="Q868" s="281">
        <v>12925</v>
      </c>
      <c r="R868" s="281">
        <v>33419</v>
      </c>
      <c r="S868" s="281">
        <v>46545</v>
      </c>
      <c r="T868" s="281">
        <v>50353</v>
      </c>
    </row>
    <row r="869" spans="1:20" x14ac:dyDescent="0.2">
      <c r="A869" s="278" t="s">
        <v>1886</v>
      </c>
      <c r="B869" s="281">
        <v>43</v>
      </c>
      <c r="C869" s="281">
        <v>330</v>
      </c>
      <c r="D869" s="281">
        <v>878</v>
      </c>
      <c r="E869" s="281">
        <v>1119</v>
      </c>
      <c r="F869" s="281">
        <v>2258</v>
      </c>
      <c r="G869" s="281">
        <v>2659</v>
      </c>
      <c r="H869" s="281">
        <v>4429</v>
      </c>
      <c r="I869" s="281">
        <v>7353</v>
      </c>
      <c r="J869" s="281">
        <v>7977</v>
      </c>
      <c r="K869" s="281">
        <v>12425</v>
      </c>
      <c r="L869" s="281">
        <v>12588</v>
      </c>
      <c r="M869" s="281">
        <v>17738</v>
      </c>
      <c r="N869" s="281">
        <v>20110</v>
      </c>
      <c r="O869" s="281">
        <v>25724</v>
      </c>
      <c r="P869" s="281">
        <v>40178</v>
      </c>
      <c r="Q869" s="281">
        <v>45488</v>
      </c>
      <c r="R869" s="281">
        <v>164982</v>
      </c>
      <c r="S869" s="281">
        <v>45262</v>
      </c>
      <c r="T869" s="281">
        <v>47936</v>
      </c>
    </row>
    <row r="870" spans="1:20" x14ac:dyDescent="0.2">
      <c r="A870" s="278" t="s">
        <v>1954</v>
      </c>
      <c r="B870" s="281">
        <v>196</v>
      </c>
      <c r="C870" s="281">
        <v>1014</v>
      </c>
      <c r="D870" s="281">
        <v>1430</v>
      </c>
      <c r="E870" s="281">
        <v>1270</v>
      </c>
      <c r="F870" s="281">
        <v>2955</v>
      </c>
      <c r="G870" s="281">
        <v>3603</v>
      </c>
      <c r="H870" s="281">
        <v>4196</v>
      </c>
      <c r="I870" s="281">
        <v>5724</v>
      </c>
      <c r="J870" s="281">
        <v>9490</v>
      </c>
      <c r="K870" s="281">
        <v>11055</v>
      </c>
      <c r="L870" s="281">
        <v>13156</v>
      </c>
      <c r="M870" s="281">
        <v>12647</v>
      </c>
      <c r="N870" s="281">
        <v>17657</v>
      </c>
      <c r="O870" s="281">
        <v>20204</v>
      </c>
      <c r="P870" s="281">
        <v>25603</v>
      </c>
      <c r="Q870" s="281">
        <v>30280</v>
      </c>
      <c r="R870" s="281">
        <v>33146</v>
      </c>
      <c r="S870" s="281">
        <v>28951</v>
      </c>
      <c r="T870" s="281">
        <v>43686</v>
      </c>
    </row>
    <row r="871" spans="1:20" x14ac:dyDescent="0.2">
      <c r="A871" s="278" t="s">
        <v>1950</v>
      </c>
      <c r="B871" s="281">
        <v>1088</v>
      </c>
      <c r="C871" s="281">
        <v>2069</v>
      </c>
      <c r="D871" s="281">
        <v>7251</v>
      </c>
      <c r="E871" s="281">
        <v>3451</v>
      </c>
      <c r="F871" s="281">
        <v>6378</v>
      </c>
      <c r="G871" s="281">
        <v>9672</v>
      </c>
      <c r="H871" s="281">
        <v>15395</v>
      </c>
      <c r="I871" s="281">
        <v>49044</v>
      </c>
      <c r="J871" s="281">
        <v>42877</v>
      </c>
      <c r="K871" s="281">
        <v>61259</v>
      </c>
      <c r="L871" s="281">
        <v>49782</v>
      </c>
      <c r="M871" s="281">
        <v>52959</v>
      </c>
      <c r="N871" s="281">
        <v>47610</v>
      </c>
      <c r="O871" s="281">
        <v>59849</v>
      </c>
      <c r="P871" s="281">
        <v>66313</v>
      </c>
      <c r="Q871" s="281">
        <v>58051</v>
      </c>
      <c r="R871" s="281">
        <v>73828</v>
      </c>
      <c r="S871" s="281">
        <v>101082</v>
      </c>
      <c r="T871" s="281">
        <v>43519</v>
      </c>
    </row>
    <row r="872" spans="1:20" x14ac:dyDescent="0.2">
      <c r="A872" s="278" t="s">
        <v>1870</v>
      </c>
      <c r="B872" s="281">
        <v>48</v>
      </c>
      <c r="C872" s="281">
        <v>77</v>
      </c>
      <c r="D872" s="281">
        <v>287</v>
      </c>
      <c r="E872" s="281">
        <v>177</v>
      </c>
      <c r="F872" s="281">
        <v>369</v>
      </c>
      <c r="G872" s="281">
        <v>474</v>
      </c>
      <c r="H872" s="281">
        <v>1439</v>
      </c>
      <c r="I872" s="281">
        <v>8571</v>
      </c>
      <c r="J872" s="281">
        <v>13182</v>
      </c>
      <c r="K872" s="281">
        <v>8712</v>
      </c>
      <c r="L872" s="281">
        <v>8166</v>
      </c>
      <c r="M872" s="281">
        <v>21476</v>
      </c>
      <c r="N872" s="281">
        <v>27397</v>
      </c>
      <c r="O872" s="281">
        <v>29209</v>
      </c>
      <c r="P872" s="281">
        <v>30937</v>
      </c>
      <c r="Q872" s="281">
        <v>31569</v>
      </c>
      <c r="R872" s="281">
        <v>48995</v>
      </c>
      <c r="S872" s="281">
        <v>38035</v>
      </c>
      <c r="T872" s="281">
        <v>41942</v>
      </c>
    </row>
    <row r="873" spans="1:20" x14ac:dyDescent="0.2">
      <c r="A873" s="278" t="s">
        <v>1949</v>
      </c>
      <c r="B873" s="281">
        <v>16</v>
      </c>
      <c r="C873" s="281">
        <v>15</v>
      </c>
      <c r="D873" s="281">
        <v>398</v>
      </c>
      <c r="E873" s="281">
        <v>427</v>
      </c>
      <c r="F873" s="281">
        <v>146</v>
      </c>
      <c r="G873" s="281">
        <v>3467</v>
      </c>
      <c r="H873" s="281">
        <v>4021</v>
      </c>
      <c r="I873" s="281">
        <v>2440</v>
      </c>
      <c r="J873" s="281">
        <v>2202</v>
      </c>
      <c r="K873" s="281">
        <v>144</v>
      </c>
      <c r="L873" s="281">
        <v>11486</v>
      </c>
      <c r="M873" s="281">
        <v>12832</v>
      </c>
      <c r="N873" s="281">
        <v>8655</v>
      </c>
      <c r="O873" s="281">
        <v>19372</v>
      </c>
      <c r="P873" s="281">
        <v>21390</v>
      </c>
      <c r="Q873" s="281">
        <v>23358</v>
      </c>
      <c r="R873" s="281">
        <v>29706</v>
      </c>
      <c r="S873" s="281">
        <v>22290</v>
      </c>
      <c r="T873" s="281">
        <v>41208</v>
      </c>
    </row>
    <row r="874" spans="1:20" x14ac:dyDescent="0.2">
      <c r="A874" s="278" t="s">
        <v>1859</v>
      </c>
      <c r="B874" s="281">
        <v>4865</v>
      </c>
      <c r="C874" s="281">
        <v>7631</v>
      </c>
      <c r="D874" s="281">
        <v>13803</v>
      </c>
      <c r="E874" s="281">
        <v>18370</v>
      </c>
      <c r="F874" s="281">
        <v>11466</v>
      </c>
      <c r="G874" s="281">
        <v>11522</v>
      </c>
      <c r="H874" s="281">
        <v>14891</v>
      </c>
      <c r="I874" s="281">
        <v>6675</v>
      </c>
      <c r="J874" s="281">
        <v>19966</v>
      </c>
      <c r="K874" s="281">
        <v>16002</v>
      </c>
      <c r="L874" s="281">
        <v>47919</v>
      </c>
      <c r="M874" s="281">
        <v>39767</v>
      </c>
      <c r="N874" s="281">
        <v>46090</v>
      </c>
      <c r="O874" s="281">
        <v>66295</v>
      </c>
      <c r="P874" s="281">
        <v>89043</v>
      </c>
      <c r="Q874" s="281">
        <v>36617</v>
      </c>
      <c r="R874" s="281">
        <v>68888</v>
      </c>
      <c r="S874" s="281">
        <v>78162</v>
      </c>
      <c r="T874" s="281">
        <v>40223</v>
      </c>
    </row>
    <row r="875" spans="1:20" x14ac:dyDescent="0.2">
      <c r="A875" s="278" t="s">
        <v>1936</v>
      </c>
      <c r="B875" s="281">
        <v>175</v>
      </c>
      <c r="C875" s="281">
        <v>995</v>
      </c>
      <c r="D875" s="281">
        <v>1850</v>
      </c>
      <c r="E875" s="281">
        <v>7149</v>
      </c>
      <c r="F875" s="281">
        <v>17961</v>
      </c>
      <c r="G875" s="281">
        <v>22756</v>
      </c>
      <c r="H875" s="281">
        <v>25218</v>
      </c>
      <c r="I875" s="281">
        <v>23794</v>
      </c>
      <c r="J875" s="281">
        <v>35058</v>
      </c>
      <c r="K875" s="281">
        <v>37598</v>
      </c>
      <c r="L875" s="281">
        <v>44990</v>
      </c>
      <c r="M875" s="281">
        <v>40001</v>
      </c>
      <c r="N875" s="281">
        <v>56934</v>
      </c>
      <c r="O875" s="281">
        <v>85173</v>
      </c>
      <c r="P875" s="281">
        <v>88471</v>
      </c>
      <c r="Q875" s="281">
        <v>72524</v>
      </c>
      <c r="R875" s="281">
        <v>59142</v>
      </c>
      <c r="S875" s="281">
        <v>44109</v>
      </c>
      <c r="T875" s="281">
        <v>40013</v>
      </c>
    </row>
    <row r="876" spans="1:20" x14ac:dyDescent="0.2">
      <c r="A876" s="278" t="s">
        <v>2029</v>
      </c>
      <c r="B876" s="281" t="s">
        <v>356</v>
      </c>
      <c r="C876" s="281" t="s">
        <v>356</v>
      </c>
      <c r="D876" s="281" t="s">
        <v>356</v>
      </c>
      <c r="E876" s="281">
        <v>594</v>
      </c>
      <c r="F876" s="281">
        <v>1822</v>
      </c>
      <c r="G876" s="281">
        <v>3264</v>
      </c>
      <c r="H876" s="281">
        <v>5795</v>
      </c>
      <c r="I876" s="281">
        <v>9660</v>
      </c>
      <c r="J876" s="281">
        <v>12486</v>
      </c>
      <c r="K876" s="281">
        <v>18234</v>
      </c>
      <c r="L876" s="281">
        <v>21499</v>
      </c>
      <c r="M876" s="281">
        <v>17811</v>
      </c>
      <c r="N876" s="281">
        <v>28705</v>
      </c>
      <c r="O876" s="281">
        <v>34881</v>
      </c>
      <c r="P876" s="281">
        <v>37770</v>
      </c>
      <c r="Q876" s="281">
        <v>40452</v>
      </c>
      <c r="R876" s="281">
        <v>47383</v>
      </c>
      <c r="S876" s="281">
        <v>46011</v>
      </c>
      <c r="T876" s="281">
        <v>37627</v>
      </c>
    </row>
    <row r="877" spans="1:20" x14ac:dyDescent="0.2">
      <c r="A877" s="278" t="s">
        <v>1879</v>
      </c>
      <c r="B877" s="281">
        <v>2154</v>
      </c>
      <c r="C877" s="281">
        <v>1687</v>
      </c>
      <c r="D877" s="281">
        <v>2506</v>
      </c>
      <c r="E877" s="281">
        <v>5420</v>
      </c>
      <c r="F877" s="281">
        <v>122</v>
      </c>
      <c r="G877" s="281">
        <v>4095</v>
      </c>
      <c r="H877" s="281">
        <v>41676</v>
      </c>
      <c r="I877" s="281">
        <v>94172</v>
      </c>
      <c r="J877" s="281">
        <v>169395</v>
      </c>
      <c r="K877" s="281">
        <v>154750</v>
      </c>
      <c r="L877" s="281">
        <v>258899</v>
      </c>
      <c r="M877" s="281">
        <v>317672</v>
      </c>
      <c r="N877" s="281">
        <v>451562</v>
      </c>
      <c r="O877" s="281">
        <v>206358</v>
      </c>
      <c r="P877" s="281">
        <v>637612</v>
      </c>
      <c r="Q877" s="281">
        <v>203893</v>
      </c>
      <c r="R877" s="281">
        <v>72637</v>
      </c>
      <c r="S877" s="281">
        <v>95155</v>
      </c>
      <c r="T877" s="281">
        <v>34562</v>
      </c>
    </row>
    <row r="878" spans="1:20" x14ac:dyDescent="0.2">
      <c r="A878" s="278" t="s">
        <v>1854</v>
      </c>
      <c r="B878" s="281">
        <v>12</v>
      </c>
      <c r="C878" s="281">
        <v>6219</v>
      </c>
      <c r="D878" s="281">
        <v>2594</v>
      </c>
      <c r="E878" s="281">
        <v>6999</v>
      </c>
      <c r="F878" s="281">
        <v>8190</v>
      </c>
      <c r="G878" s="281">
        <v>9922</v>
      </c>
      <c r="H878" s="281">
        <v>25908</v>
      </c>
      <c r="I878" s="281">
        <v>36373</v>
      </c>
      <c r="J878" s="281">
        <v>14312</v>
      </c>
      <c r="K878" s="281">
        <v>116093</v>
      </c>
      <c r="L878" s="281">
        <v>84922</v>
      </c>
      <c r="M878" s="281">
        <v>94662</v>
      </c>
      <c r="N878" s="281">
        <v>117732</v>
      </c>
      <c r="O878" s="281">
        <v>196054</v>
      </c>
      <c r="P878" s="281">
        <v>231191</v>
      </c>
      <c r="Q878" s="281">
        <v>216455</v>
      </c>
      <c r="R878" s="281">
        <v>131468</v>
      </c>
      <c r="S878" s="281">
        <v>76736</v>
      </c>
      <c r="T878" s="281">
        <v>33189</v>
      </c>
    </row>
    <row r="879" spans="1:20" x14ac:dyDescent="0.2">
      <c r="A879" s="278" t="s">
        <v>1971</v>
      </c>
      <c r="B879" s="281">
        <v>8</v>
      </c>
      <c r="C879" s="281">
        <v>247</v>
      </c>
      <c r="D879" s="281">
        <v>1216</v>
      </c>
      <c r="E879" s="281">
        <v>952</v>
      </c>
      <c r="F879" s="281">
        <v>1208</v>
      </c>
      <c r="G879" s="281">
        <v>688</v>
      </c>
      <c r="H879" s="281">
        <v>2955</v>
      </c>
      <c r="I879" s="281">
        <v>3105</v>
      </c>
      <c r="J879" s="281">
        <v>4649</v>
      </c>
      <c r="K879" s="281">
        <v>5636</v>
      </c>
      <c r="L879" s="281">
        <v>15060</v>
      </c>
      <c r="M879" s="281" t="s">
        <v>356</v>
      </c>
      <c r="N879" s="281">
        <v>18909</v>
      </c>
      <c r="O879" s="281">
        <v>27345</v>
      </c>
      <c r="P879" s="281">
        <v>32408</v>
      </c>
      <c r="Q879" s="281">
        <v>27577</v>
      </c>
      <c r="R879" s="281">
        <v>49257</v>
      </c>
      <c r="S879" s="281">
        <v>44383</v>
      </c>
      <c r="T879" s="281">
        <v>32609</v>
      </c>
    </row>
    <row r="880" spans="1:20" x14ac:dyDescent="0.2">
      <c r="A880" s="278" t="s">
        <v>1900</v>
      </c>
      <c r="B880" s="281">
        <v>969</v>
      </c>
      <c r="C880" s="281">
        <v>574</v>
      </c>
      <c r="D880" s="281">
        <v>477</v>
      </c>
      <c r="E880" s="281">
        <v>329</v>
      </c>
      <c r="F880" s="281">
        <v>662</v>
      </c>
      <c r="G880" s="281">
        <v>2757</v>
      </c>
      <c r="H880" s="281">
        <v>6827</v>
      </c>
      <c r="I880" s="281">
        <v>17072</v>
      </c>
      <c r="J880" s="281">
        <v>15268</v>
      </c>
      <c r="K880" s="281">
        <v>20360</v>
      </c>
      <c r="L880" s="281">
        <v>13159</v>
      </c>
      <c r="M880" s="281">
        <v>19622</v>
      </c>
      <c r="N880" s="281">
        <v>40704</v>
      </c>
      <c r="O880" s="281">
        <v>48989</v>
      </c>
      <c r="P880" s="281">
        <v>37930</v>
      </c>
      <c r="Q880" s="281">
        <v>55255</v>
      </c>
      <c r="R880" s="281">
        <v>43510</v>
      </c>
      <c r="S880" s="281">
        <v>37784</v>
      </c>
      <c r="T880" s="281">
        <v>31583</v>
      </c>
    </row>
    <row r="881" spans="1:20" x14ac:dyDescent="0.2">
      <c r="A881" s="278" t="s">
        <v>1922</v>
      </c>
      <c r="B881" s="281">
        <v>4621</v>
      </c>
      <c r="C881" s="281">
        <v>4841</v>
      </c>
      <c r="D881" s="281">
        <v>4567</v>
      </c>
      <c r="E881" s="281">
        <v>5800</v>
      </c>
      <c r="F881" s="281">
        <v>4998</v>
      </c>
      <c r="G881" s="281">
        <v>11558</v>
      </c>
      <c r="H881" s="281">
        <v>12908</v>
      </c>
      <c r="I881" s="281">
        <v>15077</v>
      </c>
      <c r="J881" s="281">
        <v>16934</v>
      </c>
      <c r="K881" s="281">
        <v>25175</v>
      </c>
      <c r="L881" s="281">
        <v>29399</v>
      </c>
      <c r="M881" s="281">
        <v>20473</v>
      </c>
      <c r="N881" s="281">
        <v>25787</v>
      </c>
      <c r="O881" s="281">
        <v>30923</v>
      </c>
      <c r="P881" s="281">
        <v>26258</v>
      </c>
      <c r="Q881" s="281">
        <v>25666</v>
      </c>
      <c r="R881" s="281">
        <v>30380</v>
      </c>
      <c r="S881" s="281">
        <v>30907</v>
      </c>
      <c r="T881" s="281">
        <v>30557</v>
      </c>
    </row>
    <row r="882" spans="1:20" x14ac:dyDescent="0.2">
      <c r="A882" s="278" t="s">
        <v>1924</v>
      </c>
      <c r="B882" s="281">
        <v>2048</v>
      </c>
      <c r="C882" s="281">
        <v>2322</v>
      </c>
      <c r="D882" s="281">
        <v>4807</v>
      </c>
      <c r="E882" s="281">
        <v>5850</v>
      </c>
      <c r="F882" s="281">
        <v>5506</v>
      </c>
      <c r="G882" s="281">
        <v>7467</v>
      </c>
      <c r="H882" s="281">
        <v>8631</v>
      </c>
      <c r="I882" s="281">
        <v>8669</v>
      </c>
      <c r="J882" s="281">
        <v>10431</v>
      </c>
      <c r="K882" s="281">
        <v>17045</v>
      </c>
      <c r="L882" s="281">
        <v>18548</v>
      </c>
      <c r="M882" s="281">
        <v>21592</v>
      </c>
      <c r="N882" s="281">
        <v>39078</v>
      </c>
      <c r="O882" s="281">
        <v>35361</v>
      </c>
      <c r="P882" s="281">
        <v>42730</v>
      </c>
      <c r="Q882" s="281">
        <v>43327</v>
      </c>
      <c r="R882" s="281">
        <v>34567</v>
      </c>
      <c r="S882" s="281">
        <v>28550</v>
      </c>
      <c r="T882" s="281">
        <v>28311</v>
      </c>
    </row>
    <row r="883" spans="1:20" x14ac:dyDescent="0.2">
      <c r="A883" s="278" t="s">
        <v>1948</v>
      </c>
      <c r="B883" s="281">
        <v>6</v>
      </c>
      <c r="C883" s="281">
        <v>1</v>
      </c>
      <c r="D883" s="281">
        <v>410</v>
      </c>
      <c r="E883" s="281">
        <v>117</v>
      </c>
      <c r="F883" s="281">
        <v>666</v>
      </c>
      <c r="G883" s="281">
        <v>178</v>
      </c>
      <c r="H883" s="281">
        <v>216</v>
      </c>
      <c r="I883" s="281">
        <v>35</v>
      </c>
      <c r="J883" s="281">
        <v>841</v>
      </c>
      <c r="K883" s="281">
        <v>3777</v>
      </c>
      <c r="L883" s="281">
        <v>1151</v>
      </c>
      <c r="M883" s="281">
        <v>2394</v>
      </c>
      <c r="N883" s="281">
        <v>4676</v>
      </c>
      <c r="O883" s="281">
        <v>3463</v>
      </c>
      <c r="P883" s="281">
        <v>3406</v>
      </c>
      <c r="Q883" s="281">
        <v>7314</v>
      </c>
      <c r="R883" s="281">
        <v>16717</v>
      </c>
      <c r="S883" s="281">
        <v>20897</v>
      </c>
      <c r="T883" s="281">
        <v>28062</v>
      </c>
    </row>
    <row r="884" spans="1:20" x14ac:dyDescent="0.2">
      <c r="A884" s="278" t="s">
        <v>1979</v>
      </c>
      <c r="B884" s="281">
        <v>9392</v>
      </c>
      <c r="C884" s="281">
        <v>5665</v>
      </c>
      <c r="D884" s="281">
        <v>8114</v>
      </c>
      <c r="E884" s="281">
        <v>11405</v>
      </c>
      <c r="F884" s="281">
        <v>11569</v>
      </c>
      <c r="G884" s="281">
        <v>12051</v>
      </c>
      <c r="H884" s="281">
        <v>19494</v>
      </c>
      <c r="I884" s="281">
        <v>23696</v>
      </c>
      <c r="J884" s="281">
        <v>52831</v>
      </c>
      <c r="K884" s="281">
        <v>111546</v>
      </c>
      <c r="L884" s="281">
        <v>90306</v>
      </c>
      <c r="M884" s="281">
        <v>57444</v>
      </c>
      <c r="N884" s="281">
        <v>76461</v>
      </c>
      <c r="O884" s="281">
        <v>90405</v>
      </c>
      <c r="P884" s="281">
        <v>56917</v>
      </c>
      <c r="Q884" s="281">
        <v>50463</v>
      </c>
      <c r="R884" s="281">
        <v>33302</v>
      </c>
      <c r="S884" s="281">
        <v>33000</v>
      </c>
      <c r="T884" s="281">
        <v>27375</v>
      </c>
    </row>
    <row r="885" spans="1:20" x14ac:dyDescent="0.2">
      <c r="A885" s="278" t="s">
        <v>1839</v>
      </c>
      <c r="B885" s="281">
        <v>579</v>
      </c>
      <c r="C885" s="281">
        <v>918</v>
      </c>
      <c r="D885" s="281">
        <v>1285</v>
      </c>
      <c r="E885" s="281">
        <v>1014</v>
      </c>
      <c r="F885" s="281">
        <v>1434</v>
      </c>
      <c r="G885" s="281">
        <v>1980</v>
      </c>
      <c r="H885" s="281">
        <v>2259</v>
      </c>
      <c r="I885" s="281">
        <v>3660</v>
      </c>
      <c r="J885" s="281">
        <v>3483</v>
      </c>
      <c r="K885" s="281">
        <v>4803</v>
      </c>
      <c r="L885" s="281">
        <v>6054</v>
      </c>
      <c r="M885" s="281">
        <v>7038</v>
      </c>
      <c r="N885" s="281">
        <v>10228</v>
      </c>
      <c r="O885" s="281">
        <v>15289</v>
      </c>
      <c r="P885" s="281">
        <v>16196</v>
      </c>
      <c r="Q885" s="281">
        <v>18256</v>
      </c>
      <c r="R885" s="281">
        <v>24827</v>
      </c>
      <c r="S885" s="281">
        <v>25852</v>
      </c>
      <c r="T885" s="281">
        <v>27344</v>
      </c>
    </row>
    <row r="886" spans="1:20" x14ac:dyDescent="0.2">
      <c r="A886" s="278" t="s">
        <v>1895</v>
      </c>
      <c r="B886" s="281" t="s">
        <v>356</v>
      </c>
      <c r="C886" s="281" t="s">
        <v>356</v>
      </c>
      <c r="D886" s="281">
        <v>1</v>
      </c>
      <c r="E886" s="281">
        <v>0</v>
      </c>
      <c r="F886" s="281">
        <v>16</v>
      </c>
      <c r="G886" s="281">
        <v>0</v>
      </c>
      <c r="H886" s="281">
        <v>160</v>
      </c>
      <c r="I886" s="281">
        <v>136</v>
      </c>
      <c r="J886" s="281">
        <v>98</v>
      </c>
      <c r="K886" s="281">
        <v>571</v>
      </c>
      <c r="L886" s="281">
        <v>532</v>
      </c>
      <c r="M886" s="281">
        <v>1054</v>
      </c>
      <c r="N886" s="281">
        <v>1077</v>
      </c>
      <c r="O886" s="281">
        <v>2799</v>
      </c>
      <c r="P886" s="281">
        <v>50298</v>
      </c>
      <c r="Q886" s="281">
        <v>145266</v>
      </c>
      <c r="R886" s="281">
        <v>167870</v>
      </c>
      <c r="S886" s="281">
        <v>16482</v>
      </c>
      <c r="T886" s="281">
        <v>23956</v>
      </c>
    </row>
    <row r="887" spans="1:20" x14ac:dyDescent="0.2">
      <c r="A887" s="278" t="s">
        <v>1810</v>
      </c>
      <c r="B887" s="281">
        <v>1</v>
      </c>
      <c r="C887" s="281" t="s">
        <v>356</v>
      </c>
      <c r="D887" s="281">
        <v>6135</v>
      </c>
      <c r="E887" s="281">
        <v>14824</v>
      </c>
      <c r="F887" s="281">
        <v>24181</v>
      </c>
      <c r="G887" s="281">
        <v>31237</v>
      </c>
      <c r="H887" s="281">
        <v>25106</v>
      </c>
      <c r="I887" s="281">
        <v>20773</v>
      </c>
      <c r="J887" s="281">
        <v>21531</v>
      </c>
      <c r="K887" s="281">
        <v>24608</v>
      </c>
      <c r="L887" s="281">
        <v>8888</v>
      </c>
      <c r="M887" s="281">
        <v>28199</v>
      </c>
      <c r="N887" s="281">
        <v>66433</v>
      </c>
      <c r="O887" s="281">
        <v>56682</v>
      </c>
      <c r="P887" s="281">
        <v>37310</v>
      </c>
      <c r="Q887" s="281">
        <v>8980</v>
      </c>
      <c r="R887" s="281">
        <v>18972</v>
      </c>
      <c r="S887" s="281">
        <v>10116</v>
      </c>
      <c r="T887" s="281">
        <v>22155</v>
      </c>
    </row>
    <row r="888" spans="1:20" x14ac:dyDescent="0.2">
      <c r="A888" s="278" t="s">
        <v>1944</v>
      </c>
      <c r="B888" s="281">
        <v>776</v>
      </c>
      <c r="C888" s="281">
        <v>316</v>
      </c>
      <c r="D888" s="281">
        <v>510</v>
      </c>
      <c r="E888" s="281">
        <v>1085</v>
      </c>
      <c r="F888" s="281">
        <v>3605</v>
      </c>
      <c r="G888" s="281">
        <v>3033</v>
      </c>
      <c r="H888" s="281">
        <v>2064</v>
      </c>
      <c r="I888" s="281">
        <v>5767</v>
      </c>
      <c r="J888" s="281">
        <v>28498</v>
      </c>
      <c r="K888" s="281">
        <v>8986</v>
      </c>
      <c r="L888" s="281">
        <v>8869</v>
      </c>
      <c r="M888" s="281">
        <v>7933</v>
      </c>
      <c r="N888" s="281">
        <v>18191</v>
      </c>
      <c r="O888" s="281">
        <v>20542</v>
      </c>
      <c r="P888" s="281">
        <v>13577</v>
      </c>
      <c r="Q888" s="281">
        <v>19958</v>
      </c>
      <c r="R888" s="281">
        <v>22550</v>
      </c>
      <c r="S888" s="281">
        <v>23496</v>
      </c>
      <c r="T888" s="281">
        <v>21179</v>
      </c>
    </row>
    <row r="889" spans="1:20" x14ac:dyDescent="0.2">
      <c r="A889" s="278" t="s">
        <v>1822</v>
      </c>
      <c r="B889" s="281">
        <v>2413</v>
      </c>
      <c r="C889" s="281">
        <v>3095</v>
      </c>
      <c r="D889" s="281">
        <v>5130</v>
      </c>
      <c r="E889" s="281">
        <v>4831</v>
      </c>
      <c r="F889" s="281">
        <v>5327</v>
      </c>
      <c r="G889" s="281">
        <v>6054</v>
      </c>
      <c r="H889" s="281">
        <v>8849</v>
      </c>
      <c r="I889" s="281">
        <v>7887</v>
      </c>
      <c r="J889" s="281">
        <v>5323</v>
      </c>
      <c r="K889" s="281">
        <v>8207</v>
      </c>
      <c r="L889" s="281">
        <v>12318</v>
      </c>
      <c r="M889" s="281">
        <v>11226</v>
      </c>
      <c r="N889" s="281">
        <v>16471</v>
      </c>
      <c r="O889" s="281">
        <v>25672</v>
      </c>
      <c r="P889" s="281">
        <v>29710</v>
      </c>
      <c r="Q889" s="281">
        <v>16988</v>
      </c>
      <c r="R889" s="281">
        <v>26320</v>
      </c>
      <c r="S889" s="281">
        <v>28752</v>
      </c>
      <c r="T889" s="281">
        <v>21116</v>
      </c>
    </row>
    <row r="890" spans="1:20" x14ac:dyDescent="0.2">
      <c r="A890" s="278" t="s">
        <v>1911</v>
      </c>
      <c r="B890" s="281" t="s">
        <v>356</v>
      </c>
      <c r="C890" s="281" t="s">
        <v>356</v>
      </c>
      <c r="D890" s="281" t="s">
        <v>356</v>
      </c>
      <c r="E890" s="281">
        <v>1</v>
      </c>
      <c r="F890" s="281">
        <v>1</v>
      </c>
      <c r="G890" s="281">
        <v>0</v>
      </c>
      <c r="H890" s="281">
        <v>51</v>
      </c>
      <c r="I890" s="281">
        <v>41</v>
      </c>
      <c r="J890" s="281">
        <v>71</v>
      </c>
      <c r="K890" s="281">
        <v>252</v>
      </c>
      <c r="L890" s="281">
        <v>247</v>
      </c>
      <c r="M890" s="281">
        <v>42</v>
      </c>
      <c r="N890" s="281">
        <v>105</v>
      </c>
      <c r="O890" s="281">
        <v>87</v>
      </c>
      <c r="P890" s="281">
        <v>126</v>
      </c>
      <c r="Q890" s="281">
        <v>5093</v>
      </c>
      <c r="R890" s="281">
        <v>32169</v>
      </c>
      <c r="S890" s="281">
        <v>17873</v>
      </c>
      <c r="T890" s="281">
        <v>17548</v>
      </c>
    </row>
    <row r="891" spans="1:20" x14ac:dyDescent="0.2">
      <c r="A891" s="278" t="s">
        <v>2005</v>
      </c>
      <c r="B891" s="281" t="s">
        <v>356</v>
      </c>
      <c r="C891" s="281">
        <v>1095</v>
      </c>
      <c r="D891" s="281">
        <v>44</v>
      </c>
      <c r="E891" s="281">
        <v>7</v>
      </c>
      <c r="F891" s="281">
        <v>481</v>
      </c>
      <c r="G891" s="281">
        <v>1024</v>
      </c>
      <c r="H891" s="281">
        <v>368</v>
      </c>
      <c r="I891" s="281">
        <v>1866</v>
      </c>
      <c r="J891" s="281">
        <v>1021</v>
      </c>
      <c r="K891" s="281">
        <v>2053</v>
      </c>
      <c r="L891" s="281">
        <v>2413</v>
      </c>
      <c r="M891" s="281">
        <v>10331</v>
      </c>
      <c r="N891" s="281">
        <v>10807</v>
      </c>
      <c r="O891" s="281">
        <v>34011</v>
      </c>
      <c r="P891" s="281">
        <v>13966</v>
      </c>
      <c r="Q891" s="281">
        <v>11950</v>
      </c>
      <c r="R891" s="281">
        <v>10073</v>
      </c>
      <c r="S891" s="281">
        <v>3921</v>
      </c>
      <c r="T891" s="281">
        <v>17494</v>
      </c>
    </row>
    <row r="892" spans="1:20" x14ac:dyDescent="0.2">
      <c r="A892" s="278" t="s">
        <v>1844</v>
      </c>
      <c r="B892" s="281">
        <v>52366</v>
      </c>
      <c r="C892" s="281">
        <v>55687</v>
      </c>
      <c r="D892" s="281">
        <v>73551</v>
      </c>
      <c r="E892" s="281">
        <v>45136</v>
      </c>
      <c r="F892" s="281">
        <v>42587</v>
      </c>
      <c r="G892" s="281">
        <v>154585</v>
      </c>
      <c r="H892" s="281">
        <v>145855</v>
      </c>
      <c r="I892" s="281">
        <v>266769</v>
      </c>
      <c r="J892" s="281">
        <v>223255</v>
      </c>
      <c r="K892" s="281">
        <v>174529</v>
      </c>
      <c r="L892" s="281">
        <v>320987</v>
      </c>
      <c r="M892" s="281">
        <v>123751</v>
      </c>
      <c r="N892" s="281">
        <v>277908</v>
      </c>
      <c r="O892" s="281">
        <v>313570</v>
      </c>
      <c r="P892" s="281">
        <v>360406</v>
      </c>
      <c r="Q892" s="281">
        <v>306130</v>
      </c>
      <c r="R892" s="281">
        <v>293285</v>
      </c>
      <c r="S892" s="281">
        <v>89814</v>
      </c>
      <c r="T892" s="281">
        <v>16603</v>
      </c>
    </row>
    <row r="893" spans="1:20" x14ac:dyDescent="0.2">
      <c r="A893" s="278" t="s">
        <v>1887</v>
      </c>
      <c r="B893" s="281" t="s">
        <v>356</v>
      </c>
      <c r="C893" s="281" t="s">
        <v>356</v>
      </c>
      <c r="D893" s="281" t="s">
        <v>356</v>
      </c>
      <c r="E893" s="281">
        <v>1126</v>
      </c>
      <c r="F893" s="281">
        <v>2893</v>
      </c>
      <c r="G893" s="281">
        <v>3695</v>
      </c>
      <c r="H893" s="281">
        <v>4658</v>
      </c>
      <c r="I893" s="281">
        <v>7639</v>
      </c>
      <c r="J893" s="281">
        <v>12186</v>
      </c>
      <c r="K893" s="281">
        <v>15766</v>
      </c>
      <c r="L893" s="281">
        <v>28218</v>
      </c>
      <c r="M893" s="281">
        <v>27907</v>
      </c>
      <c r="N893" s="281">
        <v>48150</v>
      </c>
      <c r="O893" s="281">
        <v>22448</v>
      </c>
      <c r="P893" s="281">
        <v>24123</v>
      </c>
      <c r="Q893" s="281">
        <v>25770</v>
      </c>
      <c r="R893" s="281">
        <v>31734</v>
      </c>
      <c r="S893" s="281">
        <v>21163</v>
      </c>
      <c r="T893" s="281">
        <v>16579</v>
      </c>
    </row>
    <row r="894" spans="1:20" x14ac:dyDescent="0.2">
      <c r="A894" s="278" t="s">
        <v>1946</v>
      </c>
      <c r="B894" s="281">
        <v>39</v>
      </c>
      <c r="C894" s="281">
        <v>60</v>
      </c>
      <c r="D894" s="281">
        <v>969</v>
      </c>
      <c r="E894" s="281">
        <v>444</v>
      </c>
      <c r="F894" s="281">
        <v>1181</v>
      </c>
      <c r="G894" s="281">
        <v>1726</v>
      </c>
      <c r="H894" s="281">
        <v>1352</v>
      </c>
      <c r="I894" s="281">
        <v>1148</v>
      </c>
      <c r="J894" s="281">
        <v>1560</v>
      </c>
      <c r="K894" s="281">
        <v>1969</v>
      </c>
      <c r="L894" s="281">
        <v>2913</v>
      </c>
      <c r="M894" s="281">
        <v>3811</v>
      </c>
      <c r="N894" s="281">
        <v>4215</v>
      </c>
      <c r="O894" s="281">
        <v>8761</v>
      </c>
      <c r="P894" s="281">
        <v>8950</v>
      </c>
      <c r="Q894" s="281">
        <v>12479</v>
      </c>
      <c r="R894" s="281">
        <v>15749</v>
      </c>
      <c r="S894" s="281">
        <v>13879</v>
      </c>
      <c r="T894" s="281">
        <v>16401</v>
      </c>
    </row>
    <row r="895" spans="1:20" x14ac:dyDescent="0.2">
      <c r="A895" s="278" t="s">
        <v>1962</v>
      </c>
      <c r="B895" s="281" t="s">
        <v>356</v>
      </c>
      <c r="C895" s="281" t="s">
        <v>356</v>
      </c>
      <c r="D895" s="281" t="s">
        <v>356</v>
      </c>
      <c r="E895" s="281" t="s">
        <v>356</v>
      </c>
      <c r="F895" s="281" t="s">
        <v>356</v>
      </c>
      <c r="G895" s="281" t="s">
        <v>356</v>
      </c>
      <c r="H895" s="281" t="s">
        <v>356</v>
      </c>
      <c r="I895" s="281" t="s">
        <v>356</v>
      </c>
      <c r="J895" s="281" t="s">
        <v>356</v>
      </c>
      <c r="K895" s="281">
        <v>1312</v>
      </c>
      <c r="L895" s="281">
        <v>1228</v>
      </c>
      <c r="M895" s="281">
        <v>2923</v>
      </c>
      <c r="N895" s="281">
        <v>5512</v>
      </c>
      <c r="O895" s="281">
        <v>7789</v>
      </c>
      <c r="P895" s="281">
        <v>10135</v>
      </c>
      <c r="Q895" s="281">
        <v>18013</v>
      </c>
      <c r="R895" s="281">
        <v>11274</v>
      </c>
      <c r="S895" s="281">
        <v>13374</v>
      </c>
      <c r="T895" s="281">
        <v>16270</v>
      </c>
    </row>
    <row r="896" spans="1:20" x14ac:dyDescent="0.2">
      <c r="A896" s="278" t="s">
        <v>1893</v>
      </c>
      <c r="B896" s="281">
        <v>40</v>
      </c>
      <c r="C896" s="281">
        <v>54</v>
      </c>
      <c r="D896" s="281">
        <v>153</v>
      </c>
      <c r="E896" s="281">
        <v>38</v>
      </c>
      <c r="F896" s="281">
        <v>107</v>
      </c>
      <c r="G896" s="281">
        <v>628</v>
      </c>
      <c r="H896" s="281">
        <v>394</v>
      </c>
      <c r="I896" s="281">
        <v>788</v>
      </c>
      <c r="J896" s="281">
        <v>936</v>
      </c>
      <c r="K896" s="281">
        <v>2253</v>
      </c>
      <c r="L896" s="281">
        <v>497</v>
      </c>
      <c r="M896" s="281">
        <v>4198</v>
      </c>
      <c r="N896" s="281">
        <v>5116</v>
      </c>
      <c r="O896" s="281">
        <v>6871</v>
      </c>
      <c r="P896" s="281">
        <v>5136</v>
      </c>
      <c r="Q896" s="281">
        <v>3973</v>
      </c>
      <c r="R896" s="281">
        <v>4702</v>
      </c>
      <c r="S896" s="281">
        <v>11166</v>
      </c>
      <c r="T896" s="281">
        <v>16159</v>
      </c>
    </row>
    <row r="897" spans="1:20" x14ac:dyDescent="0.2">
      <c r="A897" s="278" t="s">
        <v>1955</v>
      </c>
      <c r="B897" s="281">
        <v>40</v>
      </c>
      <c r="C897" s="281">
        <v>530</v>
      </c>
      <c r="D897" s="281">
        <v>507</v>
      </c>
      <c r="E897" s="281">
        <v>512</v>
      </c>
      <c r="F897" s="281">
        <v>575</v>
      </c>
      <c r="G897" s="281">
        <v>681</v>
      </c>
      <c r="H897" s="281">
        <v>2190</v>
      </c>
      <c r="I897" s="281">
        <v>4383</v>
      </c>
      <c r="J897" s="281">
        <v>5503</v>
      </c>
      <c r="K897" s="281">
        <v>6763</v>
      </c>
      <c r="L897" s="281">
        <v>6784</v>
      </c>
      <c r="M897" s="281">
        <v>7486</v>
      </c>
      <c r="N897" s="281">
        <v>5089</v>
      </c>
      <c r="O897" s="281">
        <v>7953</v>
      </c>
      <c r="P897" s="281">
        <v>7451</v>
      </c>
      <c r="Q897" s="281">
        <v>10427</v>
      </c>
      <c r="R897" s="281">
        <v>10066</v>
      </c>
      <c r="S897" s="281">
        <v>11179</v>
      </c>
      <c r="T897" s="281">
        <v>16144</v>
      </c>
    </row>
    <row r="898" spans="1:20" x14ac:dyDescent="0.2">
      <c r="A898" s="278" t="s">
        <v>1880</v>
      </c>
      <c r="B898" s="281">
        <v>175</v>
      </c>
      <c r="C898" s="281">
        <v>491</v>
      </c>
      <c r="D898" s="281">
        <v>645</v>
      </c>
      <c r="E898" s="281">
        <v>884</v>
      </c>
      <c r="F898" s="281">
        <v>1132</v>
      </c>
      <c r="G898" s="281">
        <v>696</v>
      </c>
      <c r="H898" s="281">
        <v>1408</v>
      </c>
      <c r="I898" s="281">
        <v>1400</v>
      </c>
      <c r="J898" s="281">
        <v>2381</v>
      </c>
      <c r="K898" s="281">
        <v>2966</v>
      </c>
      <c r="L898" s="281">
        <v>6517</v>
      </c>
      <c r="M898" s="281">
        <v>5482</v>
      </c>
      <c r="N898" s="281">
        <v>10549</v>
      </c>
      <c r="O898" s="281">
        <v>10340</v>
      </c>
      <c r="P898" s="281">
        <v>11441</v>
      </c>
      <c r="Q898" s="281">
        <v>17391</v>
      </c>
      <c r="R898" s="281">
        <v>11808</v>
      </c>
      <c r="S898" s="281">
        <v>17113</v>
      </c>
      <c r="T898" s="281">
        <v>16079</v>
      </c>
    </row>
    <row r="899" spans="1:20" x14ac:dyDescent="0.2">
      <c r="A899" s="278" t="s">
        <v>1826</v>
      </c>
      <c r="B899" s="281">
        <v>12296</v>
      </c>
      <c r="C899" s="281">
        <v>9695</v>
      </c>
      <c r="D899" s="281">
        <v>9499</v>
      </c>
      <c r="E899" s="281">
        <v>11912</v>
      </c>
      <c r="F899" s="281">
        <v>14227</v>
      </c>
      <c r="G899" s="281">
        <v>18554</v>
      </c>
      <c r="H899" s="281">
        <v>21588</v>
      </c>
      <c r="I899" s="281">
        <v>26454</v>
      </c>
      <c r="J899" s="281">
        <v>25704</v>
      </c>
      <c r="K899" s="281">
        <v>28038</v>
      </c>
      <c r="L899" s="281">
        <v>30585</v>
      </c>
      <c r="M899" s="281">
        <v>24620</v>
      </c>
      <c r="N899" s="281">
        <v>12355</v>
      </c>
      <c r="O899" s="281">
        <v>16227</v>
      </c>
      <c r="P899" s="281">
        <v>27918</v>
      </c>
      <c r="Q899" s="281">
        <v>38712</v>
      </c>
      <c r="R899" s="281">
        <v>21241</v>
      </c>
      <c r="S899" s="281">
        <v>18536</v>
      </c>
      <c r="T899" s="281">
        <v>14034</v>
      </c>
    </row>
    <row r="900" spans="1:20" x14ac:dyDescent="0.2">
      <c r="A900" s="278" t="s">
        <v>1902</v>
      </c>
      <c r="B900" s="281">
        <v>4579</v>
      </c>
      <c r="C900" s="281">
        <v>2839</v>
      </c>
      <c r="D900" s="281">
        <v>219</v>
      </c>
      <c r="E900" s="281">
        <v>320</v>
      </c>
      <c r="F900" s="281">
        <v>3830</v>
      </c>
      <c r="G900" s="281">
        <v>1705</v>
      </c>
      <c r="H900" s="281">
        <v>3413</v>
      </c>
      <c r="I900" s="281">
        <v>4409</v>
      </c>
      <c r="J900" s="281">
        <v>5053</v>
      </c>
      <c r="K900" s="281">
        <v>3032</v>
      </c>
      <c r="L900" s="281">
        <v>9031</v>
      </c>
      <c r="M900" s="281">
        <v>10751</v>
      </c>
      <c r="N900" s="281">
        <v>12491</v>
      </c>
      <c r="O900" s="281">
        <v>21946</v>
      </c>
      <c r="P900" s="281">
        <v>17698</v>
      </c>
      <c r="Q900" s="281">
        <v>17673</v>
      </c>
      <c r="R900" s="281">
        <v>21192</v>
      </c>
      <c r="S900" s="281">
        <v>18380</v>
      </c>
      <c r="T900" s="281">
        <v>13885</v>
      </c>
    </row>
    <row r="901" spans="1:20" x14ac:dyDescent="0.2">
      <c r="A901" s="278" t="s">
        <v>1945</v>
      </c>
      <c r="B901" s="281">
        <v>820</v>
      </c>
      <c r="C901" s="281">
        <v>675</v>
      </c>
      <c r="D901" s="281">
        <v>278</v>
      </c>
      <c r="E901" s="281">
        <v>504</v>
      </c>
      <c r="F901" s="281">
        <v>524</v>
      </c>
      <c r="G901" s="281">
        <v>1921</v>
      </c>
      <c r="H901" s="281">
        <v>1981</v>
      </c>
      <c r="I901" s="281">
        <v>856</v>
      </c>
      <c r="J901" s="281">
        <v>1372</v>
      </c>
      <c r="K901" s="281">
        <v>2150</v>
      </c>
      <c r="L901" s="281">
        <v>1801</v>
      </c>
      <c r="M901" s="281">
        <v>2600</v>
      </c>
      <c r="N901" s="281">
        <v>3889</v>
      </c>
      <c r="O901" s="281">
        <v>6344</v>
      </c>
      <c r="P901" s="281">
        <v>6883</v>
      </c>
      <c r="Q901" s="281">
        <v>9916</v>
      </c>
      <c r="R901" s="281">
        <v>14691</v>
      </c>
      <c r="S901" s="281">
        <v>14459</v>
      </c>
      <c r="T901" s="281">
        <v>13221</v>
      </c>
    </row>
    <row r="902" spans="1:20" x14ac:dyDescent="0.2">
      <c r="A902" s="278" t="s">
        <v>1981</v>
      </c>
      <c r="B902" s="281">
        <v>33</v>
      </c>
      <c r="C902" s="281">
        <v>52</v>
      </c>
      <c r="D902" s="281">
        <v>89</v>
      </c>
      <c r="E902" s="281">
        <v>22</v>
      </c>
      <c r="F902" s="281">
        <v>181</v>
      </c>
      <c r="G902" s="281">
        <v>351</v>
      </c>
      <c r="H902" s="281">
        <v>1559</v>
      </c>
      <c r="I902" s="281">
        <v>2910</v>
      </c>
      <c r="J902" s="281">
        <v>9445</v>
      </c>
      <c r="K902" s="281">
        <v>9984</v>
      </c>
      <c r="L902" s="281">
        <v>14629</v>
      </c>
      <c r="M902" s="281">
        <v>10052</v>
      </c>
      <c r="N902" s="281">
        <v>13074</v>
      </c>
      <c r="O902" s="281">
        <v>28688</v>
      </c>
      <c r="P902" s="281">
        <v>40967</v>
      </c>
      <c r="Q902" s="281">
        <v>29001</v>
      </c>
      <c r="R902" s="281">
        <v>27380</v>
      </c>
      <c r="S902" s="281">
        <v>20801</v>
      </c>
      <c r="T902" s="281">
        <v>13026</v>
      </c>
    </row>
    <row r="903" spans="1:20" x14ac:dyDescent="0.2">
      <c r="A903" s="278" t="s">
        <v>1927</v>
      </c>
      <c r="B903" s="281" t="s">
        <v>356</v>
      </c>
      <c r="C903" s="281" t="s">
        <v>356</v>
      </c>
      <c r="D903" s="281" t="s">
        <v>356</v>
      </c>
      <c r="E903" s="281" t="s">
        <v>356</v>
      </c>
      <c r="F903" s="281">
        <v>9</v>
      </c>
      <c r="G903" s="281">
        <v>6</v>
      </c>
      <c r="H903" s="281">
        <v>596</v>
      </c>
      <c r="I903" s="281">
        <v>704</v>
      </c>
      <c r="J903" s="281">
        <v>1284</v>
      </c>
      <c r="K903" s="281">
        <v>6634</v>
      </c>
      <c r="L903" s="281">
        <v>8826</v>
      </c>
      <c r="M903" s="281">
        <v>6428</v>
      </c>
      <c r="N903" s="281">
        <v>14777</v>
      </c>
      <c r="O903" s="281">
        <v>15453</v>
      </c>
      <c r="P903" s="281">
        <v>14312</v>
      </c>
      <c r="Q903" s="281">
        <v>23484</v>
      </c>
      <c r="R903" s="281">
        <v>18932</v>
      </c>
      <c r="S903" s="281">
        <v>12786</v>
      </c>
      <c r="T903" s="281">
        <v>12860</v>
      </c>
    </row>
    <row r="904" spans="1:20" x14ac:dyDescent="0.2">
      <c r="A904" s="278" t="s">
        <v>1888</v>
      </c>
      <c r="B904" s="281" t="s">
        <v>356</v>
      </c>
      <c r="C904" s="281" t="s">
        <v>356</v>
      </c>
      <c r="D904" s="281" t="s">
        <v>356</v>
      </c>
      <c r="E904" s="281" t="s">
        <v>356</v>
      </c>
      <c r="F904" s="281" t="s">
        <v>356</v>
      </c>
      <c r="G904" s="281">
        <v>0</v>
      </c>
      <c r="H904" s="281">
        <v>1</v>
      </c>
      <c r="I904" s="281">
        <v>0</v>
      </c>
      <c r="J904" s="281">
        <v>93</v>
      </c>
      <c r="K904" s="281">
        <v>5</v>
      </c>
      <c r="L904" s="281">
        <v>7</v>
      </c>
      <c r="M904" s="281">
        <v>5</v>
      </c>
      <c r="N904" s="281">
        <v>17</v>
      </c>
      <c r="O904" s="281">
        <v>211</v>
      </c>
      <c r="P904" s="281">
        <v>3716</v>
      </c>
      <c r="Q904" s="281">
        <v>1588</v>
      </c>
      <c r="R904" s="281">
        <v>7912</v>
      </c>
      <c r="S904" s="281">
        <v>14099</v>
      </c>
      <c r="T904" s="281">
        <v>12424</v>
      </c>
    </row>
    <row r="905" spans="1:20" x14ac:dyDescent="0.2">
      <c r="A905" s="278" t="s">
        <v>1864</v>
      </c>
      <c r="B905" s="281" t="s">
        <v>356</v>
      </c>
      <c r="C905" s="281" t="s">
        <v>356</v>
      </c>
      <c r="D905" s="281" t="s">
        <v>356</v>
      </c>
      <c r="E905" s="281">
        <v>1</v>
      </c>
      <c r="F905" s="281">
        <v>153</v>
      </c>
      <c r="G905" s="281">
        <v>284</v>
      </c>
      <c r="H905" s="281">
        <v>22259</v>
      </c>
      <c r="I905" s="281">
        <v>19108</v>
      </c>
      <c r="J905" s="281">
        <v>26031</v>
      </c>
      <c r="K905" s="281">
        <v>8407</v>
      </c>
      <c r="L905" s="281">
        <v>4160</v>
      </c>
      <c r="M905" s="281">
        <v>6537</v>
      </c>
      <c r="N905" s="281">
        <v>49580</v>
      </c>
      <c r="O905" s="281">
        <v>26532</v>
      </c>
      <c r="P905" s="281">
        <v>22073</v>
      </c>
      <c r="Q905" s="281">
        <v>10350</v>
      </c>
      <c r="R905" s="281">
        <v>10834</v>
      </c>
      <c r="S905" s="281">
        <v>9069</v>
      </c>
      <c r="T905" s="281">
        <v>11491</v>
      </c>
    </row>
    <row r="906" spans="1:20" x14ac:dyDescent="0.2">
      <c r="A906" s="278" t="s">
        <v>1935</v>
      </c>
      <c r="B906" s="281" t="s">
        <v>356</v>
      </c>
      <c r="C906" s="281" t="s">
        <v>356</v>
      </c>
      <c r="D906" s="281" t="s">
        <v>356</v>
      </c>
      <c r="E906" s="281">
        <v>42</v>
      </c>
      <c r="F906" s="281">
        <v>460</v>
      </c>
      <c r="G906" s="281">
        <v>957</v>
      </c>
      <c r="H906" s="281">
        <v>2367</v>
      </c>
      <c r="I906" s="281">
        <v>975</v>
      </c>
      <c r="J906" s="281">
        <v>1398</v>
      </c>
      <c r="K906" s="281">
        <v>2449</v>
      </c>
      <c r="L906" s="281">
        <v>3167</v>
      </c>
      <c r="M906" s="281">
        <v>5100</v>
      </c>
      <c r="N906" s="281">
        <v>6894</v>
      </c>
      <c r="O906" s="281">
        <v>7891</v>
      </c>
      <c r="P906" s="281">
        <v>7129</v>
      </c>
      <c r="Q906" s="281">
        <v>11524</v>
      </c>
      <c r="R906" s="281">
        <v>10056</v>
      </c>
      <c r="S906" s="281">
        <v>10383</v>
      </c>
      <c r="T906" s="281">
        <v>11177</v>
      </c>
    </row>
    <row r="907" spans="1:20" x14ac:dyDescent="0.2">
      <c r="A907" s="278" t="s">
        <v>1901</v>
      </c>
      <c r="B907" s="281">
        <v>314</v>
      </c>
      <c r="C907" s="281">
        <v>6</v>
      </c>
      <c r="D907" s="281">
        <v>6</v>
      </c>
      <c r="E907" s="281">
        <v>23</v>
      </c>
      <c r="F907" s="281">
        <v>535</v>
      </c>
      <c r="G907" s="281">
        <v>2211</v>
      </c>
      <c r="H907" s="281">
        <v>4647</v>
      </c>
      <c r="I907" s="281">
        <v>3187</v>
      </c>
      <c r="J907" s="281">
        <v>2160</v>
      </c>
      <c r="K907" s="281">
        <v>2610</v>
      </c>
      <c r="L907" s="281">
        <v>3090</v>
      </c>
      <c r="M907" s="281">
        <v>3637</v>
      </c>
      <c r="N907" s="281">
        <v>6170</v>
      </c>
      <c r="O907" s="281">
        <v>7657</v>
      </c>
      <c r="P907" s="281">
        <v>8481</v>
      </c>
      <c r="Q907" s="281">
        <v>11794</v>
      </c>
      <c r="R907" s="281">
        <v>16644</v>
      </c>
      <c r="S907" s="281">
        <v>21471</v>
      </c>
      <c r="T907" s="281">
        <v>10533</v>
      </c>
    </row>
    <row r="908" spans="1:20" x14ac:dyDescent="0.2">
      <c r="A908" s="278" t="s">
        <v>1961</v>
      </c>
      <c r="B908" s="281" t="s">
        <v>356</v>
      </c>
      <c r="C908" s="281" t="s">
        <v>356</v>
      </c>
      <c r="D908" s="281" t="s">
        <v>356</v>
      </c>
      <c r="E908" s="281" t="s">
        <v>356</v>
      </c>
      <c r="F908" s="281" t="s">
        <v>356</v>
      </c>
      <c r="G908" s="281" t="s">
        <v>356</v>
      </c>
      <c r="H908" s="281" t="s">
        <v>356</v>
      </c>
      <c r="I908" s="281">
        <v>0</v>
      </c>
      <c r="J908" s="281">
        <v>433</v>
      </c>
      <c r="K908" s="281">
        <v>688</v>
      </c>
      <c r="L908" s="281">
        <v>826</v>
      </c>
      <c r="M908" s="281">
        <v>668</v>
      </c>
      <c r="N908" s="281">
        <v>1394</v>
      </c>
      <c r="O908" s="281">
        <v>2713</v>
      </c>
      <c r="P908" s="281">
        <v>4953</v>
      </c>
      <c r="Q908" s="281">
        <v>7457</v>
      </c>
      <c r="R908" s="281">
        <v>10503</v>
      </c>
      <c r="S908" s="281">
        <v>12735</v>
      </c>
      <c r="T908" s="281">
        <v>10311</v>
      </c>
    </row>
    <row r="909" spans="1:20" x14ac:dyDescent="0.2">
      <c r="A909" s="278" t="s">
        <v>1876</v>
      </c>
      <c r="B909" s="281">
        <v>2406</v>
      </c>
      <c r="C909" s="281">
        <v>793</v>
      </c>
      <c r="D909" s="281">
        <v>725</v>
      </c>
      <c r="E909" s="281">
        <v>778</v>
      </c>
      <c r="F909" s="281">
        <v>1413</v>
      </c>
      <c r="G909" s="281">
        <v>3676</v>
      </c>
      <c r="H909" s="281">
        <v>10846</v>
      </c>
      <c r="I909" s="281">
        <v>8509</v>
      </c>
      <c r="J909" s="281">
        <v>12549</v>
      </c>
      <c r="K909" s="281">
        <v>4064</v>
      </c>
      <c r="L909" s="281">
        <v>7058</v>
      </c>
      <c r="M909" s="281">
        <v>6274</v>
      </c>
      <c r="N909" s="281">
        <v>11053</v>
      </c>
      <c r="O909" s="281">
        <v>16210</v>
      </c>
      <c r="P909" s="281">
        <v>14256</v>
      </c>
      <c r="Q909" s="281">
        <v>25713</v>
      </c>
      <c r="R909" s="281">
        <v>21627</v>
      </c>
      <c r="S909" s="281">
        <v>14411</v>
      </c>
      <c r="T909" s="281">
        <v>10138</v>
      </c>
    </row>
    <row r="910" spans="1:20" x14ac:dyDescent="0.2">
      <c r="A910" s="278" t="s">
        <v>2015</v>
      </c>
      <c r="B910" s="281" t="s">
        <v>356</v>
      </c>
      <c r="C910" s="281" t="s">
        <v>356</v>
      </c>
      <c r="D910" s="281" t="s">
        <v>356</v>
      </c>
      <c r="E910" s="281">
        <v>1046</v>
      </c>
      <c r="F910" s="281">
        <v>1239</v>
      </c>
      <c r="G910" s="281">
        <v>2217</v>
      </c>
      <c r="H910" s="281">
        <v>2058</v>
      </c>
      <c r="I910" s="281">
        <v>2934</v>
      </c>
      <c r="J910" s="281">
        <v>3004</v>
      </c>
      <c r="K910" s="281">
        <v>3799</v>
      </c>
      <c r="L910" s="281">
        <v>3646</v>
      </c>
      <c r="M910" s="281">
        <v>4426</v>
      </c>
      <c r="N910" s="281">
        <v>5455</v>
      </c>
      <c r="O910" s="281">
        <v>4806</v>
      </c>
      <c r="P910" s="281">
        <v>5745</v>
      </c>
      <c r="Q910" s="281">
        <v>7214</v>
      </c>
      <c r="R910" s="281">
        <v>6452</v>
      </c>
      <c r="S910" s="281">
        <v>8990</v>
      </c>
      <c r="T910" s="281">
        <v>10120</v>
      </c>
    </row>
    <row r="911" spans="1:20" x14ac:dyDescent="0.2">
      <c r="A911" s="278" t="s">
        <v>1986</v>
      </c>
      <c r="B911" s="281">
        <v>38</v>
      </c>
      <c r="C911" s="281">
        <v>30</v>
      </c>
      <c r="D911" s="281">
        <v>460</v>
      </c>
      <c r="E911" s="281">
        <v>21</v>
      </c>
      <c r="F911" s="281">
        <v>58</v>
      </c>
      <c r="G911" s="281">
        <v>182</v>
      </c>
      <c r="H911" s="281">
        <v>4291</v>
      </c>
      <c r="I911" s="281">
        <v>9469</v>
      </c>
      <c r="J911" s="281">
        <v>4378</v>
      </c>
      <c r="K911" s="281">
        <v>4621</v>
      </c>
      <c r="L911" s="281">
        <v>1150</v>
      </c>
      <c r="M911" s="281">
        <v>2333</v>
      </c>
      <c r="N911" s="281">
        <v>3606</v>
      </c>
      <c r="O911" s="281">
        <v>2334</v>
      </c>
      <c r="P911" s="281">
        <v>6851</v>
      </c>
      <c r="Q911" s="281">
        <v>17393</v>
      </c>
      <c r="R911" s="281">
        <v>5140</v>
      </c>
      <c r="S911" s="281">
        <v>20110</v>
      </c>
      <c r="T911" s="281">
        <v>10007</v>
      </c>
    </row>
    <row r="912" spans="1:20" x14ac:dyDescent="0.2">
      <c r="A912" s="278" t="s">
        <v>1882</v>
      </c>
      <c r="B912" s="281">
        <v>486</v>
      </c>
      <c r="C912" s="281">
        <v>136</v>
      </c>
      <c r="D912" s="281">
        <v>41</v>
      </c>
      <c r="E912" s="281">
        <v>102</v>
      </c>
      <c r="F912" s="281">
        <v>173</v>
      </c>
      <c r="G912" s="281">
        <v>2839</v>
      </c>
      <c r="H912" s="281">
        <v>10676</v>
      </c>
      <c r="I912" s="281">
        <v>7925</v>
      </c>
      <c r="J912" s="281">
        <v>11424</v>
      </c>
      <c r="K912" s="281">
        <v>3590</v>
      </c>
      <c r="L912" s="281">
        <v>6295</v>
      </c>
      <c r="M912" s="281">
        <v>3705</v>
      </c>
      <c r="N912" s="281">
        <v>7041</v>
      </c>
      <c r="O912" s="281">
        <v>14960</v>
      </c>
      <c r="P912" s="281">
        <v>33169</v>
      </c>
      <c r="Q912" s="281">
        <v>15247</v>
      </c>
      <c r="R912" s="281">
        <v>9565</v>
      </c>
      <c r="S912" s="281">
        <v>9299</v>
      </c>
      <c r="T912" s="281">
        <v>9870</v>
      </c>
    </row>
    <row r="913" spans="1:20" x14ac:dyDescent="0.2">
      <c r="A913" s="278" t="s">
        <v>1877</v>
      </c>
      <c r="B913" s="281">
        <v>149</v>
      </c>
      <c r="C913" s="281">
        <v>491</v>
      </c>
      <c r="D913" s="281">
        <v>385</v>
      </c>
      <c r="E913" s="281">
        <v>588</v>
      </c>
      <c r="F913" s="281">
        <v>580</v>
      </c>
      <c r="G913" s="281">
        <v>874</v>
      </c>
      <c r="H913" s="281">
        <v>1697</v>
      </c>
      <c r="I913" s="281">
        <v>1765</v>
      </c>
      <c r="J913" s="281">
        <v>2442</v>
      </c>
      <c r="K913" s="281">
        <v>2811</v>
      </c>
      <c r="L913" s="281">
        <v>3472</v>
      </c>
      <c r="M913" s="281">
        <v>2963</v>
      </c>
      <c r="N913" s="281">
        <v>3921</v>
      </c>
      <c r="O913" s="281">
        <v>5969</v>
      </c>
      <c r="P913" s="281">
        <v>5242</v>
      </c>
      <c r="Q913" s="281">
        <v>5278</v>
      </c>
      <c r="R913" s="281">
        <v>7704</v>
      </c>
      <c r="S913" s="281">
        <v>9874</v>
      </c>
      <c r="T913" s="281">
        <v>9714</v>
      </c>
    </row>
    <row r="914" spans="1:20" x14ac:dyDescent="0.2">
      <c r="A914" s="278" t="s">
        <v>1934</v>
      </c>
      <c r="B914" s="281">
        <v>730</v>
      </c>
      <c r="C914" s="281">
        <v>790</v>
      </c>
      <c r="D914" s="281">
        <v>1414</v>
      </c>
      <c r="E914" s="281">
        <v>1858</v>
      </c>
      <c r="F914" s="281">
        <v>1443</v>
      </c>
      <c r="G914" s="281">
        <v>2278</v>
      </c>
      <c r="H914" s="281">
        <v>2734</v>
      </c>
      <c r="I914" s="281">
        <v>4673</v>
      </c>
      <c r="J914" s="281">
        <v>3999</v>
      </c>
      <c r="K914" s="281">
        <v>3565</v>
      </c>
      <c r="L914" s="281">
        <v>3511</v>
      </c>
      <c r="M914" s="281">
        <v>3325</v>
      </c>
      <c r="N914" s="281">
        <v>4140</v>
      </c>
      <c r="O914" s="281">
        <v>7560</v>
      </c>
      <c r="P914" s="281">
        <v>8896</v>
      </c>
      <c r="Q914" s="281">
        <v>7580</v>
      </c>
      <c r="R914" s="281">
        <v>5976</v>
      </c>
      <c r="S914" s="281">
        <v>6607</v>
      </c>
      <c r="T914" s="281">
        <v>9439</v>
      </c>
    </row>
    <row r="915" spans="1:20" x14ac:dyDescent="0.2">
      <c r="A915" s="278" t="s">
        <v>1872</v>
      </c>
      <c r="B915" s="281" t="s">
        <v>356</v>
      </c>
      <c r="C915" s="281" t="s">
        <v>356</v>
      </c>
      <c r="D915" s="281" t="s">
        <v>356</v>
      </c>
      <c r="E915" s="281" t="s">
        <v>356</v>
      </c>
      <c r="F915" s="281" t="s">
        <v>356</v>
      </c>
      <c r="G915" s="281">
        <v>155</v>
      </c>
      <c r="H915" s="281">
        <v>12</v>
      </c>
      <c r="I915" s="281">
        <v>17</v>
      </c>
      <c r="J915" s="281">
        <v>45</v>
      </c>
      <c r="K915" s="281">
        <v>855</v>
      </c>
      <c r="L915" s="281">
        <v>316</v>
      </c>
      <c r="M915" s="281">
        <v>664</v>
      </c>
      <c r="N915" s="281">
        <v>1500</v>
      </c>
      <c r="O915" s="281">
        <v>5419</v>
      </c>
      <c r="P915" s="281">
        <v>8471</v>
      </c>
      <c r="Q915" s="281">
        <v>7798</v>
      </c>
      <c r="R915" s="281">
        <v>3793</v>
      </c>
      <c r="S915" s="281">
        <v>5579</v>
      </c>
      <c r="T915" s="281">
        <v>9010</v>
      </c>
    </row>
    <row r="916" spans="1:20" x14ac:dyDescent="0.2">
      <c r="A916" s="278" t="s">
        <v>1849</v>
      </c>
      <c r="B916" s="281">
        <v>2569</v>
      </c>
      <c r="C916" s="281">
        <v>3197</v>
      </c>
      <c r="D916" s="281">
        <v>6744</v>
      </c>
      <c r="E916" s="281">
        <v>4222</v>
      </c>
      <c r="F916" s="281">
        <v>5572</v>
      </c>
      <c r="G916" s="281">
        <v>6914</v>
      </c>
      <c r="H916" s="281">
        <v>10955</v>
      </c>
      <c r="I916" s="281">
        <v>10505</v>
      </c>
      <c r="J916" s="281">
        <v>11292</v>
      </c>
      <c r="K916" s="281">
        <v>11369</v>
      </c>
      <c r="L916" s="281">
        <v>12133</v>
      </c>
      <c r="M916" s="281">
        <v>4921</v>
      </c>
      <c r="N916" s="281">
        <v>7212</v>
      </c>
      <c r="O916" s="281">
        <v>9816</v>
      </c>
      <c r="P916" s="281">
        <v>8895</v>
      </c>
      <c r="Q916" s="281">
        <v>6235</v>
      </c>
      <c r="R916" s="281">
        <v>5542</v>
      </c>
      <c r="S916" s="281">
        <v>5857</v>
      </c>
      <c r="T916" s="281">
        <v>7124</v>
      </c>
    </row>
    <row r="917" spans="1:20" x14ac:dyDescent="0.2">
      <c r="A917" s="278" t="s">
        <v>1807</v>
      </c>
      <c r="B917" s="281">
        <v>2733</v>
      </c>
      <c r="C917" s="281">
        <v>3891</v>
      </c>
      <c r="D917" s="281">
        <v>7210</v>
      </c>
      <c r="E917" s="281">
        <v>7768</v>
      </c>
      <c r="F917" s="281">
        <v>5176</v>
      </c>
      <c r="G917" s="281">
        <v>5213</v>
      </c>
      <c r="H917" s="281">
        <v>9240</v>
      </c>
      <c r="I917" s="281">
        <v>6894</v>
      </c>
      <c r="J917" s="281">
        <v>6482</v>
      </c>
      <c r="K917" s="281">
        <v>10245</v>
      </c>
      <c r="L917" s="281">
        <v>13132</v>
      </c>
      <c r="M917" s="281">
        <v>21123</v>
      </c>
      <c r="N917" s="281">
        <v>25191</v>
      </c>
      <c r="O917" s="281">
        <v>32584</v>
      </c>
      <c r="P917" s="281">
        <v>34803</v>
      </c>
      <c r="Q917" s="281">
        <v>30518</v>
      </c>
      <c r="R917" s="281">
        <v>18396</v>
      </c>
      <c r="S917" s="281">
        <v>11154</v>
      </c>
      <c r="T917" s="281">
        <v>6372</v>
      </c>
    </row>
    <row r="918" spans="1:20" x14ac:dyDescent="0.2">
      <c r="A918" s="278" t="s">
        <v>1857</v>
      </c>
      <c r="B918" s="281" t="s">
        <v>356</v>
      </c>
      <c r="C918" s="281" t="s">
        <v>356</v>
      </c>
      <c r="D918" s="281" t="s">
        <v>356</v>
      </c>
      <c r="E918" s="281" t="s">
        <v>356</v>
      </c>
      <c r="F918" s="281">
        <v>1</v>
      </c>
      <c r="G918" s="281">
        <v>218</v>
      </c>
      <c r="H918" s="281">
        <v>286</v>
      </c>
      <c r="I918" s="281">
        <v>400</v>
      </c>
      <c r="J918" s="281">
        <v>817</v>
      </c>
      <c r="K918" s="281">
        <v>2644</v>
      </c>
      <c r="L918" s="281">
        <v>18391</v>
      </c>
      <c r="M918" s="281">
        <v>6428</v>
      </c>
      <c r="N918" s="281">
        <v>5337</v>
      </c>
      <c r="O918" s="281">
        <v>10067</v>
      </c>
      <c r="P918" s="281">
        <v>12068</v>
      </c>
      <c r="Q918" s="281">
        <v>19386</v>
      </c>
      <c r="R918" s="281">
        <v>21388</v>
      </c>
      <c r="S918" s="281">
        <v>13874</v>
      </c>
      <c r="T918" s="281">
        <v>6214</v>
      </c>
    </row>
    <row r="919" spans="1:20" x14ac:dyDescent="0.2">
      <c r="A919" s="278" t="s">
        <v>1856</v>
      </c>
      <c r="B919" s="281">
        <v>349</v>
      </c>
      <c r="C919" s="281">
        <v>242</v>
      </c>
      <c r="D919" s="281">
        <v>113</v>
      </c>
      <c r="E919" s="281">
        <v>6</v>
      </c>
      <c r="F919" s="281">
        <v>1701</v>
      </c>
      <c r="G919" s="281">
        <v>6840</v>
      </c>
      <c r="H919" s="281">
        <v>11127</v>
      </c>
      <c r="I919" s="281">
        <v>13939</v>
      </c>
      <c r="J919" s="281">
        <v>8938</v>
      </c>
      <c r="K919" s="281">
        <v>11313</v>
      </c>
      <c r="L919" s="281">
        <v>11016</v>
      </c>
      <c r="M919" s="281">
        <v>9378</v>
      </c>
      <c r="N919" s="281">
        <v>12565</v>
      </c>
      <c r="O919" s="281">
        <v>17648</v>
      </c>
      <c r="P919" s="281">
        <v>26154</v>
      </c>
      <c r="Q919" s="281">
        <v>20601</v>
      </c>
      <c r="R919" s="281">
        <v>26663</v>
      </c>
      <c r="S919" s="281">
        <v>7785</v>
      </c>
      <c r="T919" s="281">
        <v>5539</v>
      </c>
    </row>
    <row r="920" spans="1:20" x14ac:dyDescent="0.2">
      <c r="A920" s="278" t="s">
        <v>1947</v>
      </c>
      <c r="B920" s="281">
        <v>161</v>
      </c>
      <c r="C920" s="281">
        <v>150</v>
      </c>
      <c r="D920" s="281">
        <v>235</v>
      </c>
      <c r="E920" s="281">
        <v>329</v>
      </c>
      <c r="F920" s="281">
        <v>351</v>
      </c>
      <c r="G920" s="281">
        <v>822</v>
      </c>
      <c r="H920" s="281">
        <v>3417</v>
      </c>
      <c r="I920" s="281">
        <v>266</v>
      </c>
      <c r="J920" s="281">
        <v>695</v>
      </c>
      <c r="K920" s="281">
        <v>1559</v>
      </c>
      <c r="L920" s="281">
        <v>353</v>
      </c>
      <c r="M920" s="281">
        <v>1787</v>
      </c>
      <c r="N920" s="281">
        <v>4525</v>
      </c>
      <c r="O920" s="281">
        <v>3811</v>
      </c>
      <c r="P920" s="281">
        <v>3358</v>
      </c>
      <c r="Q920" s="281">
        <v>5446</v>
      </c>
      <c r="R920" s="281">
        <v>5311</v>
      </c>
      <c r="S920" s="281">
        <v>4379</v>
      </c>
      <c r="T920" s="281">
        <v>5356</v>
      </c>
    </row>
    <row r="921" spans="1:20" x14ac:dyDescent="0.2">
      <c r="A921" s="278" t="s">
        <v>1968</v>
      </c>
      <c r="B921" s="281" t="s">
        <v>356</v>
      </c>
      <c r="C921" s="281" t="s">
        <v>356</v>
      </c>
      <c r="D921" s="281" t="s">
        <v>356</v>
      </c>
      <c r="E921" s="281">
        <v>2</v>
      </c>
      <c r="F921" s="281">
        <v>6</v>
      </c>
      <c r="G921" s="281">
        <v>78</v>
      </c>
      <c r="H921" s="281">
        <v>70</v>
      </c>
      <c r="I921" s="281">
        <v>19</v>
      </c>
      <c r="J921" s="281">
        <v>7</v>
      </c>
      <c r="K921" s="281">
        <v>1812</v>
      </c>
      <c r="L921" s="281">
        <v>61</v>
      </c>
      <c r="M921" s="281">
        <v>15</v>
      </c>
      <c r="N921" s="281">
        <v>15</v>
      </c>
      <c r="O921" s="281">
        <v>6290</v>
      </c>
      <c r="P921" s="281">
        <v>11689</v>
      </c>
      <c r="Q921" s="281">
        <v>8</v>
      </c>
      <c r="R921" s="281">
        <v>19</v>
      </c>
      <c r="S921" s="281">
        <v>2437</v>
      </c>
      <c r="T921" s="281">
        <v>5160</v>
      </c>
    </row>
    <row r="922" spans="1:20" x14ac:dyDescent="0.2">
      <c r="A922" s="278" t="s">
        <v>1878</v>
      </c>
      <c r="B922" s="281" t="s">
        <v>356</v>
      </c>
      <c r="C922" s="281" t="s">
        <v>356</v>
      </c>
      <c r="D922" s="281">
        <v>3529</v>
      </c>
      <c r="E922" s="281">
        <v>2879</v>
      </c>
      <c r="F922" s="281">
        <v>5559</v>
      </c>
      <c r="G922" s="281">
        <v>4196</v>
      </c>
      <c r="H922" s="281">
        <v>1652</v>
      </c>
      <c r="I922" s="281">
        <v>1417</v>
      </c>
      <c r="J922" s="281">
        <v>193</v>
      </c>
      <c r="K922" s="281">
        <v>328</v>
      </c>
      <c r="L922" s="281">
        <v>594</v>
      </c>
      <c r="M922" s="281">
        <v>396</v>
      </c>
      <c r="N922" s="281">
        <v>2248</v>
      </c>
      <c r="O922" s="281">
        <v>4124</v>
      </c>
      <c r="P922" s="281">
        <v>22861</v>
      </c>
      <c r="Q922" s="281">
        <v>16442</v>
      </c>
      <c r="R922" s="281">
        <v>28845</v>
      </c>
      <c r="S922" s="281">
        <v>17217</v>
      </c>
      <c r="T922" s="281">
        <v>4817</v>
      </c>
    </row>
    <row r="923" spans="1:20" x14ac:dyDescent="0.2">
      <c r="A923" s="278" t="s">
        <v>1813</v>
      </c>
      <c r="B923" s="281">
        <v>62</v>
      </c>
      <c r="C923" s="281">
        <v>52</v>
      </c>
      <c r="D923" s="281">
        <v>57</v>
      </c>
      <c r="E923" s="281">
        <v>133</v>
      </c>
      <c r="F923" s="281">
        <v>76</v>
      </c>
      <c r="G923" s="281">
        <v>112</v>
      </c>
      <c r="H923" s="281">
        <v>169</v>
      </c>
      <c r="I923" s="281">
        <v>284</v>
      </c>
      <c r="J923" s="281">
        <v>299</v>
      </c>
      <c r="K923" s="281">
        <v>802</v>
      </c>
      <c r="L923" s="281">
        <v>1059</v>
      </c>
      <c r="M923" s="281">
        <v>1543</v>
      </c>
      <c r="N923" s="281">
        <v>1721</v>
      </c>
      <c r="O923" s="281">
        <v>2626</v>
      </c>
      <c r="P923" s="281">
        <v>14451</v>
      </c>
      <c r="Q923" s="281">
        <v>5280</v>
      </c>
      <c r="R923" s="281">
        <v>6258</v>
      </c>
      <c r="S923" s="281">
        <v>4991</v>
      </c>
      <c r="T923" s="281">
        <v>4779</v>
      </c>
    </row>
    <row r="924" spans="1:20" x14ac:dyDescent="0.2">
      <c r="A924" s="278" t="s">
        <v>1958</v>
      </c>
      <c r="B924" s="281">
        <v>12</v>
      </c>
      <c r="C924" s="281">
        <v>46</v>
      </c>
      <c r="D924" s="281">
        <v>84</v>
      </c>
      <c r="E924" s="281">
        <v>15</v>
      </c>
      <c r="F924" s="281">
        <v>64</v>
      </c>
      <c r="G924" s="281">
        <v>1473</v>
      </c>
      <c r="H924" s="281">
        <v>147</v>
      </c>
      <c r="I924" s="281">
        <v>1265</v>
      </c>
      <c r="J924" s="281">
        <v>287</v>
      </c>
      <c r="K924" s="281">
        <v>983</v>
      </c>
      <c r="L924" s="281">
        <v>1328</v>
      </c>
      <c r="M924" s="281">
        <v>2418</v>
      </c>
      <c r="N924" s="281">
        <v>9176</v>
      </c>
      <c r="O924" s="281">
        <v>15431</v>
      </c>
      <c r="P924" s="281">
        <v>13978</v>
      </c>
      <c r="Q924" s="281">
        <v>10797</v>
      </c>
      <c r="R924" s="281">
        <v>9058</v>
      </c>
      <c r="S924" s="281">
        <v>13270</v>
      </c>
      <c r="T924" s="281">
        <v>4671</v>
      </c>
    </row>
    <row r="925" spans="1:20" x14ac:dyDescent="0.2">
      <c r="A925" s="278" t="s">
        <v>2003</v>
      </c>
      <c r="B925" s="281">
        <v>8</v>
      </c>
      <c r="C925" s="281">
        <v>1</v>
      </c>
      <c r="D925" s="281">
        <v>49</v>
      </c>
      <c r="E925" s="281">
        <v>43</v>
      </c>
      <c r="F925" s="281">
        <v>190</v>
      </c>
      <c r="G925" s="281">
        <v>206</v>
      </c>
      <c r="H925" s="281">
        <v>379</v>
      </c>
      <c r="I925" s="281">
        <v>1050</v>
      </c>
      <c r="J925" s="281">
        <v>389</v>
      </c>
      <c r="K925" s="281">
        <v>473</v>
      </c>
      <c r="L925" s="281">
        <v>595</v>
      </c>
      <c r="M925" s="281">
        <v>347</v>
      </c>
      <c r="N925" s="281">
        <v>751</v>
      </c>
      <c r="O925" s="281">
        <v>638</v>
      </c>
      <c r="P925" s="281">
        <v>737</v>
      </c>
      <c r="Q925" s="281">
        <v>899</v>
      </c>
      <c r="R925" s="281">
        <v>1047</v>
      </c>
      <c r="S925" s="281">
        <v>5376</v>
      </c>
      <c r="T925" s="281">
        <v>4583</v>
      </c>
    </row>
    <row r="926" spans="1:20" x14ac:dyDescent="0.2">
      <c r="A926" s="278" t="s">
        <v>1959</v>
      </c>
      <c r="B926" s="281">
        <v>13</v>
      </c>
      <c r="C926" s="281" t="s">
        <v>356</v>
      </c>
      <c r="D926" s="281" t="s">
        <v>356</v>
      </c>
      <c r="E926" s="281" t="s">
        <v>356</v>
      </c>
      <c r="F926" s="281" t="s">
        <v>356</v>
      </c>
      <c r="G926" s="281" t="s">
        <v>356</v>
      </c>
      <c r="H926" s="281">
        <v>78</v>
      </c>
      <c r="I926" s="281">
        <v>10341</v>
      </c>
      <c r="J926" s="281">
        <v>12010</v>
      </c>
      <c r="K926" s="281">
        <v>2729</v>
      </c>
      <c r="L926" s="281">
        <v>661</v>
      </c>
      <c r="M926" s="281">
        <v>1420</v>
      </c>
      <c r="N926" s="281">
        <v>1760</v>
      </c>
      <c r="O926" s="281">
        <v>2989</v>
      </c>
      <c r="P926" s="281">
        <v>2330</v>
      </c>
      <c r="Q926" s="281">
        <v>2088</v>
      </c>
      <c r="R926" s="281">
        <v>3724</v>
      </c>
      <c r="S926" s="281">
        <v>5373</v>
      </c>
      <c r="T926" s="281">
        <v>4355</v>
      </c>
    </row>
    <row r="927" spans="1:20" x14ac:dyDescent="0.2">
      <c r="A927" s="278" t="s">
        <v>1995</v>
      </c>
      <c r="B927" s="281">
        <v>119</v>
      </c>
      <c r="C927" s="281">
        <v>107</v>
      </c>
      <c r="D927" s="281">
        <v>102</v>
      </c>
      <c r="E927" s="281">
        <v>195</v>
      </c>
      <c r="F927" s="281">
        <v>372</v>
      </c>
      <c r="G927" s="281">
        <v>2862</v>
      </c>
      <c r="H927" s="281">
        <v>1492</v>
      </c>
      <c r="I927" s="281">
        <v>2220</v>
      </c>
      <c r="J927" s="281">
        <v>1430</v>
      </c>
      <c r="K927" s="281">
        <v>789</v>
      </c>
      <c r="L927" s="281">
        <v>4974</v>
      </c>
      <c r="M927" s="281">
        <v>2881</v>
      </c>
      <c r="N927" s="281">
        <v>2529</v>
      </c>
      <c r="O927" s="281">
        <v>4286</v>
      </c>
      <c r="P927" s="281">
        <v>5300</v>
      </c>
      <c r="Q927" s="281">
        <v>4394</v>
      </c>
      <c r="R927" s="281">
        <v>12750</v>
      </c>
      <c r="S927" s="281">
        <v>31521</v>
      </c>
      <c r="T927" s="281">
        <v>3765</v>
      </c>
    </row>
    <row r="928" spans="1:20" x14ac:dyDescent="0.2">
      <c r="A928" s="278" t="s">
        <v>1903</v>
      </c>
      <c r="B928" s="281">
        <v>13</v>
      </c>
      <c r="C928" s="281">
        <v>20</v>
      </c>
      <c r="D928" s="281">
        <v>84</v>
      </c>
      <c r="E928" s="281">
        <v>124</v>
      </c>
      <c r="F928" s="281">
        <v>560</v>
      </c>
      <c r="G928" s="281">
        <v>350</v>
      </c>
      <c r="H928" s="281">
        <v>1164</v>
      </c>
      <c r="I928" s="281">
        <v>2000</v>
      </c>
      <c r="J928" s="281">
        <v>1778</v>
      </c>
      <c r="K928" s="281">
        <v>1990</v>
      </c>
      <c r="L928" s="281">
        <v>1706</v>
      </c>
      <c r="M928" s="281">
        <v>2010</v>
      </c>
      <c r="N928" s="281">
        <v>2657</v>
      </c>
      <c r="O928" s="281">
        <v>4027</v>
      </c>
      <c r="P928" s="281">
        <v>4288</v>
      </c>
      <c r="Q928" s="281">
        <v>7193</v>
      </c>
      <c r="R928" s="281">
        <v>11157</v>
      </c>
      <c r="S928" s="281">
        <v>8558</v>
      </c>
      <c r="T928" s="281">
        <v>3762</v>
      </c>
    </row>
    <row r="929" spans="1:20" x14ac:dyDescent="0.2">
      <c r="A929" s="278" t="s">
        <v>1891</v>
      </c>
      <c r="B929" s="281">
        <v>191</v>
      </c>
      <c r="C929" s="281">
        <v>174</v>
      </c>
      <c r="D929" s="281">
        <v>263</v>
      </c>
      <c r="E929" s="281">
        <v>637</v>
      </c>
      <c r="F929" s="281">
        <v>519</v>
      </c>
      <c r="G929" s="281">
        <v>712</v>
      </c>
      <c r="H929" s="281">
        <v>1603</v>
      </c>
      <c r="I929" s="281">
        <v>1153</v>
      </c>
      <c r="J929" s="281">
        <v>2189</v>
      </c>
      <c r="K929" s="281">
        <v>2363</v>
      </c>
      <c r="L929" s="281">
        <v>2958</v>
      </c>
      <c r="M929" s="281">
        <v>2570</v>
      </c>
      <c r="N929" s="281">
        <v>3867</v>
      </c>
      <c r="O929" s="281">
        <v>7813</v>
      </c>
      <c r="P929" s="281">
        <v>7147</v>
      </c>
      <c r="Q929" s="281">
        <v>10845</v>
      </c>
      <c r="R929" s="281">
        <v>9189</v>
      </c>
      <c r="S929" s="281">
        <v>4354</v>
      </c>
      <c r="T929" s="281">
        <v>3314</v>
      </c>
    </row>
    <row r="930" spans="1:20" x14ac:dyDescent="0.2">
      <c r="A930" s="278" t="s">
        <v>1963</v>
      </c>
      <c r="B930" s="281" t="s">
        <v>356</v>
      </c>
      <c r="C930" s="281" t="s">
        <v>356</v>
      </c>
      <c r="D930" s="281" t="s">
        <v>356</v>
      </c>
      <c r="E930" s="281" t="s">
        <v>356</v>
      </c>
      <c r="F930" s="281" t="s">
        <v>356</v>
      </c>
      <c r="G930" s="281" t="s">
        <v>356</v>
      </c>
      <c r="H930" s="281" t="s">
        <v>356</v>
      </c>
      <c r="I930" s="281" t="s">
        <v>356</v>
      </c>
      <c r="J930" s="281" t="s">
        <v>356</v>
      </c>
      <c r="K930" s="281">
        <v>135</v>
      </c>
      <c r="L930" s="281">
        <v>213</v>
      </c>
      <c r="M930" s="281">
        <v>74</v>
      </c>
      <c r="N930" s="281">
        <v>307</v>
      </c>
      <c r="O930" s="281">
        <v>1206</v>
      </c>
      <c r="P930" s="281">
        <v>2202</v>
      </c>
      <c r="Q930" s="281">
        <v>1614</v>
      </c>
      <c r="R930" s="281">
        <v>5356</v>
      </c>
      <c r="S930" s="281">
        <v>2427</v>
      </c>
      <c r="T930" s="281">
        <v>3258</v>
      </c>
    </row>
    <row r="931" spans="1:20" x14ac:dyDescent="0.2">
      <c r="A931" s="278" t="s">
        <v>1862</v>
      </c>
      <c r="B931" s="281">
        <v>1</v>
      </c>
      <c r="C931" s="281" t="s">
        <v>356</v>
      </c>
      <c r="D931" s="281">
        <v>30</v>
      </c>
      <c r="E931" s="281">
        <v>139</v>
      </c>
      <c r="F931" s="281">
        <v>126</v>
      </c>
      <c r="G931" s="281">
        <v>231</v>
      </c>
      <c r="H931" s="281">
        <v>625</v>
      </c>
      <c r="I931" s="281">
        <v>899</v>
      </c>
      <c r="J931" s="281">
        <v>861</v>
      </c>
      <c r="K931" s="281">
        <v>661</v>
      </c>
      <c r="L931" s="281">
        <v>2144</v>
      </c>
      <c r="M931" s="281">
        <v>1465</v>
      </c>
      <c r="N931" s="281">
        <v>2516</v>
      </c>
      <c r="O931" s="281">
        <v>2814</v>
      </c>
      <c r="P931" s="281">
        <v>4862</v>
      </c>
      <c r="Q931" s="281">
        <v>4065</v>
      </c>
      <c r="R931" s="281">
        <v>2927</v>
      </c>
      <c r="S931" s="281">
        <v>2653</v>
      </c>
      <c r="T931" s="281">
        <v>3157</v>
      </c>
    </row>
    <row r="932" spans="1:20" x14ac:dyDescent="0.2">
      <c r="A932" s="278" t="s">
        <v>1850</v>
      </c>
      <c r="B932" s="281">
        <v>819</v>
      </c>
      <c r="C932" s="281">
        <v>574</v>
      </c>
      <c r="D932" s="281">
        <v>1038</v>
      </c>
      <c r="E932" s="281">
        <v>545</v>
      </c>
      <c r="F932" s="281">
        <v>589</v>
      </c>
      <c r="G932" s="281">
        <v>1801</v>
      </c>
      <c r="H932" s="281">
        <v>1537</v>
      </c>
      <c r="I932" s="281">
        <v>1420</v>
      </c>
      <c r="J932" s="281">
        <v>1800</v>
      </c>
      <c r="K932" s="281">
        <v>1028</v>
      </c>
      <c r="L932" s="281">
        <v>2024</v>
      </c>
      <c r="M932" s="281">
        <v>18502</v>
      </c>
      <c r="N932" s="281">
        <v>5606</v>
      </c>
      <c r="O932" s="281">
        <v>7223</v>
      </c>
      <c r="P932" s="281">
        <v>10883</v>
      </c>
      <c r="Q932" s="281">
        <v>8875</v>
      </c>
      <c r="R932" s="281">
        <v>4770</v>
      </c>
      <c r="S932" s="281">
        <v>5204</v>
      </c>
      <c r="T932" s="281">
        <v>3125</v>
      </c>
    </row>
    <row r="933" spans="1:20" x14ac:dyDescent="0.2">
      <c r="A933" s="278" t="s">
        <v>2004</v>
      </c>
      <c r="B933" s="281">
        <v>99</v>
      </c>
      <c r="C933" s="281">
        <v>2</v>
      </c>
      <c r="D933" s="281">
        <v>81</v>
      </c>
      <c r="E933" s="281">
        <v>408</v>
      </c>
      <c r="F933" s="281">
        <v>257</v>
      </c>
      <c r="G933" s="281">
        <v>1609</v>
      </c>
      <c r="H933" s="281">
        <v>96</v>
      </c>
      <c r="I933" s="281">
        <v>732</v>
      </c>
      <c r="J933" s="281">
        <v>395</v>
      </c>
      <c r="K933" s="281">
        <v>306</v>
      </c>
      <c r="L933" s="281">
        <v>366</v>
      </c>
      <c r="M933" s="281">
        <v>1191</v>
      </c>
      <c r="N933" s="281">
        <v>1323</v>
      </c>
      <c r="O933" s="281">
        <v>1590</v>
      </c>
      <c r="P933" s="281">
        <v>2335</v>
      </c>
      <c r="Q933" s="281">
        <v>2809</v>
      </c>
      <c r="R933" s="281">
        <v>5267</v>
      </c>
      <c r="S933" s="281">
        <v>5085</v>
      </c>
      <c r="T933" s="281">
        <v>2929</v>
      </c>
    </row>
    <row r="934" spans="1:20" x14ac:dyDescent="0.2">
      <c r="A934" s="278" t="s">
        <v>1987</v>
      </c>
      <c r="B934" s="281" t="s">
        <v>356</v>
      </c>
      <c r="C934" s="281" t="s">
        <v>356</v>
      </c>
      <c r="D934" s="281" t="s">
        <v>356</v>
      </c>
      <c r="E934" s="281">
        <v>237</v>
      </c>
      <c r="F934" s="281">
        <v>400</v>
      </c>
      <c r="G934" s="281">
        <v>30</v>
      </c>
      <c r="H934" s="281">
        <v>118</v>
      </c>
      <c r="I934" s="281">
        <v>757</v>
      </c>
      <c r="J934" s="281">
        <v>1768</v>
      </c>
      <c r="K934" s="281">
        <v>1811</v>
      </c>
      <c r="L934" s="281">
        <v>1736</v>
      </c>
      <c r="M934" s="281">
        <v>1075</v>
      </c>
      <c r="N934" s="281">
        <v>1728</v>
      </c>
      <c r="O934" s="281">
        <v>1453</v>
      </c>
      <c r="P934" s="281">
        <v>2608</v>
      </c>
      <c r="Q934" s="281">
        <v>2113</v>
      </c>
      <c r="R934" s="281">
        <v>4022</v>
      </c>
      <c r="S934" s="281">
        <v>4937</v>
      </c>
      <c r="T934" s="281">
        <v>2826</v>
      </c>
    </row>
    <row r="935" spans="1:20" x14ac:dyDescent="0.2">
      <c r="A935" s="278" t="s">
        <v>1989</v>
      </c>
      <c r="B935" s="281">
        <v>97</v>
      </c>
      <c r="C935" s="281" t="s">
        <v>356</v>
      </c>
      <c r="D935" s="281">
        <v>11</v>
      </c>
      <c r="E935" s="281">
        <v>11</v>
      </c>
      <c r="F935" s="281">
        <v>77</v>
      </c>
      <c r="G935" s="281">
        <v>338</v>
      </c>
      <c r="H935" s="281">
        <v>1166</v>
      </c>
      <c r="I935" s="281">
        <v>1417</v>
      </c>
      <c r="J935" s="281">
        <v>1862</v>
      </c>
      <c r="K935" s="281">
        <v>1608</v>
      </c>
      <c r="L935" s="281">
        <v>1615</v>
      </c>
      <c r="M935" s="281">
        <v>5355</v>
      </c>
      <c r="N935" s="281">
        <v>9383</v>
      </c>
      <c r="O935" s="281">
        <v>14668</v>
      </c>
      <c r="P935" s="281">
        <v>25105</v>
      </c>
      <c r="Q935" s="281">
        <v>23487</v>
      </c>
      <c r="R935" s="281">
        <v>16166</v>
      </c>
      <c r="S935" s="281">
        <v>3549</v>
      </c>
      <c r="T935" s="281">
        <v>2785</v>
      </c>
    </row>
    <row r="936" spans="1:20" x14ac:dyDescent="0.2">
      <c r="A936" s="278" t="s">
        <v>1881</v>
      </c>
      <c r="B936" s="281" t="s">
        <v>356</v>
      </c>
      <c r="C936" s="281" t="s">
        <v>356</v>
      </c>
      <c r="D936" s="281" t="s">
        <v>356</v>
      </c>
      <c r="E936" s="281">
        <v>40</v>
      </c>
      <c r="F936" s="281">
        <v>61</v>
      </c>
      <c r="G936" s="281">
        <v>1</v>
      </c>
      <c r="H936" s="281">
        <v>5</v>
      </c>
      <c r="I936" s="281">
        <v>207</v>
      </c>
      <c r="J936" s="281">
        <v>99</v>
      </c>
      <c r="K936" s="281">
        <v>76</v>
      </c>
      <c r="L936" s="281">
        <v>811</v>
      </c>
      <c r="M936" s="281">
        <v>1694</v>
      </c>
      <c r="N936" s="281">
        <v>3148</v>
      </c>
      <c r="O936" s="281">
        <v>4604</v>
      </c>
      <c r="P936" s="281">
        <v>4750</v>
      </c>
      <c r="Q936" s="281">
        <v>3842</v>
      </c>
      <c r="R936" s="281">
        <v>3414</v>
      </c>
      <c r="S936" s="281">
        <v>2961</v>
      </c>
      <c r="T936" s="281">
        <v>2612</v>
      </c>
    </row>
    <row r="937" spans="1:20" x14ac:dyDescent="0.2">
      <c r="A937" s="278" t="s">
        <v>1951</v>
      </c>
      <c r="B937" s="281">
        <v>51</v>
      </c>
      <c r="C937" s="281" t="s">
        <v>356</v>
      </c>
      <c r="D937" s="281">
        <v>792</v>
      </c>
      <c r="E937" s="281">
        <v>1264</v>
      </c>
      <c r="F937" s="281">
        <v>421</v>
      </c>
      <c r="G937" s="281">
        <v>802</v>
      </c>
      <c r="H937" s="281">
        <v>19</v>
      </c>
      <c r="I937" s="281">
        <v>14</v>
      </c>
      <c r="J937" s="281">
        <v>56</v>
      </c>
      <c r="K937" s="281">
        <v>141</v>
      </c>
      <c r="L937" s="281">
        <v>261</v>
      </c>
      <c r="M937" s="281">
        <v>326</v>
      </c>
      <c r="N937" s="281">
        <v>671</v>
      </c>
      <c r="O937" s="281">
        <v>1283</v>
      </c>
      <c r="P937" s="281">
        <v>1862</v>
      </c>
      <c r="Q937" s="281">
        <v>1859</v>
      </c>
      <c r="R937" s="281">
        <v>2479</v>
      </c>
      <c r="S937" s="281">
        <v>2147</v>
      </c>
      <c r="T937" s="281">
        <v>2437</v>
      </c>
    </row>
    <row r="938" spans="1:20" x14ac:dyDescent="0.2">
      <c r="A938" s="278" t="s">
        <v>1830</v>
      </c>
      <c r="B938" s="281">
        <v>522</v>
      </c>
      <c r="C938" s="281">
        <v>834</v>
      </c>
      <c r="D938" s="281">
        <v>714</v>
      </c>
      <c r="E938" s="281">
        <v>463</v>
      </c>
      <c r="F938" s="281">
        <v>528</v>
      </c>
      <c r="G938" s="281">
        <v>535</v>
      </c>
      <c r="H938" s="281">
        <v>823</v>
      </c>
      <c r="I938" s="281">
        <v>850</v>
      </c>
      <c r="J938" s="281">
        <v>828</v>
      </c>
      <c r="K938" s="281">
        <v>1479</v>
      </c>
      <c r="L938" s="281">
        <v>598</v>
      </c>
      <c r="M938" s="281">
        <v>529</v>
      </c>
      <c r="N938" s="281">
        <v>1142</v>
      </c>
      <c r="O938" s="281">
        <v>1386</v>
      </c>
      <c r="P938" s="281">
        <v>2952</v>
      </c>
      <c r="Q938" s="281">
        <v>4325</v>
      </c>
      <c r="R938" s="281">
        <v>4707</v>
      </c>
      <c r="S938" s="281">
        <v>3200</v>
      </c>
      <c r="T938" s="281">
        <v>2241</v>
      </c>
    </row>
    <row r="939" spans="1:20" x14ac:dyDescent="0.2">
      <c r="A939" s="278" t="s">
        <v>1996</v>
      </c>
      <c r="B939" s="281">
        <v>186</v>
      </c>
      <c r="C939" s="281">
        <v>183</v>
      </c>
      <c r="D939" s="281">
        <v>322</v>
      </c>
      <c r="E939" s="281">
        <v>283</v>
      </c>
      <c r="F939" s="281">
        <v>787</v>
      </c>
      <c r="G939" s="281">
        <v>1274</v>
      </c>
      <c r="H939" s="281">
        <v>5829</v>
      </c>
      <c r="I939" s="281">
        <v>5855</v>
      </c>
      <c r="J939" s="281">
        <v>5367</v>
      </c>
      <c r="K939" s="281">
        <v>1968</v>
      </c>
      <c r="L939" s="281">
        <v>2532</v>
      </c>
      <c r="M939" s="281">
        <v>2745</v>
      </c>
      <c r="N939" s="281">
        <v>4587</v>
      </c>
      <c r="O939" s="281">
        <v>4449</v>
      </c>
      <c r="P939" s="281">
        <v>4784</v>
      </c>
      <c r="Q939" s="281">
        <v>6067</v>
      </c>
      <c r="R939" s="281">
        <v>5563</v>
      </c>
      <c r="S939" s="281">
        <v>4178</v>
      </c>
      <c r="T939" s="281">
        <v>2238</v>
      </c>
    </row>
    <row r="940" spans="1:20" x14ac:dyDescent="0.2">
      <c r="A940" s="278" t="s">
        <v>2036</v>
      </c>
      <c r="B940" s="281" t="s">
        <v>356</v>
      </c>
      <c r="C940" s="281" t="s">
        <v>356</v>
      </c>
      <c r="D940" s="281" t="s">
        <v>356</v>
      </c>
      <c r="E940" s="281" t="s">
        <v>356</v>
      </c>
      <c r="F940" s="281">
        <v>1</v>
      </c>
      <c r="G940" s="281">
        <v>6</v>
      </c>
      <c r="H940" s="281">
        <v>0</v>
      </c>
      <c r="I940" s="281">
        <v>0</v>
      </c>
      <c r="J940" s="281">
        <v>20</v>
      </c>
      <c r="K940" s="281">
        <v>4</v>
      </c>
      <c r="L940" s="281" t="s">
        <v>356</v>
      </c>
      <c r="M940" s="281">
        <v>1187</v>
      </c>
      <c r="N940" s="281">
        <v>524</v>
      </c>
      <c r="O940" s="281">
        <v>1654</v>
      </c>
      <c r="P940" s="281">
        <v>2338</v>
      </c>
      <c r="Q940" s="281">
        <v>7775</v>
      </c>
      <c r="R940" s="281">
        <v>4333</v>
      </c>
      <c r="S940" s="281">
        <v>2497</v>
      </c>
      <c r="T940" s="281">
        <v>2008</v>
      </c>
    </row>
    <row r="941" spans="1:20" x14ac:dyDescent="0.2">
      <c r="A941" s="278" t="s">
        <v>1884</v>
      </c>
      <c r="B941" s="281">
        <v>63</v>
      </c>
      <c r="C941" s="281">
        <v>2239</v>
      </c>
      <c r="D941" s="281">
        <v>2930</v>
      </c>
      <c r="E941" s="281">
        <v>895</v>
      </c>
      <c r="F941" s="281">
        <v>467</v>
      </c>
      <c r="G941" s="281">
        <v>313</v>
      </c>
      <c r="H941" s="281">
        <v>665</v>
      </c>
      <c r="I941" s="281">
        <v>828</v>
      </c>
      <c r="J941" s="281">
        <v>733</v>
      </c>
      <c r="K941" s="281">
        <v>502</v>
      </c>
      <c r="L941" s="281">
        <v>571</v>
      </c>
      <c r="M941" s="281">
        <v>585</v>
      </c>
      <c r="N941" s="281">
        <v>1010</v>
      </c>
      <c r="O941" s="281">
        <v>969</v>
      </c>
      <c r="P941" s="281">
        <v>1071</v>
      </c>
      <c r="Q941" s="281">
        <v>1287</v>
      </c>
      <c r="R941" s="281">
        <v>1420</v>
      </c>
      <c r="S941" s="281">
        <v>1534</v>
      </c>
      <c r="T941" s="281">
        <v>1971</v>
      </c>
    </row>
    <row r="942" spans="1:20" x14ac:dyDescent="0.2">
      <c r="A942" s="278" t="s">
        <v>1908</v>
      </c>
      <c r="B942" s="281" t="s">
        <v>356</v>
      </c>
      <c r="C942" s="281" t="s">
        <v>356</v>
      </c>
      <c r="D942" s="281" t="s">
        <v>356</v>
      </c>
      <c r="E942" s="281">
        <v>113</v>
      </c>
      <c r="F942" s="281" t="s">
        <v>356</v>
      </c>
      <c r="G942" s="281">
        <v>0</v>
      </c>
      <c r="H942" s="281">
        <v>0</v>
      </c>
      <c r="I942" s="281">
        <v>33</v>
      </c>
      <c r="J942" s="281">
        <v>128</v>
      </c>
      <c r="K942" s="281">
        <v>124</v>
      </c>
      <c r="L942" s="281">
        <v>170</v>
      </c>
      <c r="M942" s="281">
        <v>168</v>
      </c>
      <c r="N942" s="281">
        <v>453</v>
      </c>
      <c r="O942" s="281">
        <v>741</v>
      </c>
      <c r="P942" s="281">
        <v>542</v>
      </c>
      <c r="Q942" s="281">
        <v>1341</v>
      </c>
      <c r="R942" s="281">
        <v>1208</v>
      </c>
      <c r="S942" s="281">
        <v>1200</v>
      </c>
      <c r="T942" s="281">
        <v>1964</v>
      </c>
    </row>
    <row r="943" spans="1:20" x14ac:dyDescent="0.2">
      <c r="A943" s="278" t="s">
        <v>1969</v>
      </c>
      <c r="B943" s="281" t="s">
        <v>356</v>
      </c>
      <c r="C943" s="281">
        <v>1</v>
      </c>
      <c r="D943" s="281">
        <v>1</v>
      </c>
      <c r="E943" s="281">
        <v>6</v>
      </c>
      <c r="F943" s="281">
        <v>13</v>
      </c>
      <c r="G943" s="281">
        <v>5</v>
      </c>
      <c r="H943" s="281">
        <v>24</v>
      </c>
      <c r="I943" s="281">
        <v>21</v>
      </c>
      <c r="J943" s="281">
        <v>29</v>
      </c>
      <c r="K943" s="281">
        <v>113</v>
      </c>
      <c r="L943" s="281">
        <v>142</v>
      </c>
      <c r="M943" s="281">
        <v>223</v>
      </c>
      <c r="N943" s="281">
        <v>381</v>
      </c>
      <c r="O943" s="281">
        <v>671</v>
      </c>
      <c r="P943" s="281">
        <v>1044</v>
      </c>
      <c r="Q943" s="281">
        <v>1269</v>
      </c>
      <c r="R943" s="281">
        <v>1480</v>
      </c>
      <c r="S943" s="281">
        <v>1883</v>
      </c>
      <c r="T943" s="281">
        <v>1864</v>
      </c>
    </row>
    <row r="944" spans="1:20" x14ac:dyDescent="0.2">
      <c r="A944" s="278" t="s">
        <v>1994</v>
      </c>
      <c r="B944" s="281" t="s">
        <v>356</v>
      </c>
      <c r="C944" s="281" t="s">
        <v>356</v>
      </c>
      <c r="D944" s="281">
        <v>35</v>
      </c>
      <c r="E944" s="281">
        <v>9</v>
      </c>
      <c r="F944" s="281">
        <v>3</v>
      </c>
      <c r="G944" s="281">
        <v>37</v>
      </c>
      <c r="H944" s="281">
        <v>295</v>
      </c>
      <c r="I944" s="281">
        <v>1417</v>
      </c>
      <c r="J944" s="281">
        <v>76</v>
      </c>
      <c r="K944" s="281">
        <v>339</v>
      </c>
      <c r="L944" s="281">
        <v>347</v>
      </c>
      <c r="M944" s="281">
        <v>324</v>
      </c>
      <c r="N944" s="281">
        <v>712</v>
      </c>
      <c r="O944" s="281">
        <v>2437</v>
      </c>
      <c r="P944" s="281">
        <v>11585</v>
      </c>
      <c r="Q944" s="281">
        <v>9182</v>
      </c>
      <c r="R944" s="281">
        <v>4337</v>
      </c>
      <c r="S944" s="281">
        <v>3473</v>
      </c>
      <c r="T944" s="281">
        <v>1789</v>
      </c>
    </row>
    <row r="945" spans="1:20" x14ac:dyDescent="0.2">
      <c r="A945" s="278" t="s">
        <v>1825</v>
      </c>
      <c r="B945" s="281">
        <v>25</v>
      </c>
      <c r="C945" s="281">
        <v>8</v>
      </c>
      <c r="D945" s="281">
        <v>41</v>
      </c>
      <c r="E945" s="281">
        <v>259</v>
      </c>
      <c r="F945" s="281">
        <v>420</v>
      </c>
      <c r="G945" s="281">
        <v>468</v>
      </c>
      <c r="H945" s="281">
        <v>970</v>
      </c>
      <c r="I945" s="281">
        <v>419</v>
      </c>
      <c r="J945" s="281">
        <v>860</v>
      </c>
      <c r="K945" s="281">
        <v>1862</v>
      </c>
      <c r="L945" s="281">
        <v>1327</v>
      </c>
      <c r="M945" s="281">
        <v>898</v>
      </c>
      <c r="N945" s="281">
        <v>2728</v>
      </c>
      <c r="O945" s="281">
        <v>2592</v>
      </c>
      <c r="P945" s="281">
        <v>2033</v>
      </c>
      <c r="Q945" s="281">
        <v>4558</v>
      </c>
      <c r="R945" s="281">
        <v>2539</v>
      </c>
      <c r="S945" s="281">
        <v>1732</v>
      </c>
      <c r="T945" s="281">
        <v>1767</v>
      </c>
    </row>
    <row r="946" spans="1:20" x14ac:dyDescent="0.2">
      <c r="A946" s="278" t="s">
        <v>2020</v>
      </c>
      <c r="B946" s="281">
        <v>400</v>
      </c>
      <c r="C946" s="281">
        <v>90</v>
      </c>
      <c r="D946" s="281">
        <v>29</v>
      </c>
      <c r="E946" s="281">
        <v>25</v>
      </c>
      <c r="F946" s="281">
        <v>140</v>
      </c>
      <c r="G946" s="281">
        <v>536</v>
      </c>
      <c r="H946" s="281">
        <v>618</v>
      </c>
      <c r="I946" s="281">
        <v>227</v>
      </c>
      <c r="J946" s="281">
        <v>123</v>
      </c>
      <c r="K946" s="281">
        <v>257</v>
      </c>
      <c r="L946" s="281">
        <v>92</v>
      </c>
      <c r="M946" s="281">
        <v>58</v>
      </c>
      <c r="N946" s="281">
        <v>95</v>
      </c>
      <c r="O946" s="281">
        <v>122</v>
      </c>
      <c r="P946" s="281">
        <v>2216</v>
      </c>
      <c r="Q946" s="281">
        <v>5938</v>
      </c>
      <c r="R946" s="281">
        <v>5288</v>
      </c>
      <c r="S946" s="281">
        <v>2139</v>
      </c>
      <c r="T946" s="281">
        <v>1718</v>
      </c>
    </row>
    <row r="947" spans="1:20" x14ac:dyDescent="0.2">
      <c r="A947" s="278" t="s">
        <v>1990</v>
      </c>
      <c r="B947" s="281">
        <v>1793</v>
      </c>
      <c r="C947" s="281">
        <v>837</v>
      </c>
      <c r="D947" s="281">
        <v>2956</v>
      </c>
      <c r="E947" s="281">
        <v>3393</v>
      </c>
      <c r="F947" s="281">
        <v>4880</v>
      </c>
      <c r="G947" s="281">
        <v>10546</v>
      </c>
      <c r="H947" s="281">
        <v>26985</v>
      </c>
      <c r="I947" s="281">
        <v>22100</v>
      </c>
      <c r="J947" s="281">
        <v>35877</v>
      </c>
      <c r="K947" s="281">
        <v>3846</v>
      </c>
      <c r="L947" s="281">
        <v>557</v>
      </c>
      <c r="M947" s="281">
        <v>2156</v>
      </c>
      <c r="N947" s="281">
        <v>371</v>
      </c>
      <c r="O947" s="281">
        <v>397</v>
      </c>
      <c r="P947" s="281">
        <v>3069</v>
      </c>
      <c r="Q947" s="281">
        <v>381</v>
      </c>
      <c r="R947" s="281">
        <v>3751</v>
      </c>
      <c r="S947" s="281">
        <v>3131</v>
      </c>
      <c r="T947" s="281">
        <v>1573</v>
      </c>
    </row>
    <row r="948" spans="1:20" x14ac:dyDescent="0.2">
      <c r="A948" s="278" t="s">
        <v>1904</v>
      </c>
      <c r="B948" s="281">
        <v>426</v>
      </c>
      <c r="C948" s="281">
        <v>200</v>
      </c>
      <c r="D948" s="281" t="s">
        <v>356</v>
      </c>
      <c r="E948" s="281" t="s">
        <v>356</v>
      </c>
      <c r="F948" s="281">
        <v>70</v>
      </c>
      <c r="G948" s="281">
        <v>3234</v>
      </c>
      <c r="H948" s="281">
        <v>12411</v>
      </c>
      <c r="I948" s="281">
        <v>16327</v>
      </c>
      <c r="J948" s="281">
        <v>19331</v>
      </c>
      <c r="K948" s="281">
        <v>15504</v>
      </c>
      <c r="L948" s="281">
        <v>6248</v>
      </c>
      <c r="M948" s="281">
        <v>11618</v>
      </c>
      <c r="N948" s="281">
        <v>12109</v>
      </c>
      <c r="O948" s="281">
        <v>18241</v>
      </c>
      <c r="P948" s="281">
        <v>23266</v>
      </c>
      <c r="Q948" s="281">
        <v>18689</v>
      </c>
      <c r="R948" s="281">
        <v>12390</v>
      </c>
      <c r="S948" s="281">
        <v>4407</v>
      </c>
      <c r="T948" s="281">
        <v>1400</v>
      </c>
    </row>
    <row r="949" spans="1:20" x14ac:dyDescent="0.2">
      <c r="A949" s="278" t="s">
        <v>1896</v>
      </c>
      <c r="B949" s="281">
        <v>5</v>
      </c>
      <c r="C949" s="281">
        <v>6</v>
      </c>
      <c r="D949" s="281">
        <v>6</v>
      </c>
      <c r="E949" s="281">
        <v>52</v>
      </c>
      <c r="F949" s="281">
        <v>156</v>
      </c>
      <c r="G949" s="281">
        <v>662</v>
      </c>
      <c r="H949" s="281">
        <v>781</v>
      </c>
      <c r="I949" s="281">
        <v>307</v>
      </c>
      <c r="J949" s="281">
        <v>306</v>
      </c>
      <c r="K949" s="281">
        <v>172</v>
      </c>
      <c r="L949" s="281">
        <v>19</v>
      </c>
      <c r="M949" s="281">
        <v>55</v>
      </c>
      <c r="N949" s="281">
        <v>170</v>
      </c>
      <c r="O949" s="281">
        <v>580</v>
      </c>
      <c r="P949" s="281">
        <v>310</v>
      </c>
      <c r="Q949" s="281">
        <v>1634</v>
      </c>
      <c r="R949" s="281">
        <v>2988</v>
      </c>
      <c r="S949" s="281">
        <v>2471</v>
      </c>
      <c r="T949" s="281">
        <v>1096</v>
      </c>
    </row>
    <row r="950" spans="1:20" x14ac:dyDescent="0.2">
      <c r="A950" s="278" t="s">
        <v>2033</v>
      </c>
      <c r="B950" s="281" t="s">
        <v>356</v>
      </c>
      <c r="C950" s="281" t="s">
        <v>356</v>
      </c>
      <c r="D950" s="281" t="s">
        <v>356</v>
      </c>
      <c r="E950" s="281" t="s">
        <v>356</v>
      </c>
      <c r="F950" s="281" t="s">
        <v>356</v>
      </c>
      <c r="G950" s="281">
        <v>0</v>
      </c>
      <c r="H950" s="281">
        <v>0</v>
      </c>
      <c r="I950" s="281">
        <v>2</v>
      </c>
      <c r="J950" s="281" t="s">
        <v>356</v>
      </c>
      <c r="K950" s="281" t="s">
        <v>356</v>
      </c>
      <c r="L950" s="281" t="s">
        <v>356</v>
      </c>
      <c r="M950" s="281" t="s">
        <v>356</v>
      </c>
      <c r="N950" s="281">
        <v>1</v>
      </c>
      <c r="O950" s="281">
        <v>9</v>
      </c>
      <c r="P950" s="281">
        <v>17</v>
      </c>
      <c r="Q950" s="281">
        <v>46</v>
      </c>
      <c r="R950" s="281">
        <v>290</v>
      </c>
      <c r="S950" s="281">
        <v>401</v>
      </c>
      <c r="T950" s="281">
        <v>949</v>
      </c>
    </row>
    <row r="951" spans="1:20" x14ac:dyDescent="0.2">
      <c r="A951" s="278" t="s">
        <v>1937</v>
      </c>
      <c r="B951" s="281" t="s">
        <v>356</v>
      </c>
      <c r="C951" s="281" t="s">
        <v>356</v>
      </c>
      <c r="D951" s="281" t="s">
        <v>356</v>
      </c>
      <c r="E951" s="281">
        <v>147</v>
      </c>
      <c r="F951" s="281">
        <v>262</v>
      </c>
      <c r="G951" s="281">
        <v>391</v>
      </c>
      <c r="H951" s="281">
        <v>644</v>
      </c>
      <c r="I951" s="281">
        <v>998</v>
      </c>
      <c r="J951" s="281">
        <v>945</v>
      </c>
      <c r="K951" s="281">
        <v>1134</v>
      </c>
      <c r="L951" s="281">
        <v>1141</v>
      </c>
      <c r="M951" s="281">
        <v>1099</v>
      </c>
      <c r="N951" s="281">
        <v>1092</v>
      </c>
      <c r="O951" s="281">
        <v>1265</v>
      </c>
      <c r="P951" s="281">
        <v>676</v>
      </c>
      <c r="Q951" s="281">
        <v>886</v>
      </c>
      <c r="R951" s="281">
        <v>1161</v>
      </c>
      <c r="S951" s="281">
        <v>1003</v>
      </c>
      <c r="T951" s="281">
        <v>760</v>
      </c>
    </row>
    <row r="952" spans="1:20" x14ac:dyDescent="0.2">
      <c r="A952" s="278" t="s">
        <v>2035</v>
      </c>
      <c r="B952" s="281" t="s">
        <v>356</v>
      </c>
      <c r="C952" s="281" t="s">
        <v>356</v>
      </c>
      <c r="D952" s="281" t="s">
        <v>356</v>
      </c>
      <c r="E952" s="281">
        <v>1</v>
      </c>
      <c r="F952" s="281" t="s">
        <v>356</v>
      </c>
      <c r="G952" s="281">
        <v>0</v>
      </c>
      <c r="H952" s="281">
        <v>0</v>
      </c>
      <c r="I952" s="281">
        <v>2</v>
      </c>
      <c r="J952" s="281">
        <v>7</v>
      </c>
      <c r="K952" s="281">
        <v>32</v>
      </c>
      <c r="L952" s="281">
        <v>1</v>
      </c>
      <c r="M952" s="281">
        <v>396</v>
      </c>
      <c r="N952" s="281">
        <v>286</v>
      </c>
      <c r="O952" s="281">
        <v>162</v>
      </c>
      <c r="P952" s="281">
        <v>1093</v>
      </c>
      <c r="Q952" s="281">
        <v>998</v>
      </c>
      <c r="R952" s="281">
        <v>544</v>
      </c>
      <c r="S952" s="281">
        <v>134</v>
      </c>
      <c r="T952" s="281">
        <v>689</v>
      </c>
    </row>
    <row r="953" spans="1:20" x14ac:dyDescent="0.2">
      <c r="A953" s="278" t="s">
        <v>1941</v>
      </c>
      <c r="B953" s="281" t="s">
        <v>356</v>
      </c>
      <c r="C953" s="281" t="s">
        <v>356</v>
      </c>
      <c r="D953" s="281" t="s">
        <v>356</v>
      </c>
      <c r="E953" s="281">
        <v>2</v>
      </c>
      <c r="F953" s="281" t="s">
        <v>356</v>
      </c>
      <c r="G953" s="281">
        <v>3</v>
      </c>
      <c r="H953" s="281">
        <v>0</v>
      </c>
      <c r="I953" s="281">
        <v>1</v>
      </c>
      <c r="J953" s="281">
        <v>13</v>
      </c>
      <c r="K953" s="281">
        <v>10</v>
      </c>
      <c r="L953" s="281">
        <v>55</v>
      </c>
      <c r="M953" s="281">
        <v>3</v>
      </c>
      <c r="N953" s="281">
        <v>19</v>
      </c>
      <c r="O953" s="281">
        <v>30</v>
      </c>
      <c r="P953" s="281">
        <v>84</v>
      </c>
      <c r="Q953" s="281">
        <v>193</v>
      </c>
      <c r="R953" s="281">
        <v>298</v>
      </c>
      <c r="S953" s="281">
        <v>416</v>
      </c>
      <c r="T953" s="281">
        <v>665</v>
      </c>
    </row>
    <row r="954" spans="1:20" x14ac:dyDescent="0.2">
      <c r="A954" s="278" t="s">
        <v>2038</v>
      </c>
      <c r="B954" s="281" t="s">
        <v>356</v>
      </c>
      <c r="C954" s="281" t="s">
        <v>356</v>
      </c>
      <c r="D954" s="281" t="s">
        <v>356</v>
      </c>
      <c r="E954" s="281" t="s">
        <v>356</v>
      </c>
      <c r="F954" s="281" t="s">
        <v>356</v>
      </c>
      <c r="G954" s="281">
        <v>15</v>
      </c>
      <c r="H954" s="281">
        <v>85</v>
      </c>
      <c r="I954" s="281">
        <v>107</v>
      </c>
      <c r="J954" s="281">
        <v>168</v>
      </c>
      <c r="K954" s="281">
        <v>137</v>
      </c>
      <c r="L954" s="281">
        <v>297</v>
      </c>
      <c r="M954" s="281">
        <v>273</v>
      </c>
      <c r="N954" s="281">
        <v>110</v>
      </c>
      <c r="O954" s="281">
        <v>529</v>
      </c>
      <c r="P954" s="281">
        <v>804</v>
      </c>
      <c r="Q954" s="281">
        <v>425</v>
      </c>
      <c r="R954" s="281">
        <v>572</v>
      </c>
      <c r="S954" s="281">
        <v>267</v>
      </c>
      <c r="T954" s="281">
        <v>665</v>
      </c>
    </row>
    <row r="955" spans="1:20" x14ac:dyDescent="0.2">
      <c r="A955" s="278" t="s">
        <v>1988</v>
      </c>
      <c r="B955" s="281" t="s">
        <v>356</v>
      </c>
      <c r="C955" s="281" t="s">
        <v>356</v>
      </c>
      <c r="D955" s="281" t="s">
        <v>356</v>
      </c>
      <c r="E955" s="281">
        <v>3</v>
      </c>
      <c r="F955" s="281" t="s">
        <v>356</v>
      </c>
      <c r="G955" s="281">
        <v>2</v>
      </c>
      <c r="H955" s="281">
        <v>26</v>
      </c>
      <c r="I955" s="281">
        <v>27</v>
      </c>
      <c r="J955" s="281">
        <v>136</v>
      </c>
      <c r="K955" s="281">
        <v>633</v>
      </c>
      <c r="L955" s="281">
        <v>748</v>
      </c>
      <c r="M955" s="281">
        <v>288</v>
      </c>
      <c r="N955" s="281">
        <v>595</v>
      </c>
      <c r="O955" s="281">
        <v>737</v>
      </c>
      <c r="P955" s="281">
        <v>997</v>
      </c>
      <c r="Q955" s="281">
        <v>1501</v>
      </c>
      <c r="R955" s="281">
        <v>1483</v>
      </c>
      <c r="S955" s="281">
        <v>1047</v>
      </c>
      <c r="T955" s="281">
        <v>639</v>
      </c>
    </row>
    <row r="956" spans="1:20" x14ac:dyDescent="0.2">
      <c r="A956" s="278" t="s">
        <v>2024</v>
      </c>
      <c r="B956" s="281" t="s">
        <v>356</v>
      </c>
      <c r="C956" s="281" t="s">
        <v>356</v>
      </c>
      <c r="D956" s="281" t="s">
        <v>356</v>
      </c>
      <c r="E956" s="281">
        <v>32</v>
      </c>
      <c r="F956" s="281">
        <v>26</v>
      </c>
      <c r="G956" s="281">
        <v>20</v>
      </c>
      <c r="H956" s="281">
        <v>26</v>
      </c>
      <c r="I956" s="281">
        <v>48</v>
      </c>
      <c r="J956" s="281">
        <v>105</v>
      </c>
      <c r="K956" s="281">
        <v>40</v>
      </c>
      <c r="L956" s="281">
        <v>43</v>
      </c>
      <c r="M956" s="281">
        <v>137</v>
      </c>
      <c r="N956" s="281">
        <v>66</v>
      </c>
      <c r="O956" s="281">
        <v>239</v>
      </c>
      <c r="P956" s="281">
        <v>242</v>
      </c>
      <c r="Q956" s="281">
        <v>224</v>
      </c>
      <c r="R956" s="281">
        <v>692</v>
      </c>
      <c r="S956" s="281">
        <v>1201</v>
      </c>
      <c r="T956" s="281">
        <v>501</v>
      </c>
    </row>
    <row r="957" spans="1:20" x14ac:dyDescent="0.2">
      <c r="A957" s="278" t="s">
        <v>1806</v>
      </c>
      <c r="B957" s="281">
        <v>21</v>
      </c>
      <c r="C957" s="281">
        <v>290</v>
      </c>
      <c r="D957" s="281">
        <v>540</v>
      </c>
      <c r="E957" s="281">
        <v>16</v>
      </c>
      <c r="F957" s="281">
        <v>8</v>
      </c>
      <c r="G957" s="281">
        <v>61</v>
      </c>
      <c r="H957" s="281">
        <v>95</v>
      </c>
      <c r="I957" s="281">
        <v>151</v>
      </c>
      <c r="J957" s="281">
        <v>19</v>
      </c>
      <c r="K957" s="281">
        <v>238</v>
      </c>
      <c r="L957" s="281">
        <v>269</v>
      </c>
      <c r="M957" s="281">
        <v>138</v>
      </c>
      <c r="N957" s="281">
        <v>368</v>
      </c>
      <c r="O957" s="281">
        <v>440</v>
      </c>
      <c r="P957" s="281">
        <v>519</v>
      </c>
      <c r="Q957" s="281">
        <v>960</v>
      </c>
      <c r="R957" s="281">
        <v>1737</v>
      </c>
      <c r="S957" s="281">
        <v>1177</v>
      </c>
      <c r="T957" s="281">
        <v>453</v>
      </c>
    </row>
    <row r="958" spans="1:20" x14ac:dyDescent="0.2">
      <c r="A958" s="278" t="s">
        <v>1840</v>
      </c>
      <c r="B958" s="281">
        <v>148</v>
      </c>
      <c r="C958" s="281">
        <v>499</v>
      </c>
      <c r="D958" s="281">
        <v>9</v>
      </c>
      <c r="E958" s="281">
        <v>1</v>
      </c>
      <c r="F958" s="281">
        <v>1414</v>
      </c>
      <c r="G958" s="281">
        <v>2636</v>
      </c>
      <c r="H958" s="281">
        <v>2801</v>
      </c>
      <c r="I958" s="281">
        <v>1774</v>
      </c>
      <c r="J958" s="281">
        <v>5066</v>
      </c>
      <c r="K958" s="281">
        <v>827</v>
      </c>
      <c r="L958" s="281">
        <v>986</v>
      </c>
      <c r="M958" s="281">
        <v>1002</v>
      </c>
      <c r="N958" s="281">
        <v>4029</v>
      </c>
      <c r="O958" s="281">
        <v>2616</v>
      </c>
      <c r="P958" s="281">
        <v>1092</v>
      </c>
      <c r="Q958" s="281">
        <v>471</v>
      </c>
      <c r="R958" s="281">
        <v>213</v>
      </c>
      <c r="S958" s="281">
        <v>359</v>
      </c>
      <c r="T958" s="281">
        <v>326</v>
      </c>
    </row>
    <row r="959" spans="1:20" x14ac:dyDescent="0.2">
      <c r="A959" s="278" t="s">
        <v>1858</v>
      </c>
      <c r="B959" s="281" t="s">
        <v>356</v>
      </c>
      <c r="C959" s="281" t="s">
        <v>356</v>
      </c>
      <c r="D959" s="281">
        <v>112</v>
      </c>
      <c r="E959" s="281" t="s">
        <v>356</v>
      </c>
      <c r="F959" s="281">
        <v>49</v>
      </c>
      <c r="G959" s="281">
        <v>174</v>
      </c>
      <c r="H959" s="281">
        <v>32</v>
      </c>
      <c r="I959" s="281">
        <v>33</v>
      </c>
      <c r="J959" s="281">
        <v>175</v>
      </c>
      <c r="K959" s="281">
        <v>67</v>
      </c>
      <c r="L959" s="281">
        <v>12</v>
      </c>
      <c r="M959" s="281">
        <v>97</v>
      </c>
      <c r="N959" s="281">
        <v>346</v>
      </c>
      <c r="O959" s="281">
        <v>1375</v>
      </c>
      <c r="P959" s="281">
        <v>1068</v>
      </c>
      <c r="Q959" s="281">
        <v>931</v>
      </c>
      <c r="R959" s="281">
        <v>414</v>
      </c>
      <c r="S959" s="281">
        <v>282</v>
      </c>
      <c r="T959" s="281">
        <v>274</v>
      </c>
    </row>
    <row r="960" spans="1:20" x14ac:dyDescent="0.2">
      <c r="A960" s="278" t="s">
        <v>2019</v>
      </c>
      <c r="B960" s="281" t="s">
        <v>356</v>
      </c>
      <c r="C960" s="281" t="s">
        <v>356</v>
      </c>
      <c r="D960" s="281" t="s">
        <v>356</v>
      </c>
      <c r="E960" s="281">
        <v>11</v>
      </c>
      <c r="F960" s="281">
        <v>13</v>
      </c>
      <c r="G960" s="281">
        <v>8</v>
      </c>
      <c r="H960" s="281">
        <v>8</v>
      </c>
      <c r="I960" s="281">
        <v>547</v>
      </c>
      <c r="J960" s="281">
        <v>120</v>
      </c>
      <c r="K960" s="281">
        <v>184</v>
      </c>
      <c r="L960" s="281">
        <v>180</v>
      </c>
      <c r="M960" s="281">
        <v>26</v>
      </c>
      <c r="N960" s="281">
        <v>115</v>
      </c>
      <c r="O960" s="281">
        <v>74</v>
      </c>
      <c r="P960" s="281">
        <v>102</v>
      </c>
      <c r="Q960" s="281">
        <v>101</v>
      </c>
      <c r="R960" s="281">
        <v>170</v>
      </c>
      <c r="S960" s="281">
        <v>160</v>
      </c>
      <c r="T960" s="281">
        <v>120</v>
      </c>
    </row>
    <row r="961" spans="1:20" x14ac:dyDescent="0.2">
      <c r="A961" s="278" t="s">
        <v>1977</v>
      </c>
      <c r="B961" s="281">
        <v>23</v>
      </c>
      <c r="C961" s="281">
        <v>140</v>
      </c>
      <c r="D961" s="281">
        <v>246</v>
      </c>
      <c r="E961" s="281">
        <v>90</v>
      </c>
      <c r="F961" s="281">
        <v>74</v>
      </c>
      <c r="G961" s="281">
        <v>76</v>
      </c>
      <c r="H961" s="281">
        <v>175</v>
      </c>
      <c r="I961" s="281">
        <v>95</v>
      </c>
      <c r="J961" s="281">
        <v>818</v>
      </c>
      <c r="K961" s="281">
        <v>3061</v>
      </c>
      <c r="L961" s="281">
        <v>216</v>
      </c>
      <c r="M961" s="281">
        <v>116</v>
      </c>
      <c r="N961" s="281">
        <v>253</v>
      </c>
      <c r="O961" s="281">
        <v>40</v>
      </c>
      <c r="P961" s="281">
        <v>115</v>
      </c>
      <c r="Q961" s="281">
        <v>11</v>
      </c>
      <c r="R961" s="281">
        <v>57</v>
      </c>
      <c r="S961" s="281">
        <v>65</v>
      </c>
      <c r="T961" s="281">
        <v>99</v>
      </c>
    </row>
    <row r="962" spans="1:20" x14ac:dyDescent="0.2">
      <c r="A962" s="278" t="s">
        <v>1970</v>
      </c>
      <c r="B962" s="281" t="s">
        <v>356</v>
      </c>
      <c r="C962" s="281" t="s">
        <v>356</v>
      </c>
      <c r="D962" s="281" t="s">
        <v>356</v>
      </c>
      <c r="E962" s="281" t="s">
        <v>356</v>
      </c>
      <c r="F962" s="281">
        <v>16</v>
      </c>
      <c r="G962" s="281">
        <v>99</v>
      </c>
      <c r="H962" s="281">
        <v>0</v>
      </c>
      <c r="I962" s="281">
        <v>21</v>
      </c>
      <c r="J962" s="281">
        <v>2</v>
      </c>
      <c r="K962" s="281" t="s">
        <v>356</v>
      </c>
      <c r="L962" s="281">
        <v>3</v>
      </c>
      <c r="M962" s="281">
        <v>1</v>
      </c>
      <c r="N962" s="281">
        <v>25</v>
      </c>
      <c r="O962" s="281">
        <v>290</v>
      </c>
      <c r="P962" s="281">
        <v>779</v>
      </c>
      <c r="Q962" s="281">
        <v>839</v>
      </c>
      <c r="R962" s="281">
        <v>727</v>
      </c>
      <c r="S962" s="281">
        <v>179</v>
      </c>
      <c r="T962" s="281">
        <v>94</v>
      </c>
    </row>
    <row r="963" spans="1:20" x14ac:dyDescent="0.2">
      <c r="A963" s="278" t="s">
        <v>2032</v>
      </c>
      <c r="B963" s="281" t="s">
        <v>356</v>
      </c>
      <c r="C963" s="281" t="s">
        <v>356</v>
      </c>
      <c r="D963" s="281" t="s">
        <v>356</v>
      </c>
      <c r="E963" s="281" t="s">
        <v>356</v>
      </c>
      <c r="F963" s="281" t="s">
        <v>356</v>
      </c>
      <c r="G963" s="281">
        <v>36</v>
      </c>
      <c r="H963" s="281">
        <v>98</v>
      </c>
      <c r="I963" s="281">
        <v>4</v>
      </c>
      <c r="J963" s="281">
        <v>1</v>
      </c>
      <c r="K963" s="281">
        <v>30</v>
      </c>
      <c r="L963" s="281">
        <v>261</v>
      </c>
      <c r="M963" s="281">
        <v>763</v>
      </c>
      <c r="N963" s="281">
        <v>2</v>
      </c>
      <c r="O963" s="281">
        <v>3</v>
      </c>
      <c r="P963" s="281">
        <v>2</v>
      </c>
      <c r="Q963" s="281">
        <v>1</v>
      </c>
      <c r="R963" s="281">
        <v>19</v>
      </c>
      <c r="S963" s="281">
        <v>98</v>
      </c>
      <c r="T963" s="281">
        <v>80</v>
      </c>
    </row>
    <row r="964" spans="1:20" x14ac:dyDescent="0.2">
      <c r="A964" s="278" t="s">
        <v>2010</v>
      </c>
      <c r="B964" s="281" t="s">
        <v>356</v>
      </c>
      <c r="C964" s="281" t="s">
        <v>356</v>
      </c>
      <c r="D964" s="281" t="s">
        <v>356</v>
      </c>
      <c r="E964" s="281">
        <v>1</v>
      </c>
      <c r="F964" s="281" t="s">
        <v>356</v>
      </c>
      <c r="G964" s="281">
        <v>0</v>
      </c>
      <c r="H964" s="281">
        <v>0</v>
      </c>
      <c r="I964" s="281">
        <v>0</v>
      </c>
      <c r="J964" s="281" t="s">
        <v>356</v>
      </c>
      <c r="K964" s="281">
        <v>1</v>
      </c>
      <c r="L964" s="281">
        <v>14</v>
      </c>
      <c r="M964" s="281">
        <v>4</v>
      </c>
      <c r="N964" s="281">
        <v>30</v>
      </c>
      <c r="O964" s="281">
        <v>48</v>
      </c>
      <c r="P964" s="281">
        <v>13</v>
      </c>
      <c r="Q964" s="281">
        <v>28</v>
      </c>
      <c r="R964" s="281">
        <v>42</v>
      </c>
      <c r="S964" s="281">
        <v>34</v>
      </c>
      <c r="T964" s="281">
        <v>44</v>
      </c>
    </row>
    <row r="965" spans="1:20" x14ac:dyDescent="0.2">
      <c r="A965" s="278" t="s">
        <v>1967</v>
      </c>
      <c r="B965" s="281" t="s">
        <v>356</v>
      </c>
      <c r="C965" s="281" t="s">
        <v>356</v>
      </c>
      <c r="D965" s="281" t="s">
        <v>356</v>
      </c>
      <c r="E965" s="281">
        <v>3</v>
      </c>
      <c r="F965" s="281">
        <v>4</v>
      </c>
      <c r="G965" s="281">
        <v>3</v>
      </c>
      <c r="H965" s="281">
        <v>6</v>
      </c>
      <c r="I965" s="281">
        <v>14</v>
      </c>
      <c r="J965" s="281">
        <v>10</v>
      </c>
      <c r="K965" s="281">
        <v>11</v>
      </c>
      <c r="L965" s="281">
        <v>23</v>
      </c>
      <c r="M965" s="281">
        <v>15</v>
      </c>
      <c r="N965" s="281">
        <v>14</v>
      </c>
      <c r="O965" s="281">
        <v>3</v>
      </c>
      <c r="P965" s="281">
        <v>1324</v>
      </c>
      <c r="Q965" s="281">
        <v>16</v>
      </c>
      <c r="R965" s="281">
        <v>18428</v>
      </c>
      <c r="S965" s="281">
        <v>1</v>
      </c>
      <c r="T965" s="281">
        <v>38</v>
      </c>
    </row>
    <row r="966" spans="1:20" x14ac:dyDescent="0.2">
      <c r="A966" s="278" t="s">
        <v>1910</v>
      </c>
      <c r="B966" s="281" t="s">
        <v>356</v>
      </c>
      <c r="C966" s="281" t="s">
        <v>356</v>
      </c>
      <c r="D966" s="281" t="s">
        <v>356</v>
      </c>
      <c r="E966" s="281">
        <v>701</v>
      </c>
      <c r="F966" s="281">
        <v>1109</v>
      </c>
      <c r="G966" s="281">
        <v>1453</v>
      </c>
      <c r="H966" s="281">
        <v>1463</v>
      </c>
      <c r="I966" s="281">
        <v>2318</v>
      </c>
      <c r="J966" s="281">
        <v>2482</v>
      </c>
      <c r="K966" s="281">
        <v>1933</v>
      </c>
      <c r="L966" s="281">
        <v>1128</v>
      </c>
      <c r="M966" s="281">
        <v>1511</v>
      </c>
      <c r="N966" s="281">
        <v>250</v>
      </c>
      <c r="O966" s="281">
        <v>34</v>
      </c>
      <c r="P966" s="281">
        <v>10038</v>
      </c>
      <c r="Q966" s="281">
        <v>11507</v>
      </c>
      <c r="R966" s="281">
        <v>4611</v>
      </c>
      <c r="S966" s="281">
        <v>29</v>
      </c>
      <c r="T966" s="281">
        <v>33</v>
      </c>
    </row>
    <row r="967" spans="1:20" x14ac:dyDescent="0.2">
      <c r="A967" s="278" t="s">
        <v>1833</v>
      </c>
      <c r="B967" s="281" t="s">
        <v>356</v>
      </c>
      <c r="C967" s="281" t="s">
        <v>356</v>
      </c>
      <c r="D967" s="281" t="s">
        <v>356</v>
      </c>
      <c r="E967" s="281">
        <v>5</v>
      </c>
      <c r="F967" s="281">
        <v>9</v>
      </c>
      <c r="G967" s="281">
        <v>23</v>
      </c>
      <c r="H967" s="281">
        <v>7</v>
      </c>
      <c r="I967" s="281">
        <v>23</v>
      </c>
      <c r="J967" s="281">
        <v>21</v>
      </c>
      <c r="K967" s="281">
        <v>15</v>
      </c>
      <c r="L967" s="281">
        <v>25</v>
      </c>
      <c r="M967" s="281">
        <v>75</v>
      </c>
      <c r="N967" s="281">
        <v>36</v>
      </c>
      <c r="O967" s="281">
        <v>104</v>
      </c>
      <c r="P967" s="281">
        <v>34</v>
      </c>
      <c r="Q967" s="281">
        <v>19</v>
      </c>
      <c r="R967" s="281">
        <v>9</v>
      </c>
      <c r="S967" s="281">
        <v>44</v>
      </c>
      <c r="T967" s="281">
        <v>31</v>
      </c>
    </row>
    <row r="968" spans="1:20" x14ac:dyDescent="0.2">
      <c r="A968" s="278" t="s">
        <v>1847</v>
      </c>
      <c r="B968" s="281" t="s">
        <v>356</v>
      </c>
      <c r="C968" s="281" t="s">
        <v>356</v>
      </c>
      <c r="D968" s="281" t="s">
        <v>356</v>
      </c>
      <c r="E968" s="281" t="s">
        <v>356</v>
      </c>
      <c r="F968" s="281" t="s">
        <v>356</v>
      </c>
      <c r="G968" s="281">
        <v>0</v>
      </c>
      <c r="H968" s="281">
        <v>0</v>
      </c>
      <c r="I968" s="281">
        <v>0</v>
      </c>
      <c r="J968" s="281">
        <v>1096</v>
      </c>
      <c r="K968" s="281">
        <v>5</v>
      </c>
      <c r="L968" s="281">
        <v>11</v>
      </c>
      <c r="M968" s="281">
        <v>2</v>
      </c>
      <c r="N968" s="281">
        <v>25</v>
      </c>
      <c r="O968" s="281">
        <v>174</v>
      </c>
      <c r="P968" s="281">
        <v>69</v>
      </c>
      <c r="Q968" s="281">
        <v>40</v>
      </c>
      <c r="R968" s="281">
        <v>10</v>
      </c>
      <c r="S968" s="281">
        <v>73</v>
      </c>
      <c r="T968" s="281">
        <v>29</v>
      </c>
    </row>
    <row r="969" spans="1:20" x14ac:dyDescent="0.2">
      <c r="A969" s="278" t="s">
        <v>1828</v>
      </c>
      <c r="B969" s="281">
        <v>5</v>
      </c>
      <c r="C969" s="281">
        <v>8</v>
      </c>
      <c r="D969" s="281">
        <v>2</v>
      </c>
      <c r="E969" s="281">
        <v>10</v>
      </c>
      <c r="F969" s="281" t="s">
        <v>356</v>
      </c>
      <c r="G969" s="281">
        <v>1</v>
      </c>
      <c r="H969" s="281">
        <v>18</v>
      </c>
      <c r="I969" s="281">
        <v>3</v>
      </c>
      <c r="J969" s="281">
        <v>60</v>
      </c>
      <c r="K969" s="281">
        <v>28</v>
      </c>
      <c r="L969" s="281">
        <v>142</v>
      </c>
      <c r="M969" s="281">
        <v>13</v>
      </c>
      <c r="N969" s="281">
        <v>5</v>
      </c>
      <c r="O969" s="281">
        <v>14</v>
      </c>
      <c r="P969" s="281">
        <v>19</v>
      </c>
      <c r="Q969" s="281">
        <v>42</v>
      </c>
      <c r="R969" s="281">
        <v>38</v>
      </c>
      <c r="S969" s="281">
        <v>18</v>
      </c>
      <c r="T969" s="281">
        <v>24</v>
      </c>
    </row>
    <row r="970" spans="1:20" x14ac:dyDescent="0.2">
      <c r="A970" s="278" t="s">
        <v>1875</v>
      </c>
      <c r="B970" s="281" t="s">
        <v>356</v>
      </c>
      <c r="C970" s="281">
        <v>20</v>
      </c>
      <c r="D970" s="281">
        <v>18</v>
      </c>
      <c r="E970" s="281" t="s">
        <v>356</v>
      </c>
      <c r="F970" s="281" t="s">
        <v>356</v>
      </c>
      <c r="G970" s="281">
        <v>0</v>
      </c>
      <c r="H970" s="281">
        <v>3</v>
      </c>
      <c r="I970" s="281">
        <v>0</v>
      </c>
      <c r="J970" s="281" t="s">
        <v>356</v>
      </c>
      <c r="K970" s="281">
        <v>17</v>
      </c>
      <c r="L970" s="281">
        <v>124</v>
      </c>
      <c r="M970" s="281">
        <v>162</v>
      </c>
      <c r="N970" s="281">
        <v>386</v>
      </c>
      <c r="O970" s="281">
        <v>410</v>
      </c>
      <c r="P970" s="281">
        <v>663</v>
      </c>
      <c r="Q970" s="281">
        <v>1683</v>
      </c>
      <c r="R970" s="281">
        <v>4996</v>
      </c>
      <c r="S970" s="281">
        <v>1781</v>
      </c>
      <c r="T970" s="281">
        <v>16</v>
      </c>
    </row>
    <row r="971" spans="1:20" x14ac:dyDescent="0.2">
      <c r="A971" s="278" t="s">
        <v>1809</v>
      </c>
      <c r="B971" s="281" t="s">
        <v>356</v>
      </c>
      <c r="C971" s="281" t="s">
        <v>356</v>
      </c>
      <c r="D971" s="281" t="s">
        <v>356</v>
      </c>
      <c r="E971" s="281">
        <v>2</v>
      </c>
      <c r="F971" s="281">
        <v>2</v>
      </c>
      <c r="G971" s="281">
        <v>1</v>
      </c>
      <c r="H971" s="281">
        <v>17</v>
      </c>
      <c r="I971" s="281">
        <v>0</v>
      </c>
      <c r="J971" s="281" t="s">
        <v>356</v>
      </c>
      <c r="K971" s="281" t="s">
        <v>356</v>
      </c>
      <c r="L971" s="281" t="s">
        <v>356</v>
      </c>
      <c r="M971" s="281">
        <v>5</v>
      </c>
      <c r="N971" s="281">
        <v>1</v>
      </c>
      <c r="O971" s="281">
        <v>8</v>
      </c>
      <c r="P971" s="281">
        <v>1</v>
      </c>
      <c r="Q971" s="281">
        <v>1</v>
      </c>
      <c r="R971" s="281">
        <v>10</v>
      </c>
      <c r="S971" s="281">
        <v>35</v>
      </c>
      <c r="T971" s="281">
        <v>13</v>
      </c>
    </row>
    <row r="972" spans="1:20" x14ac:dyDescent="0.2">
      <c r="A972" s="278" t="s">
        <v>1867</v>
      </c>
      <c r="B972" s="281">
        <v>1</v>
      </c>
      <c r="C972" s="281" t="s">
        <v>356</v>
      </c>
      <c r="D972" s="281">
        <v>2</v>
      </c>
      <c r="E972" s="281">
        <v>32</v>
      </c>
      <c r="F972" s="281">
        <v>2</v>
      </c>
      <c r="G972" s="281">
        <v>15</v>
      </c>
      <c r="H972" s="281">
        <v>51</v>
      </c>
      <c r="I972" s="281">
        <v>54</v>
      </c>
      <c r="J972" s="281">
        <v>38</v>
      </c>
      <c r="K972" s="281">
        <v>164</v>
      </c>
      <c r="L972" s="281">
        <v>179</v>
      </c>
      <c r="M972" s="281">
        <v>11</v>
      </c>
      <c r="N972" s="281">
        <v>69</v>
      </c>
      <c r="O972" s="281">
        <v>18</v>
      </c>
      <c r="P972" s="281">
        <v>62</v>
      </c>
      <c r="Q972" s="281">
        <v>27</v>
      </c>
      <c r="R972" s="281">
        <v>168</v>
      </c>
      <c r="S972" s="281">
        <v>90</v>
      </c>
      <c r="T972" s="281">
        <v>13</v>
      </c>
    </row>
    <row r="973" spans="1:20" x14ac:dyDescent="0.2">
      <c r="A973" s="278" t="s">
        <v>1928</v>
      </c>
      <c r="B973" s="281" t="s">
        <v>356</v>
      </c>
      <c r="C973" s="281" t="s">
        <v>356</v>
      </c>
      <c r="D973" s="281" t="s">
        <v>356</v>
      </c>
      <c r="E973" s="281" t="s">
        <v>356</v>
      </c>
      <c r="F973" s="281">
        <v>1</v>
      </c>
      <c r="G973" s="281">
        <v>0</v>
      </c>
      <c r="H973" s="281">
        <v>0</v>
      </c>
      <c r="I973" s="281">
        <v>1</v>
      </c>
      <c r="J973" s="281" t="s">
        <v>356</v>
      </c>
      <c r="K973" s="281">
        <v>1</v>
      </c>
      <c r="L973" s="281">
        <v>5</v>
      </c>
      <c r="M973" s="281">
        <v>18</v>
      </c>
      <c r="N973" s="281">
        <v>3</v>
      </c>
      <c r="O973" s="281">
        <v>15</v>
      </c>
      <c r="P973" s="281">
        <v>32</v>
      </c>
      <c r="Q973" s="281">
        <v>2</v>
      </c>
      <c r="R973" s="281">
        <v>3</v>
      </c>
      <c r="S973" s="281">
        <v>1</v>
      </c>
      <c r="T973" s="281">
        <v>11</v>
      </c>
    </row>
    <row r="974" spans="1:20" x14ac:dyDescent="0.2">
      <c r="A974" s="278" t="s">
        <v>2011</v>
      </c>
      <c r="B974" s="281" t="s">
        <v>356</v>
      </c>
      <c r="C974" s="281" t="s">
        <v>356</v>
      </c>
      <c r="D974" s="281" t="s">
        <v>356</v>
      </c>
      <c r="E974" s="281" t="s">
        <v>356</v>
      </c>
      <c r="F974" s="281" t="s">
        <v>356</v>
      </c>
      <c r="G974" s="281">
        <v>36</v>
      </c>
      <c r="H974" s="281">
        <v>0</v>
      </c>
      <c r="I974" s="281">
        <v>0</v>
      </c>
      <c r="J974" s="281">
        <v>17</v>
      </c>
      <c r="K974" s="281" t="s">
        <v>356</v>
      </c>
      <c r="L974" s="281">
        <v>25</v>
      </c>
      <c r="M974" s="281" t="s">
        <v>356</v>
      </c>
      <c r="N974" s="281" t="s">
        <v>356</v>
      </c>
      <c r="O974" s="281">
        <v>8</v>
      </c>
      <c r="P974" s="281">
        <v>0</v>
      </c>
      <c r="Q974" s="281" t="s">
        <v>356</v>
      </c>
      <c r="R974" s="281">
        <v>0</v>
      </c>
      <c r="S974" s="281">
        <v>16</v>
      </c>
      <c r="T974" s="281">
        <v>10</v>
      </c>
    </row>
    <row r="975" spans="1:20" x14ac:dyDescent="0.2">
      <c r="A975" s="278" t="s">
        <v>1861</v>
      </c>
      <c r="B975" s="281" t="s">
        <v>356</v>
      </c>
      <c r="C975" s="281" t="s">
        <v>356</v>
      </c>
      <c r="D975" s="281" t="s">
        <v>356</v>
      </c>
      <c r="E975" s="281" t="s">
        <v>356</v>
      </c>
      <c r="F975" s="281" t="s">
        <v>356</v>
      </c>
      <c r="G975" s="281">
        <v>0</v>
      </c>
      <c r="H975" s="281">
        <v>0</v>
      </c>
      <c r="I975" s="281">
        <v>0</v>
      </c>
      <c r="J975" s="281" t="s">
        <v>356</v>
      </c>
      <c r="K975" s="281" t="s">
        <v>356</v>
      </c>
      <c r="L975" s="281" t="s">
        <v>356</v>
      </c>
      <c r="M975" s="281" t="s">
        <v>356</v>
      </c>
      <c r="N975" s="281">
        <v>1</v>
      </c>
      <c r="O975" s="281">
        <v>1</v>
      </c>
      <c r="P975" s="281">
        <v>0</v>
      </c>
      <c r="Q975" s="281" t="s">
        <v>356</v>
      </c>
      <c r="R975" s="281">
        <v>0</v>
      </c>
      <c r="S975" s="281">
        <v>2</v>
      </c>
      <c r="T975" s="281">
        <v>8</v>
      </c>
    </row>
    <row r="976" spans="1:20" x14ac:dyDescent="0.2">
      <c r="A976" s="278" t="s">
        <v>1894</v>
      </c>
      <c r="B976" s="281" t="s">
        <v>356</v>
      </c>
      <c r="C976" s="281" t="s">
        <v>356</v>
      </c>
      <c r="D976" s="281">
        <v>15</v>
      </c>
      <c r="E976" s="281">
        <v>5</v>
      </c>
      <c r="F976" s="281">
        <v>1</v>
      </c>
      <c r="G976" s="281">
        <v>3</v>
      </c>
      <c r="H976" s="281">
        <v>3</v>
      </c>
      <c r="I976" s="281">
        <v>1</v>
      </c>
      <c r="J976" s="281">
        <v>60</v>
      </c>
      <c r="K976" s="281">
        <v>446</v>
      </c>
      <c r="L976" s="281">
        <v>368</v>
      </c>
      <c r="M976" s="281">
        <v>3</v>
      </c>
      <c r="N976" s="281">
        <v>1</v>
      </c>
      <c r="O976" s="281">
        <v>32</v>
      </c>
      <c r="P976" s="281">
        <v>26</v>
      </c>
      <c r="Q976" s="281">
        <v>40</v>
      </c>
      <c r="R976" s="281">
        <v>20</v>
      </c>
      <c r="S976" s="281">
        <v>10</v>
      </c>
      <c r="T976" s="281">
        <v>8</v>
      </c>
    </row>
    <row r="977" spans="1:20" x14ac:dyDescent="0.2">
      <c r="A977" s="278" t="s">
        <v>2016</v>
      </c>
      <c r="B977" s="281" t="s">
        <v>356</v>
      </c>
      <c r="C977" s="281" t="s">
        <v>356</v>
      </c>
      <c r="D977" s="281" t="s">
        <v>356</v>
      </c>
      <c r="E977" s="281" t="s">
        <v>356</v>
      </c>
      <c r="F977" s="281" t="s">
        <v>356</v>
      </c>
      <c r="G977" s="281">
        <v>0</v>
      </c>
      <c r="H977" s="281">
        <v>0</v>
      </c>
      <c r="I977" s="281">
        <v>0</v>
      </c>
      <c r="J977" s="281" t="s">
        <v>356</v>
      </c>
      <c r="K977" s="281">
        <v>2</v>
      </c>
      <c r="L977" s="281" t="s">
        <v>356</v>
      </c>
      <c r="M977" s="281" t="s">
        <v>356</v>
      </c>
      <c r="N977" s="281" t="s">
        <v>356</v>
      </c>
      <c r="O977" s="281" t="s">
        <v>356</v>
      </c>
      <c r="P977" s="281" t="s">
        <v>356</v>
      </c>
      <c r="Q977" s="281" t="s">
        <v>356</v>
      </c>
      <c r="R977" s="281">
        <v>1</v>
      </c>
      <c r="S977" s="281">
        <v>0</v>
      </c>
      <c r="T977" s="281">
        <v>7</v>
      </c>
    </row>
    <row r="978" spans="1:20" x14ac:dyDescent="0.2">
      <c r="A978" s="278" t="s">
        <v>2002</v>
      </c>
      <c r="B978" s="281" t="s">
        <v>356</v>
      </c>
      <c r="C978" s="281" t="s">
        <v>356</v>
      </c>
      <c r="D978" s="281" t="s">
        <v>356</v>
      </c>
      <c r="E978" s="281" t="s">
        <v>356</v>
      </c>
      <c r="F978" s="281">
        <v>2</v>
      </c>
      <c r="G978" s="281">
        <v>0</v>
      </c>
      <c r="H978" s="281">
        <v>0</v>
      </c>
      <c r="I978" s="281">
        <v>0</v>
      </c>
      <c r="J978" s="281" t="s">
        <v>356</v>
      </c>
      <c r="K978" s="281" t="s">
        <v>356</v>
      </c>
      <c r="L978" s="281">
        <v>2620</v>
      </c>
      <c r="M978" s="281" t="s">
        <v>356</v>
      </c>
      <c r="N978" s="281">
        <v>2</v>
      </c>
      <c r="O978" s="281">
        <v>2</v>
      </c>
      <c r="P978" s="281">
        <v>0</v>
      </c>
      <c r="Q978" s="281" t="s">
        <v>356</v>
      </c>
      <c r="R978" s="281">
        <v>0</v>
      </c>
      <c r="S978" s="281">
        <v>5</v>
      </c>
      <c r="T978" s="281">
        <v>6</v>
      </c>
    </row>
    <row r="979" spans="1:20" x14ac:dyDescent="0.2">
      <c r="A979" s="278" t="s">
        <v>1983</v>
      </c>
      <c r="B979" s="281" t="s">
        <v>356</v>
      </c>
      <c r="C979" s="281" t="s">
        <v>356</v>
      </c>
      <c r="D979" s="281" t="s">
        <v>356</v>
      </c>
      <c r="E979" s="281" t="s">
        <v>356</v>
      </c>
      <c r="F979" s="281" t="s">
        <v>356</v>
      </c>
      <c r="G979" s="281">
        <v>1</v>
      </c>
      <c r="H979" s="281">
        <v>2</v>
      </c>
      <c r="I979" s="281">
        <v>6</v>
      </c>
      <c r="J979" s="281" t="s">
        <v>356</v>
      </c>
      <c r="K979" s="281" t="s">
        <v>356</v>
      </c>
      <c r="L979" s="281" t="s">
        <v>356</v>
      </c>
      <c r="M979" s="281" t="s">
        <v>356</v>
      </c>
      <c r="N979" s="281">
        <v>1</v>
      </c>
      <c r="O979" s="281" t="s">
        <v>356</v>
      </c>
      <c r="P979" s="281">
        <v>3</v>
      </c>
      <c r="Q979" s="281">
        <v>8</v>
      </c>
      <c r="R979" s="281">
        <v>1</v>
      </c>
      <c r="S979" s="281">
        <v>1</v>
      </c>
      <c r="T979" s="281">
        <v>5</v>
      </c>
    </row>
    <row r="980" spans="1:20" x14ac:dyDescent="0.2">
      <c r="A980" s="278" t="s">
        <v>1965</v>
      </c>
      <c r="B980" s="281" t="s">
        <v>356</v>
      </c>
      <c r="C980" s="281" t="s">
        <v>356</v>
      </c>
      <c r="D980" s="281" t="s">
        <v>356</v>
      </c>
      <c r="E980" s="281" t="s">
        <v>356</v>
      </c>
      <c r="F980" s="281" t="s">
        <v>356</v>
      </c>
      <c r="G980" s="281">
        <v>0</v>
      </c>
      <c r="H980" s="281">
        <v>0</v>
      </c>
      <c r="I980" s="281">
        <v>0</v>
      </c>
      <c r="J980" s="281" t="s">
        <v>356</v>
      </c>
      <c r="K980" s="281" t="s">
        <v>356</v>
      </c>
      <c r="L980" s="281">
        <v>8</v>
      </c>
      <c r="M980" s="281">
        <v>10</v>
      </c>
      <c r="N980" s="281">
        <v>5</v>
      </c>
      <c r="O980" s="281">
        <v>5</v>
      </c>
      <c r="P980" s="281">
        <v>7</v>
      </c>
      <c r="Q980" s="281">
        <v>34</v>
      </c>
      <c r="R980" s="281">
        <v>4</v>
      </c>
      <c r="S980" s="281">
        <v>1</v>
      </c>
      <c r="T980" s="281">
        <v>4</v>
      </c>
    </row>
    <row r="981" spans="1:20" x14ac:dyDescent="0.2">
      <c r="A981" s="278" t="s">
        <v>2000</v>
      </c>
      <c r="B981" s="281" t="s">
        <v>356</v>
      </c>
      <c r="C981" s="281" t="s">
        <v>356</v>
      </c>
      <c r="D981" s="281" t="s">
        <v>356</v>
      </c>
      <c r="E981" s="281" t="s">
        <v>356</v>
      </c>
      <c r="F981" s="281" t="s">
        <v>356</v>
      </c>
      <c r="G981" s="281">
        <v>1</v>
      </c>
      <c r="H981" s="281">
        <v>3</v>
      </c>
      <c r="I981" s="281">
        <v>3271</v>
      </c>
      <c r="J981" s="281">
        <v>3</v>
      </c>
      <c r="K981" s="281">
        <v>12</v>
      </c>
      <c r="L981" s="281">
        <v>5</v>
      </c>
      <c r="M981" s="281">
        <v>18</v>
      </c>
      <c r="N981" s="281">
        <v>12</v>
      </c>
      <c r="O981" s="281">
        <v>29</v>
      </c>
      <c r="P981" s="281">
        <v>12</v>
      </c>
      <c r="Q981" s="281">
        <v>3</v>
      </c>
      <c r="R981" s="281">
        <v>3</v>
      </c>
      <c r="S981" s="281">
        <v>7</v>
      </c>
      <c r="T981" s="281">
        <v>4</v>
      </c>
    </row>
    <row r="982" spans="1:20" x14ac:dyDescent="0.2">
      <c r="A982" s="278" t="s">
        <v>2044</v>
      </c>
      <c r="B982" s="281" t="s">
        <v>356</v>
      </c>
      <c r="C982" s="281" t="s">
        <v>356</v>
      </c>
      <c r="D982" s="281" t="s">
        <v>356</v>
      </c>
      <c r="E982" s="281">
        <v>9</v>
      </c>
      <c r="F982" s="281">
        <v>2</v>
      </c>
      <c r="G982" s="281">
        <v>0</v>
      </c>
      <c r="H982" s="281">
        <v>3</v>
      </c>
      <c r="I982" s="281">
        <v>0</v>
      </c>
      <c r="J982" s="281">
        <v>1909</v>
      </c>
      <c r="K982" s="281" t="s">
        <v>356</v>
      </c>
      <c r="L982" s="281">
        <v>9</v>
      </c>
      <c r="M982" s="281" t="s">
        <v>356</v>
      </c>
      <c r="N982" s="281" t="s">
        <v>356</v>
      </c>
      <c r="O982" s="281">
        <v>2</v>
      </c>
      <c r="P982" s="281" t="s">
        <v>356</v>
      </c>
      <c r="Q982" s="281">
        <v>1</v>
      </c>
      <c r="R982" s="281">
        <v>6</v>
      </c>
      <c r="S982" s="281">
        <v>32</v>
      </c>
      <c r="T982" s="281">
        <v>4</v>
      </c>
    </row>
    <row r="983" spans="1:20" x14ac:dyDescent="0.2">
      <c r="A983" s="278" t="s">
        <v>2037</v>
      </c>
      <c r="B983" s="281" t="s">
        <v>356</v>
      </c>
      <c r="C983" s="281" t="s">
        <v>356</v>
      </c>
      <c r="D983" s="281" t="s">
        <v>356</v>
      </c>
      <c r="E983" s="281" t="s">
        <v>356</v>
      </c>
      <c r="F983" s="281" t="s">
        <v>356</v>
      </c>
      <c r="G983" s="281">
        <v>0</v>
      </c>
      <c r="H983" s="281">
        <v>0</v>
      </c>
      <c r="I983" s="281">
        <v>0</v>
      </c>
      <c r="J983" s="281" t="s">
        <v>356</v>
      </c>
      <c r="K983" s="281" t="s">
        <v>356</v>
      </c>
      <c r="L983" s="281">
        <v>6</v>
      </c>
      <c r="M983" s="281" t="s">
        <v>356</v>
      </c>
      <c r="N983" s="281">
        <v>3</v>
      </c>
      <c r="O983" s="281">
        <v>1</v>
      </c>
      <c r="P983" s="281">
        <v>3</v>
      </c>
      <c r="Q983" s="281">
        <v>1</v>
      </c>
      <c r="R983" s="281">
        <v>6</v>
      </c>
      <c r="S983" s="281">
        <v>1</v>
      </c>
      <c r="T983" s="281">
        <v>4</v>
      </c>
    </row>
    <row r="984" spans="1:20" x14ac:dyDescent="0.2">
      <c r="A984" s="278" t="s">
        <v>1960</v>
      </c>
      <c r="B984" s="281" t="s">
        <v>356</v>
      </c>
      <c r="C984" s="281" t="s">
        <v>356</v>
      </c>
      <c r="D984" s="281" t="s">
        <v>356</v>
      </c>
      <c r="E984" s="281" t="s">
        <v>356</v>
      </c>
      <c r="F984" s="281" t="s">
        <v>356</v>
      </c>
      <c r="G984" s="281" t="s">
        <v>356</v>
      </c>
      <c r="H984" s="281" t="s">
        <v>356</v>
      </c>
      <c r="I984" s="281">
        <v>0</v>
      </c>
      <c r="J984" s="281" t="s">
        <v>356</v>
      </c>
      <c r="K984" s="281" t="s">
        <v>356</v>
      </c>
      <c r="L984" s="281" t="s">
        <v>356</v>
      </c>
      <c r="M984" s="281" t="s">
        <v>356</v>
      </c>
      <c r="N984" s="281">
        <v>2</v>
      </c>
      <c r="O984" s="281">
        <v>1</v>
      </c>
      <c r="P984" s="281">
        <v>7</v>
      </c>
      <c r="Q984" s="281">
        <v>0</v>
      </c>
      <c r="R984" s="281" t="s">
        <v>356</v>
      </c>
      <c r="S984" s="281" t="s">
        <v>356</v>
      </c>
      <c r="T984" s="281">
        <v>3</v>
      </c>
    </row>
    <row r="985" spans="1:20" x14ac:dyDescent="0.2">
      <c r="A985" s="278" t="s">
        <v>2034</v>
      </c>
      <c r="B985" s="281" t="s">
        <v>356</v>
      </c>
      <c r="C985" s="281" t="s">
        <v>356</v>
      </c>
      <c r="D985" s="281" t="s">
        <v>356</v>
      </c>
      <c r="E985" s="281" t="s">
        <v>356</v>
      </c>
      <c r="F985" s="281" t="s">
        <v>356</v>
      </c>
      <c r="G985" s="281">
        <v>0</v>
      </c>
      <c r="H985" s="281">
        <v>0</v>
      </c>
      <c r="I985" s="281">
        <v>0</v>
      </c>
      <c r="J985" s="281">
        <v>8</v>
      </c>
      <c r="K985" s="281">
        <v>6</v>
      </c>
      <c r="L985" s="281" t="s">
        <v>356</v>
      </c>
      <c r="M985" s="281">
        <v>1</v>
      </c>
      <c r="N985" s="281" t="s">
        <v>356</v>
      </c>
      <c r="O985" s="281" t="s">
        <v>356</v>
      </c>
      <c r="P985" s="281" t="s">
        <v>356</v>
      </c>
      <c r="Q985" s="281" t="s">
        <v>356</v>
      </c>
      <c r="R985" s="281">
        <v>0</v>
      </c>
      <c r="S985" s="281">
        <v>99</v>
      </c>
      <c r="T985" s="281">
        <v>3</v>
      </c>
    </row>
    <row r="986" spans="1:20" x14ac:dyDescent="0.2">
      <c r="A986" s="278" t="s">
        <v>1892</v>
      </c>
      <c r="B986" s="281" t="s">
        <v>356</v>
      </c>
      <c r="C986" s="281" t="s">
        <v>356</v>
      </c>
      <c r="D986" s="281" t="s">
        <v>356</v>
      </c>
      <c r="E986" s="281" t="s">
        <v>356</v>
      </c>
      <c r="F986" s="281" t="s">
        <v>356</v>
      </c>
      <c r="G986" s="281">
        <v>3</v>
      </c>
      <c r="H986" s="281">
        <v>134</v>
      </c>
      <c r="I986" s="281">
        <v>0</v>
      </c>
      <c r="J986" s="281" t="s">
        <v>356</v>
      </c>
      <c r="K986" s="281" t="s">
        <v>356</v>
      </c>
      <c r="L986" s="281">
        <v>2</v>
      </c>
      <c r="M986" s="281" t="s">
        <v>356</v>
      </c>
      <c r="N986" s="281">
        <v>1</v>
      </c>
      <c r="O986" s="281" t="s">
        <v>356</v>
      </c>
      <c r="P986" s="281">
        <v>4</v>
      </c>
      <c r="Q986" s="281">
        <v>0</v>
      </c>
      <c r="R986" s="281">
        <v>0</v>
      </c>
      <c r="S986" s="281">
        <v>3</v>
      </c>
      <c r="T986" s="281">
        <v>2</v>
      </c>
    </row>
    <row r="987" spans="1:20" x14ac:dyDescent="0.2">
      <c r="A987" s="278" t="s">
        <v>2042</v>
      </c>
      <c r="B987" s="281" t="s">
        <v>356</v>
      </c>
      <c r="C987" s="281" t="s">
        <v>356</v>
      </c>
      <c r="D987" s="281" t="s">
        <v>356</v>
      </c>
      <c r="E987" s="281" t="s">
        <v>356</v>
      </c>
      <c r="F987" s="281">
        <v>11</v>
      </c>
      <c r="G987" s="281">
        <v>2</v>
      </c>
      <c r="H987" s="281">
        <v>0</v>
      </c>
      <c r="I987" s="281">
        <v>40</v>
      </c>
      <c r="J987" s="281">
        <v>69</v>
      </c>
      <c r="K987" s="281">
        <v>41</v>
      </c>
      <c r="L987" s="281">
        <v>17</v>
      </c>
      <c r="M987" s="281" t="s">
        <v>356</v>
      </c>
      <c r="N987" s="281">
        <v>2</v>
      </c>
      <c r="O987" s="281">
        <v>461</v>
      </c>
      <c r="P987" s="281" t="s">
        <v>356</v>
      </c>
      <c r="Q987" s="281">
        <v>5</v>
      </c>
      <c r="R987" s="281">
        <v>1</v>
      </c>
      <c r="S987" s="281">
        <v>31</v>
      </c>
      <c r="T987" s="281">
        <v>2</v>
      </c>
    </row>
    <row r="988" spans="1:20" x14ac:dyDescent="0.2">
      <c r="A988" s="278" t="s">
        <v>1974</v>
      </c>
      <c r="B988" s="281" t="s">
        <v>356</v>
      </c>
      <c r="C988" s="281" t="s">
        <v>356</v>
      </c>
      <c r="D988" s="281" t="s">
        <v>356</v>
      </c>
      <c r="E988" s="281" t="s">
        <v>356</v>
      </c>
      <c r="F988" s="281" t="s">
        <v>356</v>
      </c>
      <c r="G988" s="281">
        <v>0</v>
      </c>
      <c r="H988" s="281">
        <v>0</v>
      </c>
      <c r="I988" s="281">
        <v>0</v>
      </c>
      <c r="J988" s="281">
        <v>2</v>
      </c>
      <c r="K988" s="281" t="s">
        <v>356</v>
      </c>
      <c r="L988" s="281" t="s">
        <v>356</v>
      </c>
      <c r="M988" s="281">
        <v>1</v>
      </c>
      <c r="N988" s="281">
        <v>32</v>
      </c>
      <c r="O988" s="281">
        <v>9</v>
      </c>
      <c r="P988" s="281">
        <v>12</v>
      </c>
      <c r="Q988" s="281">
        <v>26</v>
      </c>
      <c r="R988" s="281">
        <v>0</v>
      </c>
      <c r="S988" s="281">
        <v>0</v>
      </c>
      <c r="T988" s="281">
        <v>2</v>
      </c>
    </row>
    <row r="989" spans="1:20" x14ac:dyDescent="0.2">
      <c r="A989" s="278" t="s">
        <v>1991</v>
      </c>
      <c r="B989" s="281" t="s">
        <v>356</v>
      </c>
      <c r="C989" s="281" t="s">
        <v>356</v>
      </c>
      <c r="D989" s="281" t="s">
        <v>356</v>
      </c>
      <c r="E989" s="281" t="s">
        <v>356</v>
      </c>
      <c r="F989" s="281" t="s">
        <v>356</v>
      </c>
      <c r="G989" s="281">
        <v>0</v>
      </c>
      <c r="H989" s="281">
        <v>0</v>
      </c>
      <c r="I989" s="281">
        <v>0</v>
      </c>
      <c r="J989" s="281">
        <v>2</v>
      </c>
      <c r="K989" s="281" t="s">
        <v>356</v>
      </c>
      <c r="L989" s="281">
        <v>1</v>
      </c>
      <c r="M989" s="281" t="s">
        <v>356</v>
      </c>
      <c r="N989" s="281">
        <v>2</v>
      </c>
      <c r="O989" s="281">
        <v>106</v>
      </c>
      <c r="P989" s="281">
        <v>44</v>
      </c>
      <c r="Q989" s="281">
        <v>9</v>
      </c>
      <c r="R989" s="281">
        <v>1</v>
      </c>
      <c r="S989" s="281">
        <v>1</v>
      </c>
      <c r="T989" s="281">
        <v>2</v>
      </c>
    </row>
    <row r="990" spans="1:20" x14ac:dyDescent="0.2">
      <c r="A990" s="278" t="s">
        <v>2022</v>
      </c>
      <c r="B990" s="281" t="s">
        <v>356</v>
      </c>
      <c r="C990" s="281" t="s">
        <v>356</v>
      </c>
      <c r="D990" s="281" t="s">
        <v>356</v>
      </c>
      <c r="E990" s="281" t="s">
        <v>356</v>
      </c>
      <c r="F990" s="281" t="s">
        <v>356</v>
      </c>
      <c r="G990" s="281">
        <v>0</v>
      </c>
      <c r="H990" s="281">
        <v>0</v>
      </c>
      <c r="I990" s="281">
        <v>0</v>
      </c>
      <c r="J990" s="281" t="s">
        <v>356</v>
      </c>
      <c r="K990" s="281" t="s">
        <v>356</v>
      </c>
      <c r="L990" s="281" t="s">
        <v>356</v>
      </c>
      <c r="M990" s="281" t="s">
        <v>356</v>
      </c>
      <c r="N990" s="281" t="s">
        <v>356</v>
      </c>
      <c r="O990" s="281">
        <v>1</v>
      </c>
      <c r="P990" s="281">
        <v>5</v>
      </c>
      <c r="Q990" s="281">
        <v>4</v>
      </c>
      <c r="R990" s="281">
        <v>1</v>
      </c>
      <c r="S990" s="281">
        <v>9</v>
      </c>
      <c r="T990" s="281">
        <v>2</v>
      </c>
    </row>
    <row r="991" spans="1:20" x14ac:dyDescent="0.2">
      <c r="A991" s="278" t="s">
        <v>2030</v>
      </c>
      <c r="B991" s="281" t="s">
        <v>356</v>
      </c>
      <c r="C991" s="281" t="s">
        <v>356</v>
      </c>
      <c r="D991" s="281" t="s">
        <v>356</v>
      </c>
      <c r="E991" s="281">
        <v>1</v>
      </c>
      <c r="F991" s="281">
        <v>1</v>
      </c>
      <c r="G991" s="281">
        <v>5</v>
      </c>
      <c r="H991" s="281">
        <v>0</v>
      </c>
      <c r="I991" s="281">
        <v>0</v>
      </c>
      <c r="J991" s="281">
        <v>1</v>
      </c>
      <c r="K991" s="281">
        <v>4</v>
      </c>
      <c r="L991" s="281">
        <v>2</v>
      </c>
      <c r="M991" s="281">
        <v>6</v>
      </c>
      <c r="N991" s="281">
        <v>1</v>
      </c>
      <c r="O991" s="281">
        <v>5</v>
      </c>
      <c r="P991" s="281" t="s">
        <v>356</v>
      </c>
      <c r="Q991" s="281">
        <v>3</v>
      </c>
      <c r="R991" s="281">
        <v>4</v>
      </c>
      <c r="S991" s="281">
        <v>2</v>
      </c>
      <c r="T991" s="281">
        <v>2</v>
      </c>
    </row>
    <row r="992" spans="1:20" x14ac:dyDescent="0.2">
      <c r="A992" s="278" t="s">
        <v>1860</v>
      </c>
      <c r="B992" s="281" t="s">
        <v>356</v>
      </c>
      <c r="C992" s="281">
        <v>6</v>
      </c>
      <c r="D992" s="281">
        <v>2</v>
      </c>
      <c r="E992" s="281" t="s">
        <v>356</v>
      </c>
      <c r="F992" s="281" t="s">
        <v>356</v>
      </c>
      <c r="G992" s="281">
        <v>0</v>
      </c>
      <c r="H992" s="281">
        <v>1</v>
      </c>
      <c r="I992" s="281">
        <v>0</v>
      </c>
      <c r="J992" s="281">
        <v>3</v>
      </c>
      <c r="K992" s="281" t="s">
        <v>356</v>
      </c>
      <c r="L992" s="281" t="s">
        <v>356</v>
      </c>
      <c r="M992" s="281" t="s">
        <v>356</v>
      </c>
      <c r="N992" s="281" t="s">
        <v>356</v>
      </c>
      <c r="O992" s="281" t="s">
        <v>356</v>
      </c>
      <c r="P992" s="281">
        <v>0</v>
      </c>
      <c r="Q992" s="281">
        <v>5</v>
      </c>
      <c r="R992" s="281" t="s">
        <v>356</v>
      </c>
      <c r="S992" s="281" t="s">
        <v>356</v>
      </c>
      <c r="T992" s="281">
        <v>1</v>
      </c>
    </row>
    <row r="993" spans="1:20" x14ac:dyDescent="0.2">
      <c r="A993" s="278" t="s">
        <v>1865</v>
      </c>
      <c r="B993" s="281" t="s">
        <v>356</v>
      </c>
      <c r="C993" s="281" t="s">
        <v>356</v>
      </c>
      <c r="D993" s="281" t="s">
        <v>356</v>
      </c>
      <c r="E993" s="281">
        <v>4</v>
      </c>
      <c r="F993" s="281" t="s">
        <v>356</v>
      </c>
      <c r="G993" s="281">
        <v>0</v>
      </c>
      <c r="H993" s="281">
        <v>0</v>
      </c>
      <c r="I993" s="281">
        <v>0</v>
      </c>
      <c r="J993" s="281" t="s">
        <v>356</v>
      </c>
      <c r="K993" s="281" t="s">
        <v>356</v>
      </c>
      <c r="L993" s="281" t="s">
        <v>356</v>
      </c>
      <c r="M993" s="281" t="s">
        <v>356</v>
      </c>
      <c r="N993" s="281">
        <v>2</v>
      </c>
      <c r="O993" s="281">
        <v>1</v>
      </c>
      <c r="P993" s="281">
        <v>1</v>
      </c>
      <c r="Q993" s="281">
        <v>1</v>
      </c>
      <c r="R993" s="281">
        <v>1</v>
      </c>
      <c r="S993" s="281">
        <v>2</v>
      </c>
      <c r="T993" s="281">
        <v>1</v>
      </c>
    </row>
    <row r="994" spans="1:20" x14ac:dyDescent="0.2">
      <c r="A994" s="278" t="s">
        <v>1890</v>
      </c>
      <c r="B994" s="281" t="s">
        <v>356</v>
      </c>
      <c r="C994" s="281" t="s">
        <v>356</v>
      </c>
      <c r="D994" s="281">
        <v>1</v>
      </c>
      <c r="E994" s="281" t="s">
        <v>356</v>
      </c>
      <c r="F994" s="281" t="s">
        <v>356</v>
      </c>
      <c r="G994" s="281">
        <v>0</v>
      </c>
      <c r="H994" s="281">
        <v>0</v>
      </c>
      <c r="I994" s="281">
        <v>1</v>
      </c>
      <c r="J994" s="281">
        <v>3</v>
      </c>
      <c r="K994" s="281">
        <v>1</v>
      </c>
      <c r="L994" s="281">
        <v>5</v>
      </c>
      <c r="M994" s="281">
        <v>11</v>
      </c>
      <c r="N994" s="281">
        <v>18</v>
      </c>
      <c r="O994" s="281">
        <v>3</v>
      </c>
      <c r="P994" s="281">
        <v>15</v>
      </c>
      <c r="Q994" s="281">
        <v>23</v>
      </c>
      <c r="R994" s="281">
        <v>2</v>
      </c>
      <c r="S994" s="281">
        <v>1</v>
      </c>
      <c r="T994" s="281">
        <v>1</v>
      </c>
    </row>
    <row r="995" spans="1:20" x14ac:dyDescent="0.2">
      <c r="A995" s="278" t="s">
        <v>1984</v>
      </c>
      <c r="B995" s="281" t="s">
        <v>356</v>
      </c>
      <c r="C995" s="281" t="s">
        <v>356</v>
      </c>
      <c r="D995" s="281" t="s">
        <v>356</v>
      </c>
      <c r="E995" s="281" t="s">
        <v>356</v>
      </c>
      <c r="F995" s="281" t="s">
        <v>356</v>
      </c>
      <c r="G995" s="281">
        <v>31</v>
      </c>
      <c r="H995" s="281">
        <v>0</v>
      </c>
      <c r="I995" s="281">
        <v>0</v>
      </c>
      <c r="J995" s="281">
        <v>2</v>
      </c>
      <c r="K995" s="281">
        <v>4</v>
      </c>
      <c r="L995" s="281">
        <v>4</v>
      </c>
      <c r="M995" s="281">
        <v>3</v>
      </c>
      <c r="N995" s="281">
        <v>1</v>
      </c>
      <c r="O995" s="281" t="s">
        <v>356</v>
      </c>
      <c r="P995" s="281">
        <v>0</v>
      </c>
      <c r="Q995" s="281">
        <v>3</v>
      </c>
      <c r="R995" s="281">
        <v>0</v>
      </c>
      <c r="S995" s="281">
        <v>1</v>
      </c>
      <c r="T995" s="281">
        <v>1</v>
      </c>
    </row>
    <row r="996" spans="1:20" x14ac:dyDescent="0.2">
      <c r="A996" s="278" t="s">
        <v>1985</v>
      </c>
      <c r="B996" s="281" t="s">
        <v>356</v>
      </c>
      <c r="C996" s="281" t="s">
        <v>356</v>
      </c>
      <c r="D996" s="281" t="s">
        <v>356</v>
      </c>
      <c r="E996" s="281" t="s">
        <v>356</v>
      </c>
      <c r="F996" s="281" t="s">
        <v>356</v>
      </c>
      <c r="G996" s="281">
        <v>0</v>
      </c>
      <c r="H996" s="281">
        <v>21</v>
      </c>
      <c r="I996" s="281">
        <v>0</v>
      </c>
      <c r="J996" s="281" t="s">
        <v>356</v>
      </c>
      <c r="K996" s="281" t="s">
        <v>356</v>
      </c>
      <c r="L996" s="281">
        <v>11</v>
      </c>
      <c r="M996" s="281" t="s">
        <v>356</v>
      </c>
      <c r="N996" s="281">
        <v>2</v>
      </c>
      <c r="O996" s="281" t="s">
        <v>356</v>
      </c>
      <c r="P996" s="281">
        <v>3</v>
      </c>
      <c r="Q996" s="281">
        <v>21</v>
      </c>
      <c r="R996" s="281">
        <v>2</v>
      </c>
      <c r="S996" s="281">
        <v>0</v>
      </c>
      <c r="T996" s="281">
        <v>1</v>
      </c>
    </row>
    <row r="997" spans="1:20" x14ac:dyDescent="0.2">
      <c r="A997" s="278" t="s">
        <v>1993</v>
      </c>
      <c r="B997" s="281" t="s">
        <v>356</v>
      </c>
      <c r="C997" s="281" t="s">
        <v>356</v>
      </c>
      <c r="D997" s="281" t="s">
        <v>356</v>
      </c>
      <c r="E997" s="281" t="s">
        <v>356</v>
      </c>
      <c r="F997" s="281" t="s">
        <v>356</v>
      </c>
      <c r="G997" s="281">
        <v>54</v>
      </c>
      <c r="H997" s="281">
        <v>0</v>
      </c>
      <c r="I997" s="281">
        <v>0</v>
      </c>
      <c r="J997" s="281" t="s">
        <v>356</v>
      </c>
      <c r="K997" s="281" t="s">
        <v>356</v>
      </c>
      <c r="L997" s="281">
        <v>2</v>
      </c>
      <c r="M997" s="281">
        <v>13</v>
      </c>
      <c r="N997" s="281">
        <v>2</v>
      </c>
      <c r="O997" s="281">
        <v>8</v>
      </c>
      <c r="P997" s="281">
        <v>4</v>
      </c>
      <c r="Q997" s="281">
        <v>2</v>
      </c>
      <c r="R997" s="281">
        <v>1</v>
      </c>
      <c r="S997" s="281">
        <v>1</v>
      </c>
      <c r="T997" s="281">
        <v>1</v>
      </c>
    </row>
    <row r="998" spans="1:20" x14ac:dyDescent="0.2">
      <c r="A998" s="278" t="s">
        <v>2009</v>
      </c>
      <c r="B998" s="281" t="s">
        <v>356</v>
      </c>
      <c r="C998" s="281" t="s">
        <v>356</v>
      </c>
      <c r="D998" s="281" t="s">
        <v>356</v>
      </c>
      <c r="E998" s="281" t="s">
        <v>356</v>
      </c>
      <c r="F998" s="281">
        <v>56</v>
      </c>
      <c r="G998" s="281">
        <v>0</v>
      </c>
      <c r="H998" s="281">
        <v>267</v>
      </c>
      <c r="I998" s="281">
        <v>0</v>
      </c>
      <c r="J998" s="281" t="s">
        <v>356</v>
      </c>
      <c r="K998" s="281">
        <v>11</v>
      </c>
      <c r="L998" s="281">
        <v>56</v>
      </c>
      <c r="M998" s="281">
        <v>20</v>
      </c>
      <c r="N998" s="281">
        <v>3</v>
      </c>
      <c r="O998" s="281">
        <v>3</v>
      </c>
      <c r="P998" s="281">
        <v>1</v>
      </c>
      <c r="Q998" s="281">
        <v>9</v>
      </c>
      <c r="R998" s="281">
        <v>1</v>
      </c>
      <c r="S998" s="281">
        <v>1</v>
      </c>
      <c r="T998" s="281">
        <v>1</v>
      </c>
    </row>
    <row r="999" spans="1:20" x14ac:dyDescent="0.2">
      <c r="A999" s="278" t="s">
        <v>2048</v>
      </c>
      <c r="B999" s="281" t="s">
        <v>356</v>
      </c>
      <c r="C999" s="281" t="s">
        <v>356</v>
      </c>
      <c r="D999" s="281" t="s">
        <v>356</v>
      </c>
      <c r="E999" s="281" t="s">
        <v>356</v>
      </c>
      <c r="F999" s="281">
        <v>10</v>
      </c>
      <c r="G999" s="281">
        <v>22</v>
      </c>
      <c r="H999" s="281">
        <v>0</v>
      </c>
      <c r="I999" s="281">
        <v>11</v>
      </c>
      <c r="J999" s="281" t="s">
        <v>356</v>
      </c>
      <c r="K999" s="281">
        <v>12</v>
      </c>
      <c r="L999" s="281">
        <v>17</v>
      </c>
      <c r="M999" s="281">
        <v>2</v>
      </c>
      <c r="N999" s="281" t="s">
        <v>356</v>
      </c>
      <c r="O999" s="281" t="s">
        <v>356</v>
      </c>
      <c r="P999" s="281" t="s">
        <v>356</v>
      </c>
      <c r="Q999" s="281">
        <v>4</v>
      </c>
      <c r="R999" s="281">
        <v>0</v>
      </c>
      <c r="S999" s="281" t="s">
        <v>356</v>
      </c>
      <c r="T999" s="281">
        <v>0</v>
      </c>
    </row>
    <row r="1000" spans="1:20" x14ac:dyDescent="0.2">
      <c r="A1000" s="278" t="s">
        <v>1932</v>
      </c>
      <c r="B1000" s="281" t="s">
        <v>356</v>
      </c>
      <c r="C1000" s="281" t="s">
        <v>356</v>
      </c>
      <c r="D1000" s="281" t="s">
        <v>356</v>
      </c>
      <c r="E1000" s="281" t="s">
        <v>356</v>
      </c>
      <c r="F1000" s="281" t="s">
        <v>356</v>
      </c>
      <c r="G1000" s="281">
        <v>0</v>
      </c>
      <c r="H1000" s="281">
        <v>0</v>
      </c>
      <c r="I1000" s="281">
        <v>0</v>
      </c>
      <c r="J1000" s="281">
        <v>1</v>
      </c>
      <c r="K1000" s="281" t="s">
        <v>356</v>
      </c>
      <c r="L1000" s="281">
        <v>1</v>
      </c>
      <c r="M1000" s="281" t="s">
        <v>356</v>
      </c>
      <c r="N1000" s="281" t="s">
        <v>356</v>
      </c>
      <c r="O1000" s="281">
        <v>2</v>
      </c>
      <c r="P1000" s="281">
        <v>0</v>
      </c>
      <c r="Q1000" s="281">
        <v>601</v>
      </c>
      <c r="R1000" s="281">
        <v>0</v>
      </c>
      <c r="S1000" s="281">
        <v>24</v>
      </c>
      <c r="T1000" s="281">
        <v>0</v>
      </c>
    </row>
    <row r="1001" spans="1:20" x14ac:dyDescent="0.2">
      <c r="A1001" s="278" t="s">
        <v>1980</v>
      </c>
      <c r="B1001" s="281" t="s">
        <v>356</v>
      </c>
      <c r="C1001" s="281" t="s">
        <v>356</v>
      </c>
      <c r="D1001" s="281" t="s">
        <v>356</v>
      </c>
      <c r="E1001" s="281" t="s">
        <v>356</v>
      </c>
      <c r="F1001" s="281" t="s">
        <v>356</v>
      </c>
      <c r="G1001" s="281">
        <v>21</v>
      </c>
      <c r="H1001" s="281">
        <v>56</v>
      </c>
      <c r="I1001" s="281">
        <v>104</v>
      </c>
      <c r="J1001" s="281" t="s">
        <v>356</v>
      </c>
      <c r="K1001" s="281" t="s">
        <v>356</v>
      </c>
      <c r="L1001" s="281" t="s">
        <v>356</v>
      </c>
      <c r="M1001" s="281" t="s">
        <v>356</v>
      </c>
      <c r="N1001" s="281">
        <v>3</v>
      </c>
      <c r="O1001" s="281">
        <v>12</v>
      </c>
      <c r="P1001" s="281">
        <v>15</v>
      </c>
      <c r="Q1001" s="281">
        <v>146</v>
      </c>
      <c r="R1001" s="281">
        <v>3</v>
      </c>
      <c r="S1001" s="281">
        <v>14</v>
      </c>
      <c r="T1001" s="281">
        <v>0</v>
      </c>
    </row>
    <row r="1002" spans="1:20" x14ac:dyDescent="0.2">
      <c r="A1002" s="278" t="s">
        <v>2026</v>
      </c>
      <c r="B1002" s="281">
        <v>2</v>
      </c>
      <c r="C1002" s="281" t="s">
        <v>356</v>
      </c>
      <c r="D1002" s="281" t="s">
        <v>356</v>
      </c>
      <c r="E1002" s="281" t="s">
        <v>356</v>
      </c>
      <c r="F1002" s="281" t="s">
        <v>356</v>
      </c>
      <c r="G1002" s="281">
        <v>1</v>
      </c>
      <c r="H1002" s="281">
        <v>0</v>
      </c>
      <c r="I1002" s="281">
        <v>0</v>
      </c>
      <c r="J1002" s="281" t="s">
        <v>356</v>
      </c>
      <c r="K1002" s="281" t="s">
        <v>356</v>
      </c>
      <c r="L1002" s="281">
        <v>6</v>
      </c>
      <c r="M1002" s="281" t="s">
        <v>356</v>
      </c>
      <c r="N1002" s="281">
        <v>1</v>
      </c>
      <c r="O1002" s="281" t="s">
        <v>356</v>
      </c>
      <c r="P1002" s="281">
        <v>0</v>
      </c>
      <c r="Q1002" s="281" t="s">
        <v>356</v>
      </c>
      <c r="R1002" s="281" t="s">
        <v>356</v>
      </c>
      <c r="S1002" s="281" t="s">
        <v>356</v>
      </c>
      <c r="T1002" s="281">
        <v>0</v>
      </c>
    </row>
    <row r="1003" spans="1:20" x14ac:dyDescent="0.2">
      <c r="A1003" s="278" t="s">
        <v>2031</v>
      </c>
      <c r="B1003" s="281" t="s">
        <v>356</v>
      </c>
      <c r="C1003" s="281" t="s">
        <v>356</v>
      </c>
      <c r="D1003" s="281" t="s">
        <v>356</v>
      </c>
      <c r="E1003" s="281" t="s">
        <v>356</v>
      </c>
      <c r="F1003" s="281" t="s">
        <v>356</v>
      </c>
      <c r="G1003" s="281" t="s">
        <v>356</v>
      </c>
      <c r="H1003" s="281" t="s">
        <v>356</v>
      </c>
      <c r="I1003" s="281" t="s">
        <v>356</v>
      </c>
      <c r="J1003" s="281" t="s">
        <v>356</v>
      </c>
      <c r="K1003" s="281" t="s">
        <v>356</v>
      </c>
      <c r="L1003" s="281" t="s">
        <v>356</v>
      </c>
      <c r="M1003" s="281" t="s">
        <v>356</v>
      </c>
      <c r="N1003" s="281" t="s">
        <v>356</v>
      </c>
      <c r="O1003" s="281" t="s">
        <v>356</v>
      </c>
      <c r="P1003" s="281" t="s">
        <v>356</v>
      </c>
      <c r="Q1003" s="281" t="s">
        <v>356</v>
      </c>
      <c r="R1003" s="281" t="s">
        <v>356</v>
      </c>
      <c r="S1003" s="281" t="s">
        <v>356</v>
      </c>
      <c r="T1003" s="281">
        <v>0</v>
      </c>
    </row>
    <row r="1004" spans="1:20" x14ac:dyDescent="0.2">
      <c r="A1004" s="278" t="s">
        <v>1863</v>
      </c>
      <c r="B1004" s="281" t="s">
        <v>356</v>
      </c>
      <c r="C1004" s="281" t="s">
        <v>356</v>
      </c>
      <c r="D1004" s="281" t="s">
        <v>356</v>
      </c>
      <c r="E1004" s="281" t="s">
        <v>356</v>
      </c>
      <c r="F1004" s="281" t="s">
        <v>356</v>
      </c>
      <c r="G1004" s="281">
        <v>0</v>
      </c>
      <c r="H1004" s="281">
        <v>0</v>
      </c>
      <c r="I1004" s="281">
        <v>0</v>
      </c>
      <c r="J1004" s="281" t="s">
        <v>356</v>
      </c>
      <c r="K1004" s="281" t="s">
        <v>356</v>
      </c>
      <c r="L1004" s="281">
        <v>1</v>
      </c>
      <c r="M1004" s="281">
        <v>1</v>
      </c>
      <c r="N1004" s="281" t="s">
        <v>356</v>
      </c>
      <c r="O1004" s="281" t="s">
        <v>356</v>
      </c>
      <c r="P1004" s="281" t="s">
        <v>356</v>
      </c>
      <c r="Q1004" s="281" t="s">
        <v>356</v>
      </c>
      <c r="R1004" s="281" t="s">
        <v>356</v>
      </c>
      <c r="S1004" s="281" t="s">
        <v>356</v>
      </c>
      <c r="T1004" s="281" t="s">
        <v>356</v>
      </c>
    </row>
    <row r="1005" spans="1:20" x14ac:dyDescent="0.2">
      <c r="A1005" s="278" t="s">
        <v>1898</v>
      </c>
      <c r="B1005" s="281" t="s">
        <v>356</v>
      </c>
      <c r="C1005" s="281" t="s">
        <v>356</v>
      </c>
      <c r="D1005" s="281" t="s">
        <v>356</v>
      </c>
      <c r="E1005" s="281" t="s">
        <v>356</v>
      </c>
      <c r="F1005" s="281" t="s">
        <v>356</v>
      </c>
      <c r="G1005" s="281">
        <v>0</v>
      </c>
      <c r="H1005" s="281">
        <v>0</v>
      </c>
      <c r="I1005" s="281">
        <v>0</v>
      </c>
      <c r="J1005" s="281" t="s">
        <v>356</v>
      </c>
      <c r="K1005" s="281" t="s">
        <v>356</v>
      </c>
      <c r="L1005" s="281" t="s">
        <v>356</v>
      </c>
      <c r="M1005" s="281" t="s">
        <v>356</v>
      </c>
      <c r="N1005" s="281" t="s">
        <v>356</v>
      </c>
      <c r="O1005" s="281">
        <v>2</v>
      </c>
      <c r="P1005" s="281" t="s">
        <v>356</v>
      </c>
      <c r="Q1005" s="281">
        <v>1</v>
      </c>
      <c r="R1005" s="281">
        <v>1</v>
      </c>
      <c r="S1005" s="281" t="s">
        <v>356</v>
      </c>
      <c r="T1005" s="281" t="s">
        <v>356</v>
      </c>
    </row>
    <row r="1006" spans="1:20" x14ac:dyDescent="0.2">
      <c r="A1006" s="278" t="s">
        <v>1909</v>
      </c>
      <c r="B1006" s="281" t="s">
        <v>356</v>
      </c>
      <c r="C1006" s="281" t="s">
        <v>356</v>
      </c>
      <c r="D1006" s="281" t="s">
        <v>356</v>
      </c>
      <c r="E1006" s="281" t="s">
        <v>356</v>
      </c>
      <c r="F1006" s="281" t="s">
        <v>356</v>
      </c>
      <c r="G1006" s="281">
        <v>0</v>
      </c>
      <c r="H1006" s="281">
        <v>0</v>
      </c>
      <c r="I1006" s="281">
        <v>0</v>
      </c>
      <c r="J1006" s="281" t="s">
        <v>356</v>
      </c>
      <c r="K1006" s="281" t="s">
        <v>356</v>
      </c>
      <c r="L1006" s="281" t="s">
        <v>356</v>
      </c>
      <c r="M1006" s="281" t="s">
        <v>356</v>
      </c>
      <c r="N1006" s="281" t="s">
        <v>356</v>
      </c>
      <c r="O1006" s="281" t="s">
        <v>356</v>
      </c>
      <c r="P1006" s="281" t="s">
        <v>356</v>
      </c>
      <c r="Q1006" s="281" t="s">
        <v>356</v>
      </c>
      <c r="R1006" s="281" t="s">
        <v>356</v>
      </c>
      <c r="S1006" s="281" t="s">
        <v>356</v>
      </c>
      <c r="T1006" s="281" t="s">
        <v>356</v>
      </c>
    </row>
    <row r="1007" spans="1:20" x14ac:dyDescent="0.2">
      <c r="A1007" s="278" t="s">
        <v>1912</v>
      </c>
      <c r="B1007" s="281" t="s">
        <v>356</v>
      </c>
      <c r="C1007" s="281" t="s">
        <v>356</v>
      </c>
      <c r="D1007" s="281" t="s">
        <v>356</v>
      </c>
      <c r="E1007" s="281" t="s">
        <v>356</v>
      </c>
      <c r="F1007" s="281" t="s">
        <v>356</v>
      </c>
      <c r="G1007" s="281">
        <v>0</v>
      </c>
      <c r="H1007" s="281">
        <v>0</v>
      </c>
      <c r="I1007" s="281">
        <v>0</v>
      </c>
      <c r="J1007" s="281" t="s">
        <v>356</v>
      </c>
      <c r="K1007" s="281" t="s">
        <v>356</v>
      </c>
      <c r="L1007" s="281" t="s">
        <v>356</v>
      </c>
      <c r="M1007" s="281" t="s">
        <v>356</v>
      </c>
      <c r="N1007" s="281" t="s">
        <v>356</v>
      </c>
      <c r="O1007" s="281" t="s">
        <v>356</v>
      </c>
      <c r="P1007" s="281">
        <v>11</v>
      </c>
      <c r="Q1007" s="281">
        <v>0</v>
      </c>
      <c r="R1007" s="281">
        <v>0</v>
      </c>
      <c r="S1007" s="281" t="s">
        <v>356</v>
      </c>
      <c r="T1007" s="281" t="s">
        <v>356</v>
      </c>
    </row>
    <row r="1008" spans="1:20" x14ac:dyDescent="0.2">
      <c r="A1008" s="278" t="s">
        <v>1972</v>
      </c>
      <c r="B1008" s="281" t="s">
        <v>356</v>
      </c>
      <c r="C1008" s="281" t="s">
        <v>356</v>
      </c>
      <c r="D1008" s="281" t="s">
        <v>356</v>
      </c>
      <c r="E1008" s="281" t="s">
        <v>356</v>
      </c>
      <c r="F1008" s="281" t="s">
        <v>356</v>
      </c>
      <c r="G1008" s="281" t="s">
        <v>356</v>
      </c>
      <c r="H1008" s="281" t="s">
        <v>356</v>
      </c>
      <c r="I1008" s="281" t="s">
        <v>356</v>
      </c>
      <c r="J1008" s="281" t="s">
        <v>356</v>
      </c>
      <c r="K1008" s="281" t="s">
        <v>356</v>
      </c>
      <c r="L1008" s="281" t="s">
        <v>356</v>
      </c>
      <c r="M1008" s="281" t="s">
        <v>356</v>
      </c>
      <c r="N1008" s="281" t="s">
        <v>356</v>
      </c>
      <c r="O1008" s="281" t="s">
        <v>356</v>
      </c>
      <c r="P1008" s="281">
        <v>0</v>
      </c>
      <c r="Q1008" s="281" t="s">
        <v>356</v>
      </c>
      <c r="R1008" s="281">
        <v>4715</v>
      </c>
      <c r="S1008" s="281" t="s">
        <v>356</v>
      </c>
      <c r="T1008" s="281" t="s">
        <v>356</v>
      </c>
    </row>
    <row r="1009" spans="1:20" x14ac:dyDescent="0.2">
      <c r="A1009" s="278" t="s">
        <v>1999</v>
      </c>
      <c r="B1009" s="281" t="s">
        <v>356</v>
      </c>
      <c r="C1009" s="281" t="s">
        <v>356</v>
      </c>
      <c r="D1009" s="281" t="s">
        <v>356</v>
      </c>
      <c r="E1009" s="281" t="s">
        <v>356</v>
      </c>
      <c r="F1009" s="281" t="s">
        <v>356</v>
      </c>
      <c r="G1009" s="281">
        <v>0</v>
      </c>
      <c r="H1009" s="281">
        <v>0</v>
      </c>
      <c r="I1009" s="281">
        <v>0</v>
      </c>
      <c r="J1009" s="281">
        <v>3</v>
      </c>
      <c r="K1009" s="281" t="s">
        <v>356</v>
      </c>
      <c r="L1009" s="281" t="s">
        <v>356</v>
      </c>
      <c r="M1009" s="281" t="s">
        <v>356</v>
      </c>
      <c r="N1009" s="281" t="s">
        <v>356</v>
      </c>
      <c r="O1009" s="281" t="s">
        <v>356</v>
      </c>
      <c r="P1009" s="281" t="s">
        <v>356</v>
      </c>
      <c r="Q1009" s="281" t="s">
        <v>356</v>
      </c>
      <c r="R1009" s="281">
        <v>0</v>
      </c>
      <c r="S1009" s="281" t="s">
        <v>356</v>
      </c>
      <c r="T1009" s="281" t="s">
        <v>356</v>
      </c>
    </row>
    <row r="1010" spans="1:20" x14ac:dyDescent="0.2">
      <c r="A1010" s="278" t="s">
        <v>2001</v>
      </c>
      <c r="B1010" s="281" t="s">
        <v>356</v>
      </c>
      <c r="C1010" s="281" t="s">
        <v>356</v>
      </c>
      <c r="D1010" s="281" t="s">
        <v>356</v>
      </c>
      <c r="E1010" s="281" t="s">
        <v>356</v>
      </c>
      <c r="F1010" s="281" t="s">
        <v>356</v>
      </c>
      <c r="G1010" s="281">
        <v>0</v>
      </c>
      <c r="H1010" s="281">
        <v>0</v>
      </c>
      <c r="I1010" s="281">
        <v>0</v>
      </c>
      <c r="J1010" s="281" t="s">
        <v>356</v>
      </c>
      <c r="K1010" s="281" t="s">
        <v>356</v>
      </c>
      <c r="L1010" s="281" t="s">
        <v>356</v>
      </c>
      <c r="M1010" s="281" t="s">
        <v>356</v>
      </c>
      <c r="N1010" s="281" t="s">
        <v>356</v>
      </c>
      <c r="O1010" s="281" t="s">
        <v>356</v>
      </c>
      <c r="P1010" s="281" t="s">
        <v>356</v>
      </c>
      <c r="Q1010" s="281" t="s">
        <v>356</v>
      </c>
      <c r="R1010" s="281">
        <v>0</v>
      </c>
      <c r="S1010" s="281" t="s">
        <v>356</v>
      </c>
      <c r="T1010" s="281" t="s">
        <v>356</v>
      </c>
    </row>
    <row r="1011" spans="1:20" x14ac:dyDescent="0.2">
      <c r="A1011" s="278" t="s">
        <v>2006</v>
      </c>
      <c r="B1011" s="281" t="s">
        <v>356</v>
      </c>
      <c r="C1011" s="281" t="s">
        <v>356</v>
      </c>
      <c r="D1011" s="281" t="s">
        <v>356</v>
      </c>
      <c r="E1011" s="281" t="s">
        <v>356</v>
      </c>
      <c r="F1011" s="281" t="s">
        <v>356</v>
      </c>
      <c r="G1011" s="281">
        <v>2</v>
      </c>
      <c r="H1011" s="281">
        <v>2</v>
      </c>
      <c r="I1011" s="281">
        <v>2</v>
      </c>
      <c r="J1011" s="281" t="s">
        <v>356</v>
      </c>
      <c r="K1011" s="281" t="s">
        <v>356</v>
      </c>
      <c r="L1011" s="281" t="s">
        <v>356</v>
      </c>
      <c r="M1011" s="281" t="s">
        <v>356</v>
      </c>
      <c r="N1011" s="281" t="s">
        <v>356</v>
      </c>
      <c r="O1011" s="281" t="s">
        <v>356</v>
      </c>
      <c r="P1011" s="281">
        <v>0</v>
      </c>
      <c r="Q1011" s="281">
        <v>1</v>
      </c>
      <c r="R1011" s="281">
        <v>1</v>
      </c>
      <c r="S1011" s="281">
        <v>0</v>
      </c>
      <c r="T1011" s="281" t="s">
        <v>356</v>
      </c>
    </row>
    <row r="1012" spans="1:20" x14ac:dyDescent="0.2">
      <c r="A1012" s="278" t="s">
        <v>2043</v>
      </c>
      <c r="B1012" s="281" t="s">
        <v>356</v>
      </c>
      <c r="C1012" s="281" t="s">
        <v>356</v>
      </c>
      <c r="D1012" s="281" t="s">
        <v>356</v>
      </c>
      <c r="E1012" s="281">
        <v>9</v>
      </c>
      <c r="F1012" s="281">
        <v>1</v>
      </c>
      <c r="G1012" s="281">
        <v>0</v>
      </c>
      <c r="H1012" s="281">
        <v>0</v>
      </c>
      <c r="I1012" s="281">
        <v>0</v>
      </c>
      <c r="J1012" s="281">
        <v>4</v>
      </c>
      <c r="K1012" s="281" t="s">
        <v>356</v>
      </c>
      <c r="L1012" s="281">
        <v>19</v>
      </c>
      <c r="M1012" s="281" t="s">
        <v>356</v>
      </c>
      <c r="N1012" s="281" t="s">
        <v>356</v>
      </c>
      <c r="O1012" s="281" t="s">
        <v>356</v>
      </c>
      <c r="P1012" s="281" t="s">
        <v>356</v>
      </c>
      <c r="Q1012" s="281">
        <v>78</v>
      </c>
      <c r="R1012" s="281">
        <v>106</v>
      </c>
      <c r="S1012" s="281">
        <v>7</v>
      </c>
      <c r="T1012" s="281" t="s">
        <v>356</v>
      </c>
    </row>
    <row r="1013" spans="1:20" x14ac:dyDescent="0.2">
      <c r="A1013" s="278" t="s">
        <v>2021</v>
      </c>
      <c r="B1013" s="281" t="s">
        <v>356</v>
      </c>
      <c r="C1013" s="281" t="s">
        <v>356</v>
      </c>
      <c r="D1013" s="281" t="s">
        <v>356</v>
      </c>
      <c r="E1013" s="281" t="s">
        <v>356</v>
      </c>
      <c r="F1013" s="281" t="s">
        <v>356</v>
      </c>
      <c r="G1013" s="281">
        <v>1</v>
      </c>
      <c r="H1013" s="281">
        <v>0</v>
      </c>
      <c r="I1013" s="281">
        <v>0</v>
      </c>
      <c r="J1013" s="281" t="s">
        <v>356</v>
      </c>
      <c r="K1013" s="281">
        <v>6</v>
      </c>
      <c r="L1013" s="281" t="s">
        <v>356</v>
      </c>
      <c r="M1013" s="281">
        <v>1</v>
      </c>
      <c r="N1013" s="281" t="s">
        <v>356</v>
      </c>
      <c r="O1013" s="281" t="s">
        <v>356</v>
      </c>
      <c r="P1013" s="281" t="s">
        <v>356</v>
      </c>
      <c r="Q1013" s="281" t="s">
        <v>356</v>
      </c>
      <c r="R1013" s="281" t="s">
        <v>356</v>
      </c>
      <c r="S1013" s="281">
        <v>0</v>
      </c>
      <c r="T1013" s="281" t="s">
        <v>356</v>
      </c>
    </row>
    <row r="1014" spans="1:20" x14ac:dyDescent="0.2">
      <c r="A1014" s="278" t="s">
        <v>2028</v>
      </c>
      <c r="B1014" s="281" t="s">
        <v>356</v>
      </c>
      <c r="C1014" s="281" t="s">
        <v>356</v>
      </c>
      <c r="D1014" s="281" t="s">
        <v>356</v>
      </c>
      <c r="E1014" s="281">
        <v>6</v>
      </c>
      <c r="F1014" s="281" t="s">
        <v>356</v>
      </c>
      <c r="G1014" s="281">
        <v>1</v>
      </c>
      <c r="H1014" s="281">
        <v>0</v>
      </c>
      <c r="I1014" s="281">
        <v>0</v>
      </c>
      <c r="J1014" s="281">
        <v>1</v>
      </c>
      <c r="K1014" s="281">
        <v>1</v>
      </c>
      <c r="L1014" s="281">
        <v>1</v>
      </c>
      <c r="M1014" s="281" t="s">
        <v>356</v>
      </c>
      <c r="N1014" s="281" t="s">
        <v>356</v>
      </c>
      <c r="O1014" s="281" t="s">
        <v>356</v>
      </c>
      <c r="P1014" s="281" t="s">
        <v>356</v>
      </c>
      <c r="Q1014" s="281" t="s">
        <v>356</v>
      </c>
      <c r="R1014" s="281" t="s">
        <v>356</v>
      </c>
      <c r="S1014" s="281" t="s">
        <v>356</v>
      </c>
      <c r="T1014" s="281" t="s">
        <v>356</v>
      </c>
    </row>
    <row r="1015" spans="1:20" x14ac:dyDescent="0.2">
      <c r="A1015" s="278" t="s">
        <v>2039</v>
      </c>
      <c r="B1015" s="281" t="s">
        <v>356</v>
      </c>
      <c r="C1015" s="281" t="s">
        <v>356</v>
      </c>
      <c r="D1015" s="281" t="s">
        <v>356</v>
      </c>
      <c r="E1015" s="281" t="s">
        <v>356</v>
      </c>
      <c r="F1015" s="281" t="s">
        <v>356</v>
      </c>
      <c r="G1015" s="281" t="s">
        <v>356</v>
      </c>
      <c r="H1015" s="281" t="s">
        <v>356</v>
      </c>
      <c r="I1015" s="281" t="s">
        <v>356</v>
      </c>
      <c r="J1015" s="281" t="s">
        <v>356</v>
      </c>
      <c r="K1015" s="281" t="s">
        <v>356</v>
      </c>
      <c r="L1015" s="281" t="s">
        <v>356</v>
      </c>
      <c r="M1015" s="281" t="s">
        <v>356</v>
      </c>
      <c r="N1015" s="281" t="s">
        <v>356</v>
      </c>
      <c r="O1015" s="281" t="s">
        <v>356</v>
      </c>
      <c r="P1015" s="281" t="s">
        <v>356</v>
      </c>
      <c r="Q1015" s="281">
        <v>1</v>
      </c>
      <c r="R1015" s="281">
        <v>1</v>
      </c>
      <c r="S1015" s="281" t="s">
        <v>356</v>
      </c>
      <c r="T1015" s="281" t="s">
        <v>356</v>
      </c>
    </row>
    <row r="1016" spans="1:20" x14ac:dyDescent="0.2">
      <c r="A1016" s="278" t="s">
        <v>2045</v>
      </c>
      <c r="B1016" s="281" t="s">
        <v>356</v>
      </c>
      <c r="C1016" s="281" t="s">
        <v>356</v>
      </c>
      <c r="D1016" s="281" t="s">
        <v>356</v>
      </c>
      <c r="E1016" s="281" t="s">
        <v>356</v>
      </c>
      <c r="F1016" s="281">
        <v>5</v>
      </c>
      <c r="G1016" s="281">
        <v>13</v>
      </c>
      <c r="H1016" s="281">
        <v>4</v>
      </c>
      <c r="I1016" s="281">
        <v>7</v>
      </c>
      <c r="J1016" s="281">
        <v>3</v>
      </c>
      <c r="K1016" s="281">
        <v>13</v>
      </c>
      <c r="L1016" s="281">
        <v>1</v>
      </c>
      <c r="M1016" s="281" t="s">
        <v>356</v>
      </c>
      <c r="N1016" s="281">
        <v>4</v>
      </c>
      <c r="O1016" s="281">
        <v>1</v>
      </c>
      <c r="P1016" s="281" t="s">
        <v>356</v>
      </c>
      <c r="Q1016" s="281">
        <v>28</v>
      </c>
      <c r="R1016" s="281">
        <v>20</v>
      </c>
      <c r="S1016" s="281">
        <v>57</v>
      </c>
      <c r="T1016" s="281" t="s">
        <v>356</v>
      </c>
    </row>
    <row r="1019" spans="1:20" x14ac:dyDescent="0.2">
      <c r="A1019" s="274" t="s">
        <v>2046</v>
      </c>
    </row>
    <row r="1020" spans="1:20" x14ac:dyDescent="0.2">
      <c r="A1020" s="279" t="s">
        <v>1804</v>
      </c>
      <c r="B1020" s="279" t="s">
        <v>18</v>
      </c>
      <c r="C1020" s="279" t="s">
        <v>17</v>
      </c>
      <c r="D1020" s="279" t="s">
        <v>16</v>
      </c>
      <c r="E1020" s="279" t="s">
        <v>15</v>
      </c>
      <c r="F1020" s="279" t="s">
        <v>14</v>
      </c>
      <c r="G1020" s="279" t="s">
        <v>13</v>
      </c>
      <c r="H1020" s="279" t="s">
        <v>12</v>
      </c>
      <c r="I1020" s="279" t="s">
        <v>11</v>
      </c>
      <c r="J1020" s="279" t="s">
        <v>10</v>
      </c>
      <c r="K1020" s="279" t="s">
        <v>9</v>
      </c>
      <c r="L1020" s="279" t="s">
        <v>8</v>
      </c>
      <c r="M1020" s="279" t="s">
        <v>7</v>
      </c>
      <c r="N1020" s="279" t="s">
        <v>6</v>
      </c>
      <c r="O1020" s="279" t="s">
        <v>5</v>
      </c>
      <c r="P1020" s="279" t="s">
        <v>4</v>
      </c>
      <c r="Q1020" s="279" t="s">
        <v>3</v>
      </c>
      <c r="R1020" s="279" t="s">
        <v>2</v>
      </c>
      <c r="S1020" s="279" t="s">
        <v>1</v>
      </c>
      <c r="T1020" s="279" t="s">
        <v>0</v>
      </c>
    </row>
    <row r="1021" spans="1:20" x14ac:dyDescent="0.2">
      <c r="A1021" s="280" t="s">
        <v>1805</v>
      </c>
      <c r="B1021" s="281">
        <v>8717238</v>
      </c>
      <c r="C1021" s="281">
        <v>10168079</v>
      </c>
      <c r="D1021" s="281">
        <v>14134188</v>
      </c>
      <c r="E1021" s="281">
        <v>14718251</v>
      </c>
      <c r="F1021" s="281">
        <v>19172745</v>
      </c>
      <c r="G1021" s="281">
        <v>27289879</v>
      </c>
      <c r="H1021" s="281">
        <v>36941949</v>
      </c>
      <c r="I1021" s="281">
        <v>44147945</v>
      </c>
      <c r="J1021" s="281">
        <v>52536718</v>
      </c>
      <c r="K1021" s="281">
        <v>61992655</v>
      </c>
      <c r="L1021" s="281">
        <v>70258614</v>
      </c>
      <c r="M1021" s="281">
        <v>60352046</v>
      </c>
      <c r="N1021" s="281">
        <v>83495623</v>
      </c>
      <c r="O1021" s="281">
        <v>100408463</v>
      </c>
      <c r="P1021" s="281">
        <v>103829337</v>
      </c>
      <c r="Q1021" s="281">
        <v>108993821</v>
      </c>
      <c r="R1021" s="281">
        <v>108509736</v>
      </c>
      <c r="S1021" s="281">
        <v>95430936</v>
      </c>
      <c r="T1021" s="281">
        <v>90579344</v>
      </c>
    </row>
    <row r="1022" spans="1:20" x14ac:dyDescent="0.2">
      <c r="A1022" s="280" t="s">
        <v>1914</v>
      </c>
      <c r="B1022" s="281">
        <v>2634254</v>
      </c>
      <c r="C1022" s="281">
        <v>3264492</v>
      </c>
      <c r="D1022" s="281">
        <v>4078408</v>
      </c>
      <c r="E1022" s="281">
        <v>4840160</v>
      </c>
      <c r="F1022" s="281">
        <v>5196786</v>
      </c>
      <c r="G1022" s="281">
        <v>6969691</v>
      </c>
      <c r="H1022" s="281">
        <v>8899933</v>
      </c>
      <c r="I1022" s="281">
        <v>9643090</v>
      </c>
      <c r="J1022" s="281">
        <v>11485682</v>
      </c>
      <c r="K1022" s="281">
        <v>13967283</v>
      </c>
      <c r="L1022" s="281">
        <v>16805904</v>
      </c>
      <c r="M1022" s="281">
        <v>16204372</v>
      </c>
      <c r="N1022" s="281">
        <v>21787012</v>
      </c>
      <c r="O1022" s="281">
        <v>28717489</v>
      </c>
      <c r="P1022" s="281">
        <v>28668986</v>
      </c>
      <c r="Q1022" s="281">
        <v>32417156</v>
      </c>
      <c r="R1022" s="281">
        <v>33613073</v>
      </c>
      <c r="S1022" s="281">
        <v>29306508</v>
      </c>
      <c r="T1022" s="281">
        <v>28784681</v>
      </c>
    </row>
    <row r="1023" spans="1:20" x14ac:dyDescent="0.2">
      <c r="A1023" s="280" t="s">
        <v>2012</v>
      </c>
      <c r="B1023" s="281">
        <v>1912052</v>
      </c>
      <c r="C1023" s="281">
        <v>2181469</v>
      </c>
      <c r="D1023" s="281">
        <v>2611959</v>
      </c>
      <c r="E1023" s="281">
        <v>3024125</v>
      </c>
      <c r="F1023" s="281">
        <v>3087693</v>
      </c>
      <c r="G1023" s="281">
        <v>3826276</v>
      </c>
      <c r="H1023" s="281">
        <v>5203014</v>
      </c>
      <c r="I1023" s="281">
        <v>5616226</v>
      </c>
      <c r="J1023" s="281">
        <v>6692229</v>
      </c>
      <c r="K1023" s="281">
        <v>8040776</v>
      </c>
      <c r="L1023" s="281">
        <v>9406982</v>
      </c>
      <c r="M1023" s="281">
        <v>8955790</v>
      </c>
      <c r="N1023" s="281">
        <v>11707703</v>
      </c>
      <c r="O1023" s="281">
        <v>14434694</v>
      </c>
      <c r="P1023" s="281">
        <v>15616567</v>
      </c>
      <c r="Q1023" s="281">
        <v>17765141</v>
      </c>
      <c r="R1023" s="281">
        <v>18430760</v>
      </c>
      <c r="S1023" s="281">
        <v>17411304</v>
      </c>
      <c r="T1023" s="281">
        <v>15288329</v>
      </c>
    </row>
    <row r="1024" spans="1:20" x14ac:dyDescent="0.2">
      <c r="A1024" s="280" t="s">
        <v>1964</v>
      </c>
      <c r="B1024" s="281">
        <v>298920</v>
      </c>
      <c r="C1024" s="281">
        <v>299234</v>
      </c>
      <c r="D1024" s="281">
        <v>541028</v>
      </c>
      <c r="E1024" s="281">
        <v>670215</v>
      </c>
      <c r="F1024" s="281">
        <v>833616</v>
      </c>
      <c r="G1024" s="281">
        <v>1492938</v>
      </c>
      <c r="H1024" s="281">
        <v>2176254</v>
      </c>
      <c r="I1024" s="281">
        <v>2678527</v>
      </c>
      <c r="J1024" s="281">
        <v>3417519</v>
      </c>
      <c r="K1024" s="281">
        <v>5111090</v>
      </c>
      <c r="L1024" s="281">
        <v>7164395</v>
      </c>
      <c r="M1024" s="281">
        <v>6476879</v>
      </c>
      <c r="N1024" s="281">
        <v>9184164</v>
      </c>
      <c r="O1024" s="281">
        <v>11966820</v>
      </c>
      <c r="P1024" s="281">
        <v>12607265</v>
      </c>
      <c r="Q1024" s="281">
        <v>12742895</v>
      </c>
      <c r="R1024" s="281">
        <v>12705397</v>
      </c>
      <c r="S1024" s="281">
        <v>10379664</v>
      </c>
      <c r="T1024" s="281">
        <v>10307123</v>
      </c>
    </row>
    <row r="1025" spans="1:20" x14ac:dyDescent="0.2">
      <c r="A1025" s="280" t="s">
        <v>716</v>
      </c>
      <c r="B1025" s="281">
        <v>313469</v>
      </c>
      <c r="C1025" s="281">
        <v>419087</v>
      </c>
      <c r="D1025" s="281">
        <v>587735</v>
      </c>
      <c r="E1025" s="281">
        <v>629288</v>
      </c>
      <c r="F1025" s="281">
        <v>683368</v>
      </c>
      <c r="G1025" s="281">
        <v>859997</v>
      </c>
      <c r="H1025" s="281">
        <v>1333369</v>
      </c>
      <c r="I1025" s="281">
        <v>1801360</v>
      </c>
      <c r="J1025" s="281">
        <v>2132370</v>
      </c>
      <c r="K1025" s="281">
        <v>2841359</v>
      </c>
      <c r="L1025" s="281">
        <v>4023627</v>
      </c>
      <c r="M1025" s="281">
        <v>4266389</v>
      </c>
      <c r="N1025" s="281">
        <v>6601798</v>
      </c>
      <c r="O1025" s="281">
        <v>8892733</v>
      </c>
      <c r="P1025" s="281">
        <v>9166611</v>
      </c>
      <c r="Q1025" s="281">
        <v>10869418</v>
      </c>
      <c r="R1025" s="281">
        <v>10946708</v>
      </c>
      <c r="S1025" s="281">
        <v>8286474</v>
      </c>
      <c r="T1025" s="281">
        <v>8061357</v>
      </c>
    </row>
    <row r="1026" spans="1:20" x14ac:dyDescent="0.2">
      <c r="A1026" s="280" t="s">
        <v>1853</v>
      </c>
      <c r="B1026" s="281">
        <v>147657</v>
      </c>
      <c r="C1026" s="281">
        <v>237512</v>
      </c>
      <c r="D1026" s="281">
        <v>555507</v>
      </c>
      <c r="E1026" s="281">
        <v>479295</v>
      </c>
      <c r="F1026" s="281">
        <v>542715</v>
      </c>
      <c r="G1026" s="281">
        <v>835999</v>
      </c>
      <c r="H1026" s="281">
        <v>1564606</v>
      </c>
      <c r="I1026" s="281">
        <v>2106213</v>
      </c>
      <c r="J1026" s="281">
        <v>2877174</v>
      </c>
      <c r="K1026" s="281">
        <v>3635920</v>
      </c>
      <c r="L1026" s="281">
        <v>5596694</v>
      </c>
      <c r="M1026" s="281">
        <v>4333124</v>
      </c>
      <c r="N1026" s="281">
        <v>6709196</v>
      </c>
      <c r="O1026" s="281">
        <v>9323987</v>
      </c>
      <c r="P1026" s="281">
        <v>11325064</v>
      </c>
      <c r="Q1026" s="281">
        <v>11745472</v>
      </c>
      <c r="R1026" s="281">
        <v>11563138</v>
      </c>
      <c r="S1026" s="281">
        <v>7025827</v>
      </c>
      <c r="T1026" s="281">
        <v>5668990</v>
      </c>
    </row>
    <row r="1027" spans="1:20" x14ac:dyDescent="0.2">
      <c r="A1027" s="280" t="s">
        <v>2050</v>
      </c>
      <c r="B1027" s="282"/>
      <c r="C1027" s="282"/>
      <c r="D1027" s="282"/>
      <c r="E1027" s="281">
        <v>90</v>
      </c>
      <c r="F1027" s="281">
        <v>15</v>
      </c>
      <c r="G1027" s="281">
        <v>88</v>
      </c>
      <c r="H1027" s="281">
        <v>1201</v>
      </c>
      <c r="I1027" s="281">
        <v>3750</v>
      </c>
      <c r="J1027" s="281">
        <v>1916</v>
      </c>
      <c r="K1027" s="281">
        <v>4394</v>
      </c>
      <c r="L1027" s="281">
        <v>5942</v>
      </c>
      <c r="M1027" s="281">
        <v>5849</v>
      </c>
      <c r="N1027" s="281">
        <v>3707</v>
      </c>
      <c r="O1027" s="281">
        <v>138905</v>
      </c>
      <c r="P1027" s="281">
        <v>604171</v>
      </c>
      <c r="Q1027" s="281">
        <v>465045</v>
      </c>
      <c r="R1027" s="281">
        <v>154653</v>
      </c>
      <c r="S1027" s="281">
        <v>115737</v>
      </c>
      <c r="T1027" s="281">
        <v>102800</v>
      </c>
    </row>
  </sheetData>
  <sortState ref="A783:T1003">
    <sortCondition descending="1" ref="T783:T1003"/>
  </sortState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A56"/>
  <sheetViews>
    <sheetView showGridLines="0" topLeftCell="A70" zoomScale="70" zoomScaleNormal="70" workbookViewId="0">
      <selection activeCell="AP105" sqref="AP105"/>
    </sheetView>
  </sheetViews>
  <sheetFormatPr defaultRowHeight="11.4" x14ac:dyDescent="0.2"/>
  <cols>
    <col min="1" max="1" width="3.109375" style="65" customWidth="1"/>
    <col min="2" max="2" width="31.77734375" style="216" customWidth="1"/>
    <col min="3" max="16384" width="8.88671875" style="65"/>
  </cols>
  <sheetData>
    <row r="2" spans="2:27" x14ac:dyDescent="0.2">
      <c r="B2" s="354" t="s">
        <v>2794</v>
      </c>
      <c r="Z2" s="65" t="s">
        <v>2823</v>
      </c>
    </row>
    <row r="3" spans="2:27" s="15" customFormat="1" x14ac:dyDescent="0.2">
      <c r="B3" s="359" t="s">
        <v>45</v>
      </c>
      <c r="C3" s="359">
        <v>35064</v>
      </c>
      <c r="D3" s="359">
        <v>35430</v>
      </c>
      <c r="E3" s="359">
        <v>35795</v>
      </c>
      <c r="F3" s="359">
        <v>36160</v>
      </c>
      <c r="G3" s="359">
        <v>36525</v>
      </c>
      <c r="H3" s="359">
        <v>36891</v>
      </c>
      <c r="I3" s="359">
        <v>37256</v>
      </c>
      <c r="J3" s="359">
        <v>37621</v>
      </c>
      <c r="K3" s="359">
        <v>37986</v>
      </c>
      <c r="L3" s="359">
        <v>38352</v>
      </c>
      <c r="M3" s="359">
        <v>38717</v>
      </c>
      <c r="N3" s="359">
        <v>39082</v>
      </c>
      <c r="O3" s="359">
        <v>39447</v>
      </c>
      <c r="P3" s="359">
        <v>39813</v>
      </c>
      <c r="Q3" s="359">
        <v>40178</v>
      </c>
      <c r="R3" s="359">
        <v>40543</v>
      </c>
      <c r="S3" s="359">
        <v>40908</v>
      </c>
      <c r="T3" s="359">
        <v>41274</v>
      </c>
      <c r="U3" s="359">
        <v>41639</v>
      </c>
      <c r="V3" s="359">
        <v>42004</v>
      </c>
      <c r="W3" s="359">
        <v>42369</v>
      </c>
      <c r="X3" s="359">
        <v>42735</v>
      </c>
      <c r="Y3" s="359">
        <v>43100</v>
      </c>
      <c r="Z3" s="359">
        <v>43465</v>
      </c>
      <c r="AA3" s="359">
        <v>43830</v>
      </c>
    </row>
    <row r="4" spans="2:27" x14ac:dyDescent="0.2">
      <c r="B4" s="355" t="s">
        <v>2799</v>
      </c>
      <c r="C4" s="356">
        <v>324.41109999999998</v>
      </c>
      <c r="D4" s="356">
        <v>377.85190999999998</v>
      </c>
      <c r="E4" s="356">
        <v>487.28514000000001</v>
      </c>
      <c r="F4" s="356">
        <v>616.69745</v>
      </c>
      <c r="G4" s="356">
        <v>725.20871</v>
      </c>
      <c r="H4" s="356">
        <v>998.15290000000005</v>
      </c>
      <c r="I4" s="356">
        <v>1087.66428</v>
      </c>
      <c r="J4" s="356">
        <v>1522.8313000000001</v>
      </c>
      <c r="K4" s="356">
        <v>2275.2022900000002</v>
      </c>
      <c r="L4" s="356">
        <v>3339.72264</v>
      </c>
      <c r="M4" s="356">
        <v>4343.5933299999997</v>
      </c>
      <c r="N4" s="356">
        <v>5684.1451399999996</v>
      </c>
      <c r="O4" s="356">
        <v>6685.4782500000001</v>
      </c>
      <c r="P4" s="356">
        <v>7169.6057899999996</v>
      </c>
      <c r="Q4" s="356">
        <v>6246.7923899999996</v>
      </c>
      <c r="R4" s="356">
        <v>8007.3038800000004</v>
      </c>
      <c r="S4" s="356">
        <v>9155.6757500000003</v>
      </c>
      <c r="T4" s="356">
        <v>10149.98177</v>
      </c>
      <c r="U4" s="356">
        <v>10491.5926</v>
      </c>
      <c r="V4" s="356">
        <v>11101.38385591</v>
      </c>
      <c r="W4" s="356">
        <v>11280.001547620001</v>
      </c>
      <c r="X4" s="356">
        <v>10450.955781590001</v>
      </c>
      <c r="Y4" s="356">
        <v>11801.486898039999</v>
      </c>
      <c r="Z4" s="356">
        <v>13597.960849949999</v>
      </c>
      <c r="AA4" s="356">
        <v>10254.8611</v>
      </c>
    </row>
    <row r="5" spans="2:27" x14ac:dyDescent="0.2">
      <c r="B5" s="355" t="s">
        <v>2800</v>
      </c>
      <c r="C5" s="356">
        <v>207.14563000000001</v>
      </c>
      <c r="D5" s="356">
        <v>179.3545</v>
      </c>
      <c r="E5" s="356">
        <v>214.32587000000001</v>
      </c>
      <c r="F5" s="356">
        <v>230.70561000000001</v>
      </c>
      <c r="G5" s="356">
        <v>241.63573</v>
      </c>
      <c r="H5" s="356">
        <v>286.64062999999999</v>
      </c>
      <c r="I5" s="356">
        <v>291.80032999999997</v>
      </c>
      <c r="J5" s="356">
        <v>327.83080999999999</v>
      </c>
      <c r="K5" s="356">
        <v>443.89634999999998</v>
      </c>
      <c r="L5" s="356">
        <v>557.98172</v>
      </c>
      <c r="M5" s="356">
        <v>1023.3471500000001</v>
      </c>
      <c r="N5" s="356">
        <v>1115.8359800000001</v>
      </c>
      <c r="O5" s="356">
        <v>1418.0997</v>
      </c>
      <c r="P5" s="356">
        <v>1437.95613</v>
      </c>
      <c r="Q5" s="356">
        <v>1482.4639999999999</v>
      </c>
      <c r="R5" s="356">
        <v>1901.97649</v>
      </c>
      <c r="S5" s="356">
        <v>2147.0244299999999</v>
      </c>
      <c r="T5" s="356">
        <v>2232.3403800000001</v>
      </c>
      <c r="U5" s="356">
        <v>2402.5173199999999</v>
      </c>
      <c r="V5" s="356">
        <v>2575.3110205899998</v>
      </c>
      <c r="W5" s="356">
        <v>2780.9129772199999</v>
      </c>
      <c r="X5" s="356">
        <v>2635.4209519599999</v>
      </c>
      <c r="Y5" s="356">
        <v>2634.1234610900001</v>
      </c>
      <c r="Z5" s="356">
        <v>2836.43236437</v>
      </c>
      <c r="AA5" s="356">
        <v>2730.2232600000002</v>
      </c>
    </row>
    <row r="6" spans="2:27" x14ac:dyDescent="0.2">
      <c r="B6" s="355" t="s">
        <v>2051</v>
      </c>
      <c r="C6" s="356">
        <v>208.08967999999999</v>
      </c>
      <c r="D6" s="356">
        <v>224.04909000000001</v>
      </c>
      <c r="E6" s="356">
        <v>295.56067999999999</v>
      </c>
      <c r="F6" s="356">
        <v>362.39039000000002</v>
      </c>
      <c r="G6" s="356">
        <v>403.56196999999997</v>
      </c>
      <c r="H6" s="356">
        <v>490.01810999999998</v>
      </c>
      <c r="I6" s="356">
        <v>484.04915</v>
      </c>
      <c r="J6" s="356">
        <v>625.87258999999995</v>
      </c>
      <c r="K6" s="356">
        <v>721.40081999999995</v>
      </c>
      <c r="L6" s="356">
        <v>874.09004000000004</v>
      </c>
      <c r="M6" s="356">
        <v>1081.3635899999999</v>
      </c>
      <c r="N6" s="356">
        <v>1293.4497899999999</v>
      </c>
      <c r="O6" s="356">
        <v>1531.7957899999999</v>
      </c>
      <c r="P6" s="356">
        <v>1762.0271700000001</v>
      </c>
      <c r="Q6" s="356">
        <v>1438.7114200000001</v>
      </c>
      <c r="R6" s="356">
        <v>1741.70019</v>
      </c>
      <c r="S6" s="356">
        <v>1918.39688</v>
      </c>
      <c r="T6" s="356">
        <v>2157.6277300000002</v>
      </c>
      <c r="U6" s="356">
        <v>2250.3937799999999</v>
      </c>
      <c r="V6" s="356">
        <v>2407.1504277499998</v>
      </c>
      <c r="W6" s="356">
        <v>2856.4943030299996</v>
      </c>
      <c r="X6" s="356">
        <v>2751.1406841000003</v>
      </c>
      <c r="Y6" s="356">
        <v>3108.9941397100001</v>
      </c>
      <c r="Z6" s="356">
        <v>3412.1920690699999</v>
      </c>
      <c r="AA6" s="356">
        <v>2670.8964099999998</v>
      </c>
    </row>
    <row r="7" spans="2:27" x14ac:dyDescent="0.2">
      <c r="B7" s="355" t="s">
        <v>2801</v>
      </c>
      <c r="C7" s="356">
        <v>70.221500000000006</v>
      </c>
      <c r="D7" s="356">
        <v>72.206410000000005</v>
      </c>
      <c r="E7" s="356">
        <v>84.227819999999994</v>
      </c>
      <c r="F7" s="356">
        <v>102.62792</v>
      </c>
      <c r="G7" s="356">
        <v>124.65304</v>
      </c>
      <c r="H7" s="356">
        <v>159.30860999999999</v>
      </c>
      <c r="I7" s="356">
        <v>163.57972000000001</v>
      </c>
      <c r="J7" s="356">
        <v>200.33368999999999</v>
      </c>
      <c r="K7" s="356">
        <v>238.76456999999999</v>
      </c>
      <c r="L7" s="356">
        <v>293.47054000000003</v>
      </c>
      <c r="M7" s="356">
        <v>399.21514000000002</v>
      </c>
      <c r="N7" s="356">
        <v>508.32623000000001</v>
      </c>
      <c r="O7" s="356">
        <v>577.17507999999998</v>
      </c>
      <c r="P7" s="356">
        <v>594.71893999999998</v>
      </c>
      <c r="Q7" s="356">
        <v>526.93575999999996</v>
      </c>
      <c r="R7" s="356">
        <v>641.62932999999998</v>
      </c>
      <c r="S7" s="356">
        <v>814.52511000000004</v>
      </c>
      <c r="T7" s="356">
        <v>1002.04468</v>
      </c>
      <c r="U7" s="356">
        <v>1064.65237</v>
      </c>
      <c r="V7" s="356">
        <v>1129.5939270599999</v>
      </c>
      <c r="W7" s="356">
        <v>1151.23357517</v>
      </c>
      <c r="X7" s="356">
        <v>1038.4302874500002</v>
      </c>
      <c r="Y7" s="356">
        <v>1150.1678429999999</v>
      </c>
      <c r="Z7" s="356">
        <v>1375.19187098</v>
      </c>
      <c r="AA7" s="356">
        <v>1233.38726</v>
      </c>
    </row>
    <row r="8" spans="2:27" x14ac:dyDescent="0.2">
      <c r="B8" s="355" t="s">
        <v>2802</v>
      </c>
      <c r="C8" s="356">
        <v>74.606790000000004</v>
      </c>
      <c r="D8" s="356">
        <v>80.887029999999996</v>
      </c>
      <c r="E8" s="356">
        <v>102.85795</v>
      </c>
      <c r="F8" s="356">
        <v>140.81915000000001</v>
      </c>
      <c r="G8" s="356">
        <v>155.94075000000001</v>
      </c>
      <c r="H8" s="356">
        <v>209.94225</v>
      </c>
      <c r="I8" s="356">
        <v>218.88425000000001</v>
      </c>
      <c r="J8" s="356">
        <v>270.98973999999998</v>
      </c>
      <c r="K8" s="356">
        <v>341.16921000000002</v>
      </c>
      <c r="L8" s="356">
        <v>508.19240000000002</v>
      </c>
      <c r="M8" s="356">
        <v>709.81583999999998</v>
      </c>
      <c r="N8" s="356">
        <v>998.36769000000004</v>
      </c>
      <c r="O8" s="356">
        <v>1186.4219499999999</v>
      </c>
      <c r="P8" s="356">
        <v>1250.3254999999999</v>
      </c>
      <c r="Q8" s="356">
        <v>766.16728000000001</v>
      </c>
      <c r="R8" s="356">
        <v>954.25580000000002</v>
      </c>
      <c r="S8" s="356">
        <v>1100.2908299999999</v>
      </c>
      <c r="T8" s="356">
        <v>1226.0250900000001</v>
      </c>
      <c r="U8" s="356">
        <v>1249.89104</v>
      </c>
      <c r="V8" s="356">
        <v>1381.8067496399999</v>
      </c>
      <c r="W8" s="356">
        <v>1532.6897220699998</v>
      </c>
      <c r="X8" s="356">
        <v>1261.6455088299999</v>
      </c>
      <c r="Y8" s="356">
        <v>1425.2741449399998</v>
      </c>
      <c r="Z8" s="356">
        <v>1566.68145551</v>
      </c>
      <c r="AA8" s="356">
        <v>1159.3416199999999</v>
      </c>
    </row>
    <row r="9" spans="2:27" x14ac:dyDescent="0.2">
      <c r="B9" s="355" t="s">
        <v>2803</v>
      </c>
      <c r="C9" s="356">
        <v>48.935580000000002</v>
      </c>
      <c r="D9" s="356">
        <v>42.85201</v>
      </c>
      <c r="E9" s="356">
        <v>46.416089999999997</v>
      </c>
      <c r="F9" s="356">
        <v>70.570599999999999</v>
      </c>
      <c r="G9" s="356">
        <v>87.287109999999998</v>
      </c>
      <c r="H9" s="356">
        <v>112.88849999999999</v>
      </c>
      <c r="I9" s="356">
        <v>117.77172</v>
      </c>
      <c r="J9" s="356">
        <v>139.69579999999999</v>
      </c>
      <c r="K9" s="356">
        <v>218.91025999999999</v>
      </c>
      <c r="L9" s="356">
        <v>314.84375</v>
      </c>
      <c r="M9" s="356">
        <v>422.94218000000001</v>
      </c>
      <c r="N9" s="356">
        <v>481.12768</v>
      </c>
      <c r="O9" s="356">
        <v>570.33051</v>
      </c>
      <c r="P9" s="356">
        <v>634.04211999999995</v>
      </c>
      <c r="Q9" s="356">
        <v>396.51137</v>
      </c>
      <c r="R9" s="356">
        <v>615.85509999999999</v>
      </c>
      <c r="S9" s="356">
        <v>829.09520999999995</v>
      </c>
      <c r="T9" s="356">
        <v>852.53732000000002</v>
      </c>
      <c r="U9" s="356">
        <v>894.83547999999996</v>
      </c>
      <c r="V9" s="356">
        <v>1057.7559181399999</v>
      </c>
      <c r="W9" s="356">
        <v>1119.6485160899999</v>
      </c>
      <c r="X9" s="356">
        <v>1047.4757309399999</v>
      </c>
      <c r="Y9" s="356">
        <v>1235.1219193899999</v>
      </c>
      <c r="Z9" s="356">
        <v>1458.5115435299999</v>
      </c>
      <c r="AA9" s="356">
        <v>983.38325999999995</v>
      </c>
    </row>
    <row r="10" spans="2:27" x14ac:dyDescent="0.2">
      <c r="B10" s="355" t="s">
        <v>2804</v>
      </c>
      <c r="C10" s="356">
        <v>52.617449999999998</v>
      </c>
      <c r="D10" s="356">
        <v>55.786920000000002</v>
      </c>
      <c r="E10" s="356">
        <v>71.887169999999998</v>
      </c>
      <c r="F10" s="356">
        <v>82.446299999999994</v>
      </c>
      <c r="G10" s="356">
        <v>89.657070000000004</v>
      </c>
      <c r="H10" s="356">
        <v>104.15561</v>
      </c>
      <c r="I10" s="356">
        <v>118.4866</v>
      </c>
      <c r="J10" s="356">
        <v>138.14277000000001</v>
      </c>
      <c r="K10" s="356">
        <v>171.55691999999999</v>
      </c>
      <c r="L10" s="356">
        <v>218.99925999999999</v>
      </c>
      <c r="M10" s="356">
        <v>284.93331000000001</v>
      </c>
      <c r="N10" s="356">
        <v>322.77370999999999</v>
      </c>
      <c r="O10" s="356">
        <v>369.26483999999999</v>
      </c>
      <c r="P10" s="356">
        <v>561.16438000000005</v>
      </c>
      <c r="Q10" s="356">
        <v>437.10061999999999</v>
      </c>
      <c r="R10" s="356">
        <v>566.97452999999996</v>
      </c>
      <c r="S10" s="356">
        <v>730.11842999999999</v>
      </c>
      <c r="T10" s="356">
        <v>749.92888000000005</v>
      </c>
      <c r="U10" s="356">
        <v>766.44987000000003</v>
      </c>
      <c r="V10" s="356">
        <v>814.48072058000002</v>
      </c>
      <c r="W10" s="356">
        <v>836.79495631999998</v>
      </c>
      <c r="X10" s="356">
        <v>751.09920905000001</v>
      </c>
      <c r="Y10" s="356">
        <v>878.31406643999992</v>
      </c>
      <c r="Z10" s="356">
        <v>1071.11530393</v>
      </c>
      <c r="AA10" s="356">
        <v>924.76306999999997</v>
      </c>
    </row>
    <row r="11" spans="2:27" x14ac:dyDescent="0.2">
      <c r="B11" s="357" t="s">
        <v>2805</v>
      </c>
      <c r="C11" s="356">
        <v>240.60937000000001</v>
      </c>
      <c r="D11" s="356">
        <v>231.28079</v>
      </c>
      <c r="E11" s="356">
        <v>302.81434999999999</v>
      </c>
      <c r="F11" s="356">
        <v>312.81853000000001</v>
      </c>
      <c r="G11" s="356">
        <v>314.20424000000003</v>
      </c>
      <c r="H11" s="356">
        <v>365.81157000000002</v>
      </c>
      <c r="I11" s="356">
        <v>384.74468000000002</v>
      </c>
      <c r="J11" s="356">
        <v>375.05606</v>
      </c>
      <c r="K11" s="356">
        <v>410.38297</v>
      </c>
      <c r="L11" s="356">
        <v>452.02883000000003</v>
      </c>
      <c r="M11" s="356">
        <v>512.87161000000003</v>
      </c>
      <c r="N11" s="356">
        <v>577.56268999999998</v>
      </c>
      <c r="O11" s="356">
        <v>643.56145000000004</v>
      </c>
      <c r="P11" s="356">
        <v>709.75833999999998</v>
      </c>
      <c r="Q11" s="356">
        <v>668.96373000000006</v>
      </c>
      <c r="R11" s="356">
        <v>821.55201</v>
      </c>
      <c r="S11" s="356">
        <v>938.98013000000003</v>
      </c>
      <c r="T11" s="356">
        <v>1034.9136900000001</v>
      </c>
      <c r="U11" s="356">
        <v>1059.51135</v>
      </c>
      <c r="V11" s="356">
        <v>1103.24408552</v>
      </c>
      <c r="W11" s="356">
        <v>1194.91979698</v>
      </c>
      <c r="X11" s="356">
        <v>1000.49986924</v>
      </c>
      <c r="Y11" s="356">
        <v>1018.80902234</v>
      </c>
      <c r="Z11" s="356">
        <v>1055.2829354400001</v>
      </c>
      <c r="AA11" s="356">
        <v>911.18021999999996</v>
      </c>
    </row>
    <row r="12" spans="2:27" x14ac:dyDescent="0.2">
      <c r="B12" s="355" t="s">
        <v>2806</v>
      </c>
      <c r="C12" s="356">
        <v>54.614069999999998</v>
      </c>
      <c r="D12" s="356">
        <v>62.084940000000003</v>
      </c>
      <c r="E12" s="356">
        <v>83.711160000000007</v>
      </c>
      <c r="F12" s="356">
        <v>93.117769999999993</v>
      </c>
      <c r="G12" s="356">
        <v>105.74638</v>
      </c>
      <c r="H12" s="356">
        <v>127.39599</v>
      </c>
      <c r="I12" s="356">
        <v>132.68597</v>
      </c>
      <c r="J12" s="356">
        <v>126.01560000000001</v>
      </c>
      <c r="K12" s="356">
        <v>141.68386000000001</v>
      </c>
      <c r="L12" s="356">
        <v>172.19589999999999</v>
      </c>
      <c r="M12" s="356">
        <v>245.69601</v>
      </c>
      <c r="N12" s="356">
        <v>346.65401000000003</v>
      </c>
      <c r="O12" s="356">
        <v>324.79557</v>
      </c>
      <c r="P12" s="356">
        <v>396.71598999999998</v>
      </c>
      <c r="Q12" s="356">
        <v>342.58379000000002</v>
      </c>
      <c r="R12" s="356">
        <v>473.64402000000001</v>
      </c>
      <c r="S12" s="356">
        <v>502.38794999999999</v>
      </c>
      <c r="T12" s="356">
        <v>600.39684</v>
      </c>
      <c r="U12" s="356">
        <v>603.60699</v>
      </c>
      <c r="V12" s="356">
        <v>635.52305565999995</v>
      </c>
      <c r="W12" s="356">
        <v>696.39433421000001</v>
      </c>
      <c r="X12" s="356">
        <v>673.6412497</v>
      </c>
      <c r="Y12" s="356">
        <v>662.43068616999994</v>
      </c>
      <c r="Z12" s="356">
        <v>723.88049379999995</v>
      </c>
      <c r="AA12" s="356">
        <v>772.22554000000002</v>
      </c>
    </row>
    <row r="13" spans="2:27" x14ac:dyDescent="0.2">
      <c r="B13" s="355" t="s">
        <v>2807</v>
      </c>
      <c r="C13" s="356">
        <v>32.48122</v>
      </c>
      <c r="D13" s="356">
        <v>30.522629999999999</v>
      </c>
      <c r="E13" s="356">
        <v>38.345120000000001</v>
      </c>
      <c r="F13" s="356">
        <v>42.668700000000001</v>
      </c>
      <c r="G13" s="356">
        <v>44.835239999999999</v>
      </c>
      <c r="H13" s="356">
        <v>52.05715</v>
      </c>
      <c r="I13" s="356">
        <v>55.900680000000001</v>
      </c>
      <c r="J13" s="356">
        <v>67.906189999999995</v>
      </c>
      <c r="K13" s="356">
        <v>82.948830000000001</v>
      </c>
      <c r="L13" s="356">
        <v>102.17091000000001</v>
      </c>
      <c r="M13" s="356">
        <v>128.97128000000001</v>
      </c>
      <c r="N13" s="356">
        <v>166.35390000000001</v>
      </c>
      <c r="O13" s="356">
        <v>181.38348999999999</v>
      </c>
      <c r="P13" s="356">
        <v>177.96562</v>
      </c>
      <c r="Q13" s="356">
        <v>156.10739000000001</v>
      </c>
      <c r="R13" s="356">
        <v>222.96529000000001</v>
      </c>
      <c r="S13" s="356">
        <v>302.78942000000001</v>
      </c>
      <c r="T13" s="356">
        <v>329.72928000000002</v>
      </c>
      <c r="U13" s="356">
        <v>344.40109000000001</v>
      </c>
      <c r="V13" s="356">
        <v>360.43052299000004</v>
      </c>
      <c r="W13" s="356">
        <v>514.17504492</v>
      </c>
      <c r="X13" s="356">
        <v>410.29504997000004</v>
      </c>
      <c r="Y13" s="356">
        <v>474.37568178000004</v>
      </c>
      <c r="Z13" s="356">
        <v>542.27239325999994</v>
      </c>
      <c r="AA13" s="356">
        <v>469.30403000000001</v>
      </c>
    </row>
    <row r="14" spans="2:27" x14ac:dyDescent="0.2">
      <c r="B14" s="355" t="s">
        <v>2808</v>
      </c>
      <c r="C14" s="356">
        <v>80.785600000000002</v>
      </c>
      <c r="D14" s="356">
        <v>74.778350000000003</v>
      </c>
      <c r="E14" s="356">
        <v>84.280259999999998</v>
      </c>
      <c r="F14" s="356">
        <v>78.084379999999996</v>
      </c>
      <c r="G14" s="356">
        <v>78.275999999999996</v>
      </c>
      <c r="H14" s="356">
        <v>110.58638999999999</v>
      </c>
      <c r="I14" s="356">
        <v>123.75097</v>
      </c>
      <c r="J14" s="356">
        <v>139.98072999999999</v>
      </c>
      <c r="K14" s="356">
        <v>176.58103</v>
      </c>
      <c r="L14" s="356">
        <v>196.10561000000001</v>
      </c>
      <c r="M14" s="356">
        <v>208.46785</v>
      </c>
      <c r="N14" s="356">
        <v>226.01679999999999</v>
      </c>
      <c r="O14" s="356">
        <v>253.93928</v>
      </c>
      <c r="P14" s="356">
        <v>264.60514000000001</v>
      </c>
      <c r="Q14" s="356">
        <v>227.84790000000001</v>
      </c>
      <c r="R14" s="356">
        <v>324.72037999999998</v>
      </c>
      <c r="S14" s="356">
        <v>425.24160000000001</v>
      </c>
      <c r="T14" s="356">
        <v>447.30797999999999</v>
      </c>
      <c r="U14" s="356">
        <v>449.66782000000001</v>
      </c>
      <c r="V14" s="356">
        <v>431.52826217</v>
      </c>
      <c r="W14" s="356">
        <v>501.38122955</v>
      </c>
      <c r="X14" s="356">
        <v>411.19401020999999</v>
      </c>
      <c r="Y14" s="356">
        <v>435.74782551999999</v>
      </c>
      <c r="Z14" s="356">
        <v>444.09201605999999</v>
      </c>
      <c r="AA14" s="356">
        <v>343.20549999999997</v>
      </c>
    </row>
    <row r="15" spans="2:27" x14ac:dyDescent="0.2">
      <c r="B15" s="355" t="s">
        <v>2809</v>
      </c>
      <c r="C15" s="356">
        <v>7.4331500000000004</v>
      </c>
      <c r="D15" s="356">
        <v>8.2659000000000002</v>
      </c>
      <c r="E15" s="356">
        <v>10.570690000000001</v>
      </c>
      <c r="F15" s="356">
        <v>13.048120000000001</v>
      </c>
      <c r="G15" s="356">
        <v>13.836600000000001</v>
      </c>
      <c r="H15" s="356">
        <v>16.71828</v>
      </c>
      <c r="I15" s="356">
        <v>22.120259999999998</v>
      </c>
      <c r="J15" s="356">
        <v>28.617570000000001</v>
      </c>
      <c r="K15" s="356">
        <v>40.1633</v>
      </c>
      <c r="L15" s="356">
        <v>52.539850000000001</v>
      </c>
      <c r="M15" s="356">
        <v>69.673770000000005</v>
      </c>
      <c r="N15" s="356">
        <v>90.589070000000007</v>
      </c>
      <c r="O15" s="356">
        <v>116.64915999999999</v>
      </c>
      <c r="P15" s="356">
        <v>135.43975</v>
      </c>
      <c r="Q15" s="356">
        <v>127.64833</v>
      </c>
      <c r="R15" s="356">
        <v>145.52978999999999</v>
      </c>
      <c r="S15" s="356">
        <v>174.32942</v>
      </c>
      <c r="T15" s="356">
        <v>194.20231000000001</v>
      </c>
      <c r="U15" s="356">
        <v>206.04025999999999</v>
      </c>
      <c r="V15" s="356">
        <v>213.42978198</v>
      </c>
      <c r="W15" s="356">
        <v>272.21326618000001</v>
      </c>
      <c r="X15" s="356">
        <v>225.33035396000002</v>
      </c>
      <c r="Y15" s="356">
        <v>258.08162328000003</v>
      </c>
      <c r="Z15" s="356">
        <v>291.52704108</v>
      </c>
      <c r="AA15" s="356">
        <v>287.03780999999998</v>
      </c>
    </row>
    <row r="16" spans="2:27" x14ac:dyDescent="0.2">
      <c r="B16" s="355" t="s">
        <v>2810</v>
      </c>
      <c r="C16" s="356">
        <v>17.66384</v>
      </c>
      <c r="D16" s="356">
        <v>13.38969</v>
      </c>
      <c r="E16" s="356">
        <v>16.1219</v>
      </c>
      <c r="F16" s="356">
        <v>18.12011</v>
      </c>
      <c r="G16" s="356">
        <v>24.11261</v>
      </c>
      <c r="H16" s="356">
        <v>32.330449999999999</v>
      </c>
      <c r="I16" s="356">
        <v>37.836460000000002</v>
      </c>
      <c r="J16" s="356">
        <v>53.30265</v>
      </c>
      <c r="K16" s="356">
        <v>67.872240000000005</v>
      </c>
      <c r="L16" s="356">
        <v>102.19864</v>
      </c>
      <c r="M16" s="356">
        <v>133.28165999999999</v>
      </c>
      <c r="N16" s="356">
        <v>176.51889</v>
      </c>
      <c r="O16" s="356">
        <v>183.01505</v>
      </c>
      <c r="P16" s="356">
        <v>173.30909</v>
      </c>
      <c r="Q16" s="356">
        <v>138.00572</v>
      </c>
      <c r="R16" s="356">
        <v>174.18550999999999</v>
      </c>
      <c r="S16" s="356">
        <v>180.84384</v>
      </c>
      <c r="T16" s="356">
        <v>203.28532000000001</v>
      </c>
      <c r="U16" s="356">
        <v>215.85066</v>
      </c>
      <c r="V16" s="356">
        <v>239.14565745000002</v>
      </c>
      <c r="W16" s="356">
        <v>262.65725356000002</v>
      </c>
      <c r="X16" s="356">
        <v>253.24767708000002</v>
      </c>
      <c r="Y16" s="356">
        <v>254.62901183</v>
      </c>
      <c r="Z16" s="356">
        <v>273.62330871</v>
      </c>
      <c r="AA16" s="356">
        <v>210.53220999999999</v>
      </c>
    </row>
    <row r="17" spans="2:27" x14ac:dyDescent="0.2">
      <c r="B17" s="355" t="s">
        <v>2811</v>
      </c>
      <c r="C17" s="356">
        <v>11.82409</v>
      </c>
      <c r="D17" s="356">
        <v>14.42276</v>
      </c>
      <c r="E17" s="356">
        <v>18.801410000000001</v>
      </c>
      <c r="F17" s="356">
        <v>17.708100000000002</v>
      </c>
      <c r="G17" s="356">
        <v>18.59693</v>
      </c>
      <c r="H17" s="356">
        <v>25.900849999999998</v>
      </c>
      <c r="I17" s="356">
        <v>29.486899999999999</v>
      </c>
      <c r="J17" s="356">
        <v>40.900399999999998</v>
      </c>
      <c r="K17" s="356">
        <v>52.363480000000003</v>
      </c>
      <c r="L17" s="356">
        <v>56.622750000000003</v>
      </c>
      <c r="M17" s="356">
        <v>72.657899999999998</v>
      </c>
      <c r="N17" s="356">
        <v>109.24526</v>
      </c>
      <c r="O17" s="356">
        <v>152.16914</v>
      </c>
      <c r="P17" s="356">
        <v>197.42766</v>
      </c>
      <c r="Q17" s="356">
        <v>152.10513</v>
      </c>
      <c r="R17" s="356">
        <v>162.15114</v>
      </c>
      <c r="S17" s="356">
        <v>202.59929</v>
      </c>
      <c r="T17" s="356">
        <v>234.80362</v>
      </c>
      <c r="U17" s="356">
        <v>227.39829</v>
      </c>
      <c r="V17" s="356">
        <v>225.61535913</v>
      </c>
      <c r="W17" s="356">
        <v>224.47105910999997</v>
      </c>
      <c r="X17" s="356">
        <v>221.68172182000001</v>
      </c>
      <c r="Y17" s="356">
        <v>231.61239241999999</v>
      </c>
      <c r="Z17" s="356">
        <v>274.31918693</v>
      </c>
      <c r="AA17" s="356">
        <v>196.88691</v>
      </c>
    </row>
    <row r="18" spans="2:27" x14ac:dyDescent="0.2">
      <c r="B18" s="355" t="s">
        <v>2812</v>
      </c>
      <c r="C18" s="356">
        <v>10.787800000000001</v>
      </c>
      <c r="D18" s="356">
        <v>9.5072600000000005</v>
      </c>
      <c r="E18" s="356">
        <v>14.90635</v>
      </c>
      <c r="F18" s="356">
        <v>17.802019999999999</v>
      </c>
      <c r="G18" s="356">
        <v>19.617529999999999</v>
      </c>
      <c r="H18" s="356">
        <v>24.888850000000001</v>
      </c>
      <c r="I18" s="356">
        <v>25.411239999999999</v>
      </c>
      <c r="J18" s="356">
        <v>32.914070000000002</v>
      </c>
      <c r="K18" s="356">
        <v>39.873280000000001</v>
      </c>
      <c r="L18" s="356">
        <v>46.567050000000002</v>
      </c>
      <c r="M18" s="356">
        <v>57.135060000000003</v>
      </c>
      <c r="N18" s="356">
        <v>64.666079999999994</v>
      </c>
      <c r="O18" s="356">
        <v>77.969089999999994</v>
      </c>
      <c r="P18" s="356">
        <v>82.148430000000005</v>
      </c>
      <c r="Q18" s="356">
        <v>82.139650000000003</v>
      </c>
      <c r="R18" s="356">
        <v>122.41791000000001</v>
      </c>
      <c r="S18" s="356">
        <v>137.94322</v>
      </c>
      <c r="T18" s="356">
        <v>149.30843999999999</v>
      </c>
      <c r="U18" s="356">
        <v>240.59551999999999</v>
      </c>
      <c r="V18" s="356">
        <v>265.59882313999998</v>
      </c>
      <c r="W18" s="356">
        <v>262.13850802000002</v>
      </c>
      <c r="X18" s="356">
        <v>225.32068157</v>
      </c>
      <c r="Y18" s="356">
        <v>222.77606563000001</v>
      </c>
      <c r="Z18" s="356">
        <v>203.33994778000002</v>
      </c>
      <c r="AA18" s="356">
        <v>120.73178</v>
      </c>
    </row>
    <row r="19" spans="2:27" x14ac:dyDescent="0.2">
      <c r="B19" s="355" t="s">
        <v>2813</v>
      </c>
      <c r="C19" s="356">
        <v>0</v>
      </c>
      <c r="D19" s="356">
        <v>0</v>
      </c>
      <c r="E19" s="356">
        <v>0</v>
      </c>
      <c r="F19" s="356">
        <v>0</v>
      </c>
      <c r="G19" s="356">
        <v>2.9E-4</v>
      </c>
      <c r="H19" s="356">
        <v>0.64146999999999998</v>
      </c>
      <c r="I19" s="356">
        <v>0.50758999999999999</v>
      </c>
      <c r="J19" s="356">
        <v>0.21781</v>
      </c>
      <c r="K19" s="356">
        <v>0.48149999999999998</v>
      </c>
      <c r="L19" s="356">
        <v>1.09802</v>
      </c>
      <c r="M19" s="356">
        <v>4.22905</v>
      </c>
      <c r="N19" s="356">
        <v>5.3864999999999998</v>
      </c>
      <c r="O19" s="356">
        <v>7.7401200000000001</v>
      </c>
      <c r="P19" s="356">
        <v>9.3974600000000006</v>
      </c>
      <c r="Q19" s="356">
        <v>10.26102</v>
      </c>
      <c r="R19" s="356">
        <v>7.9022699999999997</v>
      </c>
      <c r="S19" s="356">
        <v>9.9668700000000001</v>
      </c>
      <c r="T19" s="356">
        <v>0.79240999999999995</v>
      </c>
      <c r="U19" s="356">
        <v>0.91766999999999999</v>
      </c>
      <c r="V19" s="356">
        <v>0.85867207999999995</v>
      </c>
      <c r="W19" s="356">
        <v>0.35410016999999999</v>
      </c>
      <c r="X19" s="356">
        <v>24.341008259999999</v>
      </c>
      <c r="Y19" s="356">
        <v>78.02109145</v>
      </c>
      <c r="Z19" s="356">
        <v>74.973222750000005</v>
      </c>
      <c r="AA19" s="356">
        <v>119.91473999999999</v>
      </c>
    </row>
    <row r="20" spans="2:27" x14ac:dyDescent="0.2">
      <c r="B20" s="355" t="s">
        <v>2814</v>
      </c>
      <c r="C20" s="356">
        <v>23.549620000000001</v>
      </c>
      <c r="D20" s="356">
        <v>19.331289999999999</v>
      </c>
      <c r="E20" s="356">
        <v>19.170000000000002</v>
      </c>
      <c r="F20" s="356">
        <v>20.477029999999999</v>
      </c>
      <c r="G20" s="356">
        <v>24.483910000000002</v>
      </c>
      <c r="H20" s="356">
        <v>34.090409999999999</v>
      </c>
      <c r="I20" s="356">
        <v>31.02328</v>
      </c>
      <c r="J20" s="356">
        <v>39.392499999999998</v>
      </c>
      <c r="K20" s="356">
        <v>48.746540000000003</v>
      </c>
      <c r="L20" s="356">
        <v>58.701790000000003</v>
      </c>
      <c r="M20" s="356">
        <v>67.153319999999994</v>
      </c>
      <c r="N20" s="356">
        <v>73.265360000000001</v>
      </c>
      <c r="O20" s="356">
        <v>72.177520000000001</v>
      </c>
      <c r="P20" s="356">
        <v>67.512820000000005</v>
      </c>
      <c r="Q20" s="356">
        <v>87.437340000000006</v>
      </c>
      <c r="R20" s="356">
        <v>114.15365</v>
      </c>
      <c r="S20" s="356">
        <v>123.93288</v>
      </c>
      <c r="T20" s="356">
        <v>125.07874</v>
      </c>
      <c r="U20" s="356">
        <v>124.31958</v>
      </c>
      <c r="V20" s="356">
        <v>135.90168777</v>
      </c>
      <c r="W20" s="356">
        <v>128.19837189999998</v>
      </c>
      <c r="X20" s="356">
        <v>125.00089211999999</v>
      </c>
      <c r="Y20" s="356">
        <v>125.43040365</v>
      </c>
      <c r="Z20" s="356">
        <v>127.4807557</v>
      </c>
      <c r="AA20" s="356">
        <v>101.97033</v>
      </c>
    </row>
    <row r="21" spans="2:27" x14ac:dyDescent="0.2">
      <c r="B21" s="355" t="s">
        <v>2815</v>
      </c>
      <c r="C21" s="356">
        <v>8.3423099999999994</v>
      </c>
      <c r="D21" s="356">
        <v>8.94252</v>
      </c>
      <c r="E21" s="356">
        <v>9.5710300000000004</v>
      </c>
      <c r="F21" s="356">
        <v>11.17403</v>
      </c>
      <c r="G21" s="356">
        <v>10.989549999999999</v>
      </c>
      <c r="H21" s="356">
        <v>10.132479999999999</v>
      </c>
      <c r="I21" s="356">
        <v>11.05015</v>
      </c>
      <c r="J21" s="356">
        <v>14.08203</v>
      </c>
      <c r="K21" s="356">
        <v>18.643889999999999</v>
      </c>
      <c r="L21" s="356">
        <v>23.825369999999999</v>
      </c>
      <c r="M21" s="356">
        <v>27.55414</v>
      </c>
      <c r="N21" s="356">
        <v>37.940750000000001</v>
      </c>
      <c r="O21" s="356">
        <v>44.675199999999997</v>
      </c>
      <c r="P21" s="356">
        <v>46.916679999999999</v>
      </c>
      <c r="Q21" s="356">
        <v>46.792439999999999</v>
      </c>
      <c r="R21" s="356">
        <v>60.548439999999999</v>
      </c>
      <c r="S21" s="356">
        <v>75.506469999999993</v>
      </c>
      <c r="T21" s="356">
        <v>78.266750000000002</v>
      </c>
      <c r="U21" s="356">
        <v>79.935010000000005</v>
      </c>
      <c r="V21" s="356">
        <v>84.771613180000003</v>
      </c>
      <c r="W21" s="356">
        <v>92.121982660000015</v>
      </c>
      <c r="X21" s="356">
        <v>94.472978110000014</v>
      </c>
      <c r="Y21" s="356">
        <v>103.76638535000001</v>
      </c>
      <c r="Z21" s="356">
        <v>97.017496999999992</v>
      </c>
      <c r="AA21" s="356">
        <v>83.143900000000002</v>
      </c>
    </row>
    <row r="22" spans="2:27" x14ac:dyDescent="0.2">
      <c r="B22" s="355" t="s">
        <v>2816</v>
      </c>
      <c r="C22" s="356">
        <v>32.576259999999998</v>
      </c>
      <c r="D22" s="356">
        <v>34.175550000000001</v>
      </c>
      <c r="E22" s="356">
        <v>44.095649999999999</v>
      </c>
      <c r="F22" s="356">
        <v>41.117640000000002</v>
      </c>
      <c r="G22" s="356">
        <v>26.71322</v>
      </c>
      <c r="H22" s="356">
        <v>46.996850000000002</v>
      </c>
      <c r="I22" s="356">
        <v>44.593200000000003</v>
      </c>
      <c r="J22" s="356">
        <v>34.280450000000002</v>
      </c>
      <c r="K22" s="356">
        <v>49.069670000000002</v>
      </c>
      <c r="L22" s="356">
        <v>72.481369999999998</v>
      </c>
      <c r="M22" s="356">
        <v>98.174180000000007</v>
      </c>
      <c r="N22" s="356">
        <v>127.1853</v>
      </c>
      <c r="O22" s="356">
        <v>102.43993</v>
      </c>
      <c r="P22" s="356">
        <v>183.02778000000001</v>
      </c>
      <c r="Q22" s="356">
        <v>58.868949999999998</v>
      </c>
      <c r="R22" s="356">
        <v>68.711960000000005</v>
      </c>
      <c r="S22" s="356">
        <v>93.275679999999994</v>
      </c>
      <c r="T22" s="356">
        <v>116.41808</v>
      </c>
      <c r="U22" s="356">
        <v>105.67643</v>
      </c>
      <c r="V22" s="356">
        <v>103.5839589</v>
      </c>
      <c r="W22" s="356">
        <v>86.495117679999993</v>
      </c>
      <c r="X22" s="356">
        <v>88.86952488</v>
      </c>
      <c r="Y22" s="356">
        <v>94.543151399999999</v>
      </c>
      <c r="Z22" s="356">
        <v>113.63134165</v>
      </c>
      <c r="AA22" s="356">
        <v>76.647869999999998</v>
      </c>
    </row>
    <row r="23" spans="2:27" x14ac:dyDescent="0.2">
      <c r="B23" s="355" t="s">
        <v>2817</v>
      </c>
      <c r="C23" s="356">
        <v>0.70013999999999998</v>
      </c>
      <c r="D23" s="356">
        <v>0.24732999999999999</v>
      </c>
      <c r="E23" s="356">
        <v>0.16178999999999999</v>
      </c>
      <c r="F23" s="356">
        <v>0.21854000000000001</v>
      </c>
      <c r="G23" s="356">
        <v>0.30532999999999999</v>
      </c>
      <c r="H23" s="356">
        <v>0.22692000000000001</v>
      </c>
      <c r="I23" s="356">
        <v>0.31324999999999997</v>
      </c>
      <c r="J23" s="356">
        <v>0.34906999999999999</v>
      </c>
      <c r="K23" s="356">
        <v>0.3377</v>
      </c>
      <c r="L23" s="356">
        <v>0.56971000000000005</v>
      </c>
      <c r="M23" s="356">
        <v>0.76217999999999997</v>
      </c>
      <c r="N23" s="356">
        <v>1.5347900000000001</v>
      </c>
      <c r="O23" s="356">
        <v>2.1788599999999998</v>
      </c>
      <c r="P23" s="356">
        <v>2.8866200000000002</v>
      </c>
      <c r="Q23" s="356">
        <v>2.4551599999999998</v>
      </c>
      <c r="R23" s="356">
        <v>3.56745</v>
      </c>
      <c r="S23" s="356">
        <v>4.3764399999999997</v>
      </c>
      <c r="T23" s="356">
        <v>4.9415300000000002</v>
      </c>
      <c r="U23" s="356">
        <v>6.2742599999999999</v>
      </c>
      <c r="V23" s="356">
        <v>5.367442070000001</v>
      </c>
      <c r="W23" s="356">
        <v>6.60535009</v>
      </c>
      <c r="X23" s="356">
        <v>5.4145445200000006</v>
      </c>
      <c r="Y23" s="356">
        <v>4.9119940500000006</v>
      </c>
      <c r="Z23" s="356">
        <v>6.0338195299999997</v>
      </c>
      <c r="AA23" s="356">
        <v>29.074760000000001</v>
      </c>
    </row>
    <row r="24" spans="2:27" x14ac:dyDescent="0.2">
      <c r="B24" s="355" t="s">
        <v>2818</v>
      </c>
      <c r="C24" s="356">
        <v>0.77790999999999999</v>
      </c>
      <c r="D24" s="356">
        <v>1.02739</v>
      </c>
      <c r="E24" s="356">
        <v>1.6775</v>
      </c>
      <c r="F24" s="356">
        <v>1.6082700000000001</v>
      </c>
      <c r="G24" s="356">
        <v>1.0468200000000001</v>
      </c>
      <c r="H24" s="356">
        <v>0.37341000000000002</v>
      </c>
      <c r="I24" s="356">
        <v>0.31701000000000001</v>
      </c>
      <c r="J24" s="356">
        <v>0.50948000000000004</v>
      </c>
      <c r="K24" s="356">
        <v>0.54718999999999995</v>
      </c>
      <c r="L24" s="356">
        <v>0.71040000000000003</v>
      </c>
      <c r="M24" s="356">
        <v>0.84016999999999997</v>
      </c>
      <c r="N24" s="356">
        <v>1.28922</v>
      </c>
      <c r="O24" s="356">
        <v>1.20645</v>
      </c>
      <c r="P24" s="356">
        <v>0.97404999999999997</v>
      </c>
      <c r="Q24" s="356">
        <v>0.56603999999999999</v>
      </c>
      <c r="R24" s="356">
        <v>2.19658</v>
      </c>
      <c r="S24" s="356">
        <v>3.8640500000000002</v>
      </c>
      <c r="T24" s="356">
        <v>6.3870100000000001</v>
      </c>
      <c r="U24" s="356">
        <v>6.2363</v>
      </c>
      <c r="V24" s="356">
        <v>3.7498033500000001</v>
      </c>
      <c r="W24" s="356">
        <v>6.5533428099999993</v>
      </c>
      <c r="X24" s="356">
        <v>7.8271789800000002</v>
      </c>
      <c r="Y24" s="356">
        <v>2.7531307699999998</v>
      </c>
      <c r="Z24" s="356">
        <v>3.9049388299999999</v>
      </c>
      <c r="AA24" s="356">
        <v>8.8079800000000006</v>
      </c>
    </row>
    <row r="25" spans="2:27" x14ac:dyDescent="0.2">
      <c r="B25" s="355" t="s">
        <v>2819</v>
      </c>
      <c r="C25" s="356">
        <v>0.17649999999999999</v>
      </c>
      <c r="D25" s="356">
        <v>0.23363999999999999</v>
      </c>
      <c r="E25" s="356">
        <v>0.47012999999999999</v>
      </c>
      <c r="F25" s="356">
        <v>0.52217999999999998</v>
      </c>
      <c r="G25" s="356">
        <v>0.41391</v>
      </c>
      <c r="H25" s="356">
        <v>0.41005999999999998</v>
      </c>
      <c r="I25" s="356">
        <v>0.34431</v>
      </c>
      <c r="J25" s="356">
        <v>0.39079000000000003</v>
      </c>
      <c r="K25" s="356">
        <v>0.48941000000000001</v>
      </c>
      <c r="L25" s="356">
        <v>0.66778999999999999</v>
      </c>
      <c r="M25" s="356">
        <v>1.0054000000000001</v>
      </c>
      <c r="N25" s="356">
        <v>1.0839700000000001</v>
      </c>
      <c r="O25" s="356">
        <v>1.6478699999999999</v>
      </c>
      <c r="P25" s="356">
        <v>2.04887</v>
      </c>
      <c r="Q25" s="356">
        <v>2.2512500000000002</v>
      </c>
      <c r="R25" s="356">
        <v>3.6265299999999998</v>
      </c>
      <c r="S25" s="356">
        <v>5.0301</v>
      </c>
      <c r="T25" s="356">
        <v>5.4579000000000004</v>
      </c>
      <c r="U25" s="356">
        <v>6.6493500000000001</v>
      </c>
      <c r="V25" s="356">
        <v>6.3594146</v>
      </c>
      <c r="W25" s="356">
        <v>5.4306972199999999</v>
      </c>
      <c r="X25" s="356">
        <v>4.7398879999999997</v>
      </c>
      <c r="Y25" s="356">
        <v>5.5481445200000001</v>
      </c>
      <c r="Z25" s="356">
        <v>5.8211004299999995</v>
      </c>
      <c r="AA25" s="356">
        <v>5.5990200000000003</v>
      </c>
    </row>
    <row r="26" spans="2:27" x14ac:dyDescent="0.2">
      <c r="B26" s="39" t="s">
        <v>2820</v>
      </c>
      <c r="C26" s="302">
        <f t="shared" ref="C26:Z26" si="0">SUM(C4:C25)</f>
        <v>1508.34961</v>
      </c>
      <c r="D26" s="302">
        <f t="shared" si="0"/>
        <v>1541.1979099999999</v>
      </c>
      <c r="E26" s="302">
        <f t="shared" si="0"/>
        <v>1947.2580600000003</v>
      </c>
      <c r="F26" s="302">
        <f t="shared" si="0"/>
        <v>2274.7428399999999</v>
      </c>
      <c r="G26" s="302">
        <f t="shared" si="0"/>
        <v>2511.1229400000002</v>
      </c>
      <c r="H26" s="302">
        <f t="shared" si="0"/>
        <v>3209.6677399999999</v>
      </c>
      <c r="I26" s="302">
        <f t="shared" si="0"/>
        <v>3382.3220000000006</v>
      </c>
      <c r="J26" s="302">
        <f t="shared" si="0"/>
        <v>4179.6121000000003</v>
      </c>
      <c r="K26" s="302">
        <f t="shared" si="0"/>
        <v>5541.0853100000004</v>
      </c>
      <c r="L26" s="302">
        <f t="shared" si="0"/>
        <v>7445.7843399999992</v>
      </c>
      <c r="M26" s="302">
        <f t="shared" si="0"/>
        <v>9893.6841199999999</v>
      </c>
      <c r="N26" s="302">
        <f t="shared" si="0"/>
        <v>12409.318809999999</v>
      </c>
      <c r="O26" s="302">
        <f t="shared" si="0"/>
        <v>14504.114300000001</v>
      </c>
      <c r="P26" s="302">
        <f t="shared" si="0"/>
        <v>15859.974330000001</v>
      </c>
      <c r="Q26" s="302">
        <f t="shared" si="0"/>
        <v>13398.716679999996</v>
      </c>
      <c r="R26" s="302">
        <f t="shared" si="0"/>
        <v>17137.56825</v>
      </c>
      <c r="S26" s="302">
        <f t="shared" si="0"/>
        <v>19876.194</v>
      </c>
      <c r="T26" s="302">
        <f t="shared" si="0"/>
        <v>21901.775749999997</v>
      </c>
      <c r="U26" s="302">
        <f t="shared" si="0"/>
        <v>22797.413039999999</v>
      </c>
      <c r="V26" s="302">
        <f t="shared" si="0"/>
        <v>24282.590759660001</v>
      </c>
      <c r="W26" s="302">
        <f t="shared" si="0"/>
        <v>25811.885052580001</v>
      </c>
      <c r="X26" s="302">
        <f t="shared" si="0"/>
        <v>23708.044782339999</v>
      </c>
      <c r="Y26" s="302">
        <f t="shared" si="0"/>
        <v>26206.919082769993</v>
      </c>
      <c r="Z26" s="302">
        <f t="shared" si="0"/>
        <v>29555.285456289999</v>
      </c>
      <c r="AA26" s="302">
        <f>SUM(AA4:AA25)</f>
        <v>23693.118580000002</v>
      </c>
    </row>
    <row r="27" spans="2:27" ht="13.2" x14ac:dyDescent="0.2">
      <c r="B27" s="358" t="s">
        <v>924</v>
      </c>
      <c r="C27" s="70"/>
      <c r="D27" s="283">
        <f>D26/C26-1</f>
        <v>2.1777643446998951E-2</v>
      </c>
      <c r="E27" s="283">
        <f t="shared" ref="E27:AA27" si="1">E26/D26-1</f>
        <v>0.26347047797385126</v>
      </c>
      <c r="F27" s="283">
        <f t="shared" si="1"/>
        <v>0.16817739093091721</v>
      </c>
      <c r="G27" s="283">
        <f t="shared" si="1"/>
        <v>0.10391508694670759</v>
      </c>
      <c r="H27" s="283">
        <f t="shared" si="1"/>
        <v>0.27818024712083567</v>
      </c>
      <c r="I27" s="283">
        <f t="shared" si="1"/>
        <v>5.3791941716683889E-2</v>
      </c>
      <c r="J27" s="283">
        <f t="shared" si="1"/>
        <v>0.23572270765468217</v>
      </c>
      <c r="K27" s="283">
        <f t="shared" si="1"/>
        <v>0.32574152275997093</v>
      </c>
      <c r="L27" s="283">
        <f t="shared" si="1"/>
        <v>0.34374114878949569</v>
      </c>
      <c r="M27" s="283">
        <f t="shared" si="1"/>
        <v>0.32876318574652696</v>
      </c>
      <c r="N27" s="283">
        <f t="shared" si="1"/>
        <v>0.25426672809521622</v>
      </c>
      <c r="O27" s="283">
        <f t="shared" si="1"/>
        <v>0.16880825789663167</v>
      </c>
      <c r="P27" s="283">
        <f t="shared" si="1"/>
        <v>9.3481063507614426E-2</v>
      </c>
      <c r="Q27" s="283">
        <f t="shared" si="1"/>
        <v>-0.15518673604309707</v>
      </c>
      <c r="R27" s="283">
        <f t="shared" si="1"/>
        <v>0.2790454981096</v>
      </c>
      <c r="S27" s="283">
        <f t="shared" si="1"/>
        <v>0.15980247080854082</v>
      </c>
      <c r="T27" s="283">
        <f t="shared" si="1"/>
        <v>0.10190994060532899</v>
      </c>
      <c r="U27" s="283">
        <f t="shared" si="1"/>
        <v>4.0893364091722173E-2</v>
      </c>
      <c r="V27" s="283">
        <f t="shared" si="1"/>
        <v>6.5146765427030351E-2</v>
      </c>
      <c r="W27" s="283">
        <f t="shared" si="1"/>
        <v>6.2979041571650241E-2</v>
      </c>
      <c r="X27" s="283">
        <f t="shared" si="1"/>
        <v>-8.1506649590077695E-2</v>
      </c>
      <c r="Y27" s="283">
        <f t="shared" si="1"/>
        <v>0.1054019563136388</v>
      </c>
      <c r="Z27" s="283">
        <f t="shared" si="1"/>
        <v>0.12776650177553384</v>
      </c>
      <c r="AA27" s="283">
        <f t="shared" si="1"/>
        <v>-0.19834580467712593</v>
      </c>
    </row>
    <row r="31" spans="2:27" x14ac:dyDescent="0.2">
      <c r="B31" s="354" t="s">
        <v>2821</v>
      </c>
      <c r="Z31" s="65" t="s">
        <v>2823</v>
      </c>
    </row>
    <row r="32" spans="2:27" s="15" customFormat="1" x14ac:dyDescent="0.2">
      <c r="B32" s="359" t="s">
        <v>45</v>
      </c>
      <c r="C32" s="359">
        <v>35064</v>
      </c>
      <c r="D32" s="359">
        <v>35430</v>
      </c>
      <c r="E32" s="359">
        <v>35795</v>
      </c>
      <c r="F32" s="359">
        <v>36160</v>
      </c>
      <c r="G32" s="359">
        <v>36525</v>
      </c>
      <c r="H32" s="359">
        <v>36891</v>
      </c>
      <c r="I32" s="359">
        <v>37256</v>
      </c>
      <c r="J32" s="359">
        <v>37621</v>
      </c>
      <c r="K32" s="359">
        <v>37986</v>
      </c>
      <c r="L32" s="359">
        <v>38352</v>
      </c>
      <c r="M32" s="359">
        <v>38717</v>
      </c>
      <c r="N32" s="359">
        <v>39082</v>
      </c>
      <c r="O32" s="359">
        <v>39447</v>
      </c>
      <c r="P32" s="359">
        <v>39813</v>
      </c>
      <c r="Q32" s="359">
        <v>40178</v>
      </c>
      <c r="R32" s="359">
        <v>40543</v>
      </c>
      <c r="S32" s="359">
        <v>40908</v>
      </c>
      <c r="T32" s="359">
        <v>41274</v>
      </c>
      <c r="U32" s="359">
        <v>41639</v>
      </c>
      <c r="V32" s="359">
        <v>42004</v>
      </c>
      <c r="W32" s="359">
        <v>42369</v>
      </c>
      <c r="X32" s="359">
        <v>42735</v>
      </c>
      <c r="Y32" s="359">
        <v>43100</v>
      </c>
      <c r="Z32" s="359">
        <v>43465</v>
      </c>
      <c r="AA32" s="359">
        <v>43830</v>
      </c>
    </row>
    <row r="33" spans="2:27" x14ac:dyDescent="0.2">
      <c r="B33" s="355" t="s">
        <v>2799</v>
      </c>
      <c r="C33" s="356">
        <v>283.96906999999999</v>
      </c>
      <c r="D33" s="356">
        <v>325.35320000000002</v>
      </c>
      <c r="E33" s="356">
        <v>311.77800000000002</v>
      </c>
      <c r="F33" s="356">
        <v>366.15703000000002</v>
      </c>
      <c r="G33" s="356">
        <v>497.88542000000001</v>
      </c>
      <c r="H33" s="356">
        <v>561.10715000000005</v>
      </c>
      <c r="I33" s="356">
        <v>711.50881000000004</v>
      </c>
      <c r="J33" s="356">
        <v>707.13912000000005</v>
      </c>
      <c r="K33" s="356">
        <v>717.12787000000003</v>
      </c>
      <c r="L33" s="356">
        <v>968.25878999999998</v>
      </c>
      <c r="M33" s="356">
        <v>1033.58152</v>
      </c>
      <c r="N33" s="356">
        <v>1339.61193</v>
      </c>
      <c r="O33" s="356">
        <v>1487.72342</v>
      </c>
      <c r="P33" s="356">
        <v>1682.84265</v>
      </c>
      <c r="Q33" s="356">
        <v>1395.41219</v>
      </c>
      <c r="R33" s="356">
        <v>1772.2869700000001</v>
      </c>
      <c r="S33" s="356">
        <v>1918.5341599999999</v>
      </c>
      <c r="T33" s="356">
        <v>1783.04423</v>
      </c>
      <c r="U33" s="356">
        <v>2638.9335299999998</v>
      </c>
      <c r="V33" s="356">
        <v>2449.3027359799999</v>
      </c>
      <c r="W33" s="356">
        <v>2258.1803614599999</v>
      </c>
      <c r="X33" s="356">
        <v>1939.2452897799999</v>
      </c>
      <c r="Y33" s="356">
        <v>2138.8620292999999</v>
      </c>
      <c r="Z33" s="356">
        <v>2431.12332315</v>
      </c>
      <c r="AA33" s="356">
        <v>2412.1188200000001</v>
      </c>
    </row>
    <row r="34" spans="2:27" x14ac:dyDescent="0.2">
      <c r="B34" s="355" t="s">
        <v>2803</v>
      </c>
      <c r="C34" s="356">
        <v>69.505219999999994</v>
      </c>
      <c r="D34" s="356">
        <v>66.978020000000001</v>
      </c>
      <c r="E34" s="356">
        <v>103.63367</v>
      </c>
      <c r="F34" s="356">
        <v>104.14854</v>
      </c>
      <c r="G34" s="356">
        <v>89.177800000000005</v>
      </c>
      <c r="H34" s="356">
        <v>105.55575</v>
      </c>
      <c r="I34" s="356">
        <v>129.18360999999999</v>
      </c>
      <c r="J34" s="356">
        <v>127.65013</v>
      </c>
      <c r="K34" s="356">
        <v>177.56589</v>
      </c>
      <c r="L34" s="356">
        <v>211.48006000000001</v>
      </c>
      <c r="M34" s="356">
        <v>268.57015999999999</v>
      </c>
      <c r="N34" s="356">
        <v>448.62873999999999</v>
      </c>
      <c r="O34" s="356">
        <v>481.86529000000002</v>
      </c>
      <c r="P34" s="356">
        <v>458.73962</v>
      </c>
      <c r="Q34" s="356">
        <v>499.38060000000002</v>
      </c>
      <c r="R34" s="356">
        <v>633.42674</v>
      </c>
      <c r="S34" s="356">
        <v>746.48176999999998</v>
      </c>
      <c r="T34" s="356">
        <v>977.49686999999994</v>
      </c>
      <c r="U34" s="356">
        <v>1405.34707</v>
      </c>
      <c r="V34" s="356">
        <v>1871.590721</v>
      </c>
      <c r="W34" s="356">
        <v>1889.79700058</v>
      </c>
      <c r="X34" s="356">
        <v>1587.07442352</v>
      </c>
      <c r="Y34" s="356">
        <v>1766.46030658</v>
      </c>
      <c r="Z34" s="356">
        <v>1812.8630811399998</v>
      </c>
      <c r="AA34" s="356">
        <v>1182.96949</v>
      </c>
    </row>
    <row r="35" spans="2:27" x14ac:dyDescent="0.2">
      <c r="B35" s="355" t="s">
        <v>2804</v>
      </c>
      <c r="C35" s="356">
        <v>125.36248000000001</v>
      </c>
      <c r="D35" s="356">
        <v>134.58811</v>
      </c>
      <c r="E35" s="356">
        <v>127.43862</v>
      </c>
      <c r="F35" s="356">
        <v>152.82150999999999</v>
      </c>
      <c r="G35" s="356">
        <v>175.89449999999999</v>
      </c>
      <c r="H35" s="356">
        <v>158.55804000000001</v>
      </c>
      <c r="I35" s="356">
        <v>149.91297</v>
      </c>
      <c r="J35" s="356">
        <v>198.53313</v>
      </c>
      <c r="K35" s="356">
        <v>284.59568000000002</v>
      </c>
      <c r="L35" s="356">
        <v>350.02453000000003</v>
      </c>
      <c r="M35" s="356">
        <v>367.62594999999999</v>
      </c>
      <c r="N35" s="356">
        <v>379.91840000000002</v>
      </c>
      <c r="O35" s="356">
        <v>460.71080000000001</v>
      </c>
      <c r="P35" s="356">
        <v>578.93537000000003</v>
      </c>
      <c r="Q35" s="356">
        <v>461.84854999999999</v>
      </c>
      <c r="R35" s="356">
        <v>673.30017999999995</v>
      </c>
      <c r="S35" s="356">
        <v>812.49937</v>
      </c>
      <c r="T35" s="356">
        <v>820.68025</v>
      </c>
      <c r="U35" s="356">
        <v>821.91247999999996</v>
      </c>
      <c r="V35" s="356">
        <v>844.36404541999991</v>
      </c>
      <c r="W35" s="356">
        <v>800.54266674999997</v>
      </c>
      <c r="X35" s="356">
        <v>776.87293480000005</v>
      </c>
      <c r="Y35" s="356">
        <v>934.04596578999997</v>
      </c>
      <c r="Z35" s="356">
        <v>1065.8245265400001</v>
      </c>
      <c r="AA35" s="356">
        <v>983.89368999999999</v>
      </c>
    </row>
    <row r="36" spans="2:27" x14ac:dyDescent="0.2">
      <c r="B36" s="355" t="s">
        <v>2806</v>
      </c>
      <c r="C36" s="356">
        <v>43.229019999999998</v>
      </c>
      <c r="D36" s="356">
        <v>49.79345</v>
      </c>
      <c r="E36" s="356">
        <v>43.772570000000002</v>
      </c>
      <c r="F36" s="356">
        <v>54.475659999999998</v>
      </c>
      <c r="G36" s="356">
        <v>73.861999999999995</v>
      </c>
      <c r="H36" s="356">
        <v>95.742130000000003</v>
      </c>
      <c r="I36" s="356">
        <v>155.20004</v>
      </c>
      <c r="J36" s="356">
        <v>128.03303</v>
      </c>
      <c r="K36" s="356">
        <v>178.33493999999999</v>
      </c>
      <c r="L36" s="356">
        <v>221.22345000000001</v>
      </c>
      <c r="M36" s="356">
        <v>233.48143999999999</v>
      </c>
      <c r="N36" s="356">
        <v>280.4314</v>
      </c>
      <c r="O36" s="356">
        <v>304.68331000000001</v>
      </c>
      <c r="P36" s="356">
        <v>359.19655</v>
      </c>
      <c r="Q36" s="356">
        <v>353.21204999999998</v>
      </c>
      <c r="R36" s="356">
        <v>420.19114000000002</v>
      </c>
      <c r="S36" s="356">
        <v>523.43534999999997</v>
      </c>
      <c r="T36" s="356">
        <v>629.37512000000004</v>
      </c>
      <c r="U36" s="356">
        <v>701.58564999999999</v>
      </c>
      <c r="V36" s="356">
        <v>716.82545915000003</v>
      </c>
      <c r="W36" s="356">
        <v>713.62000821999993</v>
      </c>
      <c r="X36" s="356">
        <v>707.23321025000007</v>
      </c>
      <c r="Y36" s="356">
        <v>732.55682751000006</v>
      </c>
      <c r="Z36" s="356">
        <v>850.12430597000002</v>
      </c>
      <c r="AA36" s="356">
        <v>786.65326000000005</v>
      </c>
    </row>
    <row r="37" spans="2:27" x14ac:dyDescent="0.2">
      <c r="B37" s="355" t="s">
        <v>2801</v>
      </c>
      <c r="C37" s="356">
        <v>45.752630000000003</v>
      </c>
      <c r="D37" s="356">
        <v>60.970970000000001</v>
      </c>
      <c r="E37" s="356">
        <v>57.657499999999999</v>
      </c>
      <c r="F37" s="356">
        <v>52.423900000000003</v>
      </c>
      <c r="G37" s="356">
        <v>64.736450000000005</v>
      </c>
      <c r="H37" s="356">
        <v>74.488650000000007</v>
      </c>
      <c r="I37" s="356">
        <v>85.465810000000005</v>
      </c>
      <c r="J37" s="356">
        <v>88.17877</v>
      </c>
      <c r="K37" s="356">
        <v>116.52589999999999</v>
      </c>
      <c r="L37" s="356">
        <v>164.9795</v>
      </c>
      <c r="M37" s="356">
        <v>203.26383999999999</v>
      </c>
      <c r="N37" s="356">
        <v>226.77359999999999</v>
      </c>
      <c r="O37" s="356">
        <v>336.72701999999998</v>
      </c>
      <c r="P37" s="356">
        <v>380.25085999999999</v>
      </c>
      <c r="Q37" s="356">
        <v>331.82112999999998</v>
      </c>
      <c r="R37" s="356">
        <v>480.88193000000001</v>
      </c>
      <c r="S37" s="356">
        <v>521.10464999999999</v>
      </c>
      <c r="T37" s="356">
        <v>496.29651000000001</v>
      </c>
      <c r="U37" s="356">
        <v>485.11079000000001</v>
      </c>
      <c r="V37" s="356">
        <v>527.15012854999998</v>
      </c>
      <c r="W37" s="356">
        <v>479.96605879000003</v>
      </c>
      <c r="X37" s="356">
        <v>454.9711886</v>
      </c>
      <c r="Y37" s="356">
        <v>538.98726665000004</v>
      </c>
      <c r="Z37" s="356">
        <v>545.56960550999997</v>
      </c>
      <c r="AA37" s="356">
        <v>453.92581999999999</v>
      </c>
    </row>
    <row r="38" spans="2:27" x14ac:dyDescent="0.2">
      <c r="B38" s="355" t="s">
        <v>2815</v>
      </c>
      <c r="C38" s="356">
        <v>76.634510000000006</v>
      </c>
      <c r="D38" s="356">
        <v>48.363309999999998</v>
      </c>
      <c r="E38" s="356">
        <v>51.848950000000002</v>
      </c>
      <c r="F38" s="356">
        <v>40.57826</v>
      </c>
      <c r="G38" s="356">
        <v>35.18685</v>
      </c>
      <c r="H38" s="356">
        <v>80.869950000000003</v>
      </c>
      <c r="I38" s="356">
        <v>104.87805</v>
      </c>
      <c r="J38" s="356">
        <v>75.670330000000007</v>
      </c>
      <c r="K38" s="356">
        <v>176.43952999999999</v>
      </c>
      <c r="L38" s="356">
        <v>302.02614999999997</v>
      </c>
      <c r="M38" s="356">
        <v>259.03746000000001</v>
      </c>
      <c r="N38" s="356">
        <v>204.05</v>
      </c>
      <c r="O38" s="356">
        <v>301.77116999999998</v>
      </c>
      <c r="P38" s="356">
        <v>626.56284000000005</v>
      </c>
      <c r="Q38" s="356">
        <v>613.58308</v>
      </c>
      <c r="R38" s="356">
        <v>797.56984999999997</v>
      </c>
      <c r="S38" s="356">
        <v>1048.9208100000001</v>
      </c>
      <c r="T38" s="356">
        <v>1140.8949600000001</v>
      </c>
      <c r="U38" s="356">
        <v>1080.67391</v>
      </c>
      <c r="V38" s="356">
        <v>1352.0681712799999</v>
      </c>
      <c r="W38" s="356">
        <v>1184.2563714200001</v>
      </c>
      <c r="X38" s="356">
        <v>983.93064876000005</v>
      </c>
      <c r="Y38" s="356">
        <v>1186.3130794599999</v>
      </c>
      <c r="Z38" s="356">
        <v>912.16927272999999</v>
      </c>
      <c r="AA38" s="356">
        <v>443.40285</v>
      </c>
    </row>
    <row r="39" spans="2:27" x14ac:dyDescent="0.2">
      <c r="B39" s="355" t="s">
        <v>2802</v>
      </c>
      <c r="C39" s="356">
        <v>45.838610000000003</v>
      </c>
      <c r="D39" s="356">
        <v>49.512189999999997</v>
      </c>
      <c r="E39" s="356">
        <v>45.078960000000002</v>
      </c>
      <c r="F39" s="356">
        <v>44.131410000000002</v>
      </c>
      <c r="G39" s="356">
        <v>46.182279999999999</v>
      </c>
      <c r="H39" s="356">
        <v>71.585970000000003</v>
      </c>
      <c r="I39" s="356">
        <v>78.483559999999997</v>
      </c>
      <c r="J39" s="356">
        <v>78.912059999999997</v>
      </c>
      <c r="K39" s="356">
        <v>132.18759</v>
      </c>
      <c r="L39" s="356">
        <v>167.55274</v>
      </c>
      <c r="M39" s="356">
        <v>205.47549000000001</v>
      </c>
      <c r="N39" s="356">
        <v>214.26321999999999</v>
      </c>
      <c r="O39" s="356">
        <v>273.04761000000002</v>
      </c>
      <c r="P39" s="356">
        <v>326.68266</v>
      </c>
      <c r="Q39" s="356">
        <v>330.16771</v>
      </c>
      <c r="R39" s="356">
        <v>413.67813999999998</v>
      </c>
      <c r="S39" s="356">
        <v>507.92047000000002</v>
      </c>
      <c r="T39" s="356">
        <v>564.75361999999996</v>
      </c>
      <c r="U39" s="356">
        <v>505.60644000000002</v>
      </c>
      <c r="V39" s="356">
        <v>467.06740799999994</v>
      </c>
      <c r="W39" s="356">
        <v>376.92101112000006</v>
      </c>
      <c r="X39" s="356">
        <v>290.42521650999998</v>
      </c>
      <c r="Y39" s="356">
        <v>339.54854990999996</v>
      </c>
      <c r="Z39" s="356">
        <v>397.03304295000004</v>
      </c>
      <c r="AA39" s="356">
        <v>286.16023999999999</v>
      </c>
    </row>
    <row r="40" spans="2:27" x14ac:dyDescent="0.2">
      <c r="B40" s="355" t="s">
        <v>2816</v>
      </c>
      <c r="C40" s="356">
        <v>8.6939799999999998</v>
      </c>
      <c r="D40" s="356">
        <v>11.626910000000001</v>
      </c>
      <c r="E40" s="356">
        <v>17.40624</v>
      </c>
      <c r="F40" s="356">
        <v>15.309480000000001</v>
      </c>
      <c r="G40" s="356">
        <v>14.473929999999999</v>
      </c>
      <c r="H40" s="356">
        <v>11.82572</v>
      </c>
      <c r="I40" s="356">
        <v>11.334110000000001</v>
      </c>
      <c r="J40" s="356">
        <v>13.40523</v>
      </c>
      <c r="K40" s="356">
        <v>19.150130000000001</v>
      </c>
      <c r="L40" s="356">
        <v>41.470219999999998</v>
      </c>
      <c r="M40" s="356">
        <v>56.29956</v>
      </c>
      <c r="N40" s="356">
        <v>61.915430000000001</v>
      </c>
      <c r="O40" s="356">
        <v>93.352890000000002</v>
      </c>
      <c r="P40" s="356">
        <v>132.94096999999999</v>
      </c>
      <c r="Q40" s="356">
        <v>103.89894</v>
      </c>
      <c r="R40" s="356">
        <v>195.59281999999999</v>
      </c>
      <c r="S40" s="356">
        <v>264.15195999999997</v>
      </c>
      <c r="T40" s="356">
        <v>323.19315999999998</v>
      </c>
      <c r="U40" s="356">
        <v>323.38438000000002</v>
      </c>
      <c r="V40" s="356">
        <v>315.67358317000003</v>
      </c>
      <c r="W40" s="356">
        <v>298.34604997999998</v>
      </c>
      <c r="X40" s="356">
        <v>239.32663477000003</v>
      </c>
      <c r="Y40" s="356">
        <v>509.72039448999999</v>
      </c>
      <c r="Z40" s="356">
        <v>954.54420987000003</v>
      </c>
      <c r="AA40" s="356">
        <v>281.30185</v>
      </c>
    </row>
    <row r="41" spans="2:27" x14ac:dyDescent="0.2">
      <c r="B41" s="355" t="s">
        <v>2809</v>
      </c>
      <c r="C41" s="356">
        <v>40.080770000000001</v>
      </c>
      <c r="D41" s="356">
        <v>51.87621</v>
      </c>
      <c r="E41" s="356">
        <v>58.430059999999997</v>
      </c>
      <c r="F41" s="356">
        <v>55.620829999999998</v>
      </c>
      <c r="G41" s="356">
        <v>58.930140000000002</v>
      </c>
      <c r="H41" s="356">
        <v>81.025440000000003</v>
      </c>
      <c r="I41" s="356">
        <v>72.173029999999997</v>
      </c>
      <c r="J41" s="356">
        <v>80.305959999999999</v>
      </c>
      <c r="K41" s="356">
        <v>104.59862</v>
      </c>
      <c r="L41" s="356">
        <v>129.09501</v>
      </c>
      <c r="M41" s="356">
        <v>140.80135999999999</v>
      </c>
      <c r="N41" s="356">
        <v>151.70081999999999</v>
      </c>
      <c r="O41" s="356">
        <v>205.52175</v>
      </c>
      <c r="P41" s="356">
        <v>274.28438999999997</v>
      </c>
      <c r="Q41" s="356">
        <v>189.62583000000001</v>
      </c>
      <c r="R41" s="356">
        <v>281.74959999999999</v>
      </c>
      <c r="S41" s="356">
        <v>369.61475999999999</v>
      </c>
      <c r="T41" s="356">
        <v>361.34208999999998</v>
      </c>
      <c r="U41" s="356">
        <v>359.31693000000001</v>
      </c>
      <c r="V41" s="356">
        <v>354.04237610000001</v>
      </c>
      <c r="W41" s="356">
        <v>333.26958282999999</v>
      </c>
      <c r="X41" s="356">
        <v>312.06263430000001</v>
      </c>
      <c r="Y41" s="356">
        <v>372.02204347000003</v>
      </c>
      <c r="Z41" s="356">
        <v>331.76529035999999</v>
      </c>
      <c r="AA41" s="356">
        <v>241.12889999999999</v>
      </c>
    </row>
    <row r="42" spans="2:27" x14ac:dyDescent="0.2">
      <c r="B42" s="355" t="s">
        <v>2814</v>
      </c>
      <c r="C42" s="356">
        <v>11.143409999999999</v>
      </c>
      <c r="D42" s="356">
        <v>14.72573</v>
      </c>
      <c r="E42" s="356">
        <v>12.5626</v>
      </c>
      <c r="F42" s="356">
        <v>10.93572</v>
      </c>
      <c r="G42" s="356">
        <v>23.55039</v>
      </c>
      <c r="H42" s="356">
        <v>37.106929999999998</v>
      </c>
      <c r="I42" s="356">
        <v>37.346769999999999</v>
      </c>
      <c r="J42" s="356">
        <v>47.404989999999998</v>
      </c>
      <c r="K42" s="356">
        <v>53.803330000000003</v>
      </c>
      <c r="L42" s="356">
        <v>36.798490000000001</v>
      </c>
      <c r="M42" s="356">
        <v>45.35145</v>
      </c>
      <c r="N42" s="356">
        <v>57.801600000000001</v>
      </c>
      <c r="O42" s="356">
        <v>82.934790000000007</v>
      </c>
      <c r="P42" s="356">
        <v>132.76732999999999</v>
      </c>
      <c r="Q42" s="356">
        <v>104.57025</v>
      </c>
      <c r="R42" s="356">
        <v>79.115849999999995</v>
      </c>
      <c r="S42" s="356">
        <v>158.62325000000001</v>
      </c>
      <c r="T42" s="356">
        <v>191.67832999999999</v>
      </c>
      <c r="U42" s="356">
        <v>181.95445000000001</v>
      </c>
      <c r="V42" s="356">
        <v>186.86607910999999</v>
      </c>
      <c r="W42" s="356">
        <v>130.95402897</v>
      </c>
      <c r="X42" s="356">
        <v>167.85168383000001</v>
      </c>
      <c r="Y42" s="356">
        <v>176.3946445</v>
      </c>
      <c r="Z42" s="356">
        <v>163.24045005000002</v>
      </c>
      <c r="AA42" s="356">
        <v>119.32462</v>
      </c>
    </row>
    <row r="43" spans="2:27" x14ac:dyDescent="0.2">
      <c r="B43" s="355" t="s">
        <v>2811</v>
      </c>
      <c r="C43" s="356">
        <v>8.5126200000000001</v>
      </c>
      <c r="D43" s="356">
        <v>12.28581</v>
      </c>
      <c r="E43" s="356">
        <v>23.199680000000001</v>
      </c>
      <c r="F43" s="356">
        <v>24.32009</v>
      </c>
      <c r="G43" s="356">
        <v>12.8367</v>
      </c>
      <c r="H43" s="356">
        <v>14.171390000000001</v>
      </c>
      <c r="I43" s="356">
        <v>15.87002</v>
      </c>
      <c r="J43" s="356">
        <v>16.70365</v>
      </c>
      <c r="K43" s="356">
        <v>24.1952</v>
      </c>
      <c r="L43" s="356">
        <v>29.743310000000001</v>
      </c>
      <c r="M43" s="356">
        <v>19.366160000000001</v>
      </c>
      <c r="N43" s="356">
        <v>26.956990000000001</v>
      </c>
      <c r="O43" s="356">
        <v>33.022579999999998</v>
      </c>
      <c r="P43" s="356">
        <v>42.603180000000002</v>
      </c>
      <c r="Q43" s="356">
        <v>44.073009999999996</v>
      </c>
      <c r="R43" s="356">
        <v>92.067430000000002</v>
      </c>
      <c r="S43" s="356">
        <v>92.942710000000005</v>
      </c>
      <c r="T43" s="356">
        <v>128.0787</v>
      </c>
      <c r="U43" s="356">
        <v>157.27995999999999</v>
      </c>
      <c r="V43" s="356">
        <v>224.51981819</v>
      </c>
      <c r="W43" s="356">
        <v>203.77200126</v>
      </c>
      <c r="X43" s="356">
        <v>170.18881883999998</v>
      </c>
      <c r="Y43" s="356">
        <v>110.67709170000001</v>
      </c>
      <c r="Z43" s="356">
        <v>155.19613966</v>
      </c>
      <c r="AA43" s="356">
        <v>119.31282</v>
      </c>
    </row>
    <row r="44" spans="2:27" x14ac:dyDescent="0.2">
      <c r="B44" s="355" t="s">
        <v>2810</v>
      </c>
      <c r="C44" s="356">
        <v>3.54671</v>
      </c>
      <c r="D44" s="356">
        <v>4.8822700000000001</v>
      </c>
      <c r="E44" s="356">
        <v>8.1293199999999999</v>
      </c>
      <c r="F44" s="356">
        <v>8.4068400000000008</v>
      </c>
      <c r="G44" s="356">
        <v>8.9739299999999993</v>
      </c>
      <c r="H44" s="356">
        <v>9.3060899999999993</v>
      </c>
      <c r="I44" s="356">
        <v>10.262510000000001</v>
      </c>
      <c r="J44" s="356">
        <v>16.54458</v>
      </c>
      <c r="K44" s="356">
        <v>18.909400000000002</v>
      </c>
      <c r="L44" s="356">
        <v>23.707339999999999</v>
      </c>
      <c r="M44" s="356">
        <v>28.400690000000001</v>
      </c>
      <c r="N44" s="356">
        <v>34.266289999999998</v>
      </c>
      <c r="O44" s="356">
        <v>38.23039</v>
      </c>
      <c r="P44" s="356">
        <v>36.467750000000002</v>
      </c>
      <c r="Q44" s="356">
        <v>29.206</v>
      </c>
      <c r="R44" s="356">
        <v>66.155240000000006</v>
      </c>
      <c r="S44" s="356">
        <v>125.91339000000001</v>
      </c>
      <c r="T44" s="356">
        <v>104.00085</v>
      </c>
      <c r="U44" s="356">
        <v>143.30355</v>
      </c>
      <c r="V44" s="356">
        <v>190.37009241999999</v>
      </c>
      <c r="W44" s="356">
        <v>143.86221957000001</v>
      </c>
      <c r="X44" s="356">
        <v>150.32373762</v>
      </c>
      <c r="Y44" s="356">
        <v>187.63496065000001</v>
      </c>
      <c r="Z44" s="356">
        <v>207.74027114999998</v>
      </c>
      <c r="AA44" s="356">
        <v>107.10827999999999</v>
      </c>
    </row>
    <row r="45" spans="2:27" x14ac:dyDescent="0.2">
      <c r="B45" s="355" t="s">
        <v>2800</v>
      </c>
      <c r="C45" s="356">
        <v>99.038169999999994</v>
      </c>
      <c r="D45" s="356">
        <v>89.092650000000006</v>
      </c>
      <c r="E45" s="356">
        <v>73.186109999999999</v>
      </c>
      <c r="F45" s="356">
        <v>32.455680000000001</v>
      </c>
      <c r="G45" s="356">
        <v>16.24212</v>
      </c>
      <c r="H45" s="356">
        <v>19.86966</v>
      </c>
      <c r="I45" s="356">
        <v>21.492519999999999</v>
      </c>
      <c r="J45" s="356">
        <v>25.006830000000001</v>
      </c>
      <c r="K45" s="356">
        <v>67.478489999999994</v>
      </c>
      <c r="L45" s="356">
        <v>188.03941</v>
      </c>
      <c r="M45" s="356">
        <v>123.94935</v>
      </c>
      <c r="N45" s="356">
        <v>221.40267</v>
      </c>
      <c r="O45" s="356">
        <v>144.49675999999999</v>
      </c>
      <c r="P45" s="356">
        <v>158.01781</v>
      </c>
      <c r="Q45" s="356">
        <v>114.09654999999999</v>
      </c>
      <c r="R45" s="356">
        <v>190.40170000000001</v>
      </c>
      <c r="S45" s="356">
        <v>316.94403</v>
      </c>
      <c r="T45" s="356">
        <v>362.58911000000001</v>
      </c>
      <c r="U45" s="356">
        <v>276.35133000000002</v>
      </c>
      <c r="V45" s="356">
        <v>183.07413392000001</v>
      </c>
      <c r="W45" s="356">
        <v>148.86886844</v>
      </c>
      <c r="X45" s="356">
        <v>77.171872249999993</v>
      </c>
      <c r="Y45" s="356">
        <v>131.06027408</v>
      </c>
      <c r="Z45" s="356">
        <v>141.85277653999998</v>
      </c>
      <c r="AA45" s="356">
        <v>96.744910000000004</v>
      </c>
    </row>
    <row r="46" spans="2:27" x14ac:dyDescent="0.2">
      <c r="B46" s="355" t="s">
        <v>2807</v>
      </c>
      <c r="C46" s="356">
        <v>7.9361699999999997</v>
      </c>
      <c r="D46" s="356">
        <v>7.1380999999999997</v>
      </c>
      <c r="E46" s="356">
        <v>6.7577800000000003</v>
      </c>
      <c r="F46" s="356">
        <v>7.0331000000000001</v>
      </c>
      <c r="G46" s="356">
        <v>5.6719799999999996</v>
      </c>
      <c r="H46" s="356">
        <v>7.0682400000000003</v>
      </c>
      <c r="I46" s="356">
        <v>9.8356300000000001</v>
      </c>
      <c r="J46" s="356">
        <v>6.5861900000000002</v>
      </c>
      <c r="K46" s="356">
        <v>11.2761</v>
      </c>
      <c r="L46" s="356">
        <v>16.760470000000002</v>
      </c>
      <c r="M46" s="356">
        <v>17.737089999999998</v>
      </c>
      <c r="N46" s="356">
        <v>21.815670000000001</v>
      </c>
      <c r="O46" s="356">
        <v>26.725619999999999</v>
      </c>
      <c r="P46" s="356">
        <v>35.938510000000001</v>
      </c>
      <c r="Q46" s="356">
        <v>31.589289999999998</v>
      </c>
      <c r="R46" s="356">
        <v>50.070999999999998</v>
      </c>
      <c r="S46" s="356">
        <v>82.740610000000004</v>
      </c>
      <c r="T46" s="356">
        <v>59.929679999999998</v>
      </c>
      <c r="U46" s="356">
        <v>70.505579999999995</v>
      </c>
      <c r="V46" s="356">
        <v>98.053422119999993</v>
      </c>
      <c r="W46" s="356">
        <v>77.089875609999993</v>
      </c>
      <c r="X46" s="356">
        <v>80.375136299999994</v>
      </c>
      <c r="Y46" s="356">
        <v>78.746718210000012</v>
      </c>
      <c r="Z46" s="356">
        <v>90.974043379999998</v>
      </c>
      <c r="AA46" s="356">
        <v>91.378429999999994</v>
      </c>
    </row>
    <row r="47" spans="2:27" x14ac:dyDescent="0.2">
      <c r="B47" s="355" t="s">
        <v>2808</v>
      </c>
      <c r="C47" s="356">
        <v>14.70454</v>
      </c>
      <c r="D47" s="356">
        <v>16.810939999999999</v>
      </c>
      <c r="E47" s="356">
        <v>18.9984</v>
      </c>
      <c r="F47" s="356">
        <v>23.793050000000001</v>
      </c>
      <c r="G47" s="356">
        <v>24.45262</v>
      </c>
      <c r="H47" s="356">
        <v>21.898510000000002</v>
      </c>
      <c r="I47" s="356">
        <v>32.054319999999997</v>
      </c>
      <c r="J47" s="356">
        <v>30.887409999999999</v>
      </c>
      <c r="K47" s="356">
        <v>39.86721</v>
      </c>
      <c r="L47" s="356">
        <v>50.90157</v>
      </c>
      <c r="M47" s="356">
        <v>52.860329999999998</v>
      </c>
      <c r="N47" s="356">
        <v>67.202179999999998</v>
      </c>
      <c r="O47" s="356">
        <v>75.833060000000003</v>
      </c>
      <c r="P47" s="356">
        <v>74.804699999999997</v>
      </c>
      <c r="Q47" s="356">
        <v>51.861280000000001</v>
      </c>
      <c r="R47" s="356">
        <v>69.642169999999993</v>
      </c>
      <c r="S47" s="356">
        <v>88.61336</v>
      </c>
      <c r="T47" s="356">
        <v>100.89615000000001</v>
      </c>
      <c r="U47" s="356">
        <v>120.63606</v>
      </c>
      <c r="V47" s="356">
        <v>118.47601094000001</v>
      </c>
      <c r="W47" s="356">
        <v>113.77788573999999</v>
      </c>
      <c r="X47" s="356">
        <v>80.868302</v>
      </c>
      <c r="Y47" s="356">
        <v>83.611594629999999</v>
      </c>
      <c r="Z47" s="356">
        <v>67.3525609</v>
      </c>
      <c r="AA47" s="356">
        <v>45.848059999999997</v>
      </c>
    </row>
    <row r="48" spans="2:27" x14ac:dyDescent="0.2">
      <c r="B48" s="355" t="s">
        <v>2812</v>
      </c>
      <c r="C48" s="356">
        <v>6.6415300000000004</v>
      </c>
      <c r="D48" s="356">
        <v>5.5356100000000001</v>
      </c>
      <c r="E48" s="356">
        <v>7.2847799999999996</v>
      </c>
      <c r="F48" s="356">
        <v>9.3085299999999993</v>
      </c>
      <c r="G48" s="356">
        <v>9.4076199999999996</v>
      </c>
      <c r="H48" s="356">
        <v>16.984539999999999</v>
      </c>
      <c r="I48" s="356">
        <v>8.4140200000000007</v>
      </c>
      <c r="J48" s="356">
        <v>15.07619</v>
      </c>
      <c r="K48" s="356">
        <v>4.7473999999999998</v>
      </c>
      <c r="L48" s="356">
        <v>2.9558499999999999</v>
      </c>
      <c r="M48" s="356">
        <v>2.9312</v>
      </c>
      <c r="N48" s="356">
        <v>11.824170000000001</v>
      </c>
      <c r="O48" s="356">
        <v>12.513120000000001</v>
      </c>
      <c r="P48" s="356">
        <v>12.77012</v>
      </c>
      <c r="Q48" s="356">
        <v>9.1319499999999998</v>
      </c>
      <c r="R48" s="356">
        <v>15.062749999999999</v>
      </c>
      <c r="S48" s="356">
        <v>28.10426</v>
      </c>
      <c r="T48" s="356">
        <v>26.264209999999999</v>
      </c>
      <c r="U48" s="356">
        <v>27.690100000000001</v>
      </c>
      <c r="V48" s="356">
        <v>23.184174959999996</v>
      </c>
      <c r="W48" s="356">
        <v>335.89687745999998</v>
      </c>
      <c r="X48" s="356">
        <v>181.25248981999999</v>
      </c>
      <c r="Y48" s="356">
        <v>417.25163694999998</v>
      </c>
      <c r="Z48" s="356">
        <v>369.97994715000004</v>
      </c>
      <c r="AA48" s="356">
        <v>38.673870000000001</v>
      </c>
    </row>
    <row r="49" spans="2:27" x14ac:dyDescent="0.2">
      <c r="B49" s="355" t="s">
        <v>2051</v>
      </c>
      <c r="C49" s="356">
        <v>6.7145599999999996</v>
      </c>
      <c r="D49" s="356">
        <v>11.14451</v>
      </c>
      <c r="E49" s="356">
        <v>6.8104300000000002</v>
      </c>
      <c r="F49" s="356">
        <v>3.6133600000000001</v>
      </c>
      <c r="G49" s="356">
        <v>3.4719199999999999</v>
      </c>
      <c r="H49" s="356">
        <v>4.4818499999999997</v>
      </c>
      <c r="I49" s="356">
        <v>4.4296499999999996</v>
      </c>
      <c r="J49" s="356">
        <v>4.6224999999999996</v>
      </c>
      <c r="K49" s="356">
        <v>5.7677100000000001</v>
      </c>
      <c r="L49" s="356">
        <v>7.5805100000000003</v>
      </c>
      <c r="M49" s="356">
        <v>8.7924199999999999</v>
      </c>
      <c r="N49" s="356">
        <v>9.2191700000000001</v>
      </c>
      <c r="O49" s="356">
        <v>13.25733</v>
      </c>
      <c r="P49" s="356">
        <v>15.070169999999999</v>
      </c>
      <c r="Q49" s="356">
        <v>11.541919999999999</v>
      </c>
      <c r="R49" s="356">
        <v>18.42229</v>
      </c>
      <c r="S49" s="356">
        <v>21.1737</v>
      </c>
      <c r="T49" s="356">
        <v>23.89293</v>
      </c>
      <c r="U49" s="356">
        <v>27.413180000000001</v>
      </c>
      <c r="V49" s="356">
        <v>30.795590539999999</v>
      </c>
      <c r="W49" s="356">
        <v>39.284412039999999</v>
      </c>
      <c r="X49" s="356">
        <v>34.878834089999998</v>
      </c>
      <c r="Y49" s="356">
        <v>33.501567599999994</v>
      </c>
      <c r="Z49" s="356">
        <v>38.690508600000001</v>
      </c>
      <c r="AA49" s="356">
        <v>35.060769999999998</v>
      </c>
    </row>
    <row r="50" spans="2:27" ht="22.8" x14ac:dyDescent="0.2">
      <c r="B50" s="355" t="s">
        <v>2822</v>
      </c>
      <c r="C50" s="356">
        <v>1.0108200000000001</v>
      </c>
      <c r="D50" s="356">
        <v>1.7532000000000001</v>
      </c>
      <c r="E50" s="356">
        <v>3.5621499999999999</v>
      </c>
      <c r="F50" s="356">
        <v>3.3959800000000002</v>
      </c>
      <c r="G50" s="356">
        <v>4.5075099999999999</v>
      </c>
      <c r="H50" s="356">
        <v>4.7132800000000001</v>
      </c>
      <c r="I50" s="356">
        <v>4.0807700000000002</v>
      </c>
      <c r="J50" s="356">
        <v>3.0419700000000001</v>
      </c>
      <c r="K50" s="356">
        <v>4.0669300000000002</v>
      </c>
      <c r="L50" s="356">
        <v>4.5143300000000002</v>
      </c>
      <c r="M50" s="356">
        <v>4.8105900000000004</v>
      </c>
      <c r="N50" s="356">
        <v>6.30457</v>
      </c>
      <c r="O50" s="356">
        <v>5.0695899999999998</v>
      </c>
      <c r="P50" s="356">
        <v>4.8110299999999997</v>
      </c>
      <c r="Q50" s="356">
        <v>4.7285500000000003</v>
      </c>
      <c r="R50" s="356">
        <v>5.8370899999999999</v>
      </c>
      <c r="S50" s="356">
        <v>5.8336800000000002</v>
      </c>
      <c r="T50" s="356">
        <v>5.7468700000000004</v>
      </c>
      <c r="U50" s="356">
        <v>6.2756100000000004</v>
      </c>
      <c r="V50" s="356">
        <v>5.7638357600000001</v>
      </c>
      <c r="W50" s="356">
        <v>7.2378938100000001</v>
      </c>
      <c r="X50" s="356">
        <v>6.5560919200000001</v>
      </c>
      <c r="Y50" s="356">
        <v>7.1304772100000005</v>
      </c>
      <c r="Z50" s="356">
        <v>9.9606319499999998</v>
      </c>
      <c r="AA50" s="356">
        <v>16.978059999999999</v>
      </c>
    </row>
    <row r="51" spans="2:27" x14ac:dyDescent="0.2">
      <c r="B51" s="355" t="s">
        <v>2813</v>
      </c>
      <c r="C51" s="356">
        <v>1.1199999999999999E-3</v>
      </c>
      <c r="D51" s="356">
        <v>6.0000000000000002E-5</v>
      </c>
      <c r="E51" s="356">
        <v>1.6000000000000001E-4</v>
      </c>
      <c r="F51" s="356">
        <v>0</v>
      </c>
      <c r="G51" s="356">
        <v>3.6088499999999999</v>
      </c>
      <c r="H51" s="356">
        <v>1.1809999999999999E-2</v>
      </c>
      <c r="I51" s="356">
        <v>6.2798100000000003</v>
      </c>
      <c r="J51" s="356">
        <v>2.7157499999999999</v>
      </c>
      <c r="K51" s="356">
        <v>10.895849999999999</v>
      </c>
      <c r="L51" s="356">
        <v>4.10954</v>
      </c>
      <c r="M51" s="356">
        <v>3.04101</v>
      </c>
      <c r="N51" s="356">
        <v>2.8819699999999999</v>
      </c>
      <c r="O51" s="356">
        <v>9.6098300000000005</v>
      </c>
      <c r="P51" s="356">
        <v>2.3062299999999998</v>
      </c>
      <c r="Q51" s="356">
        <v>1.48333</v>
      </c>
      <c r="R51" s="356">
        <v>29.39986</v>
      </c>
      <c r="S51" s="356">
        <v>232.94091</v>
      </c>
      <c r="T51" s="356">
        <v>332.95021000000003</v>
      </c>
      <c r="U51" s="356">
        <v>473.98217</v>
      </c>
      <c r="V51" s="356">
        <v>390.65669071999997</v>
      </c>
      <c r="W51" s="356">
        <v>0.64854034000000005</v>
      </c>
      <c r="X51" s="356">
        <v>24.448119890000001</v>
      </c>
      <c r="Y51" s="356">
        <v>40.08560095</v>
      </c>
      <c r="Z51" s="356">
        <v>33.68902585</v>
      </c>
      <c r="AA51" s="356">
        <v>7.3536099999999998</v>
      </c>
    </row>
    <row r="52" spans="2:27" x14ac:dyDescent="0.2">
      <c r="B52" s="355" t="s">
        <v>2819</v>
      </c>
      <c r="C52" s="356">
        <v>36.450800000000001</v>
      </c>
      <c r="D52" s="356">
        <v>3.5739200000000002</v>
      </c>
      <c r="E52" s="356">
        <v>14.53763</v>
      </c>
      <c r="F52" s="356">
        <v>14.59976</v>
      </c>
      <c r="G52" s="356">
        <v>17.13748</v>
      </c>
      <c r="H52" s="356">
        <v>5.4010300000000004</v>
      </c>
      <c r="I52" s="356">
        <v>1.7803199999999999</v>
      </c>
      <c r="J52" s="356">
        <v>2.2999399999999999</v>
      </c>
      <c r="K52" s="356">
        <v>5.9420000000000002</v>
      </c>
      <c r="L52" s="356">
        <v>0.97858000000000001</v>
      </c>
      <c r="M52" s="356">
        <v>0.87865000000000004</v>
      </c>
      <c r="N52" s="356">
        <v>0.89415999999999995</v>
      </c>
      <c r="O52" s="356">
        <v>10.36548</v>
      </c>
      <c r="P52" s="356">
        <v>23.463570000000001</v>
      </c>
      <c r="Q52" s="356">
        <v>4.1429200000000002</v>
      </c>
      <c r="R52" s="356">
        <v>8.2379099999999994</v>
      </c>
      <c r="S52" s="356">
        <v>25.85951</v>
      </c>
      <c r="T52" s="356">
        <v>11.46547</v>
      </c>
      <c r="U52" s="356">
        <v>14.252050000000001</v>
      </c>
      <c r="V52" s="356">
        <v>19.685823249999999</v>
      </c>
      <c r="W52" s="356">
        <v>4.2641562799999999</v>
      </c>
      <c r="X52" s="356">
        <v>6.6914027800000007</v>
      </c>
      <c r="Y52" s="356">
        <v>11.74995487</v>
      </c>
      <c r="Z52" s="356">
        <v>6.6507399999999999</v>
      </c>
      <c r="AA52" s="356">
        <v>5.9687700000000001</v>
      </c>
    </row>
    <row r="53" spans="2:27" x14ac:dyDescent="0.2">
      <c r="B53" s="355" t="s">
        <v>2818</v>
      </c>
      <c r="C53" s="356">
        <v>2.9850000000000002E-2</v>
      </c>
      <c r="D53" s="356">
        <v>0.14887</v>
      </c>
      <c r="E53" s="356">
        <v>1.567E-2</v>
      </c>
      <c r="F53" s="356">
        <v>3.4070000000000003E-2</v>
      </c>
      <c r="G53" s="356">
        <v>1.3350000000000001E-2</v>
      </c>
      <c r="H53" s="356">
        <v>3.1489999999999997E-2</v>
      </c>
      <c r="I53" s="356">
        <v>1.7899999999999999E-2</v>
      </c>
      <c r="J53" s="356">
        <v>2.3879999999999998E-2</v>
      </c>
      <c r="K53" s="356">
        <v>3.0890000000000001E-2</v>
      </c>
      <c r="L53" s="356">
        <v>4.2259999999999999E-2</v>
      </c>
      <c r="M53" s="356">
        <v>4.5670000000000002E-2</v>
      </c>
      <c r="N53" s="356">
        <v>3.5000000000000003E-2</v>
      </c>
      <c r="O53" s="356">
        <v>5.7180000000000002E-2</v>
      </c>
      <c r="P53" s="356">
        <v>0.16089000000000001</v>
      </c>
      <c r="Q53" s="356">
        <v>0.12182</v>
      </c>
      <c r="R53" s="356">
        <v>0.23221</v>
      </c>
      <c r="S53" s="356">
        <v>0.29737000000000002</v>
      </c>
      <c r="T53" s="356">
        <v>0.29920000000000002</v>
      </c>
      <c r="U53" s="356">
        <v>2.7245499999999998</v>
      </c>
      <c r="V53" s="356">
        <v>1.9517424299999999</v>
      </c>
      <c r="W53" s="356">
        <v>0.80645844</v>
      </c>
      <c r="X53" s="356">
        <v>2.3329871</v>
      </c>
      <c r="Y53" s="356">
        <v>0.54120122999999998</v>
      </c>
      <c r="Z53" s="356">
        <v>1.4315182</v>
      </c>
      <c r="AA53" s="356">
        <v>2.5522499999999999</v>
      </c>
    </row>
    <row r="54" spans="2:27" x14ac:dyDescent="0.2">
      <c r="B54" s="355" t="s">
        <v>2817</v>
      </c>
      <c r="C54" s="356">
        <v>1.6209999999999999E-2</v>
      </c>
      <c r="D54" s="356">
        <v>5.2359999999999997E-2</v>
      </c>
      <c r="E54" s="356">
        <v>7.17E-2</v>
      </c>
      <c r="F54" s="356">
        <v>0.12742000000000001</v>
      </c>
      <c r="G54" s="356">
        <v>0.10588</v>
      </c>
      <c r="H54" s="356">
        <v>0.20111999999999999</v>
      </c>
      <c r="I54" s="356">
        <v>5.8389999999999997E-2</v>
      </c>
      <c r="J54" s="356">
        <v>4.8999999999999998E-4</v>
      </c>
      <c r="K54" s="356">
        <v>2.0129999999999999E-2</v>
      </c>
      <c r="L54" s="356">
        <v>2.4570000000000002E-2</v>
      </c>
      <c r="M54" s="356">
        <v>4.7600000000000003E-3</v>
      </c>
      <c r="N54" s="356">
        <v>2.0119999999999999E-2</v>
      </c>
      <c r="O54" s="356">
        <v>1.259E-2</v>
      </c>
      <c r="P54" s="356">
        <v>1.268E-2</v>
      </c>
      <c r="Q54" s="356">
        <v>9.5600000000000008E-3</v>
      </c>
      <c r="R54" s="356">
        <v>2.3900000000000001E-2</v>
      </c>
      <c r="S54" s="356">
        <v>3.0599999999999998E-3</v>
      </c>
      <c r="T54" s="356">
        <v>1.494E-2</v>
      </c>
      <c r="U54" s="356">
        <v>1.31E-3</v>
      </c>
      <c r="V54" s="356">
        <v>1.713193E-2</v>
      </c>
      <c r="W54" s="356">
        <v>1.0120539999999999E-2</v>
      </c>
      <c r="X54" s="356">
        <v>8.3172659999999995E-2</v>
      </c>
      <c r="Y54" s="356">
        <v>0.12065769</v>
      </c>
      <c r="Z54" s="356">
        <v>2.6201269999999999E-2</v>
      </c>
      <c r="AA54" s="356">
        <v>2.6409999999999999E-2</v>
      </c>
    </row>
    <row r="55" spans="2:27" x14ac:dyDescent="0.2">
      <c r="B55" s="39" t="s">
        <v>2820</v>
      </c>
      <c r="C55" s="302">
        <f t="shared" ref="C55:AA55" si="2">SUM(C33:C54)</f>
        <v>934.81279999999981</v>
      </c>
      <c r="D55" s="302">
        <f t="shared" si="2"/>
        <v>966.20639999999992</v>
      </c>
      <c r="E55" s="302">
        <f t="shared" si="2"/>
        <v>992.16098000000011</v>
      </c>
      <c r="F55" s="302">
        <f t="shared" si="2"/>
        <v>1023.69022</v>
      </c>
      <c r="G55" s="302">
        <f t="shared" si="2"/>
        <v>1186.3097200000002</v>
      </c>
      <c r="H55" s="302">
        <f t="shared" si="2"/>
        <v>1382.0047399999999</v>
      </c>
      <c r="I55" s="302">
        <f t="shared" si="2"/>
        <v>1650.0626200000002</v>
      </c>
      <c r="J55" s="302">
        <f t="shared" si="2"/>
        <v>1668.7421300000001</v>
      </c>
      <c r="K55" s="302">
        <f t="shared" si="2"/>
        <v>2153.5267899999999</v>
      </c>
      <c r="L55" s="302">
        <f t="shared" si="2"/>
        <v>2922.2666799999997</v>
      </c>
      <c r="M55" s="302">
        <f t="shared" si="2"/>
        <v>3076.3061499999999</v>
      </c>
      <c r="N55" s="302">
        <f t="shared" si="2"/>
        <v>3767.9180999999994</v>
      </c>
      <c r="O55" s="302">
        <f t="shared" si="2"/>
        <v>4397.5315799999998</v>
      </c>
      <c r="P55" s="302">
        <f t="shared" si="2"/>
        <v>5359.6298799999995</v>
      </c>
      <c r="Q55" s="302">
        <f t="shared" si="2"/>
        <v>4685.5065100000011</v>
      </c>
      <c r="R55" s="302">
        <f t="shared" si="2"/>
        <v>6293.3467700000019</v>
      </c>
      <c r="S55" s="302">
        <f t="shared" si="2"/>
        <v>7892.6531400000003</v>
      </c>
      <c r="T55" s="302">
        <f t="shared" si="2"/>
        <v>8444.8834599999973</v>
      </c>
      <c r="U55" s="302">
        <f t="shared" si="2"/>
        <v>9824.241079999998</v>
      </c>
      <c r="V55" s="302">
        <f t="shared" si="2"/>
        <v>10371.499174939998</v>
      </c>
      <c r="W55" s="302">
        <f t="shared" si="2"/>
        <v>9541.3724496500017</v>
      </c>
      <c r="X55" s="302">
        <f t="shared" si="2"/>
        <v>8274.1648303900001</v>
      </c>
      <c r="Y55" s="302">
        <f t="shared" si="2"/>
        <v>9797.0228434300025</v>
      </c>
      <c r="Z55" s="302">
        <f t="shared" si="2"/>
        <v>10587.801472919999</v>
      </c>
      <c r="AA55" s="302">
        <f t="shared" si="2"/>
        <v>7757.8857800000023</v>
      </c>
    </row>
    <row r="56" spans="2:27" ht="13.2" x14ac:dyDescent="0.2">
      <c r="B56" s="358" t="s">
        <v>924</v>
      </c>
      <c r="C56" s="70"/>
      <c r="D56" s="283">
        <f>D55/C55-1</f>
        <v>3.358276651753167E-2</v>
      </c>
      <c r="E56" s="283">
        <f t="shared" ref="E56:AA56" si="3">E55/D55-1</f>
        <v>2.6862355703709095E-2</v>
      </c>
      <c r="F56" s="283">
        <f t="shared" si="3"/>
        <v>3.1778351130075544E-2</v>
      </c>
      <c r="G56" s="283">
        <f t="shared" si="3"/>
        <v>0.15885616256058421</v>
      </c>
      <c r="H56" s="283">
        <f t="shared" si="3"/>
        <v>0.16496115365218422</v>
      </c>
      <c r="I56" s="283">
        <f t="shared" si="3"/>
        <v>0.19396306846241385</v>
      </c>
      <c r="J56" s="283">
        <f t="shared" si="3"/>
        <v>1.1320485521937318E-2</v>
      </c>
      <c r="K56" s="283">
        <f t="shared" si="3"/>
        <v>0.29050903149427865</v>
      </c>
      <c r="L56" s="283">
        <f t="shared" si="3"/>
        <v>0.35696787872325464</v>
      </c>
      <c r="M56" s="283">
        <f t="shared" si="3"/>
        <v>5.2712324667097077E-2</v>
      </c>
      <c r="N56" s="283">
        <f t="shared" si="3"/>
        <v>0.2248189602325501</v>
      </c>
      <c r="O56" s="283">
        <f t="shared" si="3"/>
        <v>0.1670985046092166</v>
      </c>
      <c r="P56" s="283">
        <f t="shared" si="3"/>
        <v>0.21878144192883764</v>
      </c>
      <c r="Q56" s="283">
        <f t="shared" si="3"/>
        <v>-0.12577797069823005</v>
      </c>
      <c r="R56" s="283">
        <f t="shared" si="3"/>
        <v>0.34315185702303097</v>
      </c>
      <c r="S56" s="283">
        <f t="shared" si="3"/>
        <v>0.25412652892794552</v>
      </c>
      <c r="T56" s="283">
        <f t="shared" si="3"/>
        <v>6.9967640817926169E-2</v>
      </c>
      <c r="U56" s="283">
        <f t="shared" si="3"/>
        <v>0.1633364896666083</v>
      </c>
      <c r="V56" s="283">
        <f t="shared" si="3"/>
        <v>5.5704872313658615E-2</v>
      </c>
      <c r="W56" s="283">
        <f t="shared" si="3"/>
        <v>-8.0039222034147151E-2</v>
      </c>
      <c r="X56" s="283">
        <f t="shared" si="3"/>
        <v>-0.13281188067514182</v>
      </c>
      <c r="Y56" s="283">
        <f t="shared" si="3"/>
        <v>0.18404975538397905</v>
      </c>
      <c r="Z56" s="283">
        <f t="shared" si="3"/>
        <v>8.0716217786539257E-2</v>
      </c>
      <c r="AA56" s="283">
        <f t="shared" si="3"/>
        <v>-0.26728076647054255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R562"/>
  <sheetViews>
    <sheetView showGridLines="0" zoomScaleNormal="100" workbookViewId="0">
      <selection activeCell="N4" sqref="N4"/>
    </sheetView>
  </sheetViews>
  <sheetFormatPr defaultRowHeight="11.4" x14ac:dyDescent="0.2"/>
  <cols>
    <col min="1" max="1" width="8.88671875" style="2"/>
    <col min="2" max="18" width="11" style="2" customWidth="1"/>
    <col min="19" max="16384" width="8.88671875" style="2"/>
  </cols>
  <sheetData>
    <row r="2" spans="2:10" x14ac:dyDescent="0.2">
      <c r="B2" s="323" t="s">
        <v>2517</v>
      </c>
    </row>
    <row r="3" spans="2:10" x14ac:dyDescent="0.2">
      <c r="B3" s="39" t="s">
        <v>893</v>
      </c>
      <c r="C3" s="279" t="s">
        <v>2501</v>
      </c>
      <c r="D3" s="39" t="s">
        <v>2502</v>
      </c>
      <c r="E3" s="39" t="s">
        <v>2141</v>
      </c>
      <c r="F3" s="39" t="s">
        <v>2142</v>
      </c>
      <c r="G3" s="39" t="s">
        <v>2503</v>
      </c>
      <c r="H3" s="39" t="s">
        <v>2504</v>
      </c>
      <c r="I3" s="39" t="s">
        <v>2143</v>
      </c>
      <c r="J3" s="39" t="s">
        <v>2144</v>
      </c>
    </row>
    <row r="4" spans="2:10" x14ac:dyDescent="0.2">
      <c r="B4" s="63" t="s">
        <v>2145</v>
      </c>
      <c r="C4" s="122">
        <v>657.6</v>
      </c>
      <c r="D4" s="122" t="s">
        <v>356</v>
      </c>
      <c r="E4" s="122" t="s">
        <v>356</v>
      </c>
      <c r="F4" s="122" t="s">
        <v>356</v>
      </c>
      <c r="G4" s="122" t="s">
        <v>356</v>
      </c>
      <c r="H4" s="122" t="s">
        <v>356</v>
      </c>
      <c r="I4" s="122" t="s">
        <v>356</v>
      </c>
      <c r="J4" s="122" t="s">
        <v>356</v>
      </c>
    </row>
    <row r="5" spans="2:10" x14ac:dyDescent="0.2">
      <c r="B5" s="63" t="s">
        <v>2146</v>
      </c>
      <c r="C5" s="122">
        <v>576.4</v>
      </c>
      <c r="D5" s="122" t="s">
        <v>356</v>
      </c>
      <c r="E5" s="122" t="s">
        <v>356</v>
      </c>
      <c r="F5" s="122" t="s">
        <v>356</v>
      </c>
      <c r="G5" s="122" t="s">
        <v>356</v>
      </c>
      <c r="H5" s="122" t="s">
        <v>356</v>
      </c>
      <c r="I5" s="122" t="s">
        <v>356</v>
      </c>
      <c r="J5" s="122" t="s">
        <v>356</v>
      </c>
    </row>
    <row r="6" spans="2:10" x14ac:dyDescent="0.2">
      <c r="B6" s="63" t="s">
        <v>2147</v>
      </c>
      <c r="C6" s="122">
        <v>576.79999999999995</v>
      </c>
      <c r="D6" s="122" t="s">
        <v>356</v>
      </c>
      <c r="E6" s="122" t="s">
        <v>356</v>
      </c>
      <c r="F6" s="122" t="s">
        <v>356</v>
      </c>
      <c r="G6" s="122" t="s">
        <v>356</v>
      </c>
      <c r="H6" s="122" t="s">
        <v>356</v>
      </c>
      <c r="I6" s="122" t="s">
        <v>356</v>
      </c>
      <c r="J6" s="122" t="s">
        <v>356</v>
      </c>
    </row>
    <row r="7" spans="2:10" x14ac:dyDescent="0.2">
      <c r="B7" s="63" t="s">
        <v>2148</v>
      </c>
      <c r="C7" s="122">
        <v>562</v>
      </c>
      <c r="D7" s="122" t="s">
        <v>356</v>
      </c>
      <c r="E7" s="122" t="s">
        <v>356</v>
      </c>
      <c r="F7" s="122" t="s">
        <v>356</v>
      </c>
      <c r="G7" s="122" t="s">
        <v>356</v>
      </c>
      <c r="H7" s="122" t="s">
        <v>356</v>
      </c>
      <c r="I7" s="122" t="s">
        <v>356</v>
      </c>
      <c r="J7" s="122" t="s">
        <v>356</v>
      </c>
    </row>
    <row r="8" spans="2:10" x14ac:dyDescent="0.2">
      <c r="B8" s="63" t="s">
        <v>2149</v>
      </c>
      <c r="C8" s="122">
        <v>573.20000000000005</v>
      </c>
      <c r="D8" s="122" t="s">
        <v>356</v>
      </c>
      <c r="E8" s="122" t="s">
        <v>356</v>
      </c>
      <c r="F8" s="122" t="s">
        <v>356</v>
      </c>
      <c r="G8" s="122" t="s">
        <v>356</v>
      </c>
      <c r="H8" s="122" t="s">
        <v>356</v>
      </c>
      <c r="I8" s="122" t="s">
        <v>356</v>
      </c>
      <c r="J8" s="122" t="s">
        <v>356</v>
      </c>
    </row>
    <row r="9" spans="2:10" x14ac:dyDescent="0.2">
      <c r="B9" s="63" t="s">
        <v>2150</v>
      </c>
      <c r="C9" s="122">
        <v>573.79999999999995</v>
      </c>
      <c r="D9" s="122" t="s">
        <v>356</v>
      </c>
      <c r="E9" s="122" t="s">
        <v>356</v>
      </c>
      <c r="F9" s="122" t="s">
        <v>356</v>
      </c>
      <c r="G9" s="122" t="s">
        <v>356</v>
      </c>
      <c r="H9" s="122" t="s">
        <v>356</v>
      </c>
      <c r="I9" s="122" t="s">
        <v>356</v>
      </c>
      <c r="J9" s="122" t="s">
        <v>356</v>
      </c>
    </row>
    <row r="10" spans="2:10" x14ac:dyDescent="0.2">
      <c r="B10" s="63" t="s">
        <v>2151</v>
      </c>
      <c r="C10" s="122">
        <v>554.29999999999995</v>
      </c>
      <c r="D10" s="122" t="s">
        <v>356</v>
      </c>
      <c r="E10" s="122" t="s">
        <v>356</v>
      </c>
      <c r="F10" s="122" t="s">
        <v>356</v>
      </c>
      <c r="G10" s="122" t="s">
        <v>356</v>
      </c>
      <c r="H10" s="122" t="s">
        <v>356</v>
      </c>
      <c r="I10" s="122" t="s">
        <v>356</v>
      </c>
      <c r="J10" s="122" t="s">
        <v>356</v>
      </c>
    </row>
    <row r="11" spans="2:10" x14ac:dyDescent="0.2">
      <c r="B11" s="63" t="s">
        <v>2152</v>
      </c>
      <c r="C11" s="122">
        <v>562.20000000000005</v>
      </c>
      <c r="D11" s="122" t="s">
        <v>356</v>
      </c>
      <c r="E11" s="122" t="s">
        <v>356</v>
      </c>
      <c r="F11" s="122" t="s">
        <v>356</v>
      </c>
      <c r="G11" s="122" t="s">
        <v>356</v>
      </c>
      <c r="H11" s="122" t="s">
        <v>356</v>
      </c>
      <c r="I11" s="122" t="s">
        <v>356</v>
      </c>
      <c r="J11" s="122" t="s">
        <v>356</v>
      </c>
    </row>
    <row r="12" spans="2:10" x14ac:dyDescent="0.2">
      <c r="B12" s="63" t="s">
        <v>2153</v>
      </c>
      <c r="C12" s="122">
        <v>612.1</v>
      </c>
      <c r="D12" s="122" t="s">
        <v>356</v>
      </c>
      <c r="E12" s="122" t="s">
        <v>356</v>
      </c>
      <c r="F12" s="122" t="s">
        <v>356</v>
      </c>
      <c r="G12" s="122" t="s">
        <v>356</v>
      </c>
      <c r="H12" s="122" t="s">
        <v>356</v>
      </c>
      <c r="I12" s="122" t="s">
        <v>356</v>
      </c>
      <c r="J12" s="122" t="s">
        <v>356</v>
      </c>
    </row>
    <row r="13" spans="2:10" x14ac:dyDescent="0.2">
      <c r="B13" s="63" t="s">
        <v>2154</v>
      </c>
      <c r="C13" s="122">
        <v>618.79999999999995</v>
      </c>
      <c r="D13" s="122" t="s">
        <v>356</v>
      </c>
      <c r="E13" s="122" t="s">
        <v>356</v>
      </c>
      <c r="F13" s="122" t="s">
        <v>356</v>
      </c>
      <c r="G13" s="122" t="s">
        <v>356</v>
      </c>
      <c r="H13" s="122" t="s">
        <v>356</v>
      </c>
      <c r="I13" s="122" t="s">
        <v>356</v>
      </c>
      <c r="J13" s="122" t="s">
        <v>356</v>
      </c>
    </row>
    <row r="14" spans="2:10" x14ac:dyDescent="0.2">
      <c r="B14" s="63" t="s">
        <v>2155</v>
      </c>
      <c r="C14" s="122">
        <v>644</v>
      </c>
      <c r="D14" s="122" t="s">
        <v>356</v>
      </c>
      <c r="E14" s="122" t="s">
        <v>356</v>
      </c>
      <c r="F14" s="122" t="s">
        <v>356</v>
      </c>
      <c r="G14" s="122" t="s">
        <v>356</v>
      </c>
      <c r="H14" s="122" t="s">
        <v>356</v>
      </c>
      <c r="I14" s="122" t="s">
        <v>356</v>
      </c>
      <c r="J14" s="122" t="s">
        <v>356</v>
      </c>
    </row>
    <row r="15" spans="2:10" x14ac:dyDescent="0.2">
      <c r="B15" s="63" t="s">
        <v>2156</v>
      </c>
      <c r="C15" s="122">
        <v>739.1</v>
      </c>
      <c r="D15" s="122" t="s">
        <v>356</v>
      </c>
      <c r="E15" s="122" t="s">
        <v>356</v>
      </c>
      <c r="F15" s="122" t="s">
        <v>356</v>
      </c>
      <c r="G15" s="122" t="s">
        <v>356</v>
      </c>
      <c r="H15" s="122" t="s">
        <v>356</v>
      </c>
      <c r="I15" s="122" t="s">
        <v>356</v>
      </c>
      <c r="J15" s="122" t="s">
        <v>356</v>
      </c>
    </row>
    <row r="16" spans="2:10" x14ac:dyDescent="0.2">
      <c r="B16" s="63" t="s">
        <v>2157</v>
      </c>
      <c r="C16" s="122">
        <v>714.4</v>
      </c>
      <c r="D16" s="122" t="s">
        <v>356</v>
      </c>
      <c r="E16" s="122" t="s">
        <v>356</v>
      </c>
      <c r="F16" s="122" t="s">
        <v>356</v>
      </c>
      <c r="G16" s="122" t="s">
        <v>356</v>
      </c>
      <c r="H16" s="122" t="s">
        <v>356</v>
      </c>
      <c r="I16" s="122" t="s">
        <v>356</v>
      </c>
      <c r="J16" s="122" t="s">
        <v>356</v>
      </c>
    </row>
    <row r="17" spans="2:10" x14ac:dyDescent="0.2">
      <c r="B17" s="63" t="s">
        <v>2158</v>
      </c>
      <c r="C17" s="122">
        <v>709.9</v>
      </c>
      <c r="D17" s="122" t="s">
        <v>356</v>
      </c>
      <c r="E17" s="122" t="s">
        <v>356</v>
      </c>
      <c r="F17" s="122" t="s">
        <v>356</v>
      </c>
      <c r="G17" s="122" t="s">
        <v>356</v>
      </c>
      <c r="H17" s="122" t="s">
        <v>356</v>
      </c>
      <c r="I17" s="122" t="s">
        <v>356</v>
      </c>
      <c r="J17" s="122" t="s">
        <v>356</v>
      </c>
    </row>
    <row r="18" spans="2:10" x14ac:dyDescent="0.2">
      <c r="B18" s="63" t="s">
        <v>2159</v>
      </c>
      <c r="C18" s="122">
        <v>647.5</v>
      </c>
      <c r="D18" s="122" t="s">
        <v>356</v>
      </c>
      <c r="E18" s="122" t="s">
        <v>356</v>
      </c>
      <c r="F18" s="122" t="s">
        <v>356</v>
      </c>
      <c r="G18" s="122" t="s">
        <v>356</v>
      </c>
      <c r="H18" s="122" t="s">
        <v>356</v>
      </c>
      <c r="I18" s="122" t="s">
        <v>356</v>
      </c>
      <c r="J18" s="122" t="s">
        <v>356</v>
      </c>
    </row>
    <row r="19" spans="2:10" x14ac:dyDescent="0.2">
      <c r="B19" s="63" t="s">
        <v>2160</v>
      </c>
      <c r="C19" s="122">
        <v>653.9</v>
      </c>
      <c r="D19" s="122" t="s">
        <v>356</v>
      </c>
      <c r="E19" s="122" t="s">
        <v>356</v>
      </c>
      <c r="F19" s="122" t="s">
        <v>356</v>
      </c>
      <c r="G19" s="122" t="s">
        <v>356</v>
      </c>
      <c r="H19" s="122" t="s">
        <v>356</v>
      </c>
      <c r="I19" s="122" t="s">
        <v>356</v>
      </c>
      <c r="J19" s="122" t="s">
        <v>356</v>
      </c>
    </row>
    <row r="20" spans="2:10" x14ac:dyDescent="0.2">
      <c r="B20" s="63" t="s">
        <v>2161</v>
      </c>
      <c r="C20" s="122">
        <v>639</v>
      </c>
      <c r="D20" s="122" t="s">
        <v>356</v>
      </c>
      <c r="E20" s="122" t="s">
        <v>356</v>
      </c>
      <c r="F20" s="122" t="s">
        <v>356</v>
      </c>
      <c r="G20" s="122" t="s">
        <v>356</v>
      </c>
      <c r="H20" s="122" t="s">
        <v>356</v>
      </c>
      <c r="I20" s="122" t="s">
        <v>356</v>
      </c>
      <c r="J20" s="122" t="s">
        <v>356</v>
      </c>
    </row>
    <row r="21" spans="2:10" x14ac:dyDescent="0.2">
      <c r="B21" s="63" t="s">
        <v>2162</v>
      </c>
      <c r="C21" s="122">
        <v>646.5</v>
      </c>
      <c r="D21" s="122" t="s">
        <v>356</v>
      </c>
      <c r="E21" s="122" t="s">
        <v>356</v>
      </c>
      <c r="F21" s="122" t="s">
        <v>356</v>
      </c>
      <c r="G21" s="122" t="s">
        <v>356</v>
      </c>
      <c r="H21" s="122" t="s">
        <v>356</v>
      </c>
      <c r="I21" s="122" t="s">
        <v>356</v>
      </c>
      <c r="J21" s="122" t="s">
        <v>356</v>
      </c>
    </row>
    <row r="22" spans="2:10" x14ac:dyDescent="0.2">
      <c r="B22" s="63" t="s">
        <v>2163</v>
      </c>
      <c r="C22" s="122">
        <v>625</v>
      </c>
      <c r="D22" s="122" t="s">
        <v>356</v>
      </c>
      <c r="E22" s="122" t="s">
        <v>356</v>
      </c>
      <c r="F22" s="122" t="s">
        <v>356</v>
      </c>
      <c r="G22" s="122" t="s">
        <v>356</v>
      </c>
      <c r="H22" s="122" t="s">
        <v>356</v>
      </c>
      <c r="I22" s="122" t="s">
        <v>356</v>
      </c>
      <c r="J22" s="122" t="s">
        <v>356</v>
      </c>
    </row>
    <row r="23" spans="2:10" x14ac:dyDescent="0.2">
      <c r="B23" s="63" t="s">
        <v>2164</v>
      </c>
      <c r="C23" s="122">
        <v>635.29999999999995</v>
      </c>
      <c r="D23" s="122" t="s">
        <v>356</v>
      </c>
      <c r="E23" s="122" t="s">
        <v>356</v>
      </c>
      <c r="F23" s="122" t="s">
        <v>356</v>
      </c>
      <c r="G23" s="122" t="s">
        <v>356</v>
      </c>
      <c r="H23" s="122" t="s">
        <v>356</v>
      </c>
      <c r="I23" s="122" t="s">
        <v>356</v>
      </c>
      <c r="J23" s="122" t="s">
        <v>356</v>
      </c>
    </row>
    <row r="24" spans="2:10" x14ac:dyDescent="0.2">
      <c r="B24" s="63" t="s">
        <v>2165</v>
      </c>
      <c r="C24" s="122">
        <v>695.7</v>
      </c>
      <c r="D24" s="122" t="s">
        <v>356</v>
      </c>
      <c r="E24" s="122" t="s">
        <v>356</v>
      </c>
      <c r="F24" s="122" t="s">
        <v>356</v>
      </c>
      <c r="G24" s="122" t="s">
        <v>356</v>
      </c>
      <c r="H24" s="122" t="s">
        <v>356</v>
      </c>
      <c r="I24" s="122" t="s">
        <v>356</v>
      </c>
      <c r="J24" s="122" t="s">
        <v>356</v>
      </c>
    </row>
    <row r="25" spans="2:10" x14ac:dyDescent="0.2">
      <c r="B25" s="63" t="s">
        <v>2166</v>
      </c>
      <c r="C25" s="122">
        <v>707.8</v>
      </c>
      <c r="D25" s="122" t="s">
        <v>356</v>
      </c>
      <c r="E25" s="122" t="s">
        <v>356</v>
      </c>
      <c r="F25" s="122" t="s">
        <v>356</v>
      </c>
      <c r="G25" s="122" t="s">
        <v>356</v>
      </c>
      <c r="H25" s="122" t="s">
        <v>356</v>
      </c>
      <c r="I25" s="122" t="s">
        <v>356</v>
      </c>
      <c r="J25" s="122" t="s">
        <v>356</v>
      </c>
    </row>
    <row r="26" spans="2:10" x14ac:dyDescent="0.2">
      <c r="B26" s="63" t="s">
        <v>2167</v>
      </c>
      <c r="C26" s="122">
        <v>737.2</v>
      </c>
      <c r="D26" s="122" t="s">
        <v>356</v>
      </c>
      <c r="E26" s="122" t="s">
        <v>356</v>
      </c>
      <c r="F26" s="122" t="s">
        <v>356</v>
      </c>
      <c r="G26" s="122" t="s">
        <v>356</v>
      </c>
      <c r="H26" s="122" t="s">
        <v>356</v>
      </c>
      <c r="I26" s="122" t="s">
        <v>356</v>
      </c>
      <c r="J26" s="122" t="s">
        <v>356</v>
      </c>
    </row>
    <row r="27" spans="2:10" x14ac:dyDescent="0.2">
      <c r="B27" s="63" t="s">
        <v>2168</v>
      </c>
      <c r="C27" s="122">
        <v>833.5</v>
      </c>
      <c r="D27" s="122" t="s">
        <v>356</v>
      </c>
      <c r="E27" s="122" t="s">
        <v>356</v>
      </c>
      <c r="F27" s="122" t="s">
        <v>356</v>
      </c>
      <c r="G27" s="122" t="s">
        <v>356</v>
      </c>
      <c r="H27" s="122" t="s">
        <v>356</v>
      </c>
      <c r="I27" s="122" t="s">
        <v>356</v>
      </c>
      <c r="J27" s="122" t="s">
        <v>356</v>
      </c>
    </row>
    <row r="28" spans="2:10" x14ac:dyDescent="0.2">
      <c r="B28" s="63" t="s">
        <v>2169</v>
      </c>
      <c r="C28" s="122">
        <v>806.7</v>
      </c>
      <c r="D28" s="122" t="s">
        <v>356</v>
      </c>
      <c r="E28" s="122" t="s">
        <v>356</v>
      </c>
      <c r="F28" s="122" t="s">
        <v>356</v>
      </c>
      <c r="G28" s="122" t="s">
        <v>356</v>
      </c>
      <c r="H28" s="122" t="s">
        <v>356</v>
      </c>
      <c r="I28" s="122" t="s">
        <v>356</v>
      </c>
      <c r="J28" s="122" t="s">
        <v>356</v>
      </c>
    </row>
    <row r="29" spans="2:10" x14ac:dyDescent="0.2">
      <c r="B29" s="63" t="s">
        <v>2170</v>
      </c>
      <c r="C29" s="122">
        <v>813.2</v>
      </c>
      <c r="D29" s="122" t="s">
        <v>356</v>
      </c>
      <c r="E29" s="122" t="s">
        <v>356</v>
      </c>
      <c r="F29" s="122" t="s">
        <v>356</v>
      </c>
      <c r="G29" s="122" t="s">
        <v>356</v>
      </c>
      <c r="H29" s="122" t="s">
        <v>356</v>
      </c>
      <c r="I29" s="122" t="s">
        <v>356</v>
      </c>
      <c r="J29" s="122" t="s">
        <v>356</v>
      </c>
    </row>
    <row r="30" spans="2:10" x14ac:dyDescent="0.2">
      <c r="B30" s="63" t="s">
        <v>2171</v>
      </c>
      <c r="C30" s="122">
        <v>773.6</v>
      </c>
      <c r="D30" s="122" t="s">
        <v>356</v>
      </c>
      <c r="E30" s="122" t="s">
        <v>356</v>
      </c>
      <c r="F30" s="122" t="s">
        <v>356</v>
      </c>
      <c r="G30" s="122" t="s">
        <v>356</v>
      </c>
      <c r="H30" s="122" t="s">
        <v>356</v>
      </c>
      <c r="I30" s="122" t="s">
        <v>356</v>
      </c>
      <c r="J30" s="122" t="s">
        <v>356</v>
      </c>
    </row>
    <row r="31" spans="2:10" x14ac:dyDescent="0.2">
      <c r="B31" s="63" t="s">
        <v>2172</v>
      </c>
      <c r="C31" s="122">
        <v>719.8</v>
      </c>
      <c r="D31" s="122" t="s">
        <v>356</v>
      </c>
      <c r="E31" s="122" t="s">
        <v>356</v>
      </c>
      <c r="F31" s="122" t="s">
        <v>356</v>
      </c>
      <c r="G31" s="122" t="s">
        <v>356</v>
      </c>
      <c r="H31" s="122" t="s">
        <v>356</v>
      </c>
      <c r="I31" s="122" t="s">
        <v>356</v>
      </c>
      <c r="J31" s="122" t="s">
        <v>356</v>
      </c>
    </row>
    <row r="32" spans="2:10" x14ac:dyDescent="0.2">
      <c r="B32" s="63" t="s">
        <v>2173</v>
      </c>
      <c r="C32" s="122">
        <v>730</v>
      </c>
      <c r="D32" s="122" t="s">
        <v>356</v>
      </c>
      <c r="E32" s="122" t="s">
        <v>356</v>
      </c>
      <c r="F32" s="122" t="s">
        <v>356</v>
      </c>
      <c r="G32" s="122" t="s">
        <v>356</v>
      </c>
      <c r="H32" s="122" t="s">
        <v>356</v>
      </c>
      <c r="I32" s="122" t="s">
        <v>356</v>
      </c>
      <c r="J32" s="122" t="s">
        <v>356</v>
      </c>
    </row>
    <row r="33" spans="2:10" x14ac:dyDescent="0.2">
      <c r="B33" s="63" t="s">
        <v>2174</v>
      </c>
      <c r="C33" s="122">
        <v>757.7</v>
      </c>
      <c r="D33" s="122" t="s">
        <v>356</v>
      </c>
      <c r="E33" s="122" t="s">
        <v>356</v>
      </c>
      <c r="F33" s="122" t="s">
        <v>356</v>
      </c>
      <c r="G33" s="122" t="s">
        <v>356</v>
      </c>
      <c r="H33" s="122" t="s">
        <v>356</v>
      </c>
      <c r="I33" s="122" t="s">
        <v>356</v>
      </c>
      <c r="J33" s="122" t="s">
        <v>356</v>
      </c>
    </row>
    <row r="34" spans="2:10" x14ac:dyDescent="0.2">
      <c r="B34" s="63" t="s">
        <v>2175</v>
      </c>
      <c r="C34" s="122">
        <v>740.8</v>
      </c>
      <c r="D34" s="122" t="s">
        <v>356</v>
      </c>
      <c r="E34" s="122" t="s">
        <v>356</v>
      </c>
      <c r="F34" s="122" t="s">
        <v>356</v>
      </c>
      <c r="G34" s="122" t="s">
        <v>356</v>
      </c>
      <c r="H34" s="122" t="s">
        <v>356</v>
      </c>
      <c r="I34" s="122" t="s">
        <v>356</v>
      </c>
      <c r="J34" s="122" t="s">
        <v>356</v>
      </c>
    </row>
    <row r="35" spans="2:10" x14ac:dyDescent="0.2">
      <c r="B35" s="63" t="s">
        <v>2176</v>
      </c>
      <c r="C35" s="122">
        <v>753.9</v>
      </c>
      <c r="D35" s="122" t="s">
        <v>356</v>
      </c>
      <c r="E35" s="122" t="s">
        <v>356</v>
      </c>
      <c r="F35" s="122" t="s">
        <v>356</v>
      </c>
      <c r="G35" s="122" t="s">
        <v>356</v>
      </c>
      <c r="H35" s="122" t="s">
        <v>356</v>
      </c>
      <c r="I35" s="122" t="s">
        <v>356</v>
      </c>
      <c r="J35" s="122" t="s">
        <v>356</v>
      </c>
    </row>
    <row r="36" spans="2:10" x14ac:dyDescent="0.2">
      <c r="B36" s="63" t="s">
        <v>2177</v>
      </c>
      <c r="C36" s="122">
        <v>829.8</v>
      </c>
      <c r="D36" s="122" t="s">
        <v>356</v>
      </c>
      <c r="E36" s="122" t="s">
        <v>356</v>
      </c>
      <c r="F36" s="122" t="s">
        <v>356</v>
      </c>
      <c r="G36" s="122" t="s">
        <v>356</v>
      </c>
      <c r="H36" s="122" t="s">
        <v>356</v>
      </c>
      <c r="I36" s="122" t="s">
        <v>356</v>
      </c>
      <c r="J36" s="122" t="s">
        <v>356</v>
      </c>
    </row>
    <row r="37" spans="2:10" x14ac:dyDescent="0.2">
      <c r="B37" s="63" t="s">
        <v>2178</v>
      </c>
      <c r="C37" s="122">
        <v>850.2</v>
      </c>
      <c r="D37" s="122" t="s">
        <v>356</v>
      </c>
      <c r="E37" s="122" t="s">
        <v>356</v>
      </c>
      <c r="F37" s="122" t="s">
        <v>356</v>
      </c>
      <c r="G37" s="122" t="s">
        <v>356</v>
      </c>
      <c r="H37" s="122" t="s">
        <v>356</v>
      </c>
      <c r="I37" s="122" t="s">
        <v>356</v>
      </c>
      <c r="J37" s="122" t="s">
        <v>356</v>
      </c>
    </row>
    <row r="38" spans="2:10" x14ac:dyDescent="0.2">
      <c r="B38" s="63" t="s">
        <v>2179</v>
      </c>
      <c r="C38" s="122">
        <v>883.3</v>
      </c>
      <c r="D38" s="122" t="s">
        <v>356</v>
      </c>
      <c r="E38" s="122" t="s">
        <v>356</v>
      </c>
      <c r="F38" s="122" t="s">
        <v>356</v>
      </c>
      <c r="G38" s="122" t="s">
        <v>356</v>
      </c>
      <c r="H38" s="122" t="s">
        <v>356</v>
      </c>
      <c r="I38" s="122" t="s">
        <v>356</v>
      </c>
      <c r="J38" s="122" t="s">
        <v>356</v>
      </c>
    </row>
    <row r="39" spans="2:10" x14ac:dyDescent="0.2">
      <c r="B39" s="63" t="s">
        <v>2180</v>
      </c>
      <c r="C39" s="122">
        <v>1045.8</v>
      </c>
      <c r="D39" s="122" t="s">
        <v>356</v>
      </c>
      <c r="E39" s="122" t="s">
        <v>356</v>
      </c>
      <c r="F39" s="122" t="s">
        <v>356</v>
      </c>
      <c r="G39" s="122" t="s">
        <v>356</v>
      </c>
      <c r="H39" s="122" t="s">
        <v>356</v>
      </c>
      <c r="I39" s="122" t="s">
        <v>356</v>
      </c>
      <c r="J39" s="122" t="s">
        <v>356</v>
      </c>
    </row>
    <row r="40" spans="2:10" x14ac:dyDescent="0.2">
      <c r="B40" s="63" t="s">
        <v>2181</v>
      </c>
      <c r="C40" s="122">
        <v>1002.1</v>
      </c>
      <c r="D40" s="122" t="s">
        <v>356</v>
      </c>
      <c r="E40" s="122" t="s">
        <v>356</v>
      </c>
      <c r="F40" s="122" t="s">
        <v>356</v>
      </c>
      <c r="G40" s="122" t="s">
        <v>356</v>
      </c>
      <c r="H40" s="122" t="s">
        <v>356</v>
      </c>
      <c r="I40" s="122" t="s">
        <v>356</v>
      </c>
      <c r="J40" s="122" t="s">
        <v>356</v>
      </c>
    </row>
    <row r="41" spans="2:10" x14ac:dyDescent="0.2">
      <c r="B41" s="63" t="s">
        <v>2182</v>
      </c>
      <c r="C41" s="122">
        <v>915.4</v>
      </c>
      <c r="D41" s="122" t="s">
        <v>356</v>
      </c>
      <c r="E41" s="122" t="s">
        <v>356</v>
      </c>
      <c r="F41" s="122" t="s">
        <v>356</v>
      </c>
      <c r="G41" s="122" t="s">
        <v>356</v>
      </c>
      <c r="H41" s="122" t="s">
        <v>356</v>
      </c>
      <c r="I41" s="122" t="s">
        <v>356</v>
      </c>
      <c r="J41" s="122" t="s">
        <v>356</v>
      </c>
    </row>
    <row r="42" spans="2:10" x14ac:dyDescent="0.2">
      <c r="B42" s="63" t="s">
        <v>2183</v>
      </c>
      <c r="C42" s="122">
        <v>966.4</v>
      </c>
      <c r="D42" s="122" t="s">
        <v>356</v>
      </c>
      <c r="E42" s="122" t="s">
        <v>356</v>
      </c>
      <c r="F42" s="122" t="s">
        <v>356</v>
      </c>
      <c r="G42" s="122" t="s">
        <v>356</v>
      </c>
      <c r="H42" s="122" t="s">
        <v>356</v>
      </c>
      <c r="I42" s="122" t="s">
        <v>356</v>
      </c>
      <c r="J42" s="122" t="s">
        <v>356</v>
      </c>
    </row>
    <row r="43" spans="2:10" x14ac:dyDescent="0.2">
      <c r="B43" s="63" t="s">
        <v>2184</v>
      </c>
      <c r="C43" s="122">
        <v>964.9</v>
      </c>
      <c r="D43" s="122" t="s">
        <v>356</v>
      </c>
      <c r="E43" s="122" t="s">
        <v>356</v>
      </c>
      <c r="F43" s="122" t="s">
        <v>356</v>
      </c>
      <c r="G43" s="122" t="s">
        <v>356</v>
      </c>
      <c r="H43" s="122" t="s">
        <v>356</v>
      </c>
      <c r="I43" s="122" t="s">
        <v>356</v>
      </c>
      <c r="J43" s="122" t="s">
        <v>356</v>
      </c>
    </row>
    <row r="44" spans="2:10" x14ac:dyDescent="0.2">
      <c r="B44" s="63" t="s">
        <v>2185</v>
      </c>
      <c r="C44" s="122">
        <v>976.6</v>
      </c>
      <c r="D44" s="122" t="s">
        <v>356</v>
      </c>
      <c r="E44" s="122" t="s">
        <v>356</v>
      </c>
      <c r="F44" s="122" t="s">
        <v>356</v>
      </c>
      <c r="G44" s="122" t="s">
        <v>356</v>
      </c>
      <c r="H44" s="122" t="s">
        <v>356</v>
      </c>
      <c r="I44" s="122" t="s">
        <v>356</v>
      </c>
      <c r="J44" s="122" t="s">
        <v>356</v>
      </c>
    </row>
    <row r="45" spans="2:10" x14ac:dyDescent="0.2">
      <c r="B45" s="63" t="s">
        <v>2186</v>
      </c>
      <c r="C45" s="122">
        <v>1020.8</v>
      </c>
      <c r="D45" s="122" t="s">
        <v>356</v>
      </c>
      <c r="E45" s="122" t="s">
        <v>356</v>
      </c>
      <c r="F45" s="122" t="s">
        <v>356</v>
      </c>
      <c r="G45" s="122" t="s">
        <v>356</v>
      </c>
      <c r="H45" s="122" t="s">
        <v>356</v>
      </c>
      <c r="I45" s="122" t="s">
        <v>356</v>
      </c>
      <c r="J45" s="122" t="s">
        <v>356</v>
      </c>
    </row>
    <row r="46" spans="2:10" x14ac:dyDescent="0.2">
      <c r="B46" s="63" t="s">
        <v>2187</v>
      </c>
      <c r="C46" s="122">
        <v>978.4</v>
      </c>
      <c r="D46" s="122" t="s">
        <v>356</v>
      </c>
      <c r="E46" s="122" t="s">
        <v>356</v>
      </c>
      <c r="F46" s="122" t="s">
        <v>356</v>
      </c>
      <c r="G46" s="122" t="s">
        <v>356</v>
      </c>
      <c r="H46" s="122" t="s">
        <v>356</v>
      </c>
      <c r="I46" s="122" t="s">
        <v>356</v>
      </c>
      <c r="J46" s="122" t="s">
        <v>356</v>
      </c>
    </row>
    <row r="47" spans="2:10" x14ac:dyDescent="0.2">
      <c r="B47" s="63" t="s">
        <v>2188</v>
      </c>
      <c r="C47" s="122">
        <v>974.5</v>
      </c>
      <c r="D47" s="122" t="s">
        <v>356</v>
      </c>
      <c r="E47" s="122" t="s">
        <v>356</v>
      </c>
      <c r="F47" s="122" t="s">
        <v>356</v>
      </c>
      <c r="G47" s="122" t="s">
        <v>356</v>
      </c>
      <c r="H47" s="122" t="s">
        <v>356</v>
      </c>
      <c r="I47" s="122" t="s">
        <v>356</v>
      </c>
      <c r="J47" s="122" t="s">
        <v>356</v>
      </c>
    </row>
    <row r="48" spans="2:10" x14ac:dyDescent="0.2">
      <c r="B48" s="63" t="s">
        <v>2189</v>
      </c>
      <c r="C48" s="122">
        <v>1039.0999999999999</v>
      </c>
      <c r="D48" s="122" t="s">
        <v>356</v>
      </c>
      <c r="E48" s="122" t="s">
        <v>356</v>
      </c>
      <c r="F48" s="122" t="s">
        <v>356</v>
      </c>
      <c r="G48" s="122" t="s">
        <v>356</v>
      </c>
      <c r="H48" s="122" t="s">
        <v>356</v>
      </c>
      <c r="I48" s="122" t="s">
        <v>356</v>
      </c>
      <c r="J48" s="122" t="s">
        <v>356</v>
      </c>
    </row>
    <row r="49" spans="2:10" x14ac:dyDescent="0.2">
      <c r="B49" s="63" t="s">
        <v>2190</v>
      </c>
      <c r="C49" s="122">
        <v>1067</v>
      </c>
      <c r="D49" s="122" t="s">
        <v>356</v>
      </c>
      <c r="E49" s="122" t="s">
        <v>356</v>
      </c>
      <c r="F49" s="122" t="s">
        <v>356</v>
      </c>
      <c r="G49" s="122" t="s">
        <v>356</v>
      </c>
      <c r="H49" s="122" t="s">
        <v>356</v>
      </c>
      <c r="I49" s="122" t="s">
        <v>356</v>
      </c>
      <c r="J49" s="122" t="s">
        <v>356</v>
      </c>
    </row>
    <row r="50" spans="2:10" x14ac:dyDescent="0.2">
      <c r="B50" s="63" t="s">
        <v>2191</v>
      </c>
      <c r="C50" s="122">
        <v>1119.0999999999999</v>
      </c>
      <c r="D50" s="122" t="s">
        <v>356</v>
      </c>
      <c r="E50" s="122" t="s">
        <v>356</v>
      </c>
      <c r="F50" s="122" t="s">
        <v>356</v>
      </c>
      <c r="G50" s="122" t="s">
        <v>356</v>
      </c>
      <c r="H50" s="122" t="s">
        <v>356</v>
      </c>
      <c r="I50" s="122" t="s">
        <v>356</v>
      </c>
      <c r="J50" s="122" t="s">
        <v>356</v>
      </c>
    </row>
    <row r="51" spans="2:10" x14ac:dyDescent="0.2">
      <c r="B51" s="63" t="s">
        <v>2192</v>
      </c>
      <c r="C51" s="122">
        <v>1437.8</v>
      </c>
      <c r="D51" s="122" t="s">
        <v>356</v>
      </c>
      <c r="E51" s="122" t="s">
        <v>356</v>
      </c>
      <c r="F51" s="122" t="s">
        <v>356</v>
      </c>
      <c r="G51" s="122" t="s">
        <v>356</v>
      </c>
      <c r="H51" s="122" t="s">
        <v>356</v>
      </c>
      <c r="I51" s="122" t="s">
        <v>356</v>
      </c>
      <c r="J51" s="122" t="s">
        <v>356</v>
      </c>
    </row>
    <row r="52" spans="2:10" x14ac:dyDescent="0.2">
      <c r="B52" s="63" t="s">
        <v>2193</v>
      </c>
      <c r="C52" s="122">
        <v>1208.5</v>
      </c>
      <c r="D52" s="122" t="s">
        <v>356</v>
      </c>
      <c r="E52" s="122" t="s">
        <v>356</v>
      </c>
      <c r="F52" s="122" t="s">
        <v>356</v>
      </c>
      <c r="G52" s="122" t="s">
        <v>356</v>
      </c>
      <c r="H52" s="122" t="s">
        <v>356</v>
      </c>
      <c r="I52" s="122" t="s">
        <v>356</v>
      </c>
      <c r="J52" s="122" t="s">
        <v>356</v>
      </c>
    </row>
    <row r="53" spans="2:10" x14ac:dyDescent="0.2">
      <c r="B53" s="63" t="s">
        <v>2194</v>
      </c>
      <c r="C53" s="122">
        <v>1178.0999999999999</v>
      </c>
      <c r="D53" s="122" t="s">
        <v>356</v>
      </c>
      <c r="E53" s="122" t="s">
        <v>356</v>
      </c>
      <c r="F53" s="122" t="s">
        <v>356</v>
      </c>
      <c r="G53" s="122" t="s">
        <v>356</v>
      </c>
      <c r="H53" s="122" t="s">
        <v>356</v>
      </c>
      <c r="I53" s="122" t="s">
        <v>356</v>
      </c>
      <c r="J53" s="122" t="s">
        <v>356</v>
      </c>
    </row>
    <row r="54" spans="2:10" x14ac:dyDescent="0.2">
      <c r="B54" s="63" t="s">
        <v>2195</v>
      </c>
      <c r="C54" s="122">
        <v>1183</v>
      </c>
      <c r="D54" s="122" t="s">
        <v>356</v>
      </c>
      <c r="E54" s="122" t="s">
        <v>356</v>
      </c>
      <c r="F54" s="122" t="s">
        <v>356</v>
      </c>
      <c r="G54" s="122" t="s">
        <v>356</v>
      </c>
      <c r="H54" s="122" t="s">
        <v>356</v>
      </c>
      <c r="I54" s="122" t="s">
        <v>356</v>
      </c>
      <c r="J54" s="122" t="s">
        <v>356</v>
      </c>
    </row>
    <row r="55" spans="2:10" x14ac:dyDescent="0.2">
      <c r="B55" s="63" t="s">
        <v>2196</v>
      </c>
      <c r="C55" s="122">
        <v>1185.9000000000001</v>
      </c>
      <c r="D55" s="122" t="s">
        <v>356</v>
      </c>
      <c r="E55" s="122" t="s">
        <v>356</v>
      </c>
      <c r="F55" s="122" t="s">
        <v>356</v>
      </c>
      <c r="G55" s="122" t="s">
        <v>356</v>
      </c>
      <c r="H55" s="122" t="s">
        <v>356</v>
      </c>
      <c r="I55" s="122" t="s">
        <v>356</v>
      </c>
      <c r="J55" s="122" t="s">
        <v>356</v>
      </c>
    </row>
    <row r="56" spans="2:10" x14ac:dyDescent="0.2">
      <c r="B56" s="63" t="s">
        <v>2197</v>
      </c>
      <c r="C56" s="122">
        <v>1229.8</v>
      </c>
      <c r="D56" s="122" t="s">
        <v>356</v>
      </c>
      <c r="E56" s="122" t="s">
        <v>356</v>
      </c>
      <c r="F56" s="122" t="s">
        <v>356</v>
      </c>
      <c r="G56" s="122" t="s">
        <v>356</v>
      </c>
      <c r="H56" s="122" t="s">
        <v>356</v>
      </c>
      <c r="I56" s="122" t="s">
        <v>356</v>
      </c>
      <c r="J56" s="122" t="s">
        <v>356</v>
      </c>
    </row>
    <row r="57" spans="2:10" x14ac:dyDescent="0.2">
      <c r="B57" s="63" t="s">
        <v>2198</v>
      </c>
      <c r="C57" s="122">
        <v>1298.0999999999999</v>
      </c>
      <c r="D57" s="122" t="s">
        <v>356</v>
      </c>
      <c r="E57" s="122" t="s">
        <v>356</v>
      </c>
      <c r="F57" s="122" t="s">
        <v>356</v>
      </c>
      <c r="G57" s="122" t="s">
        <v>356</v>
      </c>
      <c r="H57" s="122" t="s">
        <v>356</v>
      </c>
      <c r="I57" s="122" t="s">
        <v>356</v>
      </c>
      <c r="J57" s="122" t="s">
        <v>356</v>
      </c>
    </row>
    <row r="58" spans="2:10" x14ac:dyDescent="0.2">
      <c r="B58" s="63" t="s">
        <v>2199</v>
      </c>
      <c r="C58" s="122">
        <v>1268.0999999999999</v>
      </c>
      <c r="D58" s="122" t="s">
        <v>356</v>
      </c>
      <c r="E58" s="122" t="s">
        <v>356</v>
      </c>
      <c r="F58" s="122" t="s">
        <v>356</v>
      </c>
      <c r="G58" s="122" t="s">
        <v>356</v>
      </c>
      <c r="H58" s="122" t="s">
        <v>356</v>
      </c>
      <c r="I58" s="122" t="s">
        <v>356</v>
      </c>
      <c r="J58" s="122" t="s">
        <v>356</v>
      </c>
    </row>
    <row r="59" spans="2:10" x14ac:dyDescent="0.2">
      <c r="B59" s="63" t="s">
        <v>2200</v>
      </c>
      <c r="C59" s="122">
        <v>1303.0999999999999</v>
      </c>
      <c r="D59" s="122" t="s">
        <v>356</v>
      </c>
      <c r="E59" s="122" t="s">
        <v>356</v>
      </c>
      <c r="F59" s="122" t="s">
        <v>356</v>
      </c>
      <c r="G59" s="122" t="s">
        <v>356</v>
      </c>
      <c r="H59" s="122" t="s">
        <v>356</v>
      </c>
      <c r="I59" s="122" t="s">
        <v>356</v>
      </c>
      <c r="J59" s="122" t="s">
        <v>356</v>
      </c>
    </row>
    <row r="60" spans="2:10" x14ac:dyDescent="0.2">
      <c r="B60" s="63" t="s">
        <v>2201</v>
      </c>
      <c r="C60" s="122">
        <v>1414.7</v>
      </c>
      <c r="D60" s="122" t="s">
        <v>356</v>
      </c>
      <c r="E60" s="122" t="s">
        <v>356</v>
      </c>
      <c r="F60" s="122" t="s">
        <v>356</v>
      </c>
      <c r="G60" s="122" t="s">
        <v>356</v>
      </c>
      <c r="H60" s="122" t="s">
        <v>356</v>
      </c>
      <c r="I60" s="122" t="s">
        <v>356</v>
      </c>
      <c r="J60" s="122" t="s">
        <v>356</v>
      </c>
    </row>
    <row r="61" spans="2:10" x14ac:dyDescent="0.2">
      <c r="B61" s="63" t="s">
        <v>2202</v>
      </c>
      <c r="C61" s="122">
        <v>1463.2</v>
      </c>
      <c r="D61" s="122" t="s">
        <v>356</v>
      </c>
      <c r="E61" s="122" t="s">
        <v>356</v>
      </c>
      <c r="F61" s="122" t="s">
        <v>356</v>
      </c>
      <c r="G61" s="122" t="s">
        <v>356</v>
      </c>
      <c r="H61" s="122" t="s">
        <v>356</v>
      </c>
      <c r="I61" s="122" t="s">
        <v>356</v>
      </c>
      <c r="J61" s="122" t="s">
        <v>356</v>
      </c>
    </row>
    <row r="62" spans="2:10" x14ac:dyDescent="0.2">
      <c r="B62" s="63" t="s">
        <v>2203</v>
      </c>
      <c r="C62" s="122">
        <v>1574.4</v>
      </c>
      <c r="D62" s="122" t="s">
        <v>356</v>
      </c>
      <c r="E62" s="122" t="s">
        <v>356</v>
      </c>
      <c r="F62" s="122" t="s">
        <v>356</v>
      </c>
      <c r="G62" s="122" t="s">
        <v>356</v>
      </c>
      <c r="H62" s="122" t="s">
        <v>356</v>
      </c>
      <c r="I62" s="122" t="s">
        <v>356</v>
      </c>
      <c r="J62" s="122" t="s">
        <v>356</v>
      </c>
    </row>
    <row r="63" spans="2:10" x14ac:dyDescent="0.2">
      <c r="B63" s="63" t="s">
        <v>2204</v>
      </c>
      <c r="C63" s="122">
        <v>1957.8</v>
      </c>
      <c r="D63" s="122" t="s">
        <v>356</v>
      </c>
      <c r="E63" s="122" t="s">
        <v>356</v>
      </c>
      <c r="F63" s="122" t="s">
        <v>356</v>
      </c>
      <c r="G63" s="122" t="s">
        <v>356</v>
      </c>
      <c r="H63" s="122" t="s">
        <v>356</v>
      </c>
      <c r="I63" s="122" t="s">
        <v>356</v>
      </c>
      <c r="J63" s="122" t="s">
        <v>356</v>
      </c>
    </row>
    <row r="64" spans="2:10" x14ac:dyDescent="0.2">
      <c r="B64" s="63" t="s">
        <v>2205</v>
      </c>
      <c r="C64" s="122">
        <v>1608.3</v>
      </c>
      <c r="D64" s="122" t="s">
        <v>356</v>
      </c>
      <c r="E64" s="122" t="s">
        <v>356</v>
      </c>
      <c r="F64" s="122" t="s">
        <v>356</v>
      </c>
      <c r="G64" s="122" t="s">
        <v>356</v>
      </c>
      <c r="H64" s="122" t="s">
        <v>356</v>
      </c>
      <c r="I64" s="122" t="s">
        <v>356</v>
      </c>
      <c r="J64" s="122" t="s">
        <v>356</v>
      </c>
    </row>
    <row r="65" spans="2:10" x14ac:dyDescent="0.2">
      <c r="B65" s="63" t="s">
        <v>2206</v>
      </c>
      <c r="C65" s="122">
        <v>1505.3</v>
      </c>
      <c r="D65" s="122" t="s">
        <v>356</v>
      </c>
      <c r="E65" s="122" t="s">
        <v>356</v>
      </c>
      <c r="F65" s="122" t="s">
        <v>356</v>
      </c>
      <c r="G65" s="122" t="s">
        <v>356</v>
      </c>
      <c r="H65" s="122" t="s">
        <v>356</v>
      </c>
      <c r="I65" s="122" t="s">
        <v>356</v>
      </c>
      <c r="J65" s="122" t="s">
        <v>356</v>
      </c>
    </row>
    <row r="66" spans="2:10" x14ac:dyDescent="0.2">
      <c r="B66" s="63" t="s">
        <v>2207</v>
      </c>
      <c r="C66" s="122">
        <v>1546.5</v>
      </c>
      <c r="D66" s="122" t="s">
        <v>356</v>
      </c>
      <c r="E66" s="122" t="s">
        <v>356</v>
      </c>
      <c r="F66" s="122" t="s">
        <v>356</v>
      </c>
      <c r="G66" s="122" t="s">
        <v>356</v>
      </c>
      <c r="H66" s="122" t="s">
        <v>356</v>
      </c>
      <c r="I66" s="122" t="s">
        <v>356</v>
      </c>
      <c r="J66" s="122" t="s">
        <v>356</v>
      </c>
    </row>
    <row r="67" spans="2:10" x14ac:dyDescent="0.2">
      <c r="B67" s="63" t="s">
        <v>2208</v>
      </c>
      <c r="C67" s="122">
        <v>1546.5</v>
      </c>
      <c r="D67" s="122" t="s">
        <v>356</v>
      </c>
      <c r="E67" s="122" t="s">
        <v>356</v>
      </c>
      <c r="F67" s="122" t="s">
        <v>356</v>
      </c>
      <c r="G67" s="122" t="s">
        <v>356</v>
      </c>
      <c r="H67" s="122" t="s">
        <v>356</v>
      </c>
      <c r="I67" s="122" t="s">
        <v>356</v>
      </c>
      <c r="J67" s="122" t="s">
        <v>356</v>
      </c>
    </row>
    <row r="68" spans="2:10" x14ac:dyDescent="0.2">
      <c r="B68" s="63" t="s">
        <v>2209</v>
      </c>
      <c r="C68" s="122">
        <v>1587.7</v>
      </c>
      <c r="D68" s="122" t="s">
        <v>356</v>
      </c>
      <c r="E68" s="122" t="s">
        <v>356</v>
      </c>
      <c r="F68" s="122" t="s">
        <v>356</v>
      </c>
      <c r="G68" s="122" t="s">
        <v>356</v>
      </c>
      <c r="H68" s="122" t="s">
        <v>356</v>
      </c>
      <c r="I68" s="122" t="s">
        <v>356</v>
      </c>
      <c r="J68" s="122" t="s">
        <v>356</v>
      </c>
    </row>
    <row r="69" spans="2:10" x14ac:dyDescent="0.2">
      <c r="B69" s="63" t="s">
        <v>2210</v>
      </c>
      <c r="C69" s="122">
        <v>1649.6</v>
      </c>
      <c r="D69" s="122" t="s">
        <v>356</v>
      </c>
      <c r="E69" s="122" t="s">
        <v>356</v>
      </c>
      <c r="F69" s="122" t="s">
        <v>356</v>
      </c>
      <c r="G69" s="122" t="s">
        <v>356</v>
      </c>
      <c r="H69" s="122" t="s">
        <v>356</v>
      </c>
      <c r="I69" s="122" t="s">
        <v>356</v>
      </c>
      <c r="J69" s="122" t="s">
        <v>356</v>
      </c>
    </row>
    <row r="70" spans="2:10" x14ac:dyDescent="0.2">
      <c r="B70" s="63" t="s">
        <v>2211</v>
      </c>
      <c r="C70" s="122">
        <v>1629</v>
      </c>
      <c r="D70" s="122" t="s">
        <v>356</v>
      </c>
      <c r="E70" s="122" t="s">
        <v>356</v>
      </c>
      <c r="F70" s="122" t="s">
        <v>356</v>
      </c>
      <c r="G70" s="122" t="s">
        <v>356</v>
      </c>
      <c r="H70" s="122" t="s">
        <v>356</v>
      </c>
      <c r="I70" s="122" t="s">
        <v>356</v>
      </c>
      <c r="J70" s="122" t="s">
        <v>356</v>
      </c>
    </row>
    <row r="71" spans="2:10" x14ac:dyDescent="0.2">
      <c r="B71" s="63" t="s">
        <v>2212</v>
      </c>
      <c r="C71" s="122">
        <v>1649.6</v>
      </c>
      <c r="D71" s="122" t="s">
        <v>356</v>
      </c>
      <c r="E71" s="122" t="s">
        <v>356</v>
      </c>
      <c r="F71" s="122" t="s">
        <v>356</v>
      </c>
      <c r="G71" s="122" t="s">
        <v>356</v>
      </c>
      <c r="H71" s="122" t="s">
        <v>356</v>
      </c>
      <c r="I71" s="122" t="s">
        <v>356</v>
      </c>
      <c r="J71" s="122" t="s">
        <v>356</v>
      </c>
    </row>
    <row r="72" spans="2:10" x14ac:dyDescent="0.2">
      <c r="B72" s="63" t="s">
        <v>2213</v>
      </c>
      <c r="C72" s="122">
        <v>1773.3</v>
      </c>
      <c r="D72" s="122" t="s">
        <v>356</v>
      </c>
      <c r="E72" s="122" t="s">
        <v>356</v>
      </c>
      <c r="F72" s="122" t="s">
        <v>356</v>
      </c>
      <c r="G72" s="122" t="s">
        <v>356</v>
      </c>
      <c r="H72" s="122" t="s">
        <v>356</v>
      </c>
      <c r="I72" s="122" t="s">
        <v>356</v>
      </c>
      <c r="J72" s="122" t="s">
        <v>356</v>
      </c>
    </row>
    <row r="73" spans="2:10" x14ac:dyDescent="0.2">
      <c r="B73" s="63" t="s">
        <v>2214</v>
      </c>
      <c r="C73" s="122">
        <v>1814.6</v>
      </c>
      <c r="D73" s="122" t="s">
        <v>356</v>
      </c>
      <c r="E73" s="122" t="s">
        <v>356</v>
      </c>
      <c r="F73" s="122" t="s">
        <v>356</v>
      </c>
      <c r="G73" s="122" t="s">
        <v>356</v>
      </c>
      <c r="H73" s="122" t="s">
        <v>356</v>
      </c>
      <c r="I73" s="122" t="s">
        <v>356</v>
      </c>
      <c r="J73" s="122" t="s">
        <v>356</v>
      </c>
    </row>
    <row r="74" spans="2:10" x14ac:dyDescent="0.2">
      <c r="B74" s="63" t="s">
        <v>2215</v>
      </c>
      <c r="C74" s="122">
        <v>1938.3</v>
      </c>
      <c r="D74" s="122" t="s">
        <v>356</v>
      </c>
      <c r="E74" s="122" t="s">
        <v>356</v>
      </c>
      <c r="F74" s="122" t="s">
        <v>356</v>
      </c>
      <c r="G74" s="122" t="s">
        <v>356</v>
      </c>
      <c r="H74" s="122" t="s">
        <v>356</v>
      </c>
      <c r="I74" s="122" t="s">
        <v>356</v>
      </c>
      <c r="J74" s="122" t="s">
        <v>356</v>
      </c>
    </row>
    <row r="75" spans="2:10" x14ac:dyDescent="0.2">
      <c r="B75" s="63" t="s">
        <v>2216</v>
      </c>
      <c r="C75" s="122">
        <v>2371.3000000000002</v>
      </c>
      <c r="D75" s="122" t="s">
        <v>356</v>
      </c>
      <c r="E75" s="122" t="s">
        <v>356</v>
      </c>
      <c r="F75" s="122" t="s">
        <v>356</v>
      </c>
      <c r="G75" s="122" t="s">
        <v>356</v>
      </c>
      <c r="H75" s="122" t="s">
        <v>356</v>
      </c>
      <c r="I75" s="122" t="s">
        <v>356</v>
      </c>
      <c r="J75" s="122" t="s">
        <v>356</v>
      </c>
    </row>
    <row r="76" spans="2:10" x14ac:dyDescent="0.2">
      <c r="B76" s="63" t="s">
        <v>2217</v>
      </c>
      <c r="C76" s="122">
        <v>1924.5</v>
      </c>
      <c r="D76" s="122" t="s">
        <v>356</v>
      </c>
      <c r="E76" s="122" t="s">
        <v>356</v>
      </c>
      <c r="F76" s="122" t="s">
        <v>356</v>
      </c>
      <c r="G76" s="122" t="s">
        <v>356</v>
      </c>
      <c r="H76" s="122" t="s">
        <v>356</v>
      </c>
      <c r="I76" s="122" t="s">
        <v>356</v>
      </c>
      <c r="J76" s="122" t="s">
        <v>356</v>
      </c>
    </row>
    <row r="77" spans="2:10" x14ac:dyDescent="0.2">
      <c r="B77" s="63" t="s">
        <v>2218</v>
      </c>
      <c r="C77" s="122">
        <v>1926.7</v>
      </c>
      <c r="D77" s="122" t="s">
        <v>356</v>
      </c>
      <c r="E77" s="122" t="s">
        <v>356</v>
      </c>
      <c r="F77" s="122" t="s">
        <v>356</v>
      </c>
      <c r="G77" s="122" t="s">
        <v>356</v>
      </c>
      <c r="H77" s="122" t="s">
        <v>356</v>
      </c>
      <c r="I77" s="122" t="s">
        <v>356</v>
      </c>
      <c r="J77" s="122" t="s">
        <v>356</v>
      </c>
    </row>
    <row r="78" spans="2:10" x14ac:dyDescent="0.2">
      <c r="B78" s="63" t="s">
        <v>2219</v>
      </c>
      <c r="C78" s="122">
        <v>1875.2</v>
      </c>
      <c r="D78" s="122" t="s">
        <v>356</v>
      </c>
      <c r="E78" s="122" t="s">
        <v>356</v>
      </c>
      <c r="F78" s="122" t="s">
        <v>356</v>
      </c>
      <c r="G78" s="122" t="s">
        <v>356</v>
      </c>
      <c r="H78" s="122" t="s">
        <v>356</v>
      </c>
      <c r="I78" s="122" t="s">
        <v>356</v>
      </c>
      <c r="J78" s="122" t="s">
        <v>356</v>
      </c>
    </row>
    <row r="79" spans="2:10" x14ac:dyDescent="0.2">
      <c r="B79" s="63" t="s">
        <v>2220</v>
      </c>
      <c r="C79" s="122">
        <v>1869.8</v>
      </c>
      <c r="D79" s="122" t="s">
        <v>356</v>
      </c>
      <c r="E79" s="122" t="s">
        <v>356</v>
      </c>
      <c r="F79" s="122" t="s">
        <v>356</v>
      </c>
      <c r="G79" s="122" t="s">
        <v>356</v>
      </c>
      <c r="H79" s="122" t="s">
        <v>356</v>
      </c>
      <c r="I79" s="122" t="s">
        <v>356</v>
      </c>
      <c r="J79" s="122" t="s">
        <v>356</v>
      </c>
    </row>
    <row r="80" spans="2:10" x14ac:dyDescent="0.2">
      <c r="B80" s="63" t="s">
        <v>2221</v>
      </c>
      <c r="C80" s="122">
        <v>1913.7</v>
      </c>
      <c r="D80" s="122" t="s">
        <v>356</v>
      </c>
      <c r="E80" s="122" t="s">
        <v>356</v>
      </c>
      <c r="F80" s="122" t="s">
        <v>356</v>
      </c>
      <c r="G80" s="122" t="s">
        <v>356</v>
      </c>
      <c r="H80" s="122" t="s">
        <v>356</v>
      </c>
      <c r="I80" s="122" t="s">
        <v>356</v>
      </c>
      <c r="J80" s="122" t="s">
        <v>356</v>
      </c>
    </row>
    <row r="81" spans="2:10" x14ac:dyDescent="0.2">
      <c r="B81" s="63" t="s">
        <v>2222</v>
      </c>
      <c r="C81" s="122">
        <v>1981.9</v>
      </c>
      <c r="D81" s="122" t="s">
        <v>356</v>
      </c>
      <c r="E81" s="122" t="s">
        <v>356</v>
      </c>
      <c r="F81" s="122" t="s">
        <v>356</v>
      </c>
      <c r="G81" s="122" t="s">
        <v>356</v>
      </c>
      <c r="H81" s="122" t="s">
        <v>356</v>
      </c>
      <c r="I81" s="122" t="s">
        <v>356</v>
      </c>
      <c r="J81" s="122" t="s">
        <v>356</v>
      </c>
    </row>
    <row r="82" spans="2:10" x14ac:dyDescent="0.2">
      <c r="B82" s="63" t="s">
        <v>2223</v>
      </c>
      <c r="C82" s="122">
        <v>1904</v>
      </c>
      <c r="D82" s="122" t="s">
        <v>356</v>
      </c>
      <c r="E82" s="122" t="s">
        <v>356</v>
      </c>
      <c r="F82" s="122" t="s">
        <v>356</v>
      </c>
      <c r="G82" s="122" t="s">
        <v>356</v>
      </c>
      <c r="H82" s="122" t="s">
        <v>356</v>
      </c>
      <c r="I82" s="122" t="s">
        <v>356</v>
      </c>
      <c r="J82" s="122" t="s">
        <v>356</v>
      </c>
    </row>
    <row r="83" spans="2:10" x14ac:dyDescent="0.2">
      <c r="B83" s="63" t="s">
        <v>2224</v>
      </c>
      <c r="C83" s="122">
        <v>1931.9</v>
      </c>
      <c r="D83" s="122" t="s">
        <v>356</v>
      </c>
      <c r="E83" s="122" t="s">
        <v>356</v>
      </c>
      <c r="F83" s="122" t="s">
        <v>356</v>
      </c>
      <c r="G83" s="122" t="s">
        <v>356</v>
      </c>
      <c r="H83" s="122" t="s">
        <v>356</v>
      </c>
      <c r="I83" s="122" t="s">
        <v>356</v>
      </c>
      <c r="J83" s="122" t="s">
        <v>356</v>
      </c>
    </row>
    <row r="84" spans="2:10" x14ac:dyDescent="0.2">
      <c r="B84" s="63" t="s">
        <v>2225</v>
      </c>
      <c r="C84" s="122">
        <v>2100.4</v>
      </c>
      <c r="D84" s="122" t="s">
        <v>356</v>
      </c>
      <c r="E84" s="122" t="s">
        <v>356</v>
      </c>
      <c r="F84" s="122" t="s">
        <v>356</v>
      </c>
      <c r="G84" s="122" t="s">
        <v>356</v>
      </c>
      <c r="H84" s="122" t="s">
        <v>356</v>
      </c>
      <c r="I84" s="122" t="s">
        <v>356</v>
      </c>
      <c r="J84" s="122" t="s">
        <v>356</v>
      </c>
    </row>
    <row r="85" spans="2:10" x14ac:dyDescent="0.2">
      <c r="B85" s="63" t="s">
        <v>2226</v>
      </c>
      <c r="C85" s="122">
        <v>2165.6999999999998</v>
      </c>
      <c r="D85" s="122" t="s">
        <v>356</v>
      </c>
      <c r="E85" s="122" t="s">
        <v>356</v>
      </c>
      <c r="F85" s="122" t="s">
        <v>356</v>
      </c>
      <c r="G85" s="122" t="s">
        <v>356</v>
      </c>
      <c r="H85" s="122" t="s">
        <v>356</v>
      </c>
      <c r="I85" s="122" t="s">
        <v>356</v>
      </c>
      <c r="J85" s="122" t="s">
        <v>356</v>
      </c>
    </row>
    <row r="86" spans="2:10" x14ac:dyDescent="0.2">
      <c r="B86" s="63" t="s">
        <v>2227</v>
      </c>
      <c r="C86" s="122">
        <v>2308.6</v>
      </c>
      <c r="D86" s="122" t="s">
        <v>356</v>
      </c>
      <c r="E86" s="122" t="s">
        <v>356</v>
      </c>
      <c r="F86" s="122" t="s">
        <v>356</v>
      </c>
      <c r="G86" s="122" t="s">
        <v>356</v>
      </c>
      <c r="H86" s="122" t="s">
        <v>356</v>
      </c>
      <c r="I86" s="122" t="s">
        <v>356</v>
      </c>
      <c r="J86" s="122" t="s">
        <v>356</v>
      </c>
    </row>
    <row r="87" spans="2:10" x14ac:dyDescent="0.2">
      <c r="B87" s="63" t="s">
        <v>2228</v>
      </c>
      <c r="C87" s="122">
        <v>2871.7</v>
      </c>
      <c r="D87" s="122" t="s">
        <v>356</v>
      </c>
      <c r="E87" s="122" t="s">
        <v>356</v>
      </c>
      <c r="F87" s="122" t="s">
        <v>356</v>
      </c>
      <c r="G87" s="122" t="s">
        <v>356</v>
      </c>
      <c r="H87" s="122" t="s">
        <v>356</v>
      </c>
      <c r="I87" s="122" t="s">
        <v>356</v>
      </c>
      <c r="J87" s="122" t="s">
        <v>356</v>
      </c>
    </row>
    <row r="88" spans="2:10" x14ac:dyDescent="0.2">
      <c r="B88" s="63" t="s">
        <v>2229</v>
      </c>
      <c r="C88" s="122">
        <v>2302.1</v>
      </c>
      <c r="D88" s="122" t="s">
        <v>356</v>
      </c>
      <c r="E88" s="122" t="s">
        <v>356</v>
      </c>
      <c r="F88" s="122" t="s">
        <v>356</v>
      </c>
      <c r="G88" s="122" t="s">
        <v>356</v>
      </c>
      <c r="H88" s="122" t="s">
        <v>356</v>
      </c>
      <c r="I88" s="122" t="s">
        <v>356</v>
      </c>
      <c r="J88" s="122" t="s">
        <v>356</v>
      </c>
    </row>
    <row r="89" spans="2:10" x14ac:dyDescent="0.2">
      <c r="B89" s="63" t="s">
        <v>2230</v>
      </c>
      <c r="C89" s="122">
        <v>2226.6</v>
      </c>
      <c r="D89" s="122" t="s">
        <v>356</v>
      </c>
      <c r="E89" s="122" t="s">
        <v>356</v>
      </c>
      <c r="F89" s="122" t="s">
        <v>356</v>
      </c>
      <c r="G89" s="122" t="s">
        <v>356</v>
      </c>
      <c r="H89" s="122" t="s">
        <v>356</v>
      </c>
      <c r="I89" s="122" t="s">
        <v>356</v>
      </c>
      <c r="J89" s="122" t="s">
        <v>356</v>
      </c>
    </row>
    <row r="90" spans="2:10" x14ac:dyDescent="0.2">
      <c r="B90" s="63" t="s">
        <v>2231</v>
      </c>
      <c r="C90" s="122">
        <v>2143.6</v>
      </c>
      <c r="D90" s="122" t="s">
        <v>356</v>
      </c>
      <c r="E90" s="122" t="s">
        <v>356</v>
      </c>
      <c r="F90" s="122" t="s">
        <v>356</v>
      </c>
      <c r="G90" s="122" t="s">
        <v>356</v>
      </c>
      <c r="H90" s="122" t="s">
        <v>356</v>
      </c>
      <c r="I90" s="122" t="s">
        <v>356</v>
      </c>
      <c r="J90" s="122" t="s">
        <v>356</v>
      </c>
    </row>
    <row r="91" spans="2:10" x14ac:dyDescent="0.2">
      <c r="B91" s="63" t="s">
        <v>2232</v>
      </c>
      <c r="C91" s="122">
        <v>2113</v>
      </c>
      <c r="D91" s="122" t="s">
        <v>356</v>
      </c>
      <c r="E91" s="122" t="s">
        <v>356</v>
      </c>
      <c r="F91" s="122" t="s">
        <v>356</v>
      </c>
      <c r="G91" s="122" t="s">
        <v>356</v>
      </c>
      <c r="H91" s="122" t="s">
        <v>356</v>
      </c>
      <c r="I91" s="122" t="s">
        <v>356</v>
      </c>
      <c r="J91" s="122" t="s">
        <v>356</v>
      </c>
    </row>
    <row r="92" spans="2:10" x14ac:dyDescent="0.2">
      <c r="B92" s="63" t="s">
        <v>2233</v>
      </c>
      <c r="C92" s="122">
        <v>2120.6999999999998</v>
      </c>
      <c r="D92" s="122" t="s">
        <v>356</v>
      </c>
      <c r="E92" s="122" t="s">
        <v>356</v>
      </c>
      <c r="F92" s="122" t="s">
        <v>356</v>
      </c>
      <c r="G92" s="122" t="s">
        <v>356</v>
      </c>
      <c r="H92" s="122" t="s">
        <v>356</v>
      </c>
      <c r="I92" s="122" t="s">
        <v>356</v>
      </c>
      <c r="J92" s="122" t="s">
        <v>356</v>
      </c>
    </row>
    <row r="93" spans="2:10" x14ac:dyDescent="0.2">
      <c r="B93" s="63" t="s">
        <v>2234</v>
      </c>
      <c r="C93" s="122">
        <v>2177.6</v>
      </c>
      <c r="D93" s="122" t="s">
        <v>356</v>
      </c>
      <c r="E93" s="122" t="s">
        <v>356</v>
      </c>
      <c r="F93" s="122" t="s">
        <v>356</v>
      </c>
      <c r="G93" s="122" t="s">
        <v>356</v>
      </c>
      <c r="H93" s="122" t="s">
        <v>356</v>
      </c>
      <c r="I93" s="122" t="s">
        <v>356</v>
      </c>
      <c r="J93" s="122" t="s">
        <v>356</v>
      </c>
    </row>
    <row r="94" spans="2:10" x14ac:dyDescent="0.2">
      <c r="B94" s="63" t="s">
        <v>2235</v>
      </c>
      <c r="C94" s="122">
        <v>2115</v>
      </c>
      <c r="D94" s="122" t="s">
        <v>356</v>
      </c>
      <c r="E94" s="122" t="s">
        <v>356</v>
      </c>
      <c r="F94" s="122" t="s">
        <v>356</v>
      </c>
      <c r="G94" s="122" t="s">
        <v>356</v>
      </c>
      <c r="H94" s="122" t="s">
        <v>356</v>
      </c>
      <c r="I94" s="122" t="s">
        <v>356</v>
      </c>
      <c r="J94" s="122" t="s">
        <v>356</v>
      </c>
    </row>
    <row r="95" spans="2:10" x14ac:dyDescent="0.2">
      <c r="B95" s="63" t="s">
        <v>2236</v>
      </c>
      <c r="C95" s="122">
        <v>2116.9</v>
      </c>
      <c r="D95" s="122" t="s">
        <v>356</v>
      </c>
      <c r="E95" s="122" t="s">
        <v>356</v>
      </c>
      <c r="F95" s="122" t="s">
        <v>356</v>
      </c>
      <c r="G95" s="122" t="s">
        <v>356</v>
      </c>
      <c r="H95" s="122" t="s">
        <v>356</v>
      </c>
      <c r="I95" s="122" t="s">
        <v>356</v>
      </c>
      <c r="J95" s="122" t="s">
        <v>356</v>
      </c>
    </row>
    <row r="96" spans="2:10" x14ac:dyDescent="0.2">
      <c r="B96" s="63" t="s">
        <v>2237</v>
      </c>
      <c r="C96" s="122">
        <v>2253</v>
      </c>
      <c r="D96" s="122" t="s">
        <v>356</v>
      </c>
      <c r="E96" s="122" t="s">
        <v>356</v>
      </c>
      <c r="F96" s="122" t="s">
        <v>356</v>
      </c>
      <c r="G96" s="122" t="s">
        <v>356</v>
      </c>
      <c r="H96" s="122" t="s">
        <v>356</v>
      </c>
      <c r="I96" s="122" t="s">
        <v>356</v>
      </c>
      <c r="J96" s="122" t="s">
        <v>356</v>
      </c>
    </row>
    <row r="97" spans="2:10" x14ac:dyDescent="0.2">
      <c r="B97" s="63" t="s">
        <v>2238</v>
      </c>
      <c r="C97" s="122">
        <v>2361.9</v>
      </c>
      <c r="D97" s="122" t="s">
        <v>356</v>
      </c>
      <c r="E97" s="122" t="s">
        <v>356</v>
      </c>
      <c r="F97" s="122" t="s">
        <v>356</v>
      </c>
      <c r="G97" s="122" t="s">
        <v>356</v>
      </c>
      <c r="H97" s="122" t="s">
        <v>356</v>
      </c>
      <c r="I97" s="122" t="s">
        <v>356</v>
      </c>
      <c r="J97" s="122" t="s">
        <v>356</v>
      </c>
    </row>
    <row r="98" spans="2:10" x14ac:dyDescent="0.2">
      <c r="B98" s="63" t="s">
        <v>2239</v>
      </c>
      <c r="C98" s="122">
        <v>2469.5</v>
      </c>
      <c r="D98" s="122" t="s">
        <v>356</v>
      </c>
      <c r="E98" s="122" t="s">
        <v>356</v>
      </c>
      <c r="F98" s="122" t="s">
        <v>356</v>
      </c>
      <c r="G98" s="122" t="s">
        <v>356</v>
      </c>
      <c r="H98" s="122" t="s">
        <v>356</v>
      </c>
      <c r="I98" s="122" t="s">
        <v>356</v>
      </c>
      <c r="J98" s="122" t="s">
        <v>356</v>
      </c>
    </row>
    <row r="99" spans="2:10" x14ac:dyDescent="0.2">
      <c r="B99" s="63" t="s">
        <v>2240</v>
      </c>
      <c r="C99" s="122">
        <v>2899</v>
      </c>
      <c r="D99" s="122" t="s">
        <v>356</v>
      </c>
      <c r="E99" s="122" t="s">
        <v>356</v>
      </c>
      <c r="F99" s="122" t="s">
        <v>356</v>
      </c>
      <c r="G99" s="122" t="s">
        <v>356</v>
      </c>
      <c r="H99" s="122" t="s">
        <v>356</v>
      </c>
      <c r="I99" s="122" t="s">
        <v>356</v>
      </c>
      <c r="J99" s="122" t="s">
        <v>356</v>
      </c>
    </row>
    <row r="100" spans="2:10" x14ac:dyDescent="0.2">
      <c r="B100" s="63" t="s">
        <v>2241</v>
      </c>
      <c r="C100" s="122">
        <v>2514.6999999999998</v>
      </c>
      <c r="D100" s="122" t="s">
        <v>356</v>
      </c>
      <c r="E100" s="122" t="s">
        <v>356</v>
      </c>
      <c r="F100" s="122" t="s">
        <v>356</v>
      </c>
      <c r="G100" s="122" t="s">
        <v>356</v>
      </c>
      <c r="H100" s="122" t="s">
        <v>356</v>
      </c>
      <c r="I100" s="122" t="s">
        <v>356</v>
      </c>
      <c r="J100" s="122" t="s">
        <v>356</v>
      </c>
    </row>
    <row r="101" spans="2:10" x14ac:dyDescent="0.2">
      <c r="B101" s="63" t="s">
        <v>2242</v>
      </c>
      <c r="C101" s="122">
        <v>2296.1</v>
      </c>
      <c r="D101" s="122" t="s">
        <v>356</v>
      </c>
      <c r="E101" s="122" t="s">
        <v>356</v>
      </c>
      <c r="F101" s="122" t="s">
        <v>356</v>
      </c>
      <c r="G101" s="122" t="s">
        <v>356</v>
      </c>
      <c r="H101" s="122" t="s">
        <v>356</v>
      </c>
      <c r="I101" s="122" t="s">
        <v>356</v>
      </c>
      <c r="J101" s="122" t="s">
        <v>356</v>
      </c>
    </row>
    <row r="102" spans="2:10" x14ac:dyDescent="0.2">
      <c r="B102" s="63" t="s">
        <v>2243</v>
      </c>
      <c r="C102" s="122">
        <v>2271.4</v>
      </c>
      <c r="D102" s="122" t="s">
        <v>356</v>
      </c>
      <c r="E102" s="122" t="s">
        <v>356</v>
      </c>
      <c r="F102" s="122" t="s">
        <v>356</v>
      </c>
      <c r="G102" s="122" t="s">
        <v>356</v>
      </c>
      <c r="H102" s="122" t="s">
        <v>356</v>
      </c>
      <c r="I102" s="122" t="s">
        <v>356</v>
      </c>
      <c r="J102" s="122" t="s">
        <v>356</v>
      </c>
    </row>
    <row r="103" spans="2:10" x14ac:dyDescent="0.2">
      <c r="B103" s="63" t="s">
        <v>2244</v>
      </c>
      <c r="C103" s="122">
        <v>2229.6999999999998</v>
      </c>
      <c r="D103" s="122" t="s">
        <v>356</v>
      </c>
      <c r="E103" s="122" t="s">
        <v>356</v>
      </c>
      <c r="F103" s="122" t="s">
        <v>356</v>
      </c>
      <c r="G103" s="122" t="s">
        <v>356</v>
      </c>
      <c r="H103" s="122" t="s">
        <v>356</v>
      </c>
      <c r="I103" s="122" t="s">
        <v>356</v>
      </c>
      <c r="J103" s="122" t="s">
        <v>356</v>
      </c>
    </row>
    <row r="104" spans="2:10" x14ac:dyDescent="0.2">
      <c r="B104" s="63" t="s">
        <v>2245</v>
      </c>
      <c r="C104" s="122">
        <v>2245</v>
      </c>
      <c r="D104" s="122" t="s">
        <v>356</v>
      </c>
      <c r="E104" s="122" t="s">
        <v>356</v>
      </c>
      <c r="F104" s="122" t="s">
        <v>356</v>
      </c>
      <c r="G104" s="122" t="s">
        <v>356</v>
      </c>
      <c r="H104" s="122" t="s">
        <v>356</v>
      </c>
      <c r="I104" s="122" t="s">
        <v>356</v>
      </c>
      <c r="J104" s="122" t="s">
        <v>356</v>
      </c>
    </row>
    <row r="105" spans="2:10" x14ac:dyDescent="0.2">
      <c r="B105" s="63" t="s">
        <v>2246</v>
      </c>
      <c r="C105" s="122">
        <v>2304.4</v>
      </c>
      <c r="D105" s="122" t="s">
        <v>356</v>
      </c>
      <c r="E105" s="122" t="s">
        <v>356</v>
      </c>
      <c r="F105" s="122" t="s">
        <v>356</v>
      </c>
      <c r="G105" s="122" t="s">
        <v>356</v>
      </c>
      <c r="H105" s="122" t="s">
        <v>356</v>
      </c>
      <c r="I105" s="122" t="s">
        <v>356</v>
      </c>
      <c r="J105" s="122" t="s">
        <v>356</v>
      </c>
    </row>
    <row r="106" spans="2:10" x14ac:dyDescent="0.2">
      <c r="B106" s="63" t="s">
        <v>2247</v>
      </c>
      <c r="C106" s="122">
        <v>2254.1</v>
      </c>
      <c r="D106" s="122" t="s">
        <v>356</v>
      </c>
      <c r="E106" s="122" t="s">
        <v>356</v>
      </c>
      <c r="F106" s="122" t="s">
        <v>356</v>
      </c>
      <c r="G106" s="122" t="s">
        <v>356</v>
      </c>
      <c r="H106" s="122" t="s">
        <v>356</v>
      </c>
      <c r="I106" s="122" t="s">
        <v>356</v>
      </c>
      <c r="J106" s="122" t="s">
        <v>356</v>
      </c>
    </row>
    <row r="107" spans="2:10" x14ac:dyDescent="0.2">
      <c r="B107" s="63" t="s">
        <v>2248</v>
      </c>
      <c r="C107" s="122">
        <v>2274.4</v>
      </c>
      <c r="D107" s="122" t="s">
        <v>356</v>
      </c>
      <c r="E107" s="122" t="s">
        <v>356</v>
      </c>
      <c r="F107" s="122" t="s">
        <v>356</v>
      </c>
      <c r="G107" s="122" t="s">
        <v>356</v>
      </c>
      <c r="H107" s="122" t="s">
        <v>356</v>
      </c>
      <c r="I107" s="122" t="s">
        <v>356</v>
      </c>
      <c r="J107" s="122" t="s">
        <v>356</v>
      </c>
    </row>
    <row r="108" spans="2:10" x14ac:dyDescent="0.2">
      <c r="B108" s="63" t="s">
        <v>2249</v>
      </c>
      <c r="C108" s="122">
        <v>2443.1</v>
      </c>
      <c r="D108" s="122" t="s">
        <v>356</v>
      </c>
      <c r="E108" s="122" t="s">
        <v>356</v>
      </c>
      <c r="F108" s="122" t="s">
        <v>356</v>
      </c>
      <c r="G108" s="122" t="s">
        <v>356</v>
      </c>
      <c r="H108" s="122" t="s">
        <v>356</v>
      </c>
      <c r="I108" s="122" t="s">
        <v>356</v>
      </c>
      <c r="J108" s="122" t="s">
        <v>356</v>
      </c>
    </row>
    <row r="109" spans="2:10" x14ac:dyDescent="0.2">
      <c r="B109" s="63" t="s">
        <v>2250</v>
      </c>
      <c r="C109" s="122">
        <v>2536</v>
      </c>
      <c r="D109" s="122" t="s">
        <v>356</v>
      </c>
      <c r="E109" s="122" t="s">
        <v>356</v>
      </c>
      <c r="F109" s="122" t="s">
        <v>356</v>
      </c>
      <c r="G109" s="122" t="s">
        <v>356</v>
      </c>
      <c r="H109" s="122" t="s">
        <v>356</v>
      </c>
      <c r="I109" s="122" t="s">
        <v>356</v>
      </c>
      <c r="J109" s="122" t="s">
        <v>356</v>
      </c>
    </row>
    <row r="110" spans="2:10" x14ac:dyDescent="0.2">
      <c r="B110" s="63" t="s">
        <v>2251</v>
      </c>
      <c r="C110" s="122">
        <v>2652.2</v>
      </c>
      <c r="D110" s="122" t="s">
        <v>356</v>
      </c>
      <c r="E110" s="122" t="s">
        <v>356</v>
      </c>
      <c r="F110" s="122" t="s">
        <v>356</v>
      </c>
      <c r="G110" s="122" t="s">
        <v>356</v>
      </c>
      <c r="H110" s="122" t="s">
        <v>356</v>
      </c>
      <c r="I110" s="122" t="s">
        <v>356</v>
      </c>
      <c r="J110" s="122" t="s">
        <v>356</v>
      </c>
    </row>
    <row r="111" spans="2:10" x14ac:dyDescent="0.2">
      <c r="B111" s="63" t="s">
        <v>2252</v>
      </c>
      <c r="C111" s="122">
        <v>3131.4</v>
      </c>
      <c r="D111" s="122" t="s">
        <v>356</v>
      </c>
      <c r="E111" s="122" t="s">
        <v>356</v>
      </c>
      <c r="F111" s="122" t="s">
        <v>356</v>
      </c>
      <c r="G111" s="122" t="s">
        <v>356</v>
      </c>
      <c r="H111" s="122" t="s">
        <v>356</v>
      </c>
      <c r="I111" s="122" t="s">
        <v>356</v>
      </c>
      <c r="J111" s="122" t="s">
        <v>356</v>
      </c>
    </row>
    <row r="112" spans="2:10" x14ac:dyDescent="0.2">
      <c r="B112" s="63" t="s">
        <v>2253</v>
      </c>
      <c r="C112" s="122">
        <v>2662.1</v>
      </c>
      <c r="D112" s="122" t="s">
        <v>356</v>
      </c>
      <c r="E112" s="122" t="s">
        <v>356</v>
      </c>
      <c r="F112" s="122" t="s">
        <v>356</v>
      </c>
      <c r="G112" s="122" t="s">
        <v>356</v>
      </c>
      <c r="H112" s="122" t="s">
        <v>356</v>
      </c>
      <c r="I112" s="122" t="s">
        <v>356</v>
      </c>
      <c r="J112" s="122" t="s">
        <v>356</v>
      </c>
    </row>
    <row r="113" spans="2:10" x14ac:dyDescent="0.2">
      <c r="B113" s="63" t="s">
        <v>2254</v>
      </c>
      <c r="C113" s="122">
        <v>2538.4</v>
      </c>
      <c r="D113" s="122" t="s">
        <v>356</v>
      </c>
      <c r="E113" s="122" t="s">
        <v>356</v>
      </c>
      <c r="F113" s="122" t="s">
        <v>356</v>
      </c>
      <c r="G113" s="122" t="s">
        <v>356</v>
      </c>
      <c r="H113" s="122" t="s">
        <v>356</v>
      </c>
      <c r="I113" s="122" t="s">
        <v>356</v>
      </c>
      <c r="J113" s="122" t="s">
        <v>356</v>
      </c>
    </row>
    <row r="114" spans="2:10" x14ac:dyDescent="0.2">
      <c r="B114" s="63" t="s">
        <v>2255</v>
      </c>
      <c r="C114" s="122">
        <v>2403.1</v>
      </c>
      <c r="D114" s="122" t="s">
        <v>356</v>
      </c>
      <c r="E114" s="122" t="s">
        <v>356</v>
      </c>
      <c r="F114" s="122" t="s">
        <v>356</v>
      </c>
      <c r="G114" s="122" t="s">
        <v>356</v>
      </c>
      <c r="H114" s="122" t="s">
        <v>356</v>
      </c>
      <c r="I114" s="122" t="s">
        <v>356</v>
      </c>
      <c r="J114" s="122" t="s">
        <v>356</v>
      </c>
    </row>
    <row r="115" spans="2:10" x14ac:dyDescent="0.2">
      <c r="B115" s="63" t="s">
        <v>2256</v>
      </c>
      <c r="C115" s="122">
        <v>2356.8000000000002</v>
      </c>
      <c r="D115" s="122" t="s">
        <v>356</v>
      </c>
      <c r="E115" s="122" t="s">
        <v>356</v>
      </c>
      <c r="F115" s="122" t="s">
        <v>356</v>
      </c>
      <c r="G115" s="122" t="s">
        <v>356</v>
      </c>
      <c r="H115" s="122" t="s">
        <v>356</v>
      </c>
      <c r="I115" s="122" t="s">
        <v>356</v>
      </c>
      <c r="J115" s="122" t="s">
        <v>356</v>
      </c>
    </row>
    <row r="116" spans="2:10" x14ac:dyDescent="0.2">
      <c r="B116" s="63" t="s">
        <v>2257</v>
      </c>
      <c r="C116" s="122">
        <v>2364</v>
      </c>
      <c r="D116" s="122" t="s">
        <v>356</v>
      </c>
      <c r="E116" s="122" t="s">
        <v>356</v>
      </c>
      <c r="F116" s="122" t="s">
        <v>356</v>
      </c>
      <c r="G116" s="122" t="s">
        <v>356</v>
      </c>
      <c r="H116" s="122" t="s">
        <v>356</v>
      </c>
      <c r="I116" s="122" t="s">
        <v>356</v>
      </c>
      <c r="J116" s="122" t="s">
        <v>356</v>
      </c>
    </row>
    <row r="117" spans="2:10" x14ac:dyDescent="0.2">
      <c r="B117" s="63" t="s">
        <v>2258</v>
      </c>
      <c r="C117" s="122">
        <v>2428.8000000000002</v>
      </c>
      <c r="D117" s="122" t="s">
        <v>356</v>
      </c>
      <c r="E117" s="122" t="s">
        <v>356</v>
      </c>
      <c r="F117" s="122" t="s">
        <v>356</v>
      </c>
      <c r="G117" s="122" t="s">
        <v>356</v>
      </c>
      <c r="H117" s="122" t="s">
        <v>356</v>
      </c>
      <c r="I117" s="122" t="s">
        <v>356</v>
      </c>
      <c r="J117" s="122" t="s">
        <v>356</v>
      </c>
    </row>
    <row r="118" spans="2:10" x14ac:dyDescent="0.2">
      <c r="B118" s="63" t="s">
        <v>2259</v>
      </c>
      <c r="C118" s="122">
        <v>2380.3000000000002</v>
      </c>
      <c r="D118" s="122" t="s">
        <v>356</v>
      </c>
      <c r="E118" s="122" t="s">
        <v>356</v>
      </c>
      <c r="F118" s="122" t="s">
        <v>356</v>
      </c>
      <c r="G118" s="122" t="s">
        <v>356</v>
      </c>
      <c r="H118" s="122" t="s">
        <v>356</v>
      </c>
      <c r="I118" s="122" t="s">
        <v>356</v>
      </c>
      <c r="J118" s="122" t="s">
        <v>356</v>
      </c>
    </row>
    <row r="119" spans="2:10" x14ac:dyDescent="0.2">
      <c r="B119" s="63" t="s">
        <v>2260</v>
      </c>
      <c r="C119" s="122">
        <v>2410.9</v>
      </c>
      <c r="D119" s="122" t="s">
        <v>356</v>
      </c>
      <c r="E119" s="122" t="s">
        <v>356</v>
      </c>
      <c r="F119" s="122" t="s">
        <v>356</v>
      </c>
      <c r="G119" s="122" t="s">
        <v>356</v>
      </c>
      <c r="H119" s="122" t="s">
        <v>356</v>
      </c>
      <c r="I119" s="122" t="s">
        <v>356</v>
      </c>
      <c r="J119" s="122" t="s">
        <v>356</v>
      </c>
    </row>
    <row r="120" spans="2:10" x14ac:dyDescent="0.2">
      <c r="B120" s="63" t="s">
        <v>2261</v>
      </c>
      <c r="C120" s="122">
        <v>2604.3000000000002</v>
      </c>
      <c r="D120" s="122" t="s">
        <v>356</v>
      </c>
      <c r="E120" s="122" t="s">
        <v>356</v>
      </c>
      <c r="F120" s="122" t="s">
        <v>356</v>
      </c>
      <c r="G120" s="122" t="s">
        <v>356</v>
      </c>
      <c r="H120" s="122" t="s">
        <v>356</v>
      </c>
      <c r="I120" s="122" t="s">
        <v>356</v>
      </c>
      <c r="J120" s="122" t="s">
        <v>356</v>
      </c>
    </row>
    <row r="121" spans="2:10" x14ac:dyDescent="0.2">
      <c r="B121" s="63" t="s">
        <v>2262</v>
      </c>
      <c r="C121" s="122">
        <v>2743.9</v>
      </c>
      <c r="D121" s="122" t="s">
        <v>356</v>
      </c>
      <c r="E121" s="122" t="s">
        <v>356</v>
      </c>
      <c r="F121" s="122" t="s">
        <v>356</v>
      </c>
      <c r="G121" s="122" t="s">
        <v>356</v>
      </c>
      <c r="H121" s="122" t="s">
        <v>356</v>
      </c>
      <c r="I121" s="122" t="s">
        <v>356</v>
      </c>
      <c r="J121" s="122" t="s">
        <v>356</v>
      </c>
    </row>
    <row r="122" spans="2:10" x14ac:dyDescent="0.2">
      <c r="B122" s="63" t="s">
        <v>2263</v>
      </c>
      <c r="C122" s="122">
        <v>2859.1</v>
      </c>
      <c r="D122" s="122" t="s">
        <v>356</v>
      </c>
      <c r="E122" s="122" t="s">
        <v>356</v>
      </c>
      <c r="F122" s="122" t="s">
        <v>356</v>
      </c>
      <c r="G122" s="122" t="s">
        <v>356</v>
      </c>
      <c r="H122" s="122" t="s">
        <v>356</v>
      </c>
      <c r="I122" s="122" t="s">
        <v>356</v>
      </c>
      <c r="J122" s="122" t="s">
        <v>356</v>
      </c>
    </row>
    <row r="123" spans="2:10" x14ac:dyDescent="0.2">
      <c r="B123" s="63" t="s">
        <v>2264</v>
      </c>
      <c r="C123" s="122">
        <v>3383</v>
      </c>
      <c r="D123" s="122" t="s">
        <v>356</v>
      </c>
      <c r="E123" s="122" t="s">
        <v>356</v>
      </c>
      <c r="F123" s="122" t="s">
        <v>356</v>
      </c>
      <c r="G123" s="122" t="s">
        <v>356</v>
      </c>
      <c r="H123" s="122" t="s">
        <v>356</v>
      </c>
      <c r="I123" s="122" t="s">
        <v>356</v>
      </c>
      <c r="J123" s="122" t="s">
        <v>356</v>
      </c>
    </row>
    <row r="124" spans="2:10" x14ac:dyDescent="0.2">
      <c r="B124" s="63" t="s">
        <v>2265</v>
      </c>
      <c r="C124" s="122">
        <v>2962.9</v>
      </c>
      <c r="D124" s="122">
        <v>2962.9</v>
      </c>
      <c r="E124" s="122">
        <v>11.3</v>
      </c>
      <c r="F124" s="122">
        <v>11.3</v>
      </c>
      <c r="G124" s="122" t="s">
        <v>356</v>
      </c>
      <c r="H124" s="122" t="s">
        <v>356</v>
      </c>
      <c r="I124" s="122" t="s">
        <v>356</v>
      </c>
      <c r="J124" s="122" t="s">
        <v>356</v>
      </c>
    </row>
    <row r="125" spans="2:10" x14ac:dyDescent="0.2">
      <c r="B125" s="63" t="s">
        <v>2266</v>
      </c>
      <c r="C125" s="122">
        <v>2804.9</v>
      </c>
      <c r="D125" s="122">
        <v>5767.8</v>
      </c>
      <c r="E125" s="122">
        <v>10.5</v>
      </c>
      <c r="F125" s="122">
        <v>10.9</v>
      </c>
      <c r="G125" s="122" t="s">
        <v>356</v>
      </c>
      <c r="H125" s="122" t="s">
        <v>356</v>
      </c>
      <c r="I125" s="122" t="s">
        <v>356</v>
      </c>
      <c r="J125" s="122" t="s">
        <v>356</v>
      </c>
    </row>
    <row r="126" spans="2:10" x14ac:dyDescent="0.2">
      <c r="B126" s="63" t="s">
        <v>2267</v>
      </c>
      <c r="C126" s="122">
        <v>2626.6</v>
      </c>
      <c r="D126" s="122">
        <v>8394.4</v>
      </c>
      <c r="E126" s="122">
        <v>9.3000000000000007</v>
      </c>
      <c r="F126" s="122">
        <v>10.4</v>
      </c>
      <c r="G126" s="122" t="s">
        <v>356</v>
      </c>
      <c r="H126" s="122" t="s">
        <v>356</v>
      </c>
      <c r="I126" s="122" t="s">
        <v>356</v>
      </c>
      <c r="J126" s="122" t="s">
        <v>356</v>
      </c>
    </row>
    <row r="127" spans="2:10" x14ac:dyDescent="0.2">
      <c r="B127" s="63" t="s">
        <v>2268</v>
      </c>
      <c r="C127" s="122">
        <v>2571.5</v>
      </c>
      <c r="D127" s="122">
        <v>10965.9</v>
      </c>
      <c r="E127" s="122">
        <v>9.1</v>
      </c>
      <c r="F127" s="122">
        <v>10.1</v>
      </c>
      <c r="G127" s="122" t="s">
        <v>356</v>
      </c>
      <c r="H127" s="122" t="s">
        <v>356</v>
      </c>
      <c r="I127" s="122" t="s">
        <v>356</v>
      </c>
      <c r="J127" s="122" t="s">
        <v>356</v>
      </c>
    </row>
    <row r="128" spans="2:10" x14ac:dyDescent="0.2">
      <c r="B128" s="63" t="s">
        <v>2269</v>
      </c>
      <c r="C128" s="122">
        <v>2636.9</v>
      </c>
      <c r="D128" s="122">
        <v>13602.8</v>
      </c>
      <c r="E128" s="122">
        <v>11.5</v>
      </c>
      <c r="F128" s="122">
        <v>10.4</v>
      </c>
      <c r="G128" s="122" t="s">
        <v>356</v>
      </c>
      <c r="H128" s="122" t="s">
        <v>356</v>
      </c>
      <c r="I128" s="122" t="s">
        <v>356</v>
      </c>
      <c r="J128" s="122" t="s">
        <v>356</v>
      </c>
    </row>
    <row r="129" spans="2:10" x14ac:dyDescent="0.2">
      <c r="B129" s="63" t="s">
        <v>2270</v>
      </c>
      <c r="C129" s="122">
        <v>2645.2</v>
      </c>
      <c r="D129" s="122">
        <v>16248</v>
      </c>
      <c r="E129" s="122">
        <v>8.9</v>
      </c>
      <c r="F129" s="122">
        <v>10.1</v>
      </c>
      <c r="G129" s="122" t="s">
        <v>356</v>
      </c>
      <c r="H129" s="122" t="s">
        <v>356</v>
      </c>
      <c r="I129" s="122" t="s">
        <v>356</v>
      </c>
      <c r="J129" s="122" t="s">
        <v>356</v>
      </c>
    </row>
    <row r="130" spans="2:10" x14ac:dyDescent="0.2">
      <c r="B130" s="63" t="s">
        <v>2271</v>
      </c>
      <c r="C130" s="122">
        <v>2596.9</v>
      </c>
      <c r="D130" s="122">
        <v>18844.900000000001</v>
      </c>
      <c r="E130" s="122">
        <v>9.1</v>
      </c>
      <c r="F130" s="122">
        <v>10</v>
      </c>
      <c r="G130" s="122" t="s">
        <v>356</v>
      </c>
      <c r="H130" s="122" t="s">
        <v>356</v>
      </c>
      <c r="I130" s="122" t="s">
        <v>356</v>
      </c>
      <c r="J130" s="122" t="s">
        <v>356</v>
      </c>
    </row>
    <row r="131" spans="2:10" x14ac:dyDescent="0.2">
      <c r="B131" s="63" t="s">
        <v>2272</v>
      </c>
      <c r="C131" s="122">
        <v>2636.3</v>
      </c>
      <c r="D131" s="122">
        <v>21481.200000000001</v>
      </c>
      <c r="E131" s="122">
        <v>9.3000000000000007</v>
      </c>
      <c r="F131" s="122">
        <v>9.9</v>
      </c>
      <c r="G131" s="122" t="s">
        <v>356</v>
      </c>
      <c r="H131" s="122" t="s">
        <v>356</v>
      </c>
      <c r="I131" s="122" t="s">
        <v>356</v>
      </c>
      <c r="J131" s="122" t="s">
        <v>356</v>
      </c>
    </row>
    <row r="132" spans="2:10" x14ac:dyDescent="0.2">
      <c r="B132" s="63" t="s">
        <v>2273</v>
      </c>
      <c r="C132" s="122">
        <v>2854.3</v>
      </c>
      <c r="D132" s="122">
        <v>24335.5</v>
      </c>
      <c r="E132" s="122">
        <v>9.6</v>
      </c>
      <c r="F132" s="122">
        <v>9.9</v>
      </c>
      <c r="G132" s="122" t="s">
        <v>356</v>
      </c>
      <c r="H132" s="122" t="s">
        <v>356</v>
      </c>
      <c r="I132" s="122" t="s">
        <v>356</v>
      </c>
      <c r="J132" s="122" t="s">
        <v>356</v>
      </c>
    </row>
    <row r="133" spans="2:10" x14ac:dyDescent="0.2">
      <c r="B133" s="63" t="s">
        <v>2274</v>
      </c>
      <c r="C133" s="122">
        <v>3029.3</v>
      </c>
      <c r="D133" s="122">
        <v>27364.799999999999</v>
      </c>
      <c r="E133" s="122">
        <v>10.4</v>
      </c>
      <c r="F133" s="122">
        <v>9.9</v>
      </c>
      <c r="G133" s="122" t="s">
        <v>356</v>
      </c>
      <c r="H133" s="122" t="s">
        <v>356</v>
      </c>
      <c r="I133" s="122" t="s">
        <v>356</v>
      </c>
      <c r="J133" s="122" t="s">
        <v>356</v>
      </c>
    </row>
    <row r="134" spans="2:10" x14ac:dyDescent="0.2">
      <c r="B134" s="63" t="s">
        <v>2275</v>
      </c>
      <c r="C134" s="122">
        <v>3107.8</v>
      </c>
      <c r="D134" s="122">
        <v>30472.6</v>
      </c>
      <c r="E134" s="122">
        <v>8.6999999999999993</v>
      </c>
      <c r="F134" s="122">
        <v>9.8000000000000007</v>
      </c>
      <c r="G134" s="122" t="s">
        <v>356</v>
      </c>
      <c r="H134" s="122" t="s">
        <v>356</v>
      </c>
      <c r="I134" s="122" t="s">
        <v>356</v>
      </c>
      <c r="J134" s="122" t="s">
        <v>356</v>
      </c>
    </row>
    <row r="135" spans="2:10" x14ac:dyDescent="0.2">
      <c r="B135" s="63" t="s">
        <v>2276</v>
      </c>
      <c r="C135" s="122">
        <v>3680</v>
      </c>
      <c r="D135" s="122">
        <v>34152.6</v>
      </c>
      <c r="E135" s="122">
        <v>8.8000000000000007</v>
      </c>
      <c r="F135" s="122">
        <v>9.6999999999999993</v>
      </c>
      <c r="G135" s="122" t="s">
        <v>356</v>
      </c>
      <c r="H135" s="122" t="s">
        <v>356</v>
      </c>
      <c r="I135" s="122" t="s">
        <v>356</v>
      </c>
      <c r="J135" s="122" t="s">
        <v>356</v>
      </c>
    </row>
    <row r="136" spans="2:10" x14ac:dyDescent="0.2">
      <c r="B136" s="63" t="s">
        <v>2277</v>
      </c>
      <c r="C136" s="122">
        <v>2962.9</v>
      </c>
      <c r="D136" s="122">
        <v>2962.9</v>
      </c>
      <c r="E136" s="122">
        <v>12.5</v>
      </c>
      <c r="F136" s="122">
        <v>12.5</v>
      </c>
      <c r="G136" s="122" t="s">
        <v>356</v>
      </c>
      <c r="H136" s="122" t="s">
        <v>356</v>
      </c>
      <c r="I136" s="122" t="s">
        <v>356</v>
      </c>
      <c r="J136" s="122" t="s">
        <v>356</v>
      </c>
    </row>
    <row r="137" spans="2:10" x14ac:dyDescent="0.2">
      <c r="B137" s="63" t="s">
        <v>2278</v>
      </c>
      <c r="C137" s="122">
        <v>3047.1</v>
      </c>
      <c r="D137" s="122">
        <v>6379.9</v>
      </c>
      <c r="E137" s="122">
        <v>8.6</v>
      </c>
      <c r="F137" s="122">
        <v>10.6</v>
      </c>
      <c r="G137" s="122" t="s">
        <v>356</v>
      </c>
      <c r="H137" s="122" t="s">
        <v>356</v>
      </c>
      <c r="I137" s="122" t="s">
        <v>356</v>
      </c>
      <c r="J137" s="122" t="s">
        <v>356</v>
      </c>
    </row>
    <row r="138" spans="2:10" x14ac:dyDescent="0.2">
      <c r="B138" s="63" t="s">
        <v>2279</v>
      </c>
      <c r="C138" s="122">
        <v>2876.1</v>
      </c>
      <c r="D138" s="122">
        <v>9256</v>
      </c>
      <c r="E138" s="122">
        <v>9.5</v>
      </c>
      <c r="F138" s="122">
        <v>10.3</v>
      </c>
      <c r="G138" s="122" t="s">
        <v>356</v>
      </c>
      <c r="H138" s="122" t="s">
        <v>356</v>
      </c>
      <c r="I138" s="122" t="s">
        <v>356</v>
      </c>
      <c r="J138" s="122" t="s">
        <v>356</v>
      </c>
    </row>
    <row r="139" spans="2:10" x14ac:dyDescent="0.2">
      <c r="B139" s="63" t="s">
        <v>2280</v>
      </c>
      <c r="C139" s="122">
        <v>2820.9</v>
      </c>
      <c r="D139" s="122">
        <v>12076.9</v>
      </c>
      <c r="E139" s="122">
        <v>9.6999999999999993</v>
      </c>
      <c r="F139" s="122">
        <v>10.1</v>
      </c>
      <c r="G139" s="122" t="s">
        <v>356</v>
      </c>
      <c r="H139" s="122" t="s">
        <v>356</v>
      </c>
      <c r="I139" s="122" t="s">
        <v>356</v>
      </c>
      <c r="J139" s="122" t="s">
        <v>356</v>
      </c>
    </row>
    <row r="140" spans="2:10" x14ac:dyDescent="0.2">
      <c r="B140" s="63" t="s">
        <v>2281</v>
      </c>
      <c r="C140" s="122">
        <v>2929.6</v>
      </c>
      <c r="D140" s="122">
        <v>15006.5</v>
      </c>
      <c r="E140" s="122">
        <v>11.1</v>
      </c>
      <c r="F140" s="122">
        <v>10.3</v>
      </c>
      <c r="G140" s="122" t="s">
        <v>356</v>
      </c>
      <c r="H140" s="122" t="s">
        <v>356</v>
      </c>
      <c r="I140" s="122" t="s">
        <v>356</v>
      </c>
      <c r="J140" s="122" t="s">
        <v>356</v>
      </c>
    </row>
    <row r="141" spans="2:10" x14ac:dyDescent="0.2">
      <c r="B141" s="63" t="s">
        <v>2282</v>
      </c>
      <c r="C141" s="122">
        <v>2908.7</v>
      </c>
      <c r="D141" s="122">
        <v>17915.2</v>
      </c>
      <c r="E141" s="122">
        <v>10</v>
      </c>
      <c r="F141" s="122">
        <v>10.3</v>
      </c>
      <c r="G141" s="122" t="s">
        <v>356</v>
      </c>
      <c r="H141" s="122" t="s">
        <v>356</v>
      </c>
      <c r="I141" s="122" t="s">
        <v>356</v>
      </c>
      <c r="J141" s="122" t="s">
        <v>356</v>
      </c>
    </row>
    <row r="142" spans="2:10" x14ac:dyDescent="0.2">
      <c r="B142" s="63" t="s">
        <v>2283</v>
      </c>
      <c r="C142" s="122">
        <v>2851.4</v>
      </c>
      <c r="D142" s="122">
        <v>20766.599999999999</v>
      </c>
      <c r="E142" s="122">
        <v>9.8000000000000007</v>
      </c>
      <c r="F142" s="122">
        <v>10.199999999999999</v>
      </c>
      <c r="G142" s="122" t="s">
        <v>356</v>
      </c>
      <c r="H142" s="122" t="s">
        <v>356</v>
      </c>
      <c r="I142" s="122" t="s">
        <v>356</v>
      </c>
      <c r="J142" s="122" t="s">
        <v>356</v>
      </c>
    </row>
    <row r="143" spans="2:10" x14ac:dyDescent="0.2">
      <c r="B143" s="63" t="s">
        <v>2284</v>
      </c>
      <c r="C143" s="122">
        <v>2889.4</v>
      </c>
      <c r="D143" s="122">
        <v>23656</v>
      </c>
      <c r="E143" s="122">
        <v>9.6</v>
      </c>
      <c r="F143" s="122">
        <v>10.1</v>
      </c>
      <c r="G143" s="122" t="s">
        <v>356</v>
      </c>
      <c r="H143" s="122" t="s">
        <v>356</v>
      </c>
      <c r="I143" s="122" t="s">
        <v>356</v>
      </c>
      <c r="J143" s="122" t="s">
        <v>356</v>
      </c>
    </row>
    <row r="144" spans="2:10" x14ac:dyDescent="0.2">
      <c r="B144" s="63" t="s">
        <v>2285</v>
      </c>
      <c r="C144" s="122">
        <v>3136.9</v>
      </c>
      <c r="D144" s="122">
        <v>26792.9</v>
      </c>
      <c r="E144" s="122">
        <v>9.9</v>
      </c>
      <c r="F144" s="122">
        <v>10.1</v>
      </c>
      <c r="G144" s="122" t="s">
        <v>356</v>
      </c>
      <c r="H144" s="122" t="s">
        <v>356</v>
      </c>
      <c r="I144" s="122" t="s">
        <v>356</v>
      </c>
      <c r="J144" s="122" t="s">
        <v>356</v>
      </c>
    </row>
    <row r="145" spans="2:10" x14ac:dyDescent="0.2">
      <c r="B145" s="63" t="s">
        <v>2286</v>
      </c>
      <c r="C145" s="122">
        <v>3347.3</v>
      </c>
      <c r="D145" s="122">
        <v>30140.2</v>
      </c>
      <c r="E145" s="122">
        <v>10.5</v>
      </c>
      <c r="F145" s="122">
        <v>10.1</v>
      </c>
      <c r="G145" s="122" t="s">
        <v>356</v>
      </c>
      <c r="H145" s="122" t="s">
        <v>356</v>
      </c>
      <c r="I145" s="122" t="s">
        <v>356</v>
      </c>
      <c r="J145" s="122" t="s">
        <v>356</v>
      </c>
    </row>
    <row r="146" spans="2:10" x14ac:dyDescent="0.2">
      <c r="B146" s="63" t="s">
        <v>2287</v>
      </c>
      <c r="C146" s="122">
        <v>3421.7</v>
      </c>
      <c r="D146" s="122">
        <v>33561.9</v>
      </c>
      <c r="E146" s="122">
        <v>10.1</v>
      </c>
      <c r="F146" s="122">
        <v>10.1</v>
      </c>
      <c r="G146" s="122" t="s">
        <v>356</v>
      </c>
      <c r="H146" s="122" t="s">
        <v>356</v>
      </c>
      <c r="I146" s="122" t="s">
        <v>356</v>
      </c>
      <c r="J146" s="122" t="s">
        <v>356</v>
      </c>
    </row>
    <row r="147" spans="2:10" x14ac:dyDescent="0.2">
      <c r="B147" s="63" t="s">
        <v>2288</v>
      </c>
      <c r="C147" s="122">
        <v>4033.3</v>
      </c>
      <c r="D147" s="122">
        <v>37595.199999999997</v>
      </c>
      <c r="E147" s="122">
        <v>9.6</v>
      </c>
      <c r="F147" s="122">
        <v>10.1</v>
      </c>
      <c r="G147" s="122" t="s">
        <v>356</v>
      </c>
      <c r="H147" s="122" t="s">
        <v>356</v>
      </c>
      <c r="I147" s="122" t="s">
        <v>356</v>
      </c>
      <c r="J147" s="122" t="s">
        <v>356</v>
      </c>
    </row>
    <row r="148" spans="2:10" x14ac:dyDescent="0.2">
      <c r="B148" s="63" t="s">
        <v>2289</v>
      </c>
      <c r="C148" s="122">
        <v>3596.1</v>
      </c>
      <c r="D148" s="122">
        <v>3596.1</v>
      </c>
      <c r="E148" s="122">
        <v>7.9</v>
      </c>
      <c r="F148" s="122">
        <v>7.9</v>
      </c>
      <c r="G148" s="122" t="s">
        <v>356</v>
      </c>
      <c r="H148" s="122" t="s">
        <v>356</v>
      </c>
      <c r="I148" s="122" t="s">
        <v>356</v>
      </c>
      <c r="J148" s="122" t="s">
        <v>356</v>
      </c>
    </row>
    <row r="149" spans="2:10" x14ac:dyDescent="0.2">
      <c r="B149" s="63" t="s">
        <v>2290</v>
      </c>
      <c r="C149" s="122">
        <v>3324.4</v>
      </c>
      <c r="D149" s="122">
        <v>6920.5</v>
      </c>
      <c r="E149" s="122">
        <v>9.1</v>
      </c>
      <c r="F149" s="122">
        <v>8.5</v>
      </c>
      <c r="G149" s="122" t="s">
        <v>356</v>
      </c>
      <c r="H149" s="122" t="s">
        <v>356</v>
      </c>
      <c r="I149" s="122" t="s">
        <v>356</v>
      </c>
      <c r="J149" s="122" t="s">
        <v>356</v>
      </c>
    </row>
    <row r="150" spans="2:10" x14ac:dyDescent="0.2">
      <c r="B150" s="63" t="s">
        <v>2291</v>
      </c>
      <c r="C150" s="122">
        <v>3114.8</v>
      </c>
      <c r="D150" s="122">
        <v>10035.299999999999</v>
      </c>
      <c r="E150" s="122">
        <v>8.3000000000000007</v>
      </c>
      <c r="F150" s="122">
        <v>8.4</v>
      </c>
      <c r="G150" s="122" t="s">
        <v>356</v>
      </c>
      <c r="H150" s="122" t="s">
        <v>356</v>
      </c>
      <c r="I150" s="122" t="s">
        <v>356</v>
      </c>
      <c r="J150" s="122" t="s">
        <v>356</v>
      </c>
    </row>
    <row r="151" spans="2:10" x14ac:dyDescent="0.2">
      <c r="B151" s="63" t="s">
        <v>2292</v>
      </c>
      <c r="C151" s="122">
        <v>3052.2</v>
      </c>
      <c r="D151" s="122">
        <v>13087.5</v>
      </c>
      <c r="E151" s="122">
        <v>8.1999999999999993</v>
      </c>
      <c r="F151" s="122">
        <v>8.4</v>
      </c>
      <c r="G151" s="122" t="s">
        <v>356</v>
      </c>
      <c r="H151" s="122" t="s">
        <v>356</v>
      </c>
      <c r="I151" s="122" t="s">
        <v>356</v>
      </c>
      <c r="J151" s="122" t="s">
        <v>356</v>
      </c>
    </row>
    <row r="152" spans="2:10" x14ac:dyDescent="0.2">
      <c r="B152" s="63" t="s">
        <v>2293</v>
      </c>
      <c r="C152" s="122">
        <v>3202.1</v>
      </c>
      <c r="D152" s="122">
        <v>16289.6</v>
      </c>
      <c r="E152" s="122">
        <v>9.3000000000000007</v>
      </c>
      <c r="F152" s="122">
        <v>8.6</v>
      </c>
      <c r="G152" s="122" t="s">
        <v>356</v>
      </c>
      <c r="H152" s="122" t="s">
        <v>356</v>
      </c>
      <c r="I152" s="122" t="s">
        <v>356</v>
      </c>
      <c r="J152" s="122" t="s">
        <v>356</v>
      </c>
    </row>
    <row r="153" spans="2:10" x14ac:dyDescent="0.2">
      <c r="B153" s="63" t="s">
        <v>2294</v>
      </c>
      <c r="C153" s="122">
        <v>3158.8</v>
      </c>
      <c r="D153" s="122">
        <v>19448.400000000001</v>
      </c>
      <c r="E153" s="122">
        <v>8.6</v>
      </c>
      <c r="F153" s="122">
        <v>8.6</v>
      </c>
      <c r="G153" s="122" t="s">
        <v>356</v>
      </c>
      <c r="H153" s="122" t="s">
        <v>356</v>
      </c>
      <c r="I153" s="122" t="s">
        <v>356</v>
      </c>
      <c r="J153" s="122" t="s">
        <v>356</v>
      </c>
    </row>
    <row r="154" spans="2:10" x14ac:dyDescent="0.2">
      <c r="B154" s="63" t="s">
        <v>2295</v>
      </c>
      <c r="C154" s="122">
        <v>3096.6</v>
      </c>
      <c r="D154" s="122">
        <v>22545</v>
      </c>
      <c r="E154" s="122">
        <v>8.6</v>
      </c>
      <c r="F154" s="122">
        <v>8.6</v>
      </c>
      <c r="G154" s="122" t="s">
        <v>356</v>
      </c>
      <c r="H154" s="122" t="s">
        <v>356</v>
      </c>
      <c r="I154" s="122" t="s">
        <v>356</v>
      </c>
      <c r="J154" s="122" t="s">
        <v>356</v>
      </c>
    </row>
    <row r="155" spans="2:10" x14ac:dyDescent="0.2">
      <c r="B155" s="63" t="s">
        <v>2296</v>
      </c>
      <c r="C155" s="122">
        <v>3143.7</v>
      </c>
      <c r="D155" s="122">
        <v>25688.7</v>
      </c>
      <c r="E155" s="122">
        <v>8.8000000000000007</v>
      </c>
      <c r="F155" s="122">
        <v>8.6</v>
      </c>
      <c r="G155" s="122" t="s">
        <v>356</v>
      </c>
      <c r="H155" s="122" t="s">
        <v>356</v>
      </c>
      <c r="I155" s="122" t="s">
        <v>356</v>
      </c>
      <c r="J155" s="122" t="s">
        <v>356</v>
      </c>
    </row>
    <row r="156" spans="2:10" x14ac:dyDescent="0.2">
      <c r="B156" s="63" t="s">
        <v>2297</v>
      </c>
      <c r="C156" s="122">
        <v>3422.4</v>
      </c>
      <c r="D156" s="122">
        <v>29111.1</v>
      </c>
      <c r="E156" s="122">
        <v>9.1</v>
      </c>
      <c r="F156" s="122">
        <v>8.6999999999999993</v>
      </c>
      <c r="G156" s="122" t="s">
        <v>356</v>
      </c>
      <c r="H156" s="122" t="s">
        <v>356</v>
      </c>
      <c r="I156" s="122" t="s">
        <v>356</v>
      </c>
      <c r="J156" s="122" t="s">
        <v>356</v>
      </c>
    </row>
    <row r="157" spans="2:10" x14ac:dyDescent="0.2">
      <c r="B157" s="63" t="s">
        <v>2298</v>
      </c>
      <c r="C157" s="122">
        <v>3661.9</v>
      </c>
      <c r="D157" s="122">
        <v>32773</v>
      </c>
      <c r="E157" s="122">
        <v>9.4</v>
      </c>
      <c r="F157" s="122">
        <v>8.6999999999999993</v>
      </c>
      <c r="G157" s="122" t="s">
        <v>356</v>
      </c>
      <c r="H157" s="122" t="s">
        <v>356</v>
      </c>
      <c r="I157" s="122" t="s">
        <v>356</v>
      </c>
      <c r="J157" s="122" t="s">
        <v>356</v>
      </c>
    </row>
    <row r="158" spans="2:10" x14ac:dyDescent="0.2">
      <c r="B158" s="63" t="s">
        <v>2299</v>
      </c>
      <c r="C158" s="122">
        <v>3733.1</v>
      </c>
      <c r="D158" s="122">
        <v>36506.1</v>
      </c>
      <c r="E158" s="122">
        <v>9.1</v>
      </c>
      <c r="F158" s="122">
        <v>8.8000000000000007</v>
      </c>
      <c r="G158" s="122" t="s">
        <v>356</v>
      </c>
      <c r="H158" s="122" t="s">
        <v>356</v>
      </c>
      <c r="I158" s="122" t="s">
        <v>356</v>
      </c>
      <c r="J158" s="122" t="s">
        <v>356</v>
      </c>
    </row>
    <row r="159" spans="2:10" x14ac:dyDescent="0.2">
      <c r="B159" s="63" t="s">
        <v>2300</v>
      </c>
      <c r="C159" s="122">
        <v>4404.3999999999996</v>
      </c>
      <c r="D159" s="122">
        <v>40910.5</v>
      </c>
      <c r="E159" s="122">
        <v>9.1999999999999993</v>
      </c>
      <c r="F159" s="122">
        <v>8.8000000000000007</v>
      </c>
      <c r="G159" s="122" t="s">
        <v>356</v>
      </c>
      <c r="H159" s="122" t="s">
        <v>356</v>
      </c>
      <c r="I159" s="122" t="s">
        <v>356</v>
      </c>
      <c r="J159" s="122" t="s">
        <v>356</v>
      </c>
    </row>
    <row r="160" spans="2:10" x14ac:dyDescent="0.2">
      <c r="B160" s="63" t="s">
        <v>2301</v>
      </c>
      <c r="C160" s="122">
        <v>3907.4</v>
      </c>
      <c r="D160" s="122">
        <v>3907.4</v>
      </c>
      <c r="E160" s="122">
        <v>10</v>
      </c>
      <c r="F160" s="122">
        <v>10</v>
      </c>
      <c r="G160" s="122" t="s">
        <v>356</v>
      </c>
      <c r="H160" s="122" t="s">
        <v>356</v>
      </c>
      <c r="I160" s="122" t="s">
        <v>356</v>
      </c>
      <c r="J160" s="122" t="s">
        <v>356</v>
      </c>
    </row>
    <row r="161" spans="2:10" x14ac:dyDescent="0.2">
      <c r="B161" s="63" t="s">
        <v>2302</v>
      </c>
      <c r="C161" s="122">
        <v>3706.4</v>
      </c>
      <c r="D161" s="122">
        <v>7613.8</v>
      </c>
      <c r="E161" s="122">
        <v>8.5</v>
      </c>
      <c r="F161" s="122">
        <v>9.1999999999999993</v>
      </c>
      <c r="G161" s="122" t="s">
        <v>356</v>
      </c>
      <c r="H161" s="122" t="s">
        <v>356</v>
      </c>
      <c r="I161" s="122" t="s">
        <v>356</v>
      </c>
      <c r="J161" s="122" t="s">
        <v>356</v>
      </c>
    </row>
    <row r="162" spans="2:10" x14ac:dyDescent="0.2">
      <c r="B162" s="63" t="s">
        <v>2303</v>
      </c>
      <c r="C162" s="122">
        <v>3494.8</v>
      </c>
      <c r="D162" s="122">
        <v>11108.6</v>
      </c>
      <c r="E162" s="122">
        <v>9.3000000000000007</v>
      </c>
      <c r="F162" s="122">
        <v>9.1999999999999993</v>
      </c>
      <c r="G162" s="122" t="s">
        <v>356</v>
      </c>
      <c r="H162" s="122" t="s">
        <v>356</v>
      </c>
      <c r="I162" s="122" t="s">
        <v>356</v>
      </c>
      <c r="J162" s="122" t="s">
        <v>356</v>
      </c>
    </row>
    <row r="163" spans="2:10" x14ac:dyDescent="0.2">
      <c r="B163" s="63" t="s">
        <v>2304</v>
      </c>
      <c r="C163" s="122">
        <v>3406.9</v>
      </c>
      <c r="D163" s="122">
        <v>14515.5</v>
      </c>
      <c r="E163" s="122">
        <v>7.7</v>
      </c>
      <c r="F163" s="122">
        <v>8.9</v>
      </c>
      <c r="G163" s="122" t="s">
        <v>356</v>
      </c>
      <c r="H163" s="122" t="s">
        <v>356</v>
      </c>
      <c r="I163" s="122" t="s">
        <v>356</v>
      </c>
      <c r="J163" s="122" t="s">
        <v>356</v>
      </c>
    </row>
    <row r="164" spans="2:10" x14ac:dyDescent="0.2">
      <c r="B164" s="63" t="s">
        <v>2305</v>
      </c>
      <c r="C164" s="122">
        <v>3463.3</v>
      </c>
      <c r="D164" s="122">
        <v>17978.8</v>
      </c>
      <c r="E164" s="122">
        <v>4.3</v>
      </c>
      <c r="F164" s="122">
        <v>8</v>
      </c>
      <c r="G164" s="122" t="s">
        <v>356</v>
      </c>
      <c r="H164" s="122" t="s">
        <v>356</v>
      </c>
      <c r="I164" s="122" t="s">
        <v>356</v>
      </c>
      <c r="J164" s="122" t="s">
        <v>356</v>
      </c>
    </row>
    <row r="165" spans="2:10" x14ac:dyDescent="0.2">
      <c r="B165" s="63" t="s">
        <v>2306</v>
      </c>
      <c r="C165" s="122">
        <v>3576.9</v>
      </c>
      <c r="D165" s="122">
        <v>21555.7</v>
      </c>
      <c r="E165" s="122">
        <v>8.3000000000000007</v>
      </c>
      <c r="F165" s="122">
        <v>8</v>
      </c>
      <c r="G165" s="122" t="s">
        <v>356</v>
      </c>
      <c r="H165" s="122" t="s">
        <v>356</v>
      </c>
      <c r="I165" s="122" t="s">
        <v>356</v>
      </c>
      <c r="J165" s="122" t="s">
        <v>356</v>
      </c>
    </row>
    <row r="166" spans="2:10" x14ac:dyDescent="0.2">
      <c r="B166" s="63" t="s">
        <v>2307</v>
      </c>
      <c r="C166" s="122">
        <v>3562.1</v>
      </c>
      <c r="D166" s="122">
        <v>25117.8</v>
      </c>
      <c r="E166" s="122">
        <v>9.8000000000000007</v>
      </c>
      <c r="F166" s="122">
        <v>8.3000000000000007</v>
      </c>
      <c r="G166" s="122" t="s">
        <v>356</v>
      </c>
      <c r="H166" s="122" t="s">
        <v>356</v>
      </c>
      <c r="I166" s="122" t="s">
        <v>356</v>
      </c>
      <c r="J166" s="122" t="s">
        <v>356</v>
      </c>
    </row>
    <row r="167" spans="2:10" x14ac:dyDescent="0.2">
      <c r="B167" s="63" t="s">
        <v>2308</v>
      </c>
      <c r="C167" s="122">
        <v>3609.6</v>
      </c>
      <c r="D167" s="122">
        <v>28727.4</v>
      </c>
      <c r="E167" s="122">
        <v>9.9</v>
      </c>
      <c r="F167" s="122">
        <v>8.5</v>
      </c>
      <c r="G167" s="122" t="s">
        <v>356</v>
      </c>
      <c r="H167" s="122" t="s">
        <v>356</v>
      </c>
      <c r="I167" s="122" t="s">
        <v>356</v>
      </c>
      <c r="J167" s="122" t="s">
        <v>356</v>
      </c>
    </row>
    <row r="168" spans="2:10" x14ac:dyDescent="0.2">
      <c r="B168" s="63" t="s">
        <v>2309</v>
      </c>
      <c r="C168" s="122">
        <v>3971.8</v>
      </c>
      <c r="D168" s="122">
        <v>32699.200000000001</v>
      </c>
      <c r="E168" s="122">
        <v>9.5</v>
      </c>
      <c r="F168" s="122">
        <v>8.6</v>
      </c>
      <c r="G168" s="122" t="s">
        <v>356</v>
      </c>
      <c r="H168" s="122" t="s">
        <v>356</v>
      </c>
      <c r="I168" s="122" t="s">
        <v>356</v>
      </c>
      <c r="J168" s="122" t="s">
        <v>356</v>
      </c>
    </row>
    <row r="169" spans="2:10" x14ac:dyDescent="0.2">
      <c r="B169" s="63" t="s">
        <v>2310</v>
      </c>
      <c r="C169" s="122">
        <v>4204.3999999999996</v>
      </c>
      <c r="D169" s="122">
        <v>36903.599999999999</v>
      </c>
      <c r="E169" s="122">
        <v>10.199999999999999</v>
      </c>
      <c r="F169" s="122">
        <v>8.8000000000000007</v>
      </c>
      <c r="G169" s="122" t="s">
        <v>356</v>
      </c>
      <c r="H169" s="122" t="s">
        <v>356</v>
      </c>
      <c r="I169" s="122" t="s">
        <v>356</v>
      </c>
      <c r="J169" s="122" t="s">
        <v>356</v>
      </c>
    </row>
    <row r="170" spans="2:10" x14ac:dyDescent="0.2">
      <c r="B170" s="63" t="s">
        <v>2311</v>
      </c>
      <c r="C170" s="122">
        <v>4202.7</v>
      </c>
      <c r="D170" s="122">
        <v>41106.300000000003</v>
      </c>
      <c r="E170" s="122">
        <v>9.6999999999999993</v>
      </c>
      <c r="F170" s="122">
        <v>8.9</v>
      </c>
      <c r="G170" s="122" t="s">
        <v>356</v>
      </c>
      <c r="H170" s="122" t="s">
        <v>356</v>
      </c>
      <c r="I170" s="122" t="s">
        <v>356</v>
      </c>
      <c r="J170" s="122" t="s">
        <v>356</v>
      </c>
    </row>
    <row r="171" spans="2:10" x14ac:dyDescent="0.2">
      <c r="B171" s="63" t="s">
        <v>2312</v>
      </c>
      <c r="C171" s="122">
        <v>4735.7</v>
      </c>
      <c r="D171" s="122">
        <v>45842</v>
      </c>
      <c r="E171" s="122">
        <v>10.9</v>
      </c>
      <c r="F171" s="122">
        <v>9.1</v>
      </c>
      <c r="G171" s="122" t="s">
        <v>356</v>
      </c>
      <c r="H171" s="122" t="s">
        <v>356</v>
      </c>
      <c r="I171" s="122" t="s">
        <v>356</v>
      </c>
      <c r="J171" s="122" t="s">
        <v>356</v>
      </c>
    </row>
    <row r="172" spans="2:10" x14ac:dyDescent="0.2">
      <c r="B172" s="63" t="s">
        <v>2313</v>
      </c>
      <c r="C172" s="122">
        <v>4569.3999999999996</v>
      </c>
      <c r="D172" s="122">
        <v>4569.3999999999996</v>
      </c>
      <c r="E172" s="122">
        <v>11.8</v>
      </c>
      <c r="F172" s="122">
        <v>11.8</v>
      </c>
      <c r="G172" s="122" t="s">
        <v>356</v>
      </c>
      <c r="H172" s="122" t="s">
        <v>356</v>
      </c>
      <c r="I172" s="122" t="s">
        <v>356</v>
      </c>
      <c r="J172" s="122" t="s">
        <v>356</v>
      </c>
    </row>
    <row r="173" spans="2:10" x14ac:dyDescent="0.2">
      <c r="B173" s="63" t="s">
        <v>2314</v>
      </c>
      <c r="C173" s="122">
        <v>4211.3999999999996</v>
      </c>
      <c r="D173" s="122">
        <v>8780.7999999999993</v>
      </c>
      <c r="E173" s="122">
        <v>9.1999999999999993</v>
      </c>
      <c r="F173" s="122">
        <v>10.5</v>
      </c>
      <c r="G173" s="122" t="s">
        <v>356</v>
      </c>
      <c r="H173" s="122" t="s">
        <v>356</v>
      </c>
      <c r="I173" s="122" t="s">
        <v>356</v>
      </c>
      <c r="J173" s="122" t="s">
        <v>356</v>
      </c>
    </row>
    <row r="174" spans="2:10" x14ac:dyDescent="0.2">
      <c r="B174" s="63" t="s">
        <v>2315</v>
      </c>
      <c r="C174" s="122">
        <v>4049.8</v>
      </c>
      <c r="D174" s="122">
        <v>12830.6</v>
      </c>
      <c r="E174" s="122">
        <v>11.1</v>
      </c>
      <c r="F174" s="122">
        <v>10.7</v>
      </c>
      <c r="G174" s="122" t="s">
        <v>356</v>
      </c>
      <c r="H174" s="122" t="s">
        <v>356</v>
      </c>
      <c r="I174" s="122" t="s">
        <v>356</v>
      </c>
      <c r="J174" s="122" t="s">
        <v>356</v>
      </c>
    </row>
    <row r="175" spans="2:10" x14ac:dyDescent="0.2">
      <c r="B175" s="63" t="s">
        <v>2316</v>
      </c>
      <c r="C175" s="122">
        <v>4001.8</v>
      </c>
      <c r="D175" s="122">
        <v>16832.400000000001</v>
      </c>
      <c r="E175" s="122">
        <v>13.2</v>
      </c>
      <c r="F175" s="122">
        <v>11.3</v>
      </c>
      <c r="G175" s="122" t="s">
        <v>356</v>
      </c>
      <c r="H175" s="122" t="s">
        <v>356</v>
      </c>
      <c r="I175" s="122" t="s">
        <v>356</v>
      </c>
      <c r="J175" s="122" t="s">
        <v>356</v>
      </c>
    </row>
    <row r="176" spans="2:10" x14ac:dyDescent="0.2">
      <c r="B176" s="63" t="s">
        <v>2317</v>
      </c>
      <c r="C176" s="122">
        <v>4166.1000000000004</v>
      </c>
      <c r="D176" s="122">
        <v>20998.5</v>
      </c>
      <c r="E176" s="122">
        <v>17.8</v>
      </c>
      <c r="F176" s="122">
        <v>12.5</v>
      </c>
      <c r="G176" s="122" t="s">
        <v>356</v>
      </c>
      <c r="H176" s="122" t="s">
        <v>356</v>
      </c>
      <c r="I176" s="122" t="s">
        <v>356</v>
      </c>
      <c r="J176" s="122" t="s">
        <v>356</v>
      </c>
    </row>
    <row r="177" spans="2:10" x14ac:dyDescent="0.2">
      <c r="B177" s="63" t="s">
        <v>2318</v>
      </c>
      <c r="C177" s="122">
        <v>4250.7</v>
      </c>
      <c r="D177" s="122">
        <v>25249.200000000001</v>
      </c>
      <c r="E177" s="122">
        <v>13.9</v>
      </c>
      <c r="F177" s="122">
        <v>12.8</v>
      </c>
      <c r="G177" s="122" t="s">
        <v>356</v>
      </c>
      <c r="H177" s="122" t="s">
        <v>356</v>
      </c>
      <c r="I177" s="122" t="s">
        <v>356</v>
      </c>
      <c r="J177" s="122" t="s">
        <v>356</v>
      </c>
    </row>
    <row r="178" spans="2:10" x14ac:dyDescent="0.2">
      <c r="B178" s="63" t="s">
        <v>2319</v>
      </c>
      <c r="C178" s="122">
        <v>4209.2</v>
      </c>
      <c r="D178" s="122">
        <v>29458.400000000001</v>
      </c>
      <c r="E178" s="122">
        <v>13.2</v>
      </c>
      <c r="F178" s="122">
        <v>12.8</v>
      </c>
      <c r="G178" s="122" t="s">
        <v>356</v>
      </c>
      <c r="H178" s="122" t="s">
        <v>356</v>
      </c>
      <c r="I178" s="122" t="s">
        <v>356</v>
      </c>
      <c r="J178" s="122" t="s">
        <v>356</v>
      </c>
    </row>
    <row r="179" spans="2:10" x14ac:dyDescent="0.2">
      <c r="B179" s="63" t="s">
        <v>2320</v>
      </c>
      <c r="C179" s="122">
        <v>4262.7</v>
      </c>
      <c r="D179" s="122">
        <v>33721.1</v>
      </c>
      <c r="E179" s="122">
        <v>13.1</v>
      </c>
      <c r="F179" s="122">
        <v>12.9</v>
      </c>
      <c r="G179" s="122" t="s">
        <v>356</v>
      </c>
      <c r="H179" s="122" t="s">
        <v>356</v>
      </c>
      <c r="I179" s="122" t="s">
        <v>356</v>
      </c>
      <c r="J179" s="122" t="s">
        <v>356</v>
      </c>
    </row>
    <row r="180" spans="2:10" x14ac:dyDescent="0.2">
      <c r="B180" s="63" t="s">
        <v>2321</v>
      </c>
      <c r="C180" s="122">
        <v>4717.7</v>
      </c>
      <c r="D180" s="122">
        <v>38438.800000000003</v>
      </c>
      <c r="E180" s="122">
        <v>14</v>
      </c>
      <c r="F180" s="122">
        <v>13</v>
      </c>
      <c r="G180" s="122" t="s">
        <v>356</v>
      </c>
      <c r="H180" s="122" t="s">
        <v>356</v>
      </c>
      <c r="I180" s="122" t="s">
        <v>356</v>
      </c>
      <c r="J180" s="122" t="s">
        <v>356</v>
      </c>
    </row>
    <row r="181" spans="2:10" x14ac:dyDescent="0.2">
      <c r="B181" s="63" t="s">
        <v>2322</v>
      </c>
      <c r="C181" s="122">
        <v>4983.2</v>
      </c>
      <c r="D181" s="122">
        <v>43422</v>
      </c>
      <c r="E181" s="122">
        <v>14.2</v>
      </c>
      <c r="F181" s="122">
        <v>13.1</v>
      </c>
      <c r="G181" s="122" t="s">
        <v>356</v>
      </c>
      <c r="H181" s="122" t="s">
        <v>356</v>
      </c>
      <c r="I181" s="122" t="s">
        <v>356</v>
      </c>
      <c r="J181" s="122" t="s">
        <v>356</v>
      </c>
    </row>
    <row r="182" spans="2:10" x14ac:dyDescent="0.2">
      <c r="B182" s="63" t="s">
        <v>2323</v>
      </c>
      <c r="C182" s="122">
        <v>4965.6000000000004</v>
      </c>
      <c r="D182" s="122">
        <v>48387.6</v>
      </c>
      <c r="E182" s="122">
        <v>13.9</v>
      </c>
      <c r="F182" s="122">
        <v>13.2</v>
      </c>
      <c r="G182" s="122" t="s">
        <v>356</v>
      </c>
      <c r="H182" s="122" t="s">
        <v>356</v>
      </c>
      <c r="I182" s="122" t="s">
        <v>356</v>
      </c>
      <c r="J182" s="122" t="s">
        <v>356</v>
      </c>
    </row>
    <row r="183" spans="2:10" x14ac:dyDescent="0.2">
      <c r="B183" s="63" t="s">
        <v>2324</v>
      </c>
      <c r="C183" s="122">
        <v>5562.5</v>
      </c>
      <c r="D183" s="122">
        <v>53950.1</v>
      </c>
      <c r="E183" s="122">
        <v>14.5</v>
      </c>
      <c r="F183" s="122">
        <v>13.3</v>
      </c>
      <c r="G183" s="122" t="s">
        <v>356</v>
      </c>
      <c r="H183" s="122" t="s">
        <v>356</v>
      </c>
      <c r="I183" s="122" t="s">
        <v>356</v>
      </c>
      <c r="J183" s="122" t="s">
        <v>356</v>
      </c>
    </row>
    <row r="184" spans="2:10" x14ac:dyDescent="0.2">
      <c r="B184" s="63" t="s">
        <v>2325</v>
      </c>
      <c r="C184" s="122">
        <v>5300.9</v>
      </c>
      <c r="D184" s="122">
        <v>5300.9</v>
      </c>
      <c r="E184" s="122">
        <v>11.5</v>
      </c>
      <c r="F184" s="122">
        <v>11.5</v>
      </c>
      <c r="G184" s="122" t="s">
        <v>356</v>
      </c>
      <c r="H184" s="122" t="s">
        <v>356</v>
      </c>
      <c r="I184" s="122" t="s">
        <v>356</v>
      </c>
      <c r="J184" s="122" t="s">
        <v>356</v>
      </c>
    </row>
    <row r="185" spans="2:10" x14ac:dyDescent="0.2">
      <c r="B185" s="63" t="s">
        <v>2326</v>
      </c>
      <c r="C185" s="122">
        <v>5012.2</v>
      </c>
      <c r="D185" s="122">
        <v>10313.1</v>
      </c>
      <c r="E185" s="122">
        <v>15.8</v>
      </c>
      <c r="F185" s="122">
        <v>13.6</v>
      </c>
      <c r="G185" s="122" t="s">
        <v>356</v>
      </c>
      <c r="H185" s="122" t="s">
        <v>356</v>
      </c>
      <c r="I185" s="122" t="s">
        <v>356</v>
      </c>
      <c r="J185" s="122" t="s">
        <v>356</v>
      </c>
    </row>
    <row r="186" spans="2:10" x14ac:dyDescent="0.2">
      <c r="B186" s="63" t="s">
        <v>2327</v>
      </c>
      <c r="C186" s="122">
        <v>4799.1000000000004</v>
      </c>
      <c r="D186" s="122">
        <v>15112.2</v>
      </c>
      <c r="E186" s="122">
        <v>13.9</v>
      </c>
      <c r="F186" s="122">
        <v>13.7</v>
      </c>
      <c r="G186" s="122" t="s">
        <v>356</v>
      </c>
      <c r="H186" s="122" t="s">
        <v>356</v>
      </c>
      <c r="I186" s="122" t="s">
        <v>356</v>
      </c>
      <c r="J186" s="122" t="s">
        <v>356</v>
      </c>
    </row>
    <row r="187" spans="2:10" x14ac:dyDescent="0.2">
      <c r="B187" s="63" t="s">
        <v>2328</v>
      </c>
      <c r="C187" s="122">
        <v>4663.3</v>
      </c>
      <c r="D187" s="122">
        <v>19775.5</v>
      </c>
      <c r="E187" s="122">
        <v>12.2</v>
      </c>
      <c r="F187" s="122">
        <v>13.3</v>
      </c>
      <c r="G187" s="122" t="s">
        <v>356</v>
      </c>
      <c r="H187" s="122" t="s">
        <v>356</v>
      </c>
      <c r="I187" s="122" t="s">
        <v>356</v>
      </c>
      <c r="J187" s="122" t="s">
        <v>356</v>
      </c>
    </row>
    <row r="188" spans="2:10" x14ac:dyDescent="0.2">
      <c r="B188" s="63" t="s">
        <v>2329</v>
      </c>
      <c r="C188" s="122">
        <v>4899.2</v>
      </c>
      <c r="D188" s="122">
        <v>24674.7</v>
      </c>
      <c r="E188" s="122">
        <v>12.8</v>
      </c>
      <c r="F188" s="122">
        <v>13.2</v>
      </c>
      <c r="G188" s="122" t="s">
        <v>356</v>
      </c>
      <c r="H188" s="122" t="s">
        <v>356</v>
      </c>
      <c r="I188" s="122" t="s">
        <v>356</v>
      </c>
      <c r="J188" s="122" t="s">
        <v>356</v>
      </c>
    </row>
    <row r="189" spans="2:10" x14ac:dyDescent="0.2">
      <c r="B189" s="63" t="s">
        <v>2330</v>
      </c>
      <c r="C189" s="122">
        <v>4935</v>
      </c>
      <c r="D189" s="122">
        <v>29609.7</v>
      </c>
      <c r="E189" s="122">
        <v>12.9</v>
      </c>
      <c r="F189" s="122">
        <v>13.2</v>
      </c>
      <c r="G189" s="122" t="s">
        <v>356</v>
      </c>
      <c r="H189" s="122" t="s">
        <v>356</v>
      </c>
      <c r="I189" s="122" t="s">
        <v>356</v>
      </c>
      <c r="J189" s="122" t="s">
        <v>356</v>
      </c>
    </row>
    <row r="190" spans="2:10" x14ac:dyDescent="0.2">
      <c r="B190" s="63" t="s">
        <v>2331</v>
      </c>
      <c r="C190" s="122">
        <v>4934.8999999999996</v>
      </c>
      <c r="D190" s="122">
        <v>34544.6</v>
      </c>
      <c r="E190" s="122">
        <v>12.7</v>
      </c>
      <c r="F190" s="122">
        <v>13.1</v>
      </c>
      <c r="G190" s="122" t="s">
        <v>356</v>
      </c>
      <c r="H190" s="122" t="s">
        <v>356</v>
      </c>
      <c r="I190" s="122" t="s">
        <v>356</v>
      </c>
      <c r="J190" s="122" t="s">
        <v>356</v>
      </c>
    </row>
    <row r="191" spans="2:10" x14ac:dyDescent="0.2">
      <c r="B191" s="63" t="s">
        <v>2332</v>
      </c>
      <c r="C191" s="122">
        <v>5040.8</v>
      </c>
      <c r="D191" s="122">
        <v>39585.4</v>
      </c>
      <c r="E191" s="122">
        <v>12.5</v>
      </c>
      <c r="F191" s="122">
        <v>13</v>
      </c>
      <c r="G191" s="122" t="s">
        <v>356</v>
      </c>
      <c r="H191" s="122" t="s">
        <v>356</v>
      </c>
      <c r="I191" s="122" t="s">
        <v>356</v>
      </c>
      <c r="J191" s="122" t="s">
        <v>356</v>
      </c>
    </row>
    <row r="192" spans="2:10" x14ac:dyDescent="0.2">
      <c r="B192" s="63" t="s">
        <v>2333</v>
      </c>
      <c r="C192" s="122">
        <v>5495.2</v>
      </c>
      <c r="D192" s="122">
        <v>45080.6</v>
      </c>
      <c r="E192" s="122">
        <v>12.7</v>
      </c>
      <c r="F192" s="122">
        <v>13</v>
      </c>
      <c r="G192" s="122" t="s">
        <v>356</v>
      </c>
      <c r="H192" s="122" t="s">
        <v>356</v>
      </c>
      <c r="I192" s="122" t="s">
        <v>356</v>
      </c>
      <c r="J192" s="122" t="s">
        <v>356</v>
      </c>
    </row>
    <row r="193" spans="2:10" x14ac:dyDescent="0.2">
      <c r="B193" s="63" t="s">
        <v>2334</v>
      </c>
      <c r="C193" s="122">
        <v>5846.6</v>
      </c>
      <c r="D193" s="122">
        <v>50927.199999999997</v>
      </c>
      <c r="E193" s="122">
        <v>12.8</v>
      </c>
      <c r="F193" s="122">
        <v>13</v>
      </c>
      <c r="G193" s="122" t="s">
        <v>356</v>
      </c>
      <c r="H193" s="122" t="s">
        <v>356</v>
      </c>
      <c r="I193" s="122" t="s">
        <v>356</v>
      </c>
      <c r="J193" s="122" t="s">
        <v>356</v>
      </c>
    </row>
    <row r="194" spans="2:10" x14ac:dyDescent="0.2">
      <c r="B194" s="63" t="s">
        <v>2335</v>
      </c>
      <c r="C194" s="122">
        <v>5909</v>
      </c>
      <c r="D194" s="122">
        <v>56836.2</v>
      </c>
      <c r="E194" s="122">
        <v>12.4</v>
      </c>
      <c r="F194" s="122">
        <v>12.9</v>
      </c>
      <c r="G194" s="122" t="s">
        <v>356</v>
      </c>
      <c r="H194" s="122" t="s">
        <v>356</v>
      </c>
      <c r="I194" s="122" t="s">
        <v>356</v>
      </c>
      <c r="J194" s="122" t="s">
        <v>356</v>
      </c>
    </row>
    <row r="195" spans="2:10" x14ac:dyDescent="0.2">
      <c r="B195" s="63" t="s">
        <v>2336</v>
      </c>
      <c r="C195" s="122">
        <v>6850.4</v>
      </c>
      <c r="D195" s="122">
        <v>67176.600000000006</v>
      </c>
      <c r="E195" s="122">
        <v>12.5</v>
      </c>
      <c r="F195" s="122">
        <v>12.9</v>
      </c>
      <c r="G195" s="122" t="s">
        <v>356</v>
      </c>
      <c r="H195" s="122" t="s">
        <v>356</v>
      </c>
      <c r="I195" s="122" t="s">
        <v>356</v>
      </c>
      <c r="J195" s="122" t="s">
        <v>356</v>
      </c>
    </row>
    <row r="196" spans="2:10" x14ac:dyDescent="0.2">
      <c r="B196" s="63" t="s">
        <v>2337</v>
      </c>
      <c r="C196" s="122">
        <v>6641.6</v>
      </c>
      <c r="D196" s="122">
        <v>6641.6</v>
      </c>
      <c r="E196" s="122">
        <v>15.5</v>
      </c>
      <c r="F196" s="122">
        <v>15.5</v>
      </c>
      <c r="G196" s="122" t="s">
        <v>356</v>
      </c>
      <c r="H196" s="122" t="s">
        <v>356</v>
      </c>
      <c r="I196" s="122" t="s">
        <v>356</v>
      </c>
      <c r="J196" s="122" t="s">
        <v>356</v>
      </c>
    </row>
    <row r="197" spans="2:10" x14ac:dyDescent="0.2">
      <c r="B197" s="63" t="s">
        <v>2338</v>
      </c>
      <c r="C197" s="122">
        <v>6001.9</v>
      </c>
      <c r="D197" s="122">
        <v>12643.5</v>
      </c>
      <c r="E197" s="122">
        <v>9.4</v>
      </c>
      <c r="F197" s="122">
        <v>12.5</v>
      </c>
      <c r="G197" s="122" t="s">
        <v>356</v>
      </c>
      <c r="H197" s="122" t="s">
        <v>356</v>
      </c>
      <c r="I197" s="122" t="s">
        <v>356</v>
      </c>
      <c r="J197" s="122" t="s">
        <v>356</v>
      </c>
    </row>
    <row r="198" spans="2:10" x14ac:dyDescent="0.2">
      <c r="B198" s="63" t="s">
        <v>2339</v>
      </c>
      <c r="C198" s="122">
        <v>5796.7</v>
      </c>
      <c r="D198" s="122">
        <v>18440.2</v>
      </c>
      <c r="E198" s="122">
        <v>13.5</v>
      </c>
      <c r="F198" s="122">
        <v>12.8</v>
      </c>
      <c r="G198" s="122" t="s">
        <v>356</v>
      </c>
      <c r="H198" s="122" t="s">
        <v>356</v>
      </c>
      <c r="I198" s="122" t="s">
        <v>356</v>
      </c>
      <c r="J198" s="122" t="s">
        <v>356</v>
      </c>
    </row>
    <row r="199" spans="2:10" x14ac:dyDescent="0.2">
      <c r="B199" s="63" t="s">
        <v>2340</v>
      </c>
      <c r="C199" s="122">
        <v>5774.6</v>
      </c>
      <c r="D199" s="122">
        <v>24214.799999999999</v>
      </c>
      <c r="E199" s="122">
        <v>13.6</v>
      </c>
      <c r="F199" s="122">
        <v>13</v>
      </c>
      <c r="G199" s="122" t="s">
        <v>356</v>
      </c>
      <c r="H199" s="122" t="s">
        <v>356</v>
      </c>
      <c r="I199" s="122" t="s">
        <v>356</v>
      </c>
      <c r="J199" s="122" t="s">
        <v>356</v>
      </c>
    </row>
    <row r="200" spans="2:10" x14ac:dyDescent="0.2">
      <c r="B200" s="63" t="s">
        <v>2341</v>
      </c>
      <c r="C200" s="122">
        <v>6175.6</v>
      </c>
      <c r="D200" s="122">
        <v>30390.400000000001</v>
      </c>
      <c r="E200" s="122">
        <v>14.2</v>
      </c>
      <c r="F200" s="122">
        <v>13.2</v>
      </c>
      <c r="G200" s="122" t="s">
        <v>356</v>
      </c>
      <c r="H200" s="122" t="s">
        <v>356</v>
      </c>
      <c r="I200" s="122" t="s">
        <v>356</v>
      </c>
      <c r="J200" s="122" t="s">
        <v>356</v>
      </c>
    </row>
    <row r="201" spans="2:10" x14ac:dyDescent="0.2">
      <c r="B201" s="63" t="s">
        <v>2342</v>
      </c>
      <c r="C201" s="122">
        <v>6057.8</v>
      </c>
      <c r="D201" s="122">
        <v>36448.199999999997</v>
      </c>
      <c r="E201" s="122">
        <v>13.9</v>
      </c>
      <c r="F201" s="122">
        <v>13.3</v>
      </c>
      <c r="G201" s="122" t="s">
        <v>356</v>
      </c>
      <c r="H201" s="122" t="s">
        <v>356</v>
      </c>
      <c r="I201" s="122" t="s">
        <v>356</v>
      </c>
      <c r="J201" s="122" t="s">
        <v>356</v>
      </c>
    </row>
    <row r="202" spans="2:10" x14ac:dyDescent="0.2">
      <c r="B202" s="63" t="s">
        <v>2343</v>
      </c>
      <c r="C202" s="122">
        <v>6012.2</v>
      </c>
      <c r="D202" s="122">
        <v>42460.4</v>
      </c>
      <c r="E202" s="122">
        <v>13.7</v>
      </c>
      <c r="F202" s="122">
        <v>13.4</v>
      </c>
      <c r="G202" s="122" t="s">
        <v>356</v>
      </c>
      <c r="H202" s="122" t="s">
        <v>356</v>
      </c>
      <c r="I202" s="122" t="s">
        <v>356</v>
      </c>
      <c r="J202" s="122" t="s">
        <v>356</v>
      </c>
    </row>
    <row r="203" spans="2:10" x14ac:dyDescent="0.2">
      <c r="B203" s="63" t="s">
        <v>2344</v>
      </c>
      <c r="C203" s="122">
        <v>6077.4</v>
      </c>
      <c r="D203" s="122">
        <v>48537.8</v>
      </c>
      <c r="E203" s="122">
        <v>13.8</v>
      </c>
      <c r="F203" s="122">
        <v>13.5</v>
      </c>
      <c r="G203" s="122" t="s">
        <v>356</v>
      </c>
      <c r="H203" s="122" t="s">
        <v>356</v>
      </c>
      <c r="I203" s="122" t="s">
        <v>356</v>
      </c>
      <c r="J203" s="122" t="s">
        <v>356</v>
      </c>
    </row>
    <row r="204" spans="2:10" x14ac:dyDescent="0.2">
      <c r="B204" s="63" t="s">
        <v>2345</v>
      </c>
      <c r="C204" s="122">
        <v>6553.6</v>
      </c>
      <c r="D204" s="122">
        <v>55091.4</v>
      </c>
      <c r="E204" s="122">
        <v>13.9</v>
      </c>
      <c r="F204" s="122">
        <v>13.5</v>
      </c>
      <c r="G204" s="122" t="s">
        <v>356</v>
      </c>
      <c r="H204" s="122" t="s">
        <v>356</v>
      </c>
      <c r="I204" s="122" t="s">
        <v>356</v>
      </c>
      <c r="J204" s="122" t="s">
        <v>356</v>
      </c>
    </row>
    <row r="205" spans="2:10" x14ac:dyDescent="0.2">
      <c r="B205" s="63" t="s">
        <v>2346</v>
      </c>
      <c r="C205" s="122">
        <v>6997.7</v>
      </c>
      <c r="D205" s="122">
        <v>62089.1</v>
      </c>
      <c r="E205" s="122">
        <v>14.3</v>
      </c>
      <c r="F205" s="122">
        <v>13.6</v>
      </c>
      <c r="G205" s="122" t="s">
        <v>356</v>
      </c>
      <c r="H205" s="122" t="s">
        <v>356</v>
      </c>
      <c r="I205" s="122" t="s">
        <v>356</v>
      </c>
      <c r="J205" s="122" t="s">
        <v>356</v>
      </c>
    </row>
    <row r="206" spans="2:10" x14ac:dyDescent="0.2">
      <c r="B206" s="63" t="s">
        <v>2347</v>
      </c>
      <c r="C206" s="122">
        <v>6821.7</v>
      </c>
      <c r="D206" s="122">
        <v>68910.8</v>
      </c>
      <c r="E206" s="122">
        <v>14.1</v>
      </c>
      <c r="F206" s="122">
        <v>13.6</v>
      </c>
      <c r="G206" s="122" t="s">
        <v>356</v>
      </c>
      <c r="H206" s="122" t="s">
        <v>356</v>
      </c>
      <c r="I206" s="122" t="s">
        <v>356</v>
      </c>
      <c r="J206" s="122" t="s">
        <v>356</v>
      </c>
    </row>
    <row r="207" spans="2:10" x14ac:dyDescent="0.2">
      <c r="B207" s="63" t="s">
        <v>2348</v>
      </c>
      <c r="C207" s="122">
        <v>7499.2</v>
      </c>
      <c r="D207" s="122">
        <v>76410</v>
      </c>
      <c r="E207" s="122">
        <v>14.6</v>
      </c>
      <c r="F207" s="122">
        <v>13.7</v>
      </c>
      <c r="G207" s="122" t="s">
        <v>356</v>
      </c>
      <c r="H207" s="122" t="s">
        <v>356</v>
      </c>
      <c r="I207" s="122" t="s">
        <v>356</v>
      </c>
      <c r="J207" s="122" t="s">
        <v>356</v>
      </c>
    </row>
    <row r="208" spans="2:10" x14ac:dyDescent="0.2">
      <c r="B208" s="63" t="s">
        <v>2349</v>
      </c>
      <c r="C208" s="122">
        <v>7488.3</v>
      </c>
      <c r="D208" s="122">
        <v>7488.3</v>
      </c>
      <c r="E208" s="122">
        <v>12.7</v>
      </c>
      <c r="F208" s="122">
        <v>12.7</v>
      </c>
      <c r="G208" s="122" t="s">
        <v>356</v>
      </c>
      <c r="H208" s="122" t="s">
        <v>356</v>
      </c>
      <c r="I208" s="122" t="s">
        <v>356</v>
      </c>
      <c r="J208" s="122" t="s">
        <v>356</v>
      </c>
    </row>
    <row r="209" spans="2:10" x14ac:dyDescent="0.2">
      <c r="B209" s="63" t="s">
        <v>2350</v>
      </c>
      <c r="C209" s="122">
        <v>7013.7</v>
      </c>
      <c r="D209" s="122">
        <v>14502</v>
      </c>
      <c r="E209" s="122">
        <v>16.899999999999999</v>
      </c>
      <c r="F209" s="122">
        <v>14.7</v>
      </c>
      <c r="G209" s="122" t="s">
        <v>356</v>
      </c>
      <c r="H209" s="122" t="s">
        <v>356</v>
      </c>
      <c r="I209" s="122" t="s">
        <v>356</v>
      </c>
      <c r="J209" s="122" t="s">
        <v>356</v>
      </c>
    </row>
    <row r="210" spans="2:10" x14ac:dyDescent="0.2">
      <c r="B210" s="63" t="s">
        <v>2351</v>
      </c>
      <c r="C210" s="122">
        <v>6685.8</v>
      </c>
      <c r="D210" s="122">
        <v>21187.8</v>
      </c>
      <c r="E210" s="122">
        <v>15.3</v>
      </c>
      <c r="F210" s="122">
        <v>14.9</v>
      </c>
      <c r="G210" s="122" t="s">
        <v>356</v>
      </c>
      <c r="H210" s="122" t="s">
        <v>356</v>
      </c>
      <c r="I210" s="122" t="s">
        <v>356</v>
      </c>
      <c r="J210" s="122" t="s">
        <v>356</v>
      </c>
    </row>
    <row r="211" spans="2:10" x14ac:dyDescent="0.2">
      <c r="B211" s="63" t="s">
        <v>2352</v>
      </c>
      <c r="C211" s="122">
        <v>6672.5</v>
      </c>
      <c r="D211" s="122">
        <v>27860.3</v>
      </c>
      <c r="E211" s="122">
        <v>15.5</v>
      </c>
      <c r="F211" s="122">
        <v>15.1</v>
      </c>
      <c r="G211" s="122" t="s">
        <v>356</v>
      </c>
      <c r="H211" s="122" t="s">
        <v>356</v>
      </c>
      <c r="I211" s="122" t="s">
        <v>356</v>
      </c>
      <c r="J211" s="122" t="s">
        <v>356</v>
      </c>
    </row>
    <row r="212" spans="2:10" x14ac:dyDescent="0.2">
      <c r="B212" s="63" t="s">
        <v>2353</v>
      </c>
      <c r="C212" s="122">
        <v>7157.5</v>
      </c>
      <c r="D212" s="122">
        <v>35017.800000000003</v>
      </c>
      <c r="E212" s="122">
        <v>15.9</v>
      </c>
      <c r="F212" s="122">
        <v>15.2</v>
      </c>
      <c r="G212" s="122" t="s">
        <v>356</v>
      </c>
      <c r="H212" s="122" t="s">
        <v>356</v>
      </c>
      <c r="I212" s="122" t="s">
        <v>356</v>
      </c>
      <c r="J212" s="122" t="s">
        <v>356</v>
      </c>
    </row>
    <row r="213" spans="2:10" x14ac:dyDescent="0.2">
      <c r="B213" s="63" t="s">
        <v>2354</v>
      </c>
      <c r="C213" s="122">
        <v>7026</v>
      </c>
      <c r="D213" s="122">
        <v>42043.8</v>
      </c>
      <c r="E213" s="122">
        <v>16</v>
      </c>
      <c r="F213" s="122">
        <v>15.4</v>
      </c>
      <c r="G213" s="122" t="s">
        <v>356</v>
      </c>
      <c r="H213" s="122" t="s">
        <v>356</v>
      </c>
      <c r="I213" s="122" t="s">
        <v>356</v>
      </c>
      <c r="J213" s="122" t="s">
        <v>356</v>
      </c>
    </row>
    <row r="214" spans="2:10" x14ac:dyDescent="0.2">
      <c r="B214" s="63" t="s">
        <v>2355</v>
      </c>
      <c r="C214" s="122">
        <v>6998.2</v>
      </c>
      <c r="D214" s="122">
        <v>49042</v>
      </c>
      <c r="E214" s="122">
        <v>16.399999999999999</v>
      </c>
      <c r="F214" s="122">
        <v>15.5</v>
      </c>
      <c r="G214" s="122" t="s">
        <v>356</v>
      </c>
      <c r="H214" s="122" t="s">
        <v>356</v>
      </c>
      <c r="I214" s="122" t="s">
        <v>356</v>
      </c>
      <c r="J214" s="122" t="s">
        <v>356</v>
      </c>
    </row>
    <row r="215" spans="2:10" x14ac:dyDescent="0.2">
      <c r="B215" s="63" t="s">
        <v>2356</v>
      </c>
      <c r="C215" s="122">
        <v>7116.6</v>
      </c>
      <c r="D215" s="122">
        <v>56158.6</v>
      </c>
      <c r="E215" s="122">
        <v>17.100000000000001</v>
      </c>
      <c r="F215" s="122">
        <v>15.7</v>
      </c>
      <c r="G215" s="122" t="s">
        <v>356</v>
      </c>
      <c r="H215" s="122" t="s">
        <v>356</v>
      </c>
      <c r="I215" s="122" t="s">
        <v>356</v>
      </c>
      <c r="J215" s="122" t="s">
        <v>356</v>
      </c>
    </row>
    <row r="216" spans="2:10" x14ac:dyDescent="0.2">
      <c r="B216" s="63" t="s">
        <v>2357</v>
      </c>
      <c r="C216" s="122">
        <v>7668.4</v>
      </c>
      <c r="D216" s="122">
        <v>63827</v>
      </c>
      <c r="E216" s="122">
        <v>17</v>
      </c>
      <c r="F216" s="122">
        <v>15.9</v>
      </c>
      <c r="G216" s="122" t="s">
        <v>356</v>
      </c>
      <c r="H216" s="122" t="s">
        <v>356</v>
      </c>
      <c r="I216" s="122" t="s">
        <v>356</v>
      </c>
      <c r="J216" s="122" t="s">
        <v>356</v>
      </c>
    </row>
    <row r="217" spans="2:10" x14ac:dyDescent="0.2">
      <c r="B217" s="63" t="s">
        <v>2358</v>
      </c>
      <c r="C217" s="122">
        <v>8263</v>
      </c>
      <c r="D217" s="122">
        <v>72090</v>
      </c>
      <c r="E217" s="122">
        <v>18.100000000000001</v>
      </c>
      <c r="F217" s="122">
        <v>16.100000000000001</v>
      </c>
      <c r="G217" s="122" t="s">
        <v>356</v>
      </c>
      <c r="H217" s="122" t="s">
        <v>356</v>
      </c>
      <c r="I217" s="122" t="s">
        <v>356</v>
      </c>
      <c r="J217" s="122" t="s">
        <v>356</v>
      </c>
    </row>
    <row r="218" spans="2:10" x14ac:dyDescent="0.2">
      <c r="B218" s="63" t="s">
        <v>2359</v>
      </c>
      <c r="C218" s="122">
        <v>8104.7</v>
      </c>
      <c r="D218" s="122">
        <v>80194.7</v>
      </c>
      <c r="E218" s="122">
        <v>18.8</v>
      </c>
      <c r="F218" s="122">
        <v>16.399999999999999</v>
      </c>
      <c r="G218" s="122" t="s">
        <v>356</v>
      </c>
      <c r="H218" s="122" t="s">
        <v>356</v>
      </c>
      <c r="I218" s="122" t="s">
        <v>356</v>
      </c>
      <c r="J218" s="122" t="s">
        <v>356</v>
      </c>
    </row>
    <row r="219" spans="2:10" x14ac:dyDescent="0.2">
      <c r="B219" s="63" t="s">
        <v>2360</v>
      </c>
      <c r="C219" s="122">
        <v>9015.2999999999993</v>
      </c>
      <c r="D219" s="122">
        <v>89210</v>
      </c>
      <c r="E219" s="122">
        <v>20.2</v>
      </c>
      <c r="F219" s="122">
        <v>16.8</v>
      </c>
      <c r="G219" s="122" t="s">
        <v>356</v>
      </c>
      <c r="H219" s="122" t="s">
        <v>356</v>
      </c>
      <c r="I219" s="122" t="s">
        <v>356</v>
      </c>
      <c r="J219" s="122" t="s">
        <v>356</v>
      </c>
    </row>
    <row r="220" spans="2:10" x14ac:dyDescent="0.2">
      <c r="B220" s="63" t="s">
        <v>2361</v>
      </c>
      <c r="C220" s="122">
        <v>9077.2999999999993</v>
      </c>
      <c r="D220" s="122">
        <v>9077.2999999999993</v>
      </c>
      <c r="E220" s="122">
        <v>21.2</v>
      </c>
      <c r="F220" s="122">
        <v>21.2</v>
      </c>
      <c r="G220" s="122" t="s">
        <v>356</v>
      </c>
      <c r="H220" s="122" t="s">
        <v>356</v>
      </c>
      <c r="I220" s="122" t="s">
        <v>356</v>
      </c>
      <c r="J220" s="122" t="s">
        <v>356</v>
      </c>
    </row>
    <row r="221" spans="2:10" x14ac:dyDescent="0.2">
      <c r="B221" s="63" t="s">
        <v>2362</v>
      </c>
      <c r="C221" s="122">
        <v>8354.7000000000007</v>
      </c>
      <c r="D221" s="122">
        <v>17432</v>
      </c>
      <c r="E221" s="122">
        <v>19.100000000000001</v>
      </c>
      <c r="F221" s="122">
        <v>20.2</v>
      </c>
      <c r="G221" s="122" t="s">
        <v>356</v>
      </c>
      <c r="H221" s="122" t="s">
        <v>356</v>
      </c>
      <c r="I221" s="122" t="s">
        <v>356</v>
      </c>
      <c r="J221" s="122" t="s">
        <v>356</v>
      </c>
    </row>
    <row r="222" spans="2:10" x14ac:dyDescent="0.2">
      <c r="B222" s="63" t="s">
        <v>2363</v>
      </c>
      <c r="C222" s="122">
        <v>8123.2</v>
      </c>
      <c r="D222" s="122">
        <v>25555.200000000001</v>
      </c>
      <c r="E222" s="122">
        <v>21.5</v>
      </c>
      <c r="F222" s="122">
        <v>20.6</v>
      </c>
      <c r="G222" s="122" t="s">
        <v>356</v>
      </c>
      <c r="H222" s="122" t="s">
        <v>356</v>
      </c>
      <c r="I222" s="122" t="s">
        <v>356</v>
      </c>
      <c r="J222" s="122" t="s">
        <v>356</v>
      </c>
    </row>
    <row r="223" spans="2:10" x14ac:dyDescent="0.2">
      <c r="B223" s="63" t="s">
        <v>2364</v>
      </c>
      <c r="C223" s="122">
        <v>8142</v>
      </c>
      <c r="D223" s="122">
        <v>33697.199999999997</v>
      </c>
      <c r="E223" s="122">
        <v>22</v>
      </c>
      <c r="F223" s="122">
        <v>21</v>
      </c>
      <c r="G223" s="122" t="s">
        <v>356</v>
      </c>
      <c r="H223" s="122" t="s">
        <v>356</v>
      </c>
      <c r="I223" s="122" t="s">
        <v>356</v>
      </c>
      <c r="J223" s="122" t="s">
        <v>356</v>
      </c>
    </row>
    <row r="224" spans="2:10" x14ac:dyDescent="0.2">
      <c r="B224" s="63" t="s">
        <v>2365</v>
      </c>
      <c r="C224" s="122">
        <v>8703.5</v>
      </c>
      <c r="D224" s="122">
        <v>42400.7</v>
      </c>
      <c r="E224" s="122">
        <v>21.6</v>
      </c>
      <c r="F224" s="122">
        <v>21.1</v>
      </c>
      <c r="G224" s="122" t="s">
        <v>356</v>
      </c>
      <c r="H224" s="122" t="s">
        <v>356</v>
      </c>
      <c r="I224" s="122" t="s">
        <v>356</v>
      </c>
      <c r="J224" s="122" t="s">
        <v>356</v>
      </c>
    </row>
    <row r="225" spans="2:10" x14ac:dyDescent="0.2">
      <c r="B225" s="63" t="s">
        <v>2366</v>
      </c>
      <c r="C225" s="122">
        <v>8642</v>
      </c>
      <c r="D225" s="122">
        <v>51042.7</v>
      </c>
      <c r="E225" s="122">
        <v>23</v>
      </c>
      <c r="F225" s="122">
        <v>21.4</v>
      </c>
      <c r="G225" s="122" t="s">
        <v>356</v>
      </c>
      <c r="H225" s="122" t="s">
        <v>356</v>
      </c>
      <c r="I225" s="122" t="s">
        <v>356</v>
      </c>
      <c r="J225" s="122" t="s">
        <v>356</v>
      </c>
    </row>
    <row r="226" spans="2:10" x14ac:dyDescent="0.2">
      <c r="B226" s="63" t="s">
        <v>2367</v>
      </c>
      <c r="C226" s="122">
        <v>8628.7999999999993</v>
      </c>
      <c r="D226" s="122">
        <v>59671.5</v>
      </c>
      <c r="E226" s="122">
        <v>23.3</v>
      </c>
      <c r="F226" s="122">
        <v>21.7</v>
      </c>
      <c r="G226" s="122" t="s">
        <v>356</v>
      </c>
      <c r="H226" s="122" t="s">
        <v>356</v>
      </c>
      <c r="I226" s="122" t="s">
        <v>356</v>
      </c>
      <c r="J226" s="122" t="s">
        <v>356</v>
      </c>
    </row>
    <row r="227" spans="2:10" x14ac:dyDescent="0.2">
      <c r="B227" s="63" t="s">
        <v>2368</v>
      </c>
      <c r="C227" s="122">
        <v>8767.7000000000007</v>
      </c>
      <c r="D227" s="122">
        <v>68439.199999999997</v>
      </c>
      <c r="E227" s="122">
        <v>23.2</v>
      </c>
      <c r="F227" s="122">
        <v>21.9</v>
      </c>
      <c r="G227" s="122" t="s">
        <v>356</v>
      </c>
      <c r="H227" s="122" t="s">
        <v>356</v>
      </c>
      <c r="I227" s="122" t="s">
        <v>356</v>
      </c>
      <c r="J227" s="122" t="s">
        <v>356</v>
      </c>
    </row>
    <row r="228" spans="2:10" x14ac:dyDescent="0.2">
      <c r="B228" s="63" t="s">
        <v>2369</v>
      </c>
      <c r="C228" s="122">
        <v>9446.5</v>
      </c>
      <c r="D228" s="122">
        <v>77885.7</v>
      </c>
      <c r="E228" s="122">
        <v>23.2</v>
      </c>
      <c r="F228" s="122">
        <v>22</v>
      </c>
      <c r="G228" s="122" t="s">
        <v>356</v>
      </c>
      <c r="H228" s="122" t="s">
        <v>356</v>
      </c>
      <c r="I228" s="122" t="s">
        <v>356</v>
      </c>
      <c r="J228" s="122" t="s">
        <v>356</v>
      </c>
    </row>
    <row r="229" spans="2:10" x14ac:dyDescent="0.2">
      <c r="B229" s="63" t="s">
        <v>2370</v>
      </c>
      <c r="C229" s="122">
        <v>10082.700000000001</v>
      </c>
      <c r="D229" s="122">
        <v>87968.4</v>
      </c>
      <c r="E229" s="122">
        <v>22</v>
      </c>
      <c r="F229" s="122">
        <v>22</v>
      </c>
      <c r="G229" s="122" t="s">
        <v>356</v>
      </c>
      <c r="H229" s="122" t="s">
        <v>356</v>
      </c>
      <c r="I229" s="122" t="s">
        <v>356</v>
      </c>
      <c r="J229" s="122" t="s">
        <v>356</v>
      </c>
    </row>
    <row r="230" spans="2:10" x14ac:dyDescent="0.2">
      <c r="B230" s="63" t="s">
        <v>2371</v>
      </c>
      <c r="C230" s="122">
        <v>9790.7999999999993</v>
      </c>
      <c r="D230" s="122">
        <v>97759.2</v>
      </c>
      <c r="E230" s="122">
        <v>20.8</v>
      </c>
      <c r="F230" s="122">
        <v>21.9</v>
      </c>
      <c r="G230" s="122" t="s">
        <v>356</v>
      </c>
      <c r="H230" s="122" t="s">
        <v>356</v>
      </c>
      <c r="I230" s="122" t="s">
        <v>356</v>
      </c>
      <c r="J230" s="122" t="s">
        <v>356</v>
      </c>
    </row>
    <row r="231" spans="2:10" x14ac:dyDescent="0.2">
      <c r="B231" s="63" t="s">
        <v>2372</v>
      </c>
      <c r="C231" s="122">
        <v>10728.5</v>
      </c>
      <c r="D231" s="122">
        <v>108487.7</v>
      </c>
      <c r="E231" s="122">
        <v>19</v>
      </c>
      <c r="F231" s="122">
        <v>21.6</v>
      </c>
      <c r="G231" s="122" t="s">
        <v>356</v>
      </c>
      <c r="H231" s="122" t="s">
        <v>356</v>
      </c>
      <c r="I231" s="122" t="s">
        <v>356</v>
      </c>
      <c r="J231" s="122" t="s">
        <v>356</v>
      </c>
    </row>
    <row r="232" spans="2:10" x14ac:dyDescent="0.2">
      <c r="B232" s="63" t="s">
        <v>2373</v>
      </c>
      <c r="C232" s="122">
        <v>10756.6</v>
      </c>
      <c r="D232" s="122">
        <v>10756.6</v>
      </c>
      <c r="E232" s="122">
        <v>18.5</v>
      </c>
      <c r="F232" s="122">
        <v>18.5</v>
      </c>
      <c r="G232" s="122" t="s">
        <v>356</v>
      </c>
      <c r="H232" s="122" t="s">
        <v>356</v>
      </c>
      <c r="I232" s="122" t="s">
        <v>356</v>
      </c>
      <c r="J232" s="122" t="s">
        <v>356</v>
      </c>
    </row>
    <row r="233" spans="2:10" x14ac:dyDescent="0.2">
      <c r="B233" s="63" t="s">
        <v>2374</v>
      </c>
      <c r="C233" s="122">
        <v>9323.7999999999993</v>
      </c>
      <c r="D233" s="122">
        <v>20080.400000000001</v>
      </c>
      <c r="E233" s="122">
        <v>11.6</v>
      </c>
      <c r="F233" s="122">
        <v>15.2</v>
      </c>
      <c r="G233" s="122" t="s">
        <v>356</v>
      </c>
      <c r="H233" s="122" t="s">
        <v>356</v>
      </c>
      <c r="I233" s="122" t="s">
        <v>356</v>
      </c>
      <c r="J233" s="122" t="s">
        <v>356</v>
      </c>
    </row>
    <row r="234" spans="2:10" x14ac:dyDescent="0.2">
      <c r="B234" s="63" t="s">
        <v>2375</v>
      </c>
      <c r="C234" s="122">
        <v>9317.6</v>
      </c>
      <c r="D234" s="122">
        <v>29398</v>
      </c>
      <c r="E234" s="122">
        <v>14.7</v>
      </c>
      <c r="F234" s="122">
        <v>15</v>
      </c>
      <c r="G234" s="122" t="s">
        <v>356</v>
      </c>
      <c r="H234" s="122" t="s">
        <v>356</v>
      </c>
      <c r="I234" s="122" t="s">
        <v>356</v>
      </c>
      <c r="J234" s="122" t="s">
        <v>356</v>
      </c>
    </row>
    <row r="235" spans="2:10" x14ac:dyDescent="0.2">
      <c r="B235" s="63" t="s">
        <v>2376</v>
      </c>
      <c r="C235" s="122">
        <v>9343.2000000000007</v>
      </c>
      <c r="D235" s="122">
        <v>38741.199999999997</v>
      </c>
      <c r="E235" s="122">
        <v>14.8</v>
      </c>
      <c r="F235" s="122">
        <v>15</v>
      </c>
      <c r="G235" s="122" t="s">
        <v>356</v>
      </c>
      <c r="H235" s="122" t="s">
        <v>356</v>
      </c>
      <c r="I235" s="122" t="s">
        <v>356</v>
      </c>
      <c r="J235" s="122" t="s">
        <v>356</v>
      </c>
    </row>
    <row r="236" spans="2:10" x14ac:dyDescent="0.2">
      <c r="B236" s="63" t="s">
        <v>2377</v>
      </c>
      <c r="C236" s="122">
        <v>10028.4</v>
      </c>
      <c r="D236" s="122">
        <v>48769.599999999999</v>
      </c>
      <c r="E236" s="122">
        <v>15.2</v>
      </c>
      <c r="F236" s="122">
        <v>15</v>
      </c>
      <c r="G236" s="122" t="s">
        <v>356</v>
      </c>
      <c r="H236" s="122" t="s">
        <v>356</v>
      </c>
      <c r="I236" s="122" t="s">
        <v>356</v>
      </c>
      <c r="J236" s="122" t="s">
        <v>356</v>
      </c>
    </row>
    <row r="237" spans="2:10" x14ac:dyDescent="0.2">
      <c r="B237" s="63" t="s">
        <v>2378</v>
      </c>
      <c r="C237" s="122">
        <v>9941.6</v>
      </c>
      <c r="D237" s="122">
        <v>58711.199999999997</v>
      </c>
      <c r="E237" s="122">
        <v>15</v>
      </c>
      <c r="F237" s="122">
        <v>15</v>
      </c>
      <c r="G237" s="122" t="s">
        <v>356</v>
      </c>
      <c r="H237" s="122" t="s">
        <v>356</v>
      </c>
      <c r="I237" s="122" t="s">
        <v>356</v>
      </c>
      <c r="J237" s="122" t="s">
        <v>356</v>
      </c>
    </row>
    <row r="238" spans="2:10" x14ac:dyDescent="0.2">
      <c r="B238" s="63" t="s">
        <v>2379</v>
      </c>
      <c r="C238" s="122">
        <v>9936.5</v>
      </c>
      <c r="D238" s="122">
        <v>68647.7</v>
      </c>
      <c r="E238" s="122">
        <v>15.2</v>
      </c>
      <c r="F238" s="122">
        <v>15</v>
      </c>
      <c r="G238" s="122" t="s">
        <v>356</v>
      </c>
      <c r="H238" s="122" t="s">
        <v>356</v>
      </c>
      <c r="I238" s="122" t="s">
        <v>356</v>
      </c>
      <c r="J238" s="122" t="s">
        <v>356</v>
      </c>
    </row>
    <row r="239" spans="2:10" x14ac:dyDescent="0.2">
      <c r="B239" s="63" t="s">
        <v>2380</v>
      </c>
      <c r="C239" s="122">
        <v>10115.6</v>
      </c>
      <c r="D239" s="122">
        <v>78763.3</v>
      </c>
      <c r="E239" s="122">
        <v>15.4</v>
      </c>
      <c r="F239" s="122">
        <v>15.1</v>
      </c>
      <c r="G239" s="122" t="s">
        <v>356</v>
      </c>
      <c r="H239" s="122" t="s">
        <v>356</v>
      </c>
      <c r="I239" s="122" t="s">
        <v>356</v>
      </c>
      <c r="J239" s="122" t="s">
        <v>356</v>
      </c>
    </row>
    <row r="240" spans="2:10" x14ac:dyDescent="0.2">
      <c r="B240" s="63" t="s">
        <v>2381</v>
      </c>
      <c r="C240" s="122">
        <v>10912.8</v>
      </c>
      <c r="D240" s="122">
        <v>89676.1</v>
      </c>
      <c r="E240" s="122">
        <v>15.5</v>
      </c>
      <c r="F240" s="122">
        <v>15.1</v>
      </c>
      <c r="G240" s="122" t="s">
        <v>356</v>
      </c>
      <c r="H240" s="122" t="s">
        <v>356</v>
      </c>
      <c r="I240" s="122" t="s">
        <v>356</v>
      </c>
      <c r="J240" s="122" t="s">
        <v>356</v>
      </c>
    </row>
    <row r="241" spans="2:10" x14ac:dyDescent="0.2">
      <c r="B241" s="63" t="s">
        <v>2382</v>
      </c>
      <c r="C241" s="122">
        <v>11717.6</v>
      </c>
      <c r="D241" s="122">
        <v>101393.7</v>
      </c>
      <c r="E241" s="122">
        <v>16.2</v>
      </c>
      <c r="F241" s="122">
        <v>15.3</v>
      </c>
      <c r="G241" s="122" t="s">
        <v>356</v>
      </c>
      <c r="H241" s="122" t="s">
        <v>356</v>
      </c>
      <c r="I241" s="122" t="s">
        <v>356</v>
      </c>
      <c r="J241" s="122" t="s">
        <v>356</v>
      </c>
    </row>
    <row r="242" spans="2:10" x14ac:dyDescent="0.2">
      <c r="B242" s="63" t="s">
        <v>2383</v>
      </c>
      <c r="C242" s="122">
        <v>11339</v>
      </c>
      <c r="D242" s="122">
        <v>112732.7</v>
      </c>
      <c r="E242" s="122">
        <v>15.8</v>
      </c>
      <c r="F242" s="122">
        <v>15.3</v>
      </c>
      <c r="G242" s="122" t="s">
        <v>356</v>
      </c>
      <c r="H242" s="122" t="s">
        <v>356</v>
      </c>
      <c r="I242" s="122" t="s">
        <v>356</v>
      </c>
      <c r="J242" s="122" t="s">
        <v>356</v>
      </c>
    </row>
    <row r="243" spans="2:10" x14ac:dyDescent="0.2">
      <c r="B243" s="63" t="s">
        <v>2384</v>
      </c>
      <c r="C243" s="122">
        <v>12610</v>
      </c>
      <c r="D243" s="122">
        <v>125342.7</v>
      </c>
      <c r="E243" s="122">
        <v>17.5</v>
      </c>
      <c r="F243" s="122">
        <v>15.5</v>
      </c>
      <c r="G243" s="122" t="s">
        <v>356</v>
      </c>
      <c r="H243" s="122" t="s">
        <v>356</v>
      </c>
      <c r="I243" s="122" t="s">
        <v>356</v>
      </c>
      <c r="J243" s="122" t="s">
        <v>356</v>
      </c>
    </row>
    <row r="244" spans="2:10" x14ac:dyDescent="0.2">
      <c r="B244" s="63" t="s">
        <v>2385</v>
      </c>
      <c r="C244" s="122">
        <v>12718.1</v>
      </c>
      <c r="D244" s="122">
        <v>12718.1</v>
      </c>
      <c r="E244" s="122">
        <v>14</v>
      </c>
      <c r="F244" s="122">
        <v>14</v>
      </c>
      <c r="G244" s="122" t="s">
        <v>356</v>
      </c>
      <c r="H244" s="122" t="s">
        <v>356</v>
      </c>
      <c r="I244" s="122" t="s">
        <v>356</v>
      </c>
      <c r="J244" s="122" t="s">
        <v>356</v>
      </c>
    </row>
    <row r="245" spans="2:10" x14ac:dyDescent="0.2">
      <c r="B245" s="63" t="s">
        <v>2386</v>
      </c>
      <c r="C245" s="122">
        <v>12334.2</v>
      </c>
      <c r="D245" s="122">
        <v>25052.3</v>
      </c>
      <c r="E245" s="122">
        <v>22.1</v>
      </c>
      <c r="F245" s="122">
        <v>17.899999999999999</v>
      </c>
      <c r="G245" s="122" t="s">
        <v>356</v>
      </c>
      <c r="H245" s="122" t="s">
        <v>356</v>
      </c>
      <c r="I245" s="122" t="s">
        <v>356</v>
      </c>
      <c r="J245" s="122" t="s">
        <v>356</v>
      </c>
    </row>
    <row r="246" spans="2:10" x14ac:dyDescent="0.2">
      <c r="B246" s="63" t="s">
        <v>2387</v>
      </c>
      <c r="C246" s="122">
        <v>11321.7</v>
      </c>
      <c r="D246" s="122">
        <v>36374</v>
      </c>
      <c r="E246" s="122">
        <v>18</v>
      </c>
      <c r="F246" s="122">
        <v>17.899999999999999</v>
      </c>
      <c r="G246" s="122" t="s">
        <v>356</v>
      </c>
      <c r="H246" s="122" t="s">
        <v>356</v>
      </c>
      <c r="I246" s="122" t="s">
        <v>356</v>
      </c>
      <c r="J246" s="122" t="s">
        <v>356</v>
      </c>
    </row>
    <row r="247" spans="2:10" x14ac:dyDescent="0.2">
      <c r="B247" s="63" t="s">
        <v>2388</v>
      </c>
      <c r="C247" s="122">
        <v>11510.4</v>
      </c>
      <c r="D247" s="122">
        <v>47884.4</v>
      </c>
      <c r="E247" s="122">
        <v>18.5</v>
      </c>
      <c r="F247" s="122">
        <v>18.100000000000001</v>
      </c>
      <c r="G247" s="122" t="s">
        <v>356</v>
      </c>
      <c r="H247" s="122" t="s">
        <v>356</v>
      </c>
      <c r="I247" s="122" t="s">
        <v>356</v>
      </c>
      <c r="J247" s="122" t="s">
        <v>356</v>
      </c>
    </row>
    <row r="248" spans="2:10" x14ac:dyDescent="0.2">
      <c r="B248" s="63" t="s">
        <v>2389</v>
      </c>
      <c r="C248" s="122">
        <v>12455.1</v>
      </c>
      <c r="D248" s="122">
        <v>60339.5</v>
      </c>
      <c r="E248" s="122">
        <v>18.7</v>
      </c>
      <c r="F248" s="122">
        <v>18.2</v>
      </c>
      <c r="G248" s="122" t="s">
        <v>356</v>
      </c>
      <c r="H248" s="122" t="s">
        <v>356</v>
      </c>
      <c r="I248" s="122" t="s">
        <v>356</v>
      </c>
      <c r="J248" s="122" t="s">
        <v>356</v>
      </c>
    </row>
    <row r="249" spans="2:10" x14ac:dyDescent="0.2">
      <c r="B249" s="63" t="s">
        <v>2390</v>
      </c>
      <c r="C249" s="122">
        <v>12329.9</v>
      </c>
      <c r="D249" s="122">
        <v>72669.399999999994</v>
      </c>
      <c r="E249" s="122">
        <v>18.3</v>
      </c>
      <c r="F249" s="122">
        <v>18.2</v>
      </c>
      <c r="G249" s="122" t="s">
        <v>356</v>
      </c>
      <c r="H249" s="122" t="s">
        <v>356</v>
      </c>
      <c r="I249" s="122" t="s">
        <v>356</v>
      </c>
      <c r="J249" s="122" t="s">
        <v>356</v>
      </c>
    </row>
    <row r="250" spans="2:10" x14ac:dyDescent="0.2">
      <c r="B250" s="63" t="s">
        <v>2391</v>
      </c>
      <c r="C250" s="122">
        <v>12252.8</v>
      </c>
      <c r="D250" s="122">
        <v>84922.2</v>
      </c>
      <c r="E250" s="122">
        <v>17.899999999999999</v>
      </c>
      <c r="F250" s="122">
        <v>18.2</v>
      </c>
      <c r="G250" s="122" t="s">
        <v>356</v>
      </c>
      <c r="H250" s="122" t="s">
        <v>356</v>
      </c>
      <c r="I250" s="122" t="s">
        <v>356</v>
      </c>
      <c r="J250" s="122" t="s">
        <v>356</v>
      </c>
    </row>
    <row r="251" spans="2:10" x14ac:dyDescent="0.2">
      <c r="B251" s="63" t="s">
        <v>2392</v>
      </c>
      <c r="C251" s="122">
        <v>12569.8</v>
      </c>
      <c r="D251" s="122">
        <v>97492</v>
      </c>
      <c r="E251" s="122">
        <v>18.399999999999999</v>
      </c>
      <c r="F251" s="122">
        <v>18.2</v>
      </c>
      <c r="G251" s="122" t="s">
        <v>356</v>
      </c>
      <c r="H251" s="122" t="s">
        <v>356</v>
      </c>
      <c r="I251" s="122" t="s">
        <v>356</v>
      </c>
      <c r="J251" s="122" t="s">
        <v>356</v>
      </c>
    </row>
    <row r="252" spans="2:10" x14ac:dyDescent="0.2">
      <c r="B252" s="63" t="s">
        <v>2393</v>
      </c>
      <c r="C252" s="122">
        <v>13536.5</v>
      </c>
      <c r="D252" s="122">
        <v>111028.5</v>
      </c>
      <c r="E252" s="122">
        <v>18.8</v>
      </c>
      <c r="F252" s="122">
        <v>18.3</v>
      </c>
      <c r="G252" s="122" t="s">
        <v>356</v>
      </c>
      <c r="H252" s="122" t="s">
        <v>356</v>
      </c>
      <c r="I252" s="122" t="s">
        <v>356</v>
      </c>
      <c r="J252" s="122" t="s">
        <v>356</v>
      </c>
    </row>
    <row r="253" spans="2:10" x14ac:dyDescent="0.2">
      <c r="B253" s="63" t="s">
        <v>2394</v>
      </c>
      <c r="C253" s="122">
        <v>14284.8</v>
      </c>
      <c r="D253" s="122">
        <v>125313.3</v>
      </c>
      <c r="E253" s="122">
        <v>18.600000000000001</v>
      </c>
      <c r="F253" s="122">
        <v>18.3</v>
      </c>
      <c r="G253" s="122" t="s">
        <v>356</v>
      </c>
      <c r="H253" s="122" t="s">
        <v>356</v>
      </c>
      <c r="I253" s="122" t="s">
        <v>356</v>
      </c>
      <c r="J253" s="122" t="s">
        <v>356</v>
      </c>
    </row>
    <row r="254" spans="2:10" x14ac:dyDescent="0.2">
      <c r="B254" s="63" t="s">
        <v>2395</v>
      </c>
      <c r="C254" s="122">
        <v>13910.9</v>
      </c>
      <c r="D254" s="122">
        <v>139224.20000000001</v>
      </c>
      <c r="E254" s="122">
        <v>18.7</v>
      </c>
      <c r="F254" s="122">
        <v>18.399999999999999</v>
      </c>
      <c r="G254" s="122" t="s">
        <v>356</v>
      </c>
      <c r="H254" s="122" t="s">
        <v>356</v>
      </c>
      <c r="I254" s="122" t="s">
        <v>356</v>
      </c>
      <c r="J254" s="122" t="s">
        <v>356</v>
      </c>
    </row>
    <row r="255" spans="2:10" x14ac:dyDescent="0.2">
      <c r="B255" s="63" t="s">
        <v>2396</v>
      </c>
      <c r="C255" s="122">
        <v>15329.5</v>
      </c>
      <c r="D255" s="122">
        <v>154553.70000000001</v>
      </c>
      <c r="E255" s="122">
        <v>19.100000000000001</v>
      </c>
      <c r="F255" s="122">
        <v>18.399999999999999</v>
      </c>
      <c r="G255" s="122" t="s">
        <v>356</v>
      </c>
      <c r="H255" s="122" t="s">
        <v>356</v>
      </c>
      <c r="I255" s="122" t="s">
        <v>356</v>
      </c>
      <c r="J255" s="122" t="s">
        <v>356</v>
      </c>
    </row>
    <row r="256" spans="2:10" x14ac:dyDescent="0.2">
      <c r="B256" s="63" t="s">
        <v>2397</v>
      </c>
      <c r="C256" s="122">
        <v>15249</v>
      </c>
      <c r="D256" s="122">
        <v>15249</v>
      </c>
      <c r="E256" s="122">
        <v>19.899999999999999</v>
      </c>
      <c r="F256" s="122">
        <v>19.899999999999999</v>
      </c>
      <c r="G256" s="122">
        <v>6942.5</v>
      </c>
      <c r="H256" s="122" t="s">
        <v>356</v>
      </c>
      <c r="I256" s="122">
        <v>27.8</v>
      </c>
      <c r="J256" s="122" t="s">
        <v>356</v>
      </c>
    </row>
    <row r="257" spans="2:10" x14ac:dyDescent="0.2">
      <c r="B257" s="63" t="s">
        <v>2398</v>
      </c>
      <c r="C257" s="122">
        <v>13769.1</v>
      </c>
      <c r="D257" s="122">
        <v>29018.1</v>
      </c>
      <c r="E257" s="122">
        <v>11.6</v>
      </c>
      <c r="F257" s="122">
        <v>15.8</v>
      </c>
      <c r="G257" s="122">
        <v>5781.1</v>
      </c>
      <c r="H257" s="122">
        <v>12723.5</v>
      </c>
      <c r="I257" s="122">
        <v>13</v>
      </c>
      <c r="J257" s="122">
        <v>20.7</v>
      </c>
    </row>
    <row r="258" spans="2:10" x14ac:dyDescent="0.2">
      <c r="B258" s="63" t="s">
        <v>2399</v>
      </c>
      <c r="C258" s="122">
        <v>13588</v>
      </c>
      <c r="D258" s="122">
        <v>42921.8</v>
      </c>
      <c r="E258" s="122">
        <v>17.399999999999999</v>
      </c>
      <c r="F258" s="122">
        <v>16.3</v>
      </c>
      <c r="G258" s="122">
        <v>6323.2</v>
      </c>
      <c r="H258" s="122">
        <v>19039.5</v>
      </c>
      <c r="I258" s="122">
        <v>24.7</v>
      </c>
      <c r="J258" s="122">
        <v>22.5</v>
      </c>
    </row>
    <row r="259" spans="2:10" x14ac:dyDescent="0.2">
      <c r="B259" s="63" t="s">
        <v>2400</v>
      </c>
      <c r="C259" s="122">
        <v>13649</v>
      </c>
      <c r="D259" s="122">
        <v>56570.8</v>
      </c>
      <c r="E259" s="122">
        <v>17.100000000000001</v>
      </c>
      <c r="F259" s="122">
        <v>16.5</v>
      </c>
      <c r="G259" s="122">
        <v>6418.2</v>
      </c>
      <c r="H259" s="122">
        <v>25434</v>
      </c>
      <c r="I259" s="122">
        <v>23.4</v>
      </c>
      <c r="J259" s="122">
        <v>22.9</v>
      </c>
    </row>
    <row r="260" spans="2:10" x14ac:dyDescent="0.2">
      <c r="B260" s="63" t="s">
        <v>2401</v>
      </c>
      <c r="C260" s="122">
        <v>14696.8</v>
      </c>
      <c r="D260" s="122">
        <v>71267.600000000006</v>
      </c>
      <c r="E260" s="122">
        <v>16.899999999999999</v>
      </c>
      <c r="F260" s="122">
        <v>16.600000000000001</v>
      </c>
      <c r="G260" s="122">
        <v>6787.4</v>
      </c>
      <c r="H260" s="122">
        <v>32221.8</v>
      </c>
      <c r="I260" s="122">
        <v>22.7</v>
      </c>
      <c r="J260" s="122">
        <v>22.9</v>
      </c>
    </row>
    <row r="261" spans="2:10" x14ac:dyDescent="0.2">
      <c r="B261" s="63" t="s">
        <v>2402</v>
      </c>
      <c r="C261" s="122">
        <v>14565.1</v>
      </c>
      <c r="D261" s="122">
        <v>85832.7</v>
      </c>
      <c r="E261" s="122">
        <v>17.7</v>
      </c>
      <c r="F261" s="122">
        <v>16.8</v>
      </c>
      <c r="G261" s="122">
        <v>6834</v>
      </c>
      <c r="H261" s="122">
        <v>390434.2</v>
      </c>
      <c r="I261" s="122">
        <v>25.4</v>
      </c>
      <c r="J261" s="122">
        <v>23.7</v>
      </c>
    </row>
    <row r="262" spans="2:10" x14ac:dyDescent="0.2">
      <c r="B262" s="63" t="s">
        <v>2403</v>
      </c>
      <c r="C262" s="122">
        <v>14408</v>
      </c>
      <c r="D262" s="122">
        <v>100240.7</v>
      </c>
      <c r="E262" s="122">
        <v>17.2</v>
      </c>
      <c r="F262" s="122">
        <v>16.8</v>
      </c>
      <c r="G262" s="122">
        <v>6689.6</v>
      </c>
      <c r="H262" s="122">
        <v>45721.8</v>
      </c>
      <c r="I262" s="122">
        <v>23.3</v>
      </c>
      <c r="J262" s="122">
        <v>23.7</v>
      </c>
    </row>
    <row r="263" spans="2:10" x14ac:dyDescent="0.2">
      <c r="B263" s="63" t="s">
        <v>2404</v>
      </c>
      <c r="C263" s="122">
        <v>14705</v>
      </c>
      <c r="D263" s="122">
        <v>114945.7</v>
      </c>
      <c r="E263" s="122">
        <v>17</v>
      </c>
      <c r="F263" s="122">
        <v>16.899999999999999</v>
      </c>
      <c r="G263" s="122">
        <v>6902.2</v>
      </c>
      <c r="H263" s="122">
        <v>52614</v>
      </c>
      <c r="I263" s="122">
        <v>22.1</v>
      </c>
      <c r="J263" s="122">
        <v>23.5</v>
      </c>
    </row>
    <row r="264" spans="2:10" x14ac:dyDescent="0.2">
      <c r="B264" s="63" t="s">
        <v>2405</v>
      </c>
      <c r="C264" s="122">
        <v>15865.1</v>
      </c>
      <c r="D264" s="122">
        <v>130810.8</v>
      </c>
      <c r="E264" s="122">
        <v>17.7</v>
      </c>
      <c r="F264" s="122">
        <v>17</v>
      </c>
      <c r="G264" s="122">
        <v>7549.6</v>
      </c>
      <c r="H264" s="122">
        <v>60165.4</v>
      </c>
      <c r="I264" s="122">
        <v>24.7</v>
      </c>
      <c r="J264" s="122">
        <v>23.5</v>
      </c>
    </row>
    <row r="265" spans="2:10" x14ac:dyDescent="0.2">
      <c r="B265" s="63" t="s">
        <v>2406</v>
      </c>
      <c r="C265" s="122">
        <v>16546.400000000001</v>
      </c>
      <c r="D265" s="122">
        <v>147357.20000000001</v>
      </c>
      <c r="E265" s="122">
        <v>17.2</v>
      </c>
      <c r="F265" s="122">
        <v>17</v>
      </c>
      <c r="G265" s="122">
        <v>7628.6</v>
      </c>
      <c r="H265" s="122">
        <v>67791.7</v>
      </c>
      <c r="I265" s="122">
        <v>21.3</v>
      </c>
      <c r="J265" s="122">
        <v>23</v>
      </c>
    </row>
    <row r="266" spans="2:10" x14ac:dyDescent="0.2">
      <c r="B266" s="63" t="s">
        <v>2407</v>
      </c>
      <c r="C266" s="122">
        <v>16128.9</v>
      </c>
      <c r="D266" s="122">
        <v>163486.1</v>
      </c>
      <c r="E266" s="122">
        <v>17.3</v>
      </c>
      <c r="F266" s="122">
        <v>17</v>
      </c>
      <c r="G266" s="122">
        <v>7744.8</v>
      </c>
      <c r="H266" s="122">
        <v>75547.5</v>
      </c>
      <c r="I266" s="122">
        <v>21.5</v>
      </c>
      <c r="J266" s="122">
        <v>22.8</v>
      </c>
    </row>
    <row r="267" spans="2:10" x14ac:dyDescent="0.2">
      <c r="B267" s="63" t="s">
        <v>2408</v>
      </c>
      <c r="C267" s="122">
        <v>17739.7</v>
      </c>
      <c r="D267" s="122">
        <v>181225.8</v>
      </c>
      <c r="E267" s="122">
        <v>18.100000000000001</v>
      </c>
      <c r="F267" s="122">
        <v>17.100000000000001</v>
      </c>
      <c r="G267" s="122">
        <v>9053.4</v>
      </c>
      <c r="H267" s="122">
        <v>84608.7</v>
      </c>
      <c r="I267" s="122">
        <v>23.2</v>
      </c>
      <c r="J267" s="122">
        <v>22.9</v>
      </c>
    </row>
    <row r="268" spans="2:10" x14ac:dyDescent="0.2">
      <c r="B268" s="63" t="s">
        <v>2409</v>
      </c>
      <c r="C268" s="122" t="s">
        <v>356</v>
      </c>
      <c r="D268" s="122" t="s">
        <v>356</v>
      </c>
      <c r="E268" s="122" t="s">
        <v>356</v>
      </c>
      <c r="F268" s="122" t="s">
        <v>356</v>
      </c>
      <c r="G268" s="122" t="s">
        <v>356</v>
      </c>
      <c r="H268" s="122" t="s">
        <v>356</v>
      </c>
      <c r="I268" s="122" t="s">
        <v>356</v>
      </c>
      <c r="J268" s="122" t="s">
        <v>356</v>
      </c>
    </row>
    <row r="269" spans="2:10" x14ac:dyDescent="0.2">
      <c r="B269" s="63" t="s">
        <v>2410</v>
      </c>
      <c r="C269" s="122" t="s">
        <v>356</v>
      </c>
      <c r="D269" s="122">
        <v>33668.6</v>
      </c>
      <c r="E269" s="122" t="s">
        <v>356</v>
      </c>
      <c r="F269" s="122">
        <v>14.7</v>
      </c>
      <c r="G269" s="122" t="s">
        <v>356</v>
      </c>
      <c r="H269" s="122">
        <v>15238.3</v>
      </c>
      <c r="I269" s="122" t="s">
        <v>356</v>
      </c>
      <c r="J269" s="122">
        <v>14.9</v>
      </c>
    </row>
    <row r="270" spans="2:10" x14ac:dyDescent="0.2">
      <c r="B270" s="63" t="s">
        <v>2411</v>
      </c>
      <c r="C270" s="122">
        <v>15650.2</v>
      </c>
      <c r="D270" s="122">
        <v>49318.8</v>
      </c>
      <c r="E270" s="122">
        <v>15.2</v>
      </c>
      <c r="F270" s="122">
        <v>14.8</v>
      </c>
      <c r="G270" s="122">
        <v>7686</v>
      </c>
      <c r="H270" s="122">
        <v>22920.6</v>
      </c>
      <c r="I270" s="122">
        <v>16.899999999999999</v>
      </c>
      <c r="J270" s="122">
        <v>15.6</v>
      </c>
    </row>
    <row r="271" spans="2:10" x14ac:dyDescent="0.2">
      <c r="B271" s="63" t="s">
        <v>2412</v>
      </c>
      <c r="C271" s="122">
        <v>15603.1</v>
      </c>
      <c r="D271" s="122">
        <v>64921.9</v>
      </c>
      <c r="E271" s="122">
        <v>14.1</v>
      </c>
      <c r="F271" s="122">
        <v>14.7</v>
      </c>
      <c r="G271" s="122">
        <v>7482.6</v>
      </c>
      <c r="H271" s="122">
        <v>30412.7</v>
      </c>
      <c r="I271" s="122">
        <v>14.6</v>
      </c>
      <c r="J271" s="122">
        <v>15.3</v>
      </c>
    </row>
    <row r="272" spans="2:10" x14ac:dyDescent="0.2">
      <c r="B272" s="63" t="s">
        <v>2413</v>
      </c>
      <c r="C272" s="122">
        <v>16714.8</v>
      </c>
      <c r="D272" s="122">
        <v>81636.7</v>
      </c>
      <c r="E272" s="122">
        <v>13.8</v>
      </c>
      <c r="F272" s="122">
        <v>14.5</v>
      </c>
      <c r="G272" s="122">
        <v>7922.5</v>
      </c>
      <c r="H272" s="122">
        <v>38321.300000000003</v>
      </c>
      <c r="I272" s="122">
        <v>14</v>
      </c>
      <c r="J272" s="122">
        <v>15.1</v>
      </c>
    </row>
    <row r="273" spans="2:10" x14ac:dyDescent="0.2">
      <c r="B273" s="63" t="s">
        <v>2414</v>
      </c>
      <c r="C273" s="122">
        <v>16584.900000000001</v>
      </c>
      <c r="D273" s="122">
        <v>98221.6</v>
      </c>
      <c r="E273" s="122">
        <v>13.7</v>
      </c>
      <c r="F273" s="122">
        <v>14.4</v>
      </c>
      <c r="G273" s="122">
        <v>8222.7999999999993</v>
      </c>
      <c r="H273" s="122">
        <v>46592.1</v>
      </c>
      <c r="I273" s="122">
        <v>14</v>
      </c>
      <c r="J273" s="122">
        <v>14.9</v>
      </c>
    </row>
    <row r="274" spans="2:10" x14ac:dyDescent="0.2">
      <c r="B274" s="63" t="s">
        <v>2415</v>
      </c>
      <c r="C274" s="122">
        <v>16314.9</v>
      </c>
      <c r="D274" s="122">
        <v>114536.5</v>
      </c>
      <c r="E274" s="122">
        <v>13.1</v>
      </c>
      <c r="F274" s="122">
        <v>14.2</v>
      </c>
      <c r="G274" s="122">
        <v>7812</v>
      </c>
      <c r="H274" s="122">
        <v>54264</v>
      </c>
      <c r="I274" s="122">
        <v>13</v>
      </c>
      <c r="J274" s="122">
        <v>14.6</v>
      </c>
    </row>
    <row r="275" spans="2:10" x14ac:dyDescent="0.2">
      <c r="B275" s="63" t="s">
        <v>2416</v>
      </c>
      <c r="C275" s="122">
        <v>16658.900000000001</v>
      </c>
      <c r="D275" s="122">
        <v>131195.4</v>
      </c>
      <c r="E275" s="122">
        <v>13.2</v>
      </c>
      <c r="F275" s="122">
        <v>14.1</v>
      </c>
      <c r="G275" s="122">
        <v>8148.7</v>
      </c>
      <c r="H275" s="122">
        <v>62621.5</v>
      </c>
      <c r="I275" s="122">
        <v>13.1</v>
      </c>
      <c r="J275" s="122">
        <v>14.4</v>
      </c>
    </row>
    <row r="276" spans="2:10" x14ac:dyDescent="0.2">
      <c r="B276" s="63" t="s">
        <v>2417</v>
      </c>
      <c r="C276" s="122">
        <v>18226.599999999999</v>
      </c>
      <c r="D276" s="122">
        <v>149422</v>
      </c>
      <c r="E276" s="122">
        <v>14.2</v>
      </c>
      <c r="F276" s="122">
        <v>14.1</v>
      </c>
      <c r="G276" s="122">
        <v>8930.7000000000007</v>
      </c>
      <c r="H276" s="122">
        <v>71580.100000000006</v>
      </c>
      <c r="I276" s="122">
        <v>14.7</v>
      </c>
      <c r="J276" s="122">
        <v>14.4</v>
      </c>
    </row>
    <row r="277" spans="2:10" x14ac:dyDescent="0.2">
      <c r="B277" s="63" t="s">
        <v>2418</v>
      </c>
      <c r="C277" s="122">
        <v>18933.8</v>
      </c>
      <c r="D277" s="122">
        <v>168355.8</v>
      </c>
      <c r="E277" s="122">
        <v>14.5</v>
      </c>
      <c r="F277" s="122">
        <v>14.1</v>
      </c>
      <c r="G277" s="122">
        <v>9022.7999999999993</v>
      </c>
      <c r="H277" s="122">
        <v>80600.7</v>
      </c>
      <c r="I277" s="122">
        <v>14.8</v>
      </c>
      <c r="J277" s="122">
        <v>14.5</v>
      </c>
    </row>
    <row r="278" spans="2:10" x14ac:dyDescent="0.2">
      <c r="B278" s="63" t="s">
        <v>2419</v>
      </c>
      <c r="C278" s="122">
        <v>18476.7</v>
      </c>
      <c r="D278" s="122">
        <v>186832.5</v>
      </c>
      <c r="E278" s="122">
        <v>14.9</v>
      </c>
      <c r="F278" s="122">
        <v>14.2</v>
      </c>
      <c r="G278" s="122">
        <v>9394.5</v>
      </c>
      <c r="H278" s="122">
        <v>90346.6</v>
      </c>
      <c r="I278" s="122">
        <v>15.1</v>
      </c>
      <c r="J278" s="122">
        <v>14.5</v>
      </c>
    </row>
    <row r="279" spans="2:10" x14ac:dyDescent="0.2">
      <c r="B279" s="63" t="s">
        <v>2420</v>
      </c>
      <c r="C279" s="122">
        <v>20334.2</v>
      </c>
      <c r="D279" s="122">
        <v>207166.7</v>
      </c>
      <c r="E279" s="122">
        <v>15.2</v>
      </c>
      <c r="F279" s="122">
        <v>14.3</v>
      </c>
      <c r="G279" s="122">
        <v>10773.4</v>
      </c>
      <c r="H279" s="122">
        <v>101129.3</v>
      </c>
      <c r="I279" s="122">
        <v>15.3</v>
      </c>
      <c r="J279" s="122">
        <v>14.6</v>
      </c>
    </row>
    <row r="280" spans="2:10" x14ac:dyDescent="0.2">
      <c r="B280" s="63" t="s">
        <v>2421</v>
      </c>
      <c r="C280" s="122" t="s">
        <v>356</v>
      </c>
      <c r="D280" s="122" t="s">
        <v>356</v>
      </c>
      <c r="E280" s="122" t="s">
        <v>356</v>
      </c>
      <c r="F280" s="122" t="s">
        <v>356</v>
      </c>
      <c r="G280" s="122" t="s">
        <v>356</v>
      </c>
      <c r="H280" s="122" t="s">
        <v>356</v>
      </c>
      <c r="I280" s="122" t="s">
        <v>356</v>
      </c>
      <c r="J280" s="122" t="s">
        <v>356</v>
      </c>
    </row>
    <row r="281" spans="2:10" x14ac:dyDescent="0.2">
      <c r="B281" s="63" t="s">
        <v>2422</v>
      </c>
      <c r="C281" s="122" t="s">
        <v>356</v>
      </c>
      <c r="D281" s="122">
        <v>37809.800000000003</v>
      </c>
      <c r="E281" s="122" t="s">
        <v>356</v>
      </c>
      <c r="F281" s="122">
        <v>12.3</v>
      </c>
      <c r="G281" s="122" t="s">
        <v>356</v>
      </c>
      <c r="H281" s="122">
        <v>18001.400000000001</v>
      </c>
      <c r="I281" s="122" t="s">
        <v>356</v>
      </c>
      <c r="J281" s="122">
        <v>10.199999999999999</v>
      </c>
    </row>
    <row r="282" spans="2:10" x14ac:dyDescent="0.2">
      <c r="B282" s="63" t="s">
        <v>2423</v>
      </c>
      <c r="C282" s="122">
        <v>17641.2</v>
      </c>
      <c r="D282" s="122">
        <v>55451</v>
      </c>
      <c r="E282" s="122">
        <v>12.6</v>
      </c>
      <c r="F282" s="122">
        <v>12.4</v>
      </c>
      <c r="G282" s="122">
        <v>9075.7000000000007</v>
      </c>
      <c r="H282" s="122">
        <v>27045.3</v>
      </c>
      <c r="I282" s="122">
        <v>10.5</v>
      </c>
      <c r="J282" s="122">
        <v>10.3</v>
      </c>
    </row>
    <row r="283" spans="2:10" x14ac:dyDescent="0.2">
      <c r="B283" s="63" t="s">
        <v>2424</v>
      </c>
      <c r="C283" s="122">
        <v>17600.3</v>
      </c>
      <c r="D283" s="122">
        <v>73051.3</v>
      </c>
      <c r="E283" s="122">
        <v>12.8</v>
      </c>
      <c r="F283" s="122">
        <v>12.5</v>
      </c>
      <c r="G283" s="122">
        <v>8950.2999999999993</v>
      </c>
      <c r="H283" s="122">
        <v>36004.9</v>
      </c>
      <c r="I283" s="122">
        <v>11.5</v>
      </c>
      <c r="J283" s="122">
        <v>10.4</v>
      </c>
    </row>
    <row r="284" spans="2:10" x14ac:dyDescent="0.2">
      <c r="B284" s="63" t="s">
        <v>2425</v>
      </c>
      <c r="C284" s="122">
        <v>18886.3</v>
      </c>
      <c r="D284" s="122">
        <v>91937.600000000006</v>
      </c>
      <c r="E284" s="122">
        <v>12.9</v>
      </c>
      <c r="F284" s="122">
        <v>12.6</v>
      </c>
      <c r="G284" s="122">
        <v>9371.1</v>
      </c>
      <c r="H284" s="122">
        <v>45392.4</v>
      </c>
      <c r="I284" s="122">
        <v>10.7</v>
      </c>
      <c r="J284" s="122">
        <v>10.5</v>
      </c>
    </row>
    <row r="285" spans="2:10" x14ac:dyDescent="0.2">
      <c r="B285" s="63" t="s">
        <v>2426</v>
      </c>
      <c r="C285" s="122">
        <v>18826.7</v>
      </c>
      <c r="D285" s="122">
        <v>110764.3</v>
      </c>
      <c r="E285" s="122">
        <v>13.3</v>
      </c>
      <c r="F285" s="122">
        <v>12.7</v>
      </c>
      <c r="G285" s="122">
        <v>9764.4</v>
      </c>
      <c r="H285" s="122">
        <v>55251.1</v>
      </c>
      <c r="I285" s="122">
        <v>11.5</v>
      </c>
      <c r="J285" s="122">
        <v>10.5</v>
      </c>
    </row>
    <row r="286" spans="2:10" x14ac:dyDescent="0.2">
      <c r="B286" s="63" t="s">
        <v>2427</v>
      </c>
      <c r="C286" s="122">
        <v>18513.2</v>
      </c>
      <c r="D286" s="122">
        <v>129277.5</v>
      </c>
      <c r="E286" s="122">
        <v>13.2</v>
      </c>
      <c r="F286" s="122">
        <v>12.8</v>
      </c>
      <c r="G286" s="122">
        <v>9158.9</v>
      </c>
      <c r="H286" s="122">
        <v>64416.5</v>
      </c>
      <c r="I286" s="122">
        <v>11.2</v>
      </c>
      <c r="J286" s="122">
        <v>10.7</v>
      </c>
    </row>
    <row r="287" spans="2:10" x14ac:dyDescent="0.2">
      <c r="B287" s="63" t="s">
        <v>2428</v>
      </c>
      <c r="C287" s="122">
        <v>18886.2</v>
      </c>
      <c r="D287" s="122">
        <v>148163.70000000001</v>
      </c>
      <c r="E287" s="122">
        <v>13.4</v>
      </c>
      <c r="F287" s="122">
        <v>12.8</v>
      </c>
      <c r="G287" s="122">
        <v>9490.2999999999993</v>
      </c>
      <c r="H287" s="122">
        <v>73935.3</v>
      </c>
      <c r="I287" s="122">
        <v>11.5</v>
      </c>
      <c r="J287" s="122">
        <v>10.8</v>
      </c>
    </row>
    <row r="288" spans="2:10" x14ac:dyDescent="0.2">
      <c r="B288" s="63" t="s">
        <v>2429</v>
      </c>
      <c r="C288" s="122">
        <v>20653.3</v>
      </c>
      <c r="D288" s="122">
        <v>168817</v>
      </c>
      <c r="E288" s="122">
        <v>13.3</v>
      </c>
      <c r="F288" s="122">
        <v>12.9</v>
      </c>
      <c r="G288" s="122">
        <v>10526</v>
      </c>
      <c r="H288" s="122">
        <v>84570.5</v>
      </c>
      <c r="I288" s="122">
        <v>12.4</v>
      </c>
      <c r="J288" s="122">
        <v>11</v>
      </c>
    </row>
    <row r="289" spans="2:10" x14ac:dyDescent="0.2">
      <c r="B289" s="63" t="s">
        <v>2430</v>
      </c>
      <c r="C289" s="122">
        <v>21491.3</v>
      </c>
      <c r="D289" s="122">
        <v>190308.3</v>
      </c>
      <c r="E289" s="122">
        <v>13.3</v>
      </c>
      <c r="F289" s="122">
        <v>13</v>
      </c>
      <c r="G289" s="122">
        <v>10578.9</v>
      </c>
      <c r="H289" s="122">
        <v>95158.6</v>
      </c>
      <c r="I289" s="122">
        <v>12.4</v>
      </c>
      <c r="J289" s="122">
        <v>11.2</v>
      </c>
    </row>
    <row r="290" spans="2:10" x14ac:dyDescent="0.2">
      <c r="B290" s="63" t="s">
        <v>2431</v>
      </c>
      <c r="C290" s="122">
        <v>21011.9</v>
      </c>
      <c r="D290" s="122">
        <v>211320.2</v>
      </c>
      <c r="E290" s="122">
        <v>13.7</v>
      </c>
      <c r="F290" s="122">
        <v>13</v>
      </c>
      <c r="G290" s="122">
        <v>11055</v>
      </c>
      <c r="H290" s="122">
        <v>106233.5</v>
      </c>
      <c r="I290" s="122">
        <v>13.1</v>
      </c>
      <c r="J290" s="122">
        <v>11.4</v>
      </c>
    </row>
    <row r="291" spans="2:10" x14ac:dyDescent="0.2">
      <c r="B291" s="63" t="s">
        <v>2432</v>
      </c>
      <c r="C291" s="122">
        <v>23059.7</v>
      </c>
      <c r="D291" s="122">
        <v>234380</v>
      </c>
      <c r="E291" s="122">
        <v>13.6</v>
      </c>
      <c r="F291" s="122">
        <v>13.1</v>
      </c>
      <c r="G291" s="122">
        <v>12641.4</v>
      </c>
      <c r="H291" s="122">
        <v>118884.7</v>
      </c>
      <c r="I291" s="122">
        <v>13</v>
      </c>
      <c r="J291" s="122">
        <v>11.6</v>
      </c>
    </row>
    <row r="292" spans="2:10" x14ac:dyDescent="0.2">
      <c r="B292" s="63" t="s">
        <v>2433</v>
      </c>
      <c r="C292" s="122" t="s">
        <v>356</v>
      </c>
      <c r="D292" s="122" t="s">
        <v>356</v>
      </c>
      <c r="E292" s="122" t="s">
        <v>356</v>
      </c>
      <c r="F292" s="122" t="s">
        <v>356</v>
      </c>
      <c r="G292" s="122" t="s">
        <v>356</v>
      </c>
      <c r="H292" s="122" t="s">
        <v>356</v>
      </c>
      <c r="I292" s="122" t="s">
        <v>356</v>
      </c>
      <c r="J292" s="122" t="s">
        <v>356</v>
      </c>
    </row>
    <row r="293" spans="2:10" x14ac:dyDescent="0.2">
      <c r="B293" s="63" t="s">
        <v>2434</v>
      </c>
      <c r="C293" s="122" t="s">
        <v>356</v>
      </c>
      <c r="D293" s="122">
        <v>42280.7</v>
      </c>
      <c r="E293" s="122" t="s">
        <v>356</v>
      </c>
      <c r="F293" s="122">
        <v>11.8</v>
      </c>
      <c r="G293" s="122" t="s">
        <v>356</v>
      </c>
      <c r="H293" s="122">
        <v>20132.7</v>
      </c>
      <c r="I293" s="122" t="s">
        <v>356</v>
      </c>
      <c r="J293" s="122">
        <v>9.5</v>
      </c>
    </row>
    <row r="294" spans="2:10" x14ac:dyDescent="0.2">
      <c r="B294" s="63" t="s">
        <v>2435</v>
      </c>
      <c r="C294" s="122">
        <v>19800.599999999999</v>
      </c>
      <c r="D294" s="122">
        <v>62081.2</v>
      </c>
      <c r="E294" s="122">
        <v>12.2</v>
      </c>
      <c r="F294" s="122">
        <v>12</v>
      </c>
      <c r="G294" s="122">
        <v>10230.700000000001</v>
      </c>
      <c r="H294" s="122">
        <v>30274.6</v>
      </c>
      <c r="I294" s="122">
        <v>10.199999999999999</v>
      </c>
      <c r="J294" s="122">
        <v>9.6999999999999993</v>
      </c>
    </row>
    <row r="295" spans="2:10" x14ac:dyDescent="0.2">
      <c r="B295" s="63" t="s">
        <v>2436</v>
      </c>
      <c r="C295" s="122">
        <v>19701.2</v>
      </c>
      <c r="D295" s="122">
        <v>81782.399999999994</v>
      </c>
      <c r="E295" s="122">
        <v>11.9</v>
      </c>
      <c r="F295" s="122">
        <v>12</v>
      </c>
      <c r="G295" s="122">
        <v>10009.6</v>
      </c>
      <c r="H295" s="122">
        <v>40248.5</v>
      </c>
      <c r="I295" s="122">
        <v>9.4</v>
      </c>
      <c r="J295" s="122">
        <v>9.6</v>
      </c>
    </row>
    <row r="296" spans="2:10" x14ac:dyDescent="0.2">
      <c r="B296" s="63" t="s">
        <v>2437</v>
      </c>
      <c r="C296" s="122">
        <v>21249.8</v>
      </c>
      <c r="D296" s="122">
        <v>103032.2</v>
      </c>
      <c r="E296" s="122">
        <v>12.5</v>
      </c>
      <c r="F296" s="122">
        <v>12.1</v>
      </c>
      <c r="G296" s="122">
        <v>10559.8</v>
      </c>
      <c r="H296" s="122">
        <v>50857</v>
      </c>
      <c r="I296" s="122">
        <v>9.9</v>
      </c>
      <c r="J296" s="122">
        <v>9.6999999999999993</v>
      </c>
    </row>
    <row r="297" spans="2:10" x14ac:dyDescent="0.2">
      <c r="B297" s="63" t="s">
        <v>2438</v>
      </c>
      <c r="C297" s="122">
        <v>21166.400000000001</v>
      </c>
      <c r="D297" s="122">
        <v>124198.7</v>
      </c>
      <c r="E297" s="122">
        <v>12.4</v>
      </c>
      <c r="F297" s="122">
        <v>12.1</v>
      </c>
      <c r="G297" s="122">
        <v>11102.8</v>
      </c>
      <c r="H297" s="122">
        <v>62102.1</v>
      </c>
      <c r="I297" s="122">
        <v>10.199999999999999</v>
      </c>
      <c r="J297" s="122">
        <v>9.8000000000000007</v>
      </c>
    </row>
    <row r="298" spans="2:10" x14ac:dyDescent="0.2">
      <c r="B298" s="63" t="s">
        <v>2439</v>
      </c>
      <c r="C298" s="122">
        <v>20775.8</v>
      </c>
      <c r="D298" s="122">
        <v>144974.5</v>
      </c>
      <c r="E298" s="122">
        <v>12.2</v>
      </c>
      <c r="F298" s="122">
        <v>12.1</v>
      </c>
      <c r="G298" s="122">
        <v>10359.9</v>
      </c>
      <c r="H298" s="122">
        <v>72417.7</v>
      </c>
      <c r="I298" s="122">
        <v>9.6999999999999993</v>
      </c>
      <c r="J298" s="122">
        <v>9.8000000000000007</v>
      </c>
    </row>
    <row r="299" spans="2:10" x14ac:dyDescent="0.2">
      <c r="B299" s="63" t="s">
        <v>2440</v>
      </c>
      <c r="C299" s="122">
        <v>21133.9</v>
      </c>
      <c r="D299" s="122">
        <v>166108.4</v>
      </c>
      <c r="E299" s="122">
        <v>11.9</v>
      </c>
      <c r="F299" s="122">
        <v>12.1</v>
      </c>
      <c r="G299" s="122">
        <v>10466.1</v>
      </c>
      <c r="H299" s="122">
        <v>83023.600000000006</v>
      </c>
      <c r="I299" s="122">
        <v>9</v>
      </c>
      <c r="J299" s="122">
        <v>9.6999999999999993</v>
      </c>
    </row>
    <row r="300" spans="2:10" x14ac:dyDescent="0.2">
      <c r="B300" s="63" t="s">
        <v>2441</v>
      </c>
      <c r="C300" s="122">
        <v>23042.400000000001</v>
      </c>
      <c r="D300" s="122">
        <v>189150.8</v>
      </c>
      <c r="E300" s="122">
        <v>11.6</v>
      </c>
      <c r="F300" s="122">
        <v>12</v>
      </c>
      <c r="G300" s="122">
        <v>11581.8</v>
      </c>
      <c r="H300" s="122">
        <v>94232.8</v>
      </c>
      <c r="I300" s="122">
        <v>8.5</v>
      </c>
      <c r="J300" s="122">
        <v>9.5</v>
      </c>
    </row>
    <row r="301" spans="2:10" x14ac:dyDescent="0.2">
      <c r="B301" s="63" t="s">
        <v>2442</v>
      </c>
      <c r="C301" s="122">
        <v>23967.200000000001</v>
      </c>
      <c r="D301" s="122">
        <v>213118.1</v>
      </c>
      <c r="E301" s="122">
        <v>11.5</v>
      </c>
      <c r="F301" s="122">
        <v>12</v>
      </c>
      <c r="G301" s="122">
        <v>11744.6</v>
      </c>
      <c r="H301" s="122">
        <v>106570.4</v>
      </c>
      <c r="I301" s="122">
        <v>8.3000000000000007</v>
      </c>
      <c r="J301" s="122">
        <v>9.4</v>
      </c>
    </row>
    <row r="302" spans="2:10" x14ac:dyDescent="0.2">
      <c r="B302" s="63" t="s">
        <v>2443</v>
      </c>
      <c r="C302" s="122">
        <v>23474.7</v>
      </c>
      <c r="D302" s="122">
        <v>236592.8</v>
      </c>
      <c r="E302" s="122">
        <v>11.7</v>
      </c>
      <c r="F302" s="122">
        <v>12</v>
      </c>
      <c r="G302" s="122">
        <v>11793.9</v>
      </c>
      <c r="H302" s="122">
        <v>118450.5</v>
      </c>
      <c r="I302" s="122">
        <v>8.6999999999999993</v>
      </c>
      <c r="J302" s="122">
        <v>9.3000000000000007</v>
      </c>
    </row>
    <row r="303" spans="2:10" x14ac:dyDescent="0.2">
      <c r="B303" s="63" t="s">
        <v>2444</v>
      </c>
      <c r="C303" s="122">
        <v>25801.3</v>
      </c>
      <c r="D303" s="122">
        <v>262394.09999999998</v>
      </c>
      <c r="E303" s="122">
        <v>11.9</v>
      </c>
      <c r="F303" s="122">
        <v>12</v>
      </c>
      <c r="G303" s="122">
        <v>14274.2</v>
      </c>
      <c r="H303" s="122">
        <v>133179.29999999999</v>
      </c>
      <c r="I303" s="122">
        <v>9.4</v>
      </c>
      <c r="J303" s="122">
        <v>9.3000000000000007</v>
      </c>
    </row>
    <row r="304" spans="2:10" x14ac:dyDescent="0.2">
      <c r="B304" s="63" t="s">
        <v>2445</v>
      </c>
      <c r="C304" s="122" t="s">
        <v>356</v>
      </c>
      <c r="D304" s="122" t="s">
        <v>356</v>
      </c>
      <c r="E304" s="122" t="s">
        <v>356</v>
      </c>
      <c r="F304" s="122" t="s">
        <v>356</v>
      </c>
      <c r="G304" s="122" t="s">
        <v>356</v>
      </c>
      <c r="H304" s="122" t="s">
        <v>356</v>
      </c>
      <c r="I304" s="122" t="s">
        <v>356</v>
      </c>
      <c r="J304" s="122" t="s">
        <v>356</v>
      </c>
    </row>
    <row r="305" spans="2:10" x14ac:dyDescent="0.2">
      <c r="B305" s="63" t="s">
        <v>2446</v>
      </c>
      <c r="C305" s="122" t="s">
        <v>356</v>
      </c>
      <c r="D305" s="122">
        <v>47992.5</v>
      </c>
      <c r="E305" s="122" t="s">
        <v>356</v>
      </c>
      <c r="F305" s="122">
        <v>10.7</v>
      </c>
      <c r="G305" s="122" t="s">
        <v>356</v>
      </c>
      <c r="H305" s="122">
        <v>21840.400000000001</v>
      </c>
      <c r="I305" s="122" t="s">
        <v>356</v>
      </c>
      <c r="J305" s="122">
        <v>8.1</v>
      </c>
    </row>
    <row r="306" spans="2:10" x14ac:dyDescent="0.2">
      <c r="B306" s="63" t="s">
        <v>2447</v>
      </c>
      <c r="C306" s="122">
        <v>22722.799999999999</v>
      </c>
      <c r="D306" s="122">
        <v>70715.3</v>
      </c>
      <c r="E306" s="122">
        <v>10.199999999999999</v>
      </c>
      <c r="F306" s="122">
        <v>10.6</v>
      </c>
      <c r="G306" s="122">
        <v>10833.5</v>
      </c>
      <c r="H306" s="122">
        <v>32471.599999999999</v>
      </c>
      <c r="I306" s="122">
        <v>7.1</v>
      </c>
      <c r="J306" s="122">
        <v>7.8</v>
      </c>
    </row>
    <row r="307" spans="2:10" x14ac:dyDescent="0.2">
      <c r="B307" s="63" t="s">
        <v>2448</v>
      </c>
      <c r="C307" s="122">
        <v>22386.7</v>
      </c>
      <c r="D307" s="122">
        <v>93102</v>
      </c>
      <c r="E307" s="122">
        <v>10</v>
      </c>
      <c r="F307" s="122">
        <v>10.4</v>
      </c>
      <c r="G307" s="122">
        <v>10564.2</v>
      </c>
      <c r="H307" s="122">
        <v>43014.6</v>
      </c>
      <c r="I307" s="122">
        <v>6.7</v>
      </c>
      <c r="J307" s="122">
        <v>7.5</v>
      </c>
    </row>
    <row r="308" spans="2:10" x14ac:dyDescent="0.2">
      <c r="B308" s="63" t="s">
        <v>2449</v>
      </c>
      <c r="C308" s="122">
        <v>24194.799999999999</v>
      </c>
      <c r="D308" s="122">
        <v>117296.9</v>
      </c>
      <c r="E308" s="122">
        <v>10.1</v>
      </c>
      <c r="F308" s="122">
        <v>10.4</v>
      </c>
      <c r="G308" s="122">
        <v>11180.1</v>
      </c>
      <c r="H308" s="122">
        <v>54230</v>
      </c>
      <c r="I308" s="122">
        <v>6.8</v>
      </c>
      <c r="J308" s="122">
        <v>7.3</v>
      </c>
    </row>
    <row r="309" spans="2:10" x14ac:dyDescent="0.2">
      <c r="B309" s="63" t="s">
        <v>2450</v>
      </c>
      <c r="C309" s="122">
        <v>24280.3</v>
      </c>
      <c r="D309" s="122">
        <v>141577.1</v>
      </c>
      <c r="E309" s="122">
        <v>10.6</v>
      </c>
      <c r="F309" s="122">
        <v>10.4</v>
      </c>
      <c r="G309" s="122">
        <v>12009.4</v>
      </c>
      <c r="H309" s="122">
        <v>66255.7</v>
      </c>
      <c r="I309" s="122">
        <v>7.8</v>
      </c>
      <c r="J309" s="122">
        <v>7.4</v>
      </c>
    </row>
    <row r="310" spans="2:10" x14ac:dyDescent="0.2">
      <c r="B310" s="63" t="s">
        <v>2451</v>
      </c>
      <c r="C310" s="122">
        <v>24338.799999999999</v>
      </c>
      <c r="D310" s="122">
        <v>165915.9</v>
      </c>
      <c r="E310" s="122">
        <v>10.5</v>
      </c>
      <c r="F310" s="122">
        <v>10.4</v>
      </c>
      <c r="G310" s="122">
        <v>11005.3</v>
      </c>
      <c r="H310" s="122">
        <v>77264.800000000003</v>
      </c>
      <c r="I310" s="122">
        <v>7.3</v>
      </c>
      <c r="J310" s="122">
        <v>7.3</v>
      </c>
    </row>
    <row r="311" spans="2:10" x14ac:dyDescent="0.2">
      <c r="B311" s="63" t="s">
        <v>2452</v>
      </c>
      <c r="C311" s="122">
        <v>24893.4</v>
      </c>
      <c r="D311" s="122">
        <v>190809.3</v>
      </c>
      <c r="E311" s="122">
        <v>10.8</v>
      </c>
      <c r="F311" s="122">
        <v>10.5</v>
      </c>
      <c r="G311" s="122">
        <v>11256.6</v>
      </c>
      <c r="H311" s="122">
        <v>88576</v>
      </c>
      <c r="I311" s="122">
        <v>8</v>
      </c>
      <c r="J311" s="122">
        <v>7.4</v>
      </c>
    </row>
    <row r="312" spans="2:10" x14ac:dyDescent="0.2">
      <c r="B312" s="63" t="s">
        <v>2453</v>
      </c>
      <c r="C312" s="122">
        <v>25270.6</v>
      </c>
      <c r="D312" s="122">
        <v>216079.9</v>
      </c>
      <c r="E312" s="122">
        <v>10.9</v>
      </c>
      <c r="F312" s="122">
        <v>10.5</v>
      </c>
      <c r="G312" s="122">
        <v>12484.1</v>
      </c>
      <c r="H312" s="122">
        <v>101089.3</v>
      </c>
      <c r="I312" s="122">
        <v>8.1999999999999993</v>
      </c>
      <c r="J312" s="122">
        <v>7.5</v>
      </c>
    </row>
    <row r="313" spans="2:10" x14ac:dyDescent="0.2">
      <c r="B313" s="63" t="s">
        <v>2454</v>
      </c>
      <c r="C313" s="122">
        <v>28278.9</v>
      </c>
      <c r="D313" s="122">
        <v>244358.8</v>
      </c>
      <c r="E313" s="122">
        <v>11</v>
      </c>
      <c r="F313" s="122">
        <v>10.6</v>
      </c>
      <c r="G313" s="122">
        <v>12612.2</v>
      </c>
      <c r="H313" s="122">
        <v>113833.2</v>
      </c>
      <c r="I313" s="122">
        <v>8.4</v>
      </c>
      <c r="J313" s="122">
        <v>7.6</v>
      </c>
    </row>
    <row r="314" spans="2:10" x14ac:dyDescent="0.2">
      <c r="B314" s="63" t="s">
        <v>2455</v>
      </c>
      <c r="C314" s="122">
        <v>27937.3</v>
      </c>
      <c r="D314" s="122">
        <v>272296.09999999998</v>
      </c>
      <c r="E314" s="122">
        <v>11.2</v>
      </c>
      <c r="F314" s="122">
        <v>10.6</v>
      </c>
      <c r="G314" s="122">
        <v>13502.7</v>
      </c>
      <c r="H314" s="122">
        <v>126906</v>
      </c>
      <c r="I314" s="122">
        <v>8.8000000000000007</v>
      </c>
      <c r="J314" s="122">
        <v>7.7</v>
      </c>
    </row>
    <row r="315" spans="2:10" x14ac:dyDescent="0.2">
      <c r="B315" s="63" t="s">
        <v>2456</v>
      </c>
      <c r="C315" s="122">
        <v>28634.6</v>
      </c>
      <c r="D315" s="122">
        <v>300930.8</v>
      </c>
      <c r="E315" s="122">
        <v>11.1</v>
      </c>
      <c r="F315" s="122">
        <v>10.7</v>
      </c>
      <c r="G315" s="122">
        <v>15367</v>
      </c>
      <c r="H315" s="122">
        <v>142558</v>
      </c>
      <c r="I315" s="122">
        <v>8.6</v>
      </c>
      <c r="J315" s="122">
        <v>7.8</v>
      </c>
    </row>
    <row r="316" spans="2:10" x14ac:dyDescent="0.2">
      <c r="B316" s="63" t="s">
        <v>2457</v>
      </c>
      <c r="C316" s="122" t="s">
        <v>356</v>
      </c>
      <c r="D316" s="122" t="s">
        <v>356</v>
      </c>
      <c r="E316" s="122" t="s">
        <v>356</v>
      </c>
      <c r="F316" s="122" t="s">
        <v>356</v>
      </c>
      <c r="G316" s="122" t="s">
        <v>356</v>
      </c>
      <c r="H316" s="122" t="s">
        <v>356</v>
      </c>
      <c r="I316" s="122" t="s">
        <v>356</v>
      </c>
      <c r="J316" s="122" t="s">
        <v>356</v>
      </c>
    </row>
    <row r="317" spans="2:10" x14ac:dyDescent="0.2">
      <c r="B317" s="63" t="s">
        <v>2458</v>
      </c>
      <c r="C317" s="122" t="s">
        <v>356</v>
      </c>
      <c r="D317" s="122">
        <v>52910.3</v>
      </c>
      <c r="E317" s="122" t="s">
        <v>356</v>
      </c>
      <c r="F317" s="122">
        <v>10.199999999999999</v>
      </c>
      <c r="G317" s="122" t="s">
        <v>356</v>
      </c>
      <c r="H317" s="122">
        <v>23080</v>
      </c>
      <c r="I317" s="122" t="s">
        <v>356</v>
      </c>
      <c r="J317" s="122">
        <v>7.6</v>
      </c>
    </row>
    <row r="318" spans="2:10" x14ac:dyDescent="0.2">
      <c r="B318" s="63" t="s">
        <v>2459</v>
      </c>
      <c r="C318" s="122">
        <v>25114.1</v>
      </c>
      <c r="D318" s="122">
        <v>78024.399999999994</v>
      </c>
      <c r="E318" s="122">
        <v>10.5</v>
      </c>
      <c r="F318" s="122">
        <v>10.3</v>
      </c>
      <c r="G318" s="122">
        <v>11717.1</v>
      </c>
      <c r="H318" s="122">
        <v>34625.5</v>
      </c>
      <c r="I318" s="122">
        <v>8.6</v>
      </c>
      <c r="J318" s="122">
        <v>8</v>
      </c>
    </row>
    <row r="319" spans="2:10" x14ac:dyDescent="0.2">
      <c r="B319" s="63" t="s">
        <v>2460</v>
      </c>
      <c r="C319" s="122">
        <v>24645.8</v>
      </c>
      <c r="D319" s="122">
        <v>102670.2</v>
      </c>
      <c r="E319" s="122">
        <v>10.1</v>
      </c>
      <c r="F319" s="122">
        <v>10.3</v>
      </c>
      <c r="G319" s="122">
        <v>11264.3</v>
      </c>
      <c r="H319" s="122">
        <v>46111.3</v>
      </c>
      <c r="I319" s="122">
        <v>6.7</v>
      </c>
      <c r="J319" s="122">
        <v>7.7</v>
      </c>
    </row>
    <row r="320" spans="2:10" x14ac:dyDescent="0.2">
      <c r="B320" s="63" t="s">
        <v>2461</v>
      </c>
      <c r="C320" s="122">
        <v>26610.7</v>
      </c>
      <c r="D320" s="122">
        <v>129280.9</v>
      </c>
      <c r="E320" s="122">
        <v>10</v>
      </c>
      <c r="F320" s="122">
        <v>10.199999999999999</v>
      </c>
      <c r="G320" s="122">
        <v>11884.9</v>
      </c>
      <c r="H320" s="122">
        <v>58010.400000000001</v>
      </c>
      <c r="I320" s="122">
        <v>6.5</v>
      </c>
      <c r="J320" s="122">
        <v>7.4</v>
      </c>
    </row>
    <row r="321" spans="2:10" x14ac:dyDescent="0.2">
      <c r="B321" s="63" t="s">
        <v>2462</v>
      </c>
      <c r="C321" s="122">
        <v>26857.4</v>
      </c>
      <c r="D321" s="122">
        <v>156138.29999999999</v>
      </c>
      <c r="E321" s="122">
        <v>10.6</v>
      </c>
      <c r="F321" s="122">
        <v>10.3</v>
      </c>
      <c r="G321" s="122">
        <v>13005.8</v>
      </c>
      <c r="H321" s="122">
        <v>71075.100000000006</v>
      </c>
      <c r="I321" s="122">
        <v>8.1</v>
      </c>
      <c r="J321" s="122">
        <v>7.5</v>
      </c>
    </row>
    <row r="322" spans="2:10" x14ac:dyDescent="0.2">
      <c r="B322" s="63" t="s">
        <v>2463</v>
      </c>
      <c r="C322" s="122">
        <v>26827.4</v>
      </c>
      <c r="D322" s="122">
        <v>182965.8</v>
      </c>
      <c r="E322" s="122">
        <v>10.199999999999999</v>
      </c>
      <c r="F322" s="122">
        <v>10.3</v>
      </c>
      <c r="G322" s="122">
        <v>11805.7</v>
      </c>
      <c r="H322" s="122">
        <v>82920.899999999994</v>
      </c>
      <c r="I322" s="122">
        <v>7.3</v>
      </c>
      <c r="J322" s="122">
        <v>7.5</v>
      </c>
    </row>
    <row r="323" spans="2:10" x14ac:dyDescent="0.2">
      <c r="B323" s="63" t="s">
        <v>2464</v>
      </c>
      <c r="C323" s="122">
        <v>27539.599999999999</v>
      </c>
      <c r="D323" s="122">
        <v>210505.4</v>
      </c>
      <c r="E323" s="122">
        <v>10.6</v>
      </c>
      <c r="F323" s="122">
        <v>10.3</v>
      </c>
      <c r="G323" s="122">
        <v>12249.7</v>
      </c>
      <c r="H323" s="122">
        <v>95101</v>
      </c>
      <c r="I323" s="122">
        <v>8.5</v>
      </c>
      <c r="J323" s="122">
        <v>7.6</v>
      </c>
    </row>
    <row r="324" spans="2:10" x14ac:dyDescent="0.2">
      <c r="B324" s="63" t="s">
        <v>2465</v>
      </c>
      <c r="C324" s="122">
        <v>27976.400000000001</v>
      </c>
      <c r="D324" s="122">
        <v>238481.8</v>
      </c>
      <c r="E324" s="122">
        <v>10.7</v>
      </c>
      <c r="F324" s="122">
        <v>10.4</v>
      </c>
      <c r="G324" s="122">
        <v>13503.9</v>
      </c>
      <c r="H324" s="122">
        <v>108343.7</v>
      </c>
      <c r="I324" s="122">
        <v>8.8000000000000007</v>
      </c>
      <c r="J324" s="122">
        <v>7.8</v>
      </c>
    </row>
    <row r="325" spans="2:10" x14ac:dyDescent="0.2">
      <c r="B325" s="63" t="s">
        <v>2466</v>
      </c>
      <c r="C325" s="122">
        <v>31119.200000000001</v>
      </c>
      <c r="D325" s="122">
        <v>269601</v>
      </c>
      <c r="E325" s="122">
        <v>10</v>
      </c>
      <c r="F325" s="122">
        <v>10.3</v>
      </c>
      <c r="G325" s="122">
        <v>13507.7</v>
      </c>
      <c r="H325" s="122">
        <v>122312.3</v>
      </c>
      <c r="I325" s="122">
        <v>7.5</v>
      </c>
      <c r="J325" s="122">
        <v>7.8</v>
      </c>
    </row>
    <row r="326" spans="2:10" x14ac:dyDescent="0.2">
      <c r="B326" s="63" t="s">
        <v>2467</v>
      </c>
      <c r="C326" s="122">
        <v>30958.5</v>
      </c>
      <c r="D326" s="122">
        <v>300559.5</v>
      </c>
      <c r="E326" s="122">
        <v>10.8</v>
      </c>
      <c r="F326" s="122">
        <v>10.4</v>
      </c>
      <c r="G326" s="122">
        <v>14791.8</v>
      </c>
      <c r="H326" s="122">
        <v>137203.20000000001</v>
      </c>
      <c r="I326" s="122">
        <v>9.5</v>
      </c>
      <c r="J326" s="122">
        <v>7.9</v>
      </c>
    </row>
    <row r="327" spans="2:10" x14ac:dyDescent="0.2">
      <c r="B327" s="63" t="s">
        <v>2468</v>
      </c>
      <c r="C327" s="122">
        <v>31757</v>
      </c>
      <c r="D327" s="122">
        <v>332316</v>
      </c>
      <c r="E327" s="122">
        <v>10.9</v>
      </c>
      <c r="F327" s="122">
        <v>10.4</v>
      </c>
      <c r="G327" s="122">
        <v>16945</v>
      </c>
      <c r="H327" s="122">
        <v>154286</v>
      </c>
      <c r="I327" s="122">
        <v>9.8000000000000007</v>
      </c>
      <c r="J327" s="122">
        <v>8.1</v>
      </c>
    </row>
    <row r="328" spans="2:10" x14ac:dyDescent="0.2">
      <c r="B328" s="63" t="s">
        <v>2469</v>
      </c>
      <c r="C328" s="122" t="s">
        <v>356</v>
      </c>
      <c r="D328" s="122" t="s">
        <v>356</v>
      </c>
      <c r="E328" s="122" t="s">
        <v>356</v>
      </c>
      <c r="F328" s="122" t="s">
        <v>356</v>
      </c>
      <c r="G328" s="122" t="s">
        <v>356</v>
      </c>
      <c r="H328" s="122" t="s">
        <v>356</v>
      </c>
      <c r="I328" s="122" t="s">
        <v>356</v>
      </c>
      <c r="J328" s="122" t="s">
        <v>356</v>
      </c>
    </row>
    <row r="329" spans="2:10" x14ac:dyDescent="0.2">
      <c r="B329" s="63" t="s">
        <v>2470</v>
      </c>
      <c r="C329" s="122" t="s">
        <v>356</v>
      </c>
      <c r="D329" s="122">
        <v>57959.7</v>
      </c>
      <c r="E329" s="122" t="s">
        <v>356</v>
      </c>
      <c r="F329" s="122">
        <v>9.5</v>
      </c>
      <c r="G329" s="122" t="s">
        <v>356</v>
      </c>
      <c r="H329" s="122">
        <v>24679.7</v>
      </c>
      <c r="I329" s="122" t="s">
        <v>356</v>
      </c>
      <c r="J329" s="122">
        <v>6.8</v>
      </c>
    </row>
    <row r="330" spans="2:10" x14ac:dyDescent="0.2">
      <c r="B330" s="63" t="s">
        <v>2471</v>
      </c>
      <c r="C330" s="122">
        <v>27863.7</v>
      </c>
      <c r="D330" s="122">
        <v>85823.4</v>
      </c>
      <c r="E330" s="122">
        <v>10.9</v>
      </c>
      <c r="F330" s="122">
        <v>10</v>
      </c>
      <c r="G330" s="122">
        <v>12873.3</v>
      </c>
      <c r="H330" s="122">
        <v>37460.5</v>
      </c>
      <c r="I330" s="122">
        <v>10</v>
      </c>
      <c r="J330" s="122">
        <v>7.9</v>
      </c>
    </row>
    <row r="331" spans="2:10" x14ac:dyDescent="0.2">
      <c r="B331" s="63" t="s">
        <v>2472</v>
      </c>
      <c r="C331" s="122">
        <v>27278.5</v>
      </c>
      <c r="D331" s="122">
        <v>113101.9</v>
      </c>
      <c r="E331" s="122">
        <v>10.7</v>
      </c>
      <c r="F331" s="122">
        <v>10.199999999999999</v>
      </c>
      <c r="G331" s="122">
        <v>12253.3</v>
      </c>
      <c r="H331" s="122">
        <v>49764.5</v>
      </c>
      <c r="I331" s="122">
        <v>9.1999999999999993</v>
      </c>
      <c r="J331" s="122">
        <v>8.1999999999999993</v>
      </c>
    </row>
    <row r="332" spans="2:10" x14ac:dyDescent="0.2">
      <c r="B332" s="63" t="s">
        <v>2473</v>
      </c>
      <c r="C332" s="122">
        <v>29459.200000000001</v>
      </c>
      <c r="D332" s="122">
        <v>142561.1</v>
      </c>
      <c r="E332" s="122">
        <v>10.7</v>
      </c>
      <c r="F332" s="122">
        <v>10.3</v>
      </c>
      <c r="G332" s="122">
        <v>12937.1</v>
      </c>
      <c r="H332" s="122">
        <v>62689.3</v>
      </c>
      <c r="I332" s="122">
        <v>9.1999999999999993</v>
      </c>
      <c r="J332" s="122">
        <v>8.4</v>
      </c>
    </row>
    <row r="333" spans="2:10" x14ac:dyDescent="0.2">
      <c r="B333" s="63" t="s">
        <v>2474</v>
      </c>
      <c r="C333" s="122">
        <v>29807.599999999999</v>
      </c>
      <c r="D333" s="122">
        <v>172368.7</v>
      </c>
      <c r="E333" s="122">
        <v>11</v>
      </c>
      <c r="F333" s="122">
        <v>10.4</v>
      </c>
      <c r="G333" s="122">
        <v>14222</v>
      </c>
      <c r="H333" s="122">
        <v>76953</v>
      </c>
      <c r="I333" s="122">
        <v>10.199999999999999</v>
      </c>
      <c r="J333" s="122">
        <v>8.6999999999999993</v>
      </c>
    </row>
    <row r="334" spans="2:10" x14ac:dyDescent="0.2">
      <c r="B334" s="63" t="s">
        <v>2475</v>
      </c>
      <c r="C334" s="122">
        <v>29609.8</v>
      </c>
      <c r="D334" s="122">
        <v>201978.5</v>
      </c>
      <c r="E334" s="122">
        <v>10.4</v>
      </c>
      <c r="F334" s="122">
        <v>10.4</v>
      </c>
      <c r="G334" s="122">
        <v>12812.6</v>
      </c>
      <c r="H334" s="122">
        <v>89820.7</v>
      </c>
      <c r="I334" s="122">
        <v>8.6</v>
      </c>
      <c r="J334" s="122">
        <v>8.6999999999999993</v>
      </c>
    </row>
    <row r="335" spans="2:10" x14ac:dyDescent="0.2">
      <c r="B335" s="63" t="s">
        <v>2476</v>
      </c>
      <c r="C335" s="122">
        <v>30329.7</v>
      </c>
      <c r="D335" s="122">
        <v>232308.2</v>
      </c>
      <c r="E335" s="122">
        <v>10.1</v>
      </c>
      <c r="F335" s="122">
        <v>10.4</v>
      </c>
      <c r="G335" s="122">
        <v>13229.4</v>
      </c>
      <c r="H335" s="122">
        <v>103070</v>
      </c>
      <c r="I335" s="122">
        <v>7.5</v>
      </c>
      <c r="J335" s="122">
        <v>8.6</v>
      </c>
    </row>
    <row r="336" spans="2:10" x14ac:dyDescent="0.2">
      <c r="B336" s="63" t="s">
        <v>2477</v>
      </c>
      <c r="C336" s="122">
        <v>30870.3</v>
      </c>
      <c r="D336" s="122">
        <v>263178.40000000002</v>
      </c>
      <c r="E336" s="122">
        <v>10.3</v>
      </c>
      <c r="F336" s="122">
        <v>10.4</v>
      </c>
      <c r="G336" s="122">
        <v>14629.7</v>
      </c>
      <c r="H336" s="122">
        <v>117750.5</v>
      </c>
      <c r="I336" s="122">
        <v>7.8</v>
      </c>
      <c r="J336" s="122">
        <v>8.5</v>
      </c>
    </row>
    <row r="337" spans="2:10" x14ac:dyDescent="0.2">
      <c r="B337" s="63" t="s">
        <v>2478</v>
      </c>
      <c r="C337" s="122">
        <v>34240.9</v>
      </c>
      <c r="D337" s="122">
        <v>297419.40000000002</v>
      </c>
      <c r="E337" s="122">
        <v>10</v>
      </c>
      <c r="F337" s="122">
        <v>10.3</v>
      </c>
      <c r="G337" s="122">
        <v>14373.8</v>
      </c>
      <c r="H337" s="122">
        <v>131617.9</v>
      </c>
      <c r="I337" s="122">
        <v>7.2</v>
      </c>
      <c r="J337" s="122">
        <v>8.3000000000000007</v>
      </c>
    </row>
    <row r="338" spans="2:10" x14ac:dyDescent="0.2">
      <c r="B338" s="63" t="s">
        <v>2479</v>
      </c>
      <c r="C338" s="122">
        <v>34108.199999999997</v>
      </c>
      <c r="D338" s="122">
        <v>331527.5</v>
      </c>
      <c r="E338" s="122">
        <v>10.199999999999999</v>
      </c>
      <c r="F338" s="122">
        <v>10.3</v>
      </c>
      <c r="G338" s="122">
        <v>15778.7</v>
      </c>
      <c r="H338" s="122">
        <v>145752.6</v>
      </c>
      <c r="I338" s="122">
        <v>7.8</v>
      </c>
      <c r="J338" s="122">
        <v>8.3000000000000007</v>
      </c>
    </row>
    <row r="339" spans="2:10" x14ac:dyDescent="0.2">
      <c r="B339" s="63" t="s">
        <v>2480</v>
      </c>
      <c r="C339" s="122">
        <v>34734.1</v>
      </c>
      <c r="D339" s="122">
        <v>366261.6</v>
      </c>
      <c r="E339" s="122">
        <v>9.4</v>
      </c>
      <c r="F339" s="122">
        <v>10.199999999999999</v>
      </c>
      <c r="G339" s="122">
        <v>17409.400000000001</v>
      </c>
      <c r="H339" s="122">
        <v>160612.5</v>
      </c>
      <c r="I339" s="122">
        <v>6.7</v>
      </c>
      <c r="J339" s="122">
        <v>8.1</v>
      </c>
    </row>
    <row r="340" spans="2:10" x14ac:dyDescent="0.2">
      <c r="B340" s="63" t="s">
        <v>2481</v>
      </c>
      <c r="C340" s="122" t="s">
        <v>356</v>
      </c>
      <c r="D340" s="122" t="s">
        <v>356</v>
      </c>
      <c r="E340" s="122" t="s">
        <v>356</v>
      </c>
      <c r="F340" s="122" t="s">
        <v>356</v>
      </c>
      <c r="G340" s="122" t="s">
        <v>356</v>
      </c>
      <c r="H340" s="122" t="s">
        <v>356</v>
      </c>
      <c r="I340" s="122" t="s">
        <v>356</v>
      </c>
      <c r="J340" s="122" t="s">
        <v>356</v>
      </c>
    </row>
    <row r="341" spans="2:10" x14ac:dyDescent="0.2">
      <c r="B341" s="63" t="s">
        <v>2482</v>
      </c>
      <c r="C341" s="122" t="s">
        <v>356</v>
      </c>
      <c r="D341" s="122">
        <v>61081.8</v>
      </c>
      <c r="E341" s="122" t="s">
        <v>356</v>
      </c>
      <c r="F341" s="122">
        <v>9.6999999999999993</v>
      </c>
      <c r="G341" s="122" t="s">
        <v>356</v>
      </c>
      <c r="H341" s="122">
        <v>23242</v>
      </c>
      <c r="I341" s="122" t="s">
        <v>356</v>
      </c>
      <c r="J341" s="122">
        <v>8.3000000000000007</v>
      </c>
    </row>
    <row r="342" spans="2:10" x14ac:dyDescent="0.2">
      <c r="B342" s="63" t="s">
        <v>2483</v>
      </c>
      <c r="C342" s="122">
        <v>29193.599999999999</v>
      </c>
      <c r="D342" s="122">
        <v>90275.4</v>
      </c>
      <c r="E342" s="122">
        <v>10.1</v>
      </c>
      <c r="F342" s="122">
        <v>9.8000000000000007</v>
      </c>
      <c r="G342" s="122">
        <v>11831.8</v>
      </c>
      <c r="H342" s="122">
        <v>34941</v>
      </c>
      <c r="I342" s="122">
        <v>9</v>
      </c>
      <c r="J342" s="122">
        <v>8.5</v>
      </c>
    </row>
    <row r="343" spans="2:10" x14ac:dyDescent="0.2">
      <c r="B343" s="63" t="s">
        <v>2484</v>
      </c>
      <c r="C343" s="122">
        <v>28541.9</v>
      </c>
      <c r="D343" s="122">
        <v>118817.3</v>
      </c>
      <c r="E343" s="122">
        <v>9.4</v>
      </c>
      <c r="F343" s="122">
        <v>9.6999999999999993</v>
      </c>
      <c r="G343" s="122">
        <v>11240.6</v>
      </c>
      <c r="H343" s="122">
        <v>46136.9</v>
      </c>
      <c r="I343" s="122">
        <v>7.8</v>
      </c>
      <c r="J343" s="122">
        <v>8.4</v>
      </c>
    </row>
    <row r="344" spans="2:10" x14ac:dyDescent="0.2">
      <c r="B344" s="63" t="s">
        <v>2485</v>
      </c>
      <c r="C344" s="122">
        <v>30359.1</v>
      </c>
      <c r="D344" s="122">
        <v>149176.4</v>
      </c>
      <c r="E344" s="122">
        <v>8.5</v>
      </c>
      <c r="F344" s="122">
        <v>9.5</v>
      </c>
      <c r="G344" s="122">
        <v>11476.7</v>
      </c>
      <c r="H344" s="122">
        <v>57517.7</v>
      </c>
      <c r="I344" s="122">
        <v>5.5</v>
      </c>
      <c r="J344" s="122">
        <v>7.8</v>
      </c>
    </row>
    <row r="345" spans="2:10" x14ac:dyDescent="0.2">
      <c r="B345" s="63" t="s">
        <v>2486</v>
      </c>
      <c r="C345" s="122">
        <v>30841.599999999999</v>
      </c>
      <c r="D345" s="122">
        <v>180017.9</v>
      </c>
      <c r="E345" s="122">
        <v>9</v>
      </c>
      <c r="F345" s="122">
        <v>9.4</v>
      </c>
      <c r="G345" s="122">
        <v>12448.3</v>
      </c>
      <c r="H345" s="122">
        <v>69937.600000000006</v>
      </c>
      <c r="I345" s="122">
        <v>6.5</v>
      </c>
      <c r="J345" s="122">
        <v>7.5</v>
      </c>
    </row>
    <row r="352" spans="2:10" x14ac:dyDescent="0.2">
      <c r="B352" s="15" t="s">
        <v>2491</v>
      </c>
    </row>
    <row r="353" spans="2:10" x14ac:dyDescent="0.2">
      <c r="B353" s="39" t="s">
        <v>893</v>
      </c>
      <c r="C353" s="39" t="s">
        <v>2505</v>
      </c>
      <c r="D353" s="39" t="s">
        <v>2506</v>
      </c>
      <c r="E353" s="39" t="s">
        <v>2487</v>
      </c>
      <c r="F353" s="39" t="s">
        <v>2488</v>
      </c>
      <c r="G353" s="39" t="s">
        <v>2507</v>
      </c>
      <c r="H353" s="39" t="s">
        <v>2508</v>
      </c>
      <c r="I353" s="39" t="s">
        <v>2489</v>
      </c>
      <c r="J353" s="39" t="s">
        <v>2490</v>
      </c>
    </row>
    <row r="354" spans="2:10" x14ac:dyDescent="0.2">
      <c r="B354" s="63" t="s">
        <v>2385</v>
      </c>
      <c r="C354" s="122">
        <v>10517</v>
      </c>
      <c r="D354" s="122">
        <v>10517</v>
      </c>
      <c r="E354" s="122">
        <v>14.1</v>
      </c>
      <c r="F354" s="122">
        <v>14.1</v>
      </c>
      <c r="G354" s="122">
        <v>2201.1</v>
      </c>
      <c r="H354" s="122">
        <v>2201.1</v>
      </c>
      <c r="I354" s="122">
        <v>13.7</v>
      </c>
      <c r="J354" s="122">
        <v>13.7</v>
      </c>
    </row>
    <row r="355" spans="2:10" x14ac:dyDescent="0.2">
      <c r="B355" s="63" t="s">
        <v>2386</v>
      </c>
      <c r="C355" s="122">
        <v>10231.6</v>
      </c>
      <c r="D355" s="122">
        <v>20748.599999999999</v>
      </c>
      <c r="E355" s="122">
        <v>23.1</v>
      </c>
      <c r="F355" s="122">
        <v>18.399999999999999</v>
      </c>
      <c r="G355" s="122">
        <v>2102.6</v>
      </c>
      <c r="H355" s="122">
        <v>4303.7</v>
      </c>
      <c r="I355" s="122">
        <v>17.600000000000001</v>
      </c>
      <c r="J355" s="122">
        <v>15.5</v>
      </c>
    </row>
    <row r="356" spans="2:10" x14ac:dyDescent="0.2">
      <c r="B356" s="63" t="s">
        <v>2387</v>
      </c>
      <c r="C356" s="122">
        <v>9822.1</v>
      </c>
      <c r="D356" s="122">
        <v>30570.7</v>
      </c>
      <c r="E356" s="122">
        <v>18.5</v>
      </c>
      <c r="F356" s="122">
        <v>18.399999999999999</v>
      </c>
      <c r="G356" s="122">
        <v>1499.6</v>
      </c>
      <c r="H356" s="122">
        <v>5803.3</v>
      </c>
      <c r="I356" s="122">
        <v>15.1</v>
      </c>
      <c r="J356" s="122">
        <v>15.4</v>
      </c>
    </row>
    <row r="357" spans="2:10" x14ac:dyDescent="0.2">
      <c r="B357" s="63" t="s">
        <v>2388</v>
      </c>
      <c r="C357" s="122">
        <v>9979.9</v>
      </c>
      <c r="D357" s="122">
        <v>40550.6</v>
      </c>
      <c r="E357" s="122">
        <v>18.899999999999999</v>
      </c>
      <c r="F357" s="122">
        <v>18.5</v>
      </c>
      <c r="G357" s="122">
        <v>1530.5</v>
      </c>
      <c r="H357" s="122">
        <v>7333.8</v>
      </c>
      <c r="I357" s="122">
        <v>16</v>
      </c>
      <c r="J357" s="122">
        <v>15.5</v>
      </c>
    </row>
    <row r="358" spans="2:10" x14ac:dyDescent="0.2">
      <c r="B358" s="63" t="s">
        <v>2389</v>
      </c>
      <c r="C358" s="122">
        <v>10818.3</v>
      </c>
      <c r="D358" s="122">
        <v>51368.9</v>
      </c>
      <c r="E358" s="122">
        <v>19.100000000000001</v>
      </c>
      <c r="F358" s="122">
        <v>18.600000000000001</v>
      </c>
      <c r="G358" s="122">
        <v>1636.8</v>
      </c>
      <c r="H358" s="122">
        <v>8970.6</v>
      </c>
      <c r="I358" s="122">
        <v>15.8</v>
      </c>
      <c r="J358" s="122">
        <v>15.6</v>
      </c>
    </row>
    <row r="359" spans="2:10" x14ac:dyDescent="0.2">
      <c r="B359" s="63" t="s">
        <v>2390</v>
      </c>
      <c r="C359" s="122">
        <v>10715.2</v>
      </c>
      <c r="D359" s="122">
        <v>62659.7</v>
      </c>
      <c r="E359" s="122">
        <v>18.7</v>
      </c>
      <c r="F359" s="122">
        <v>18.600000000000001</v>
      </c>
      <c r="G359" s="122">
        <v>1614.7</v>
      </c>
      <c r="H359" s="122">
        <v>10009.700000000001</v>
      </c>
      <c r="I359" s="122">
        <v>15.9</v>
      </c>
      <c r="J359" s="122">
        <v>15.6</v>
      </c>
    </row>
    <row r="360" spans="2:10" x14ac:dyDescent="0.2">
      <c r="B360" s="63" t="s">
        <v>2391</v>
      </c>
      <c r="C360" s="122">
        <v>10655.1</v>
      </c>
      <c r="D360" s="122">
        <v>73314.8</v>
      </c>
      <c r="E360" s="122">
        <v>18.2</v>
      </c>
      <c r="F360" s="122">
        <v>18.600000000000001</v>
      </c>
      <c r="G360" s="122">
        <v>1597.7</v>
      </c>
      <c r="H360" s="122">
        <v>11607.4</v>
      </c>
      <c r="I360" s="122">
        <v>16.100000000000001</v>
      </c>
      <c r="J360" s="122">
        <v>15.6</v>
      </c>
    </row>
    <row r="361" spans="2:10" x14ac:dyDescent="0.2">
      <c r="B361" s="63" t="s">
        <v>2392</v>
      </c>
      <c r="C361" s="122">
        <v>10929.9</v>
      </c>
      <c r="D361" s="122">
        <v>84244.7</v>
      </c>
      <c r="E361" s="122">
        <v>18.8</v>
      </c>
      <c r="F361" s="122">
        <v>18.600000000000001</v>
      </c>
      <c r="G361" s="122">
        <v>1639.9</v>
      </c>
      <c r="H361" s="122">
        <v>13247.3</v>
      </c>
      <c r="I361" s="122">
        <v>15.9</v>
      </c>
      <c r="J361" s="122">
        <v>15.7</v>
      </c>
    </row>
    <row r="362" spans="2:10" x14ac:dyDescent="0.2">
      <c r="B362" s="63" t="s">
        <v>2393</v>
      </c>
      <c r="C362" s="122">
        <v>11742.5</v>
      </c>
      <c r="D362" s="122">
        <v>95987.199999999997</v>
      </c>
      <c r="E362" s="122">
        <v>19.100000000000001</v>
      </c>
      <c r="F362" s="122">
        <v>18.7</v>
      </c>
      <c r="G362" s="122">
        <v>1794</v>
      </c>
      <c r="H362" s="122">
        <v>15041.3</v>
      </c>
      <c r="I362" s="122">
        <v>17</v>
      </c>
      <c r="J362" s="122">
        <v>15.8</v>
      </c>
    </row>
    <row r="363" spans="2:10" x14ac:dyDescent="0.2">
      <c r="B363" s="63" t="s">
        <v>2394</v>
      </c>
      <c r="C363" s="122">
        <v>12395.5</v>
      </c>
      <c r="D363" s="122">
        <v>108382.7</v>
      </c>
      <c r="E363" s="122">
        <v>18.899999999999999</v>
      </c>
      <c r="F363" s="122">
        <v>18.7</v>
      </c>
      <c r="G363" s="122">
        <v>1889.3</v>
      </c>
      <c r="H363" s="122">
        <v>16930.599999999999</v>
      </c>
      <c r="I363" s="122">
        <v>16.8</v>
      </c>
      <c r="J363" s="122">
        <v>15.9</v>
      </c>
    </row>
    <row r="364" spans="2:10" x14ac:dyDescent="0.2">
      <c r="B364" s="63" t="s">
        <v>2395</v>
      </c>
      <c r="C364" s="122">
        <v>12046.4</v>
      </c>
      <c r="D364" s="122">
        <v>120429.1</v>
      </c>
      <c r="E364" s="122">
        <v>19</v>
      </c>
      <c r="F364" s="122">
        <v>18.7</v>
      </c>
      <c r="G364" s="122">
        <v>1864.5</v>
      </c>
      <c r="H364" s="122">
        <v>18795.099999999999</v>
      </c>
      <c r="I364" s="122">
        <v>17</v>
      </c>
      <c r="J364" s="122">
        <v>16</v>
      </c>
    </row>
    <row r="365" spans="2:10" x14ac:dyDescent="0.2">
      <c r="B365" s="63" t="s">
        <v>2396</v>
      </c>
      <c r="C365" s="122">
        <v>13259.8</v>
      </c>
      <c r="D365" s="122">
        <v>133688.9</v>
      </c>
      <c r="E365" s="122">
        <v>19.5</v>
      </c>
      <c r="F365" s="122">
        <v>18.8</v>
      </c>
      <c r="G365" s="122">
        <v>2069.6999999999998</v>
      </c>
      <c r="H365" s="122">
        <v>20864.8</v>
      </c>
      <c r="I365" s="122">
        <v>17</v>
      </c>
      <c r="J365" s="122">
        <v>16.100000000000001</v>
      </c>
    </row>
    <row r="366" spans="2:10" x14ac:dyDescent="0.2">
      <c r="B366" s="63" t="s">
        <v>2397</v>
      </c>
      <c r="C366" s="122">
        <v>13256</v>
      </c>
      <c r="D366" s="122">
        <v>13256</v>
      </c>
      <c r="E366" s="122">
        <v>20</v>
      </c>
      <c r="F366" s="122">
        <v>20</v>
      </c>
      <c r="G366" s="122">
        <v>1993</v>
      </c>
      <c r="H366" s="122">
        <v>1993</v>
      </c>
      <c r="I366" s="122">
        <v>19.600000000000001</v>
      </c>
      <c r="J366" s="122">
        <v>19.600000000000001</v>
      </c>
    </row>
    <row r="367" spans="2:10" x14ac:dyDescent="0.2">
      <c r="B367" s="63" t="s">
        <v>2398</v>
      </c>
      <c r="C367" s="122">
        <v>11917.2</v>
      </c>
      <c r="D367" s="122">
        <v>25173.200000000001</v>
      </c>
      <c r="E367" s="122">
        <v>11.7</v>
      </c>
      <c r="F367" s="122">
        <v>15.9</v>
      </c>
      <c r="G367" s="122">
        <v>1851.9</v>
      </c>
      <c r="H367" s="122">
        <v>3844.9</v>
      </c>
      <c r="I367" s="122">
        <v>11.2</v>
      </c>
      <c r="J367" s="122">
        <v>15.4</v>
      </c>
    </row>
    <row r="368" spans="2:10" x14ac:dyDescent="0.2">
      <c r="B368" s="63" t="s">
        <v>2399</v>
      </c>
      <c r="C368" s="122">
        <v>11800.8</v>
      </c>
      <c r="D368" s="122">
        <v>37247.800000000003</v>
      </c>
      <c r="E368" s="122">
        <v>17.5</v>
      </c>
      <c r="F368" s="122">
        <v>16.399999999999999</v>
      </c>
      <c r="G368" s="122">
        <v>1787.2</v>
      </c>
      <c r="H368" s="122">
        <v>5674</v>
      </c>
      <c r="I368" s="122">
        <v>16.7</v>
      </c>
      <c r="J368" s="122">
        <v>15.8</v>
      </c>
    </row>
    <row r="369" spans="2:10" x14ac:dyDescent="0.2">
      <c r="B369" s="63" t="s">
        <v>2400</v>
      </c>
      <c r="C369" s="122">
        <v>11846.5</v>
      </c>
      <c r="D369" s="122">
        <v>49094.3</v>
      </c>
      <c r="E369" s="122">
        <v>17.3</v>
      </c>
      <c r="F369" s="122">
        <v>16.600000000000001</v>
      </c>
      <c r="G369" s="122">
        <v>1802.5</v>
      </c>
      <c r="H369" s="122">
        <v>7476.5</v>
      </c>
      <c r="I369" s="122">
        <v>16.3</v>
      </c>
      <c r="J369" s="122">
        <v>15.9</v>
      </c>
    </row>
    <row r="370" spans="2:10" x14ac:dyDescent="0.2">
      <c r="B370" s="63" t="s">
        <v>2401</v>
      </c>
      <c r="C370" s="122">
        <v>12771.9</v>
      </c>
      <c r="D370" s="122">
        <v>61866.2</v>
      </c>
      <c r="E370" s="122">
        <v>17</v>
      </c>
      <c r="F370" s="122">
        <v>16.7</v>
      </c>
      <c r="G370" s="122">
        <v>1924.9</v>
      </c>
      <c r="H370" s="122">
        <v>9401.4</v>
      </c>
      <c r="I370" s="122">
        <v>16.5</v>
      </c>
      <c r="J370" s="122">
        <v>16</v>
      </c>
    </row>
    <row r="371" spans="2:10" x14ac:dyDescent="0.2">
      <c r="B371" s="63" t="s">
        <v>2402</v>
      </c>
      <c r="C371" s="122">
        <v>12584</v>
      </c>
      <c r="D371" s="122">
        <v>74450.2</v>
      </c>
      <c r="E371" s="122">
        <v>17.8</v>
      </c>
      <c r="F371" s="122">
        <v>16.899999999999999</v>
      </c>
      <c r="G371" s="122">
        <v>1981.1</v>
      </c>
      <c r="H371" s="122">
        <v>11382.5</v>
      </c>
      <c r="I371" s="122">
        <v>16.8</v>
      </c>
      <c r="J371" s="122">
        <v>16.2</v>
      </c>
    </row>
    <row r="372" spans="2:10" x14ac:dyDescent="0.2">
      <c r="B372" s="63" t="s">
        <v>2403</v>
      </c>
      <c r="C372" s="122">
        <v>12489.5</v>
      </c>
      <c r="D372" s="122">
        <v>86939.7</v>
      </c>
      <c r="E372" s="122">
        <v>17.3</v>
      </c>
      <c r="F372" s="122">
        <v>16.899999999999999</v>
      </c>
      <c r="G372" s="122">
        <v>1918.5</v>
      </c>
      <c r="H372" s="122">
        <v>13301</v>
      </c>
      <c r="I372" s="122">
        <v>16.399999999999999</v>
      </c>
      <c r="J372" s="122">
        <v>16.2</v>
      </c>
    </row>
    <row r="373" spans="2:10" x14ac:dyDescent="0.2">
      <c r="B373" s="63" t="s">
        <v>2404</v>
      </c>
      <c r="C373" s="122">
        <v>12783.1</v>
      </c>
      <c r="D373" s="122">
        <v>99722.8</v>
      </c>
      <c r="E373" s="122">
        <v>17.100000000000001</v>
      </c>
      <c r="F373" s="122">
        <v>17</v>
      </c>
      <c r="G373" s="122">
        <v>1921.9</v>
      </c>
      <c r="H373" s="122">
        <v>15222.9</v>
      </c>
      <c r="I373" s="122">
        <v>16.399999999999999</v>
      </c>
      <c r="J373" s="122">
        <v>16.2</v>
      </c>
    </row>
    <row r="374" spans="2:10" x14ac:dyDescent="0.2">
      <c r="B374" s="63" t="s">
        <v>2405</v>
      </c>
      <c r="C374" s="122">
        <v>13542.5</v>
      </c>
      <c r="D374" s="122">
        <v>113265.2</v>
      </c>
      <c r="E374" s="122">
        <v>17.8</v>
      </c>
      <c r="F374" s="122">
        <v>17.100000000000001</v>
      </c>
      <c r="G374" s="122">
        <v>2322.6</v>
      </c>
      <c r="H374" s="122">
        <v>17545.599999999999</v>
      </c>
      <c r="I374" s="122">
        <v>17.3</v>
      </c>
      <c r="J374" s="122">
        <v>16.399999999999999</v>
      </c>
    </row>
    <row r="375" spans="2:10" x14ac:dyDescent="0.2">
      <c r="B375" s="63" t="s">
        <v>2406</v>
      </c>
      <c r="C375" s="122">
        <v>14355</v>
      </c>
      <c r="D375" s="122">
        <v>127620.2</v>
      </c>
      <c r="E375" s="122">
        <v>17.2</v>
      </c>
      <c r="F375" s="122">
        <v>17.100000000000001</v>
      </c>
      <c r="G375" s="122">
        <v>2191.4</v>
      </c>
      <c r="H375" s="122">
        <v>19737</v>
      </c>
      <c r="I375" s="122">
        <v>17.399999999999999</v>
      </c>
      <c r="J375" s="122">
        <v>16.5</v>
      </c>
    </row>
    <row r="376" spans="2:10" x14ac:dyDescent="0.2">
      <c r="B376" s="63" t="s">
        <v>2407</v>
      </c>
      <c r="C376" s="122">
        <v>13968.5</v>
      </c>
      <c r="D376" s="122">
        <v>141588.70000000001</v>
      </c>
      <c r="E376" s="122">
        <v>17.3</v>
      </c>
      <c r="F376" s="122">
        <v>17.100000000000001</v>
      </c>
      <c r="G376" s="122">
        <v>2160.4</v>
      </c>
      <c r="H376" s="122">
        <v>21897.4</v>
      </c>
      <c r="I376" s="122">
        <v>17.2</v>
      </c>
      <c r="J376" s="122">
        <v>16.600000000000001</v>
      </c>
    </row>
    <row r="377" spans="2:10" x14ac:dyDescent="0.2">
      <c r="B377" s="63" t="s">
        <v>2408</v>
      </c>
      <c r="C377" s="122">
        <v>15319.6</v>
      </c>
      <c r="D377" s="122">
        <v>156908.29999999999</v>
      </c>
      <c r="E377" s="122">
        <v>18.2</v>
      </c>
      <c r="F377" s="122">
        <v>17.2</v>
      </c>
      <c r="G377" s="122">
        <v>2420.1</v>
      </c>
      <c r="H377" s="122">
        <v>24317.5</v>
      </c>
      <c r="I377" s="122">
        <v>17.8</v>
      </c>
      <c r="J377" s="122">
        <v>16.7</v>
      </c>
    </row>
    <row r="378" spans="2:10" x14ac:dyDescent="0.2">
      <c r="B378" s="63" t="s">
        <v>2409</v>
      </c>
      <c r="C378" s="122" t="s">
        <v>356</v>
      </c>
      <c r="D378" s="122" t="s">
        <v>356</v>
      </c>
      <c r="E378" s="122" t="s">
        <v>356</v>
      </c>
      <c r="F378" s="122" t="s">
        <v>356</v>
      </c>
      <c r="G378" s="122" t="s">
        <v>356</v>
      </c>
      <c r="H378" s="122" t="s">
        <v>356</v>
      </c>
      <c r="I378" s="122" t="s">
        <v>356</v>
      </c>
      <c r="J378" s="122" t="s">
        <v>356</v>
      </c>
    </row>
    <row r="379" spans="2:10" x14ac:dyDescent="0.2">
      <c r="B379" s="63" t="s">
        <v>2410</v>
      </c>
      <c r="C379" s="122" t="s">
        <v>356</v>
      </c>
      <c r="D379" s="122">
        <v>29124.9</v>
      </c>
      <c r="E379" s="122" t="s">
        <v>356</v>
      </c>
      <c r="F379" s="122">
        <v>14.7</v>
      </c>
      <c r="G379" s="122" t="s">
        <v>356</v>
      </c>
      <c r="H379" s="122">
        <v>4543.7</v>
      </c>
      <c r="I379" s="122" t="s">
        <v>356</v>
      </c>
      <c r="J379" s="122">
        <v>14.6</v>
      </c>
    </row>
    <row r="380" spans="2:10" x14ac:dyDescent="0.2">
      <c r="B380" s="63" t="s">
        <v>2411</v>
      </c>
      <c r="C380" s="122">
        <v>13563.4</v>
      </c>
      <c r="D380" s="122">
        <v>42688.3</v>
      </c>
      <c r="E380" s="122">
        <v>15.2</v>
      </c>
      <c r="F380" s="122">
        <v>14.9</v>
      </c>
      <c r="G380" s="122">
        <v>2086.8000000000002</v>
      </c>
      <c r="H380" s="122">
        <v>6630.5</v>
      </c>
      <c r="I380" s="122">
        <v>14.6</v>
      </c>
      <c r="J380" s="122">
        <v>14.6</v>
      </c>
    </row>
    <row r="381" spans="2:10" x14ac:dyDescent="0.2">
      <c r="B381" s="63" t="s">
        <v>2412</v>
      </c>
      <c r="C381" s="122">
        <v>13553.7</v>
      </c>
      <c r="D381" s="122">
        <v>56242</v>
      </c>
      <c r="E381" s="122">
        <v>14</v>
      </c>
      <c r="F381" s="122">
        <v>14.7</v>
      </c>
      <c r="G381" s="122">
        <v>2049.4</v>
      </c>
      <c r="H381" s="122">
        <v>8679.9</v>
      </c>
      <c r="I381" s="122">
        <v>14.5</v>
      </c>
      <c r="J381" s="122">
        <v>14.6</v>
      </c>
    </row>
    <row r="382" spans="2:10" x14ac:dyDescent="0.2">
      <c r="B382" s="63" t="s">
        <v>2413</v>
      </c>
      <c r="C382" s="122">
        <v>14536</v>
      </c>
      <c r="D382" s="122">
        <v>70778</v>
      </c>
      <c r="E382" s="122">
        <v>13.7</v>
      </c>
      <c r="F382" s="122">
        <v>14.5</v>
      </c>
      <c r="G382" s="122">
        <v>2178.8000000000002</v>
      </c>
      <c r="H382" s="122">
        <v>10858.7</v>
      </c>
      <c r="I382" s="122">
        <v>14.3</v>
      </c>
      <c r="J382" s="122">
        <v>14.5</v>
      </c>
    </row>
    <row r="383" spans="2:10" x14ac:dyDescent="0.2">
      <c r="B383" s="63" t="s">
        <v>2414</v>
      </c>
      <c r="C383" s="122">
        <v>14345.1</v>
      </c>
      <c r="D383" s="122">
        <v>85123.1</v>
      </c>
      <c r="E383" s="122">
        <v>13.7</v>
      </c>
      <c r="F383" s="122">
        <v>14.3</v>
      </c>
      <c r="G383" s="122">
        <v>2239.8000000000002</v>
      </c>
      <c r="H383" s="122">
        <v>13098.5</v>
      </c>
      <c r="I383" s="122">
        <v>14</v>
      </c>
      <c r="J383" s="122">
        <v>14.5</v>
      </c>
    </row>
    <row r="384" spans="2:10" x14ac:dyDescent="0.2">
      <c r="B384" s="63" t="s">
        <v>2415</v>
      </c>
      <c r="C384" s="122">
        <v>14154.6</v>
      </c>
      <c r="D384" s="122">
        <v>99277.7</v>
      </c>
      <c r="E384" s="122">
        <v>13.1</v>
      </c>
      <c r="F384" s="122">
        <v>14.2</v>
      </c>
      <c r="G384" s="122">
        <v>2160.3000000000002</v>
      </c>
      <c r="H384" s="122">
        <v>15258.8</v>
      </c>
      <c r="I384" s="122">
        <v>13.6</v>
      </c>
      <c r="J384" s="122">
        <v>14.3</v>
      </c>
    </row>
    <row r="385" spans="2:10" x14ac:dyDescent="0.2">
      <c r="B385" s="63" t="s">
        <v>2416</v>
      </c>
      <c r="C385" s="122">
        <v>14481.9</v>
      </c>
      <c r="D385" s="122">
        <v>113759.6</v>
      </c>
      <c r="E385" s="122">
        <v>13.1</v>
      </c>
      <c r="F385" s="122">
        <v>14</v>
      </c>
      <c r="G385" s="122">
        <v>2177</v>
      </c>
      <c r="H385" s="122">
        <v>17435.8</v>
      </c>
      <c r="I385" s="122">
        <v>14.3</v>
      </c>
      <c r="J385" s="122">
        <v>14.3</v>
      </c>
    </row>
    <row r="386" spans="2:10" x14ac:dyDescent="0.2">
      <c r="B386" s="63" t="s">
        <v>2417</v>
      </c>
      <c r="C386" s="122">
        <v>15572.3</v>
      </c>
      <c r="D386" s="122">
        <v>129331.9</v>
      </c>
      <c r="E386" s="122">
        <v>14.2</v>
      </c>
      <c r="F386" s="122">
        <v>14</v>
      </c>
      <c r="G386" s="122">
        <v>2654.3</v>
      </c>
      <c r="H386" s="122">
        <v>20090.099999999999</v>
      </c>
      <c r="I386" s="122">
        <v>14.7</v>
      </c>
      <c r="J386" s="122">
        <v>14.4</v>
      </c>
    </row>
    <row r="387" spans="2:10" x14ac:dyDescent="0.2">
      <c r="B387" s="63" t="s">
        <v>2418</v>
      </c>
      <c r="C387" s="122">
        <v>16443.400000000001</v>
      </c>
      <c r="D387" s="122">
        <v>145775.29999999999</v>
      </c>
      <c r="E387" s="122">
        <v>14.5</v>
      </c>
      <c r="F387" s="122">
        <v>14.1</v>
      </c>
      <c r="G387" s="122">
        <v>2490.4</v>
      </c>
      <c r="H387" s="122">
        <v>22580.5</v>
      </c>
      <c r="I387" s="122">
        <v>14.8</v>
      </c>
      <c r="J387" s="122">
        <v>14.4</v>
      </c>
    </row>
    <row r="388" spans="2:10" x14ac:dyDescent="0.2">
      <c r="B388" s="63" t="s">
        <v>2419</v>
      </c>
      <c r="C388" s="122">
        <v>16030.9</v>
      </c>
      <c r="D388" s="122">
        <v>161806.20000000001</v>
      </c>
      <c r="E388" s="122">
        <v>15</v>
      </c>
      <c r="F388" s="122">
        <v>14.2</v>
      </c>
      <c r="G388" s="122">
        <v>2445.8000000000002</v>
      </c>
      <c r="H388" s="122">
        <v>25026.3</v>
      </c>
      <c r="I388" s="122">
        <v>14.6</v>
      </c>
      <c r="J388" s="122">
        <v>14.4</v>
      </c>
    </row>
    <row r="389" spans="2:10" x14ac:dyDescent="0.2">
      <c r="B389" s="63" t="s">
        <v>2420</v>
      </c>
      <c r="C389" s="122">
        <v>17511.400000000001</v>
      </c>
      <c r="D389" s="122">
        <v>179317.6</v>
      </c>
      <c r="E389" s="122">
        <v>15.2</v>
      </c>
      <c r="F389" s="122">
        <v>14.3</v>
      </c>
      <c r="G389" s="122">
        <v>2822.8</v>
      </c>
      <c r="H389" s="122">
        <v>27849.1</v>
      </c>
      <c r="I389" s="122">
        <v>15.1</v>
      </c>
      <c r="J389" s="122">
        <v>14.5</v>
      </c>
    </row>
    <row r="390" spans="2:10" x14ac:dyDescent="0.2">
      <c r="B390" s="63" t="s">
        <v>2421</v>
      </c>
      <c r="C390" s="122" t="s">
        <v>356</v>
      </c>
      <c r="D390" s="122" t="s">
        <v>356</v>
      </c>
      <c r="E390" s="122" t="s">
        <v>356</v>
      </c>
      <c r="F390" s="122" t="s">
        <v>356</v>
      </c>
      <c r="G390" s="122" t="s">
        <v>356</v>
      </c>
      <c r="H390" s="122" t="s">
        <v>356</v>
      </c>
      <c r="I390" s="122" t="s">
        <v>356</v>
      </c>
      <c r="J390" s="122" t="s">
        <v>356</v>
      </c>
    </row>
    <row r="391" spans="2:10" x14ac:dyDescent="0.2">
      <c r="B391" s="63" t="s">
        <v>2422</v>
      </c>
      <c r="C391" s="122" t="s">
        <v>356</v>
      </c>
      <c r="D391" s="122">
        <v>32655.4</v>
      </c>
      <c r="E391" s="122" t="s">
        <v>356</v>
      </c>
      <c r="F391" s="122">
        <v>12.1</v>
      </c>
      <c r="G391" s="122" t="s">
        <v>356</v>
      </c>
      <c r="H391" s="122">
        <v>5154.3999999999996</v>
      </c>
      <c r="I391" s="122" t="s">
        <v>356</v>
      </c>
      <c r="J391" s="122">
        <v>13.4</v>
      </c>
    </row>
    <row r="392" spans="2:10" x14ac:dyDescent="0.2">
      <c r="B392" s="63" t="s">
        <v>2423</v>
      </c>
      <c r="C392" s="122">
        <v>15238.1</v>
      </c>
      <c r="D392" s="122">
        <v>47893.5</v>
      </c>
      <c r="E392" s="122">
        <v>12.2</v>
      </c>
      <c r="F392" s="122">
        <v>12.2</v>
      </c>
      <c r="G392" s="122">
        <v>2403.1</v>
      </c>
      <c r="H392" s="122">
        <v>7557.5</v>
      </c>
      <c r="I392" s="122">
        <v>15</v>
      </c>
      <c r="J392" s="122">
        <v>13.9</v>
      </c>
    </row>
    <row r="393" spans="2:10" x14ac:dyDescent="0.2">
      <c r="B393" s="63" t="s">
        <v>2424</v>
      </c>
      <c r="C393" s="122">
        <v>15267.3</v>
      </c>
      <c r="D393" s="122">
        <v>63160.800000000003</v>
      </c>
      <c r="E393" s="122">
        <v>12.6</v>
      </c>
      <c r="F393" s="122">
        <v>12.3</v>
      </c>
      <c r="G393" s="122">
        <v>2333</v>
      </c>
      <c r="H393" s="122">
        <v>9890.5</v>
      </c>
      <c r="I393" s="122">
        <v>13.8</v>
      </c>
      <c r="J393" s="122">
        <v>13.9</v>
      </c>
    </row>
    <row r="394" spans="2:10" x14ac:dyDescent="0.2">
      <c r="B394" s="63" t="s">
        <v>2425</v>
      </c>
      <c r="C394" s="122">
        <v>16383.7</v>
      </c>
      <c r="D394" s="122">
        <v>79544.5</v>
      </c>
      <c r="E394" s="122">
        <v>12.6</v>
      </c>
      <c r="F394" s="122">
        <v>12.3</v>
      </c>
      <c r="G394" s="122">
        <v>2502.6</v>
      </c>
      <c r="H394" s="122">
        <v>12393.1</v>
      </c>
      <c r="I394" s="122">
        <v>14.8</v>
      </c>
      <c r="J394" s="122">
        <v>14.1</v>
      </c>
    </row>
    <row r="395" spans="2:10" x14ac:dyDescent="0.2">
      <c r="B395" s="63" t="s">
        <v>2426</v>
      </c>
      <c r="C395" s="122">
        <v>16244.6</v>
      </c>
      <c r="D395" s="122">
        <v>95789.1</v>
      </c>
      <c r="E395" s="122">
        <v>13</v>
      </c>
      <c r="F395" s="122">
        <v>12.5</v>
      </c>
      <c r="G395" s="122">
        <v>2582.1</v>
      </c>
      <c r="H395" s="122">
        <v>14975.2</v>
      </c>
      <c r="I395" s="122">
        <v>15.1</v>
      </c>
      <c r="J395" s="122">
        <v>14.3</v>
      </c>
    </row>
    <row r="396" spans="2:10" x14ac:dyDescent="0.2">
      <c r="B396" s="63" t="s">
        <v>2427</v>
      </c>
      <c r="C396" s="122">
        <v>16024.1</v>
      </c>
      <c r="D396" s="122">
        <v>111813.3</v>
      </c>
      <c r="E396" s="122">
        <v>12.9</v>
      </c>
      <c r="F396" s="122">
        <v>12.5</v>
      </c>
      <c r="G396" s="122">
        <v>2489.1</v>
      </c>
      <c r="H396" s="122">
        <v>17464.2</v>
      </c>
      <c r="I396" s="122">
        <v>15</v>
      </c>
      <c r="J396" s="122">
        <v>14.4</v>
      </c>
    </row>
    <row r="397" spans="2:10" x14ac:dyDescent="0.2">
      <c r="B397" s="63" t="s">
        <v>2428</v>
      </c>
      <c r="C397" s="122">
        <v>16379.5</v>
      </c>
      <c r="D397" s="122">
        <v>128192.8</v>
      </c>
      <c r="E397" s="122">
        <v>13.1</v>
      </c>
      <c r="F397" s="122">
        <v>12.6</v>
      </c>
      <c r="G397" s="122">
        <v>2506.6999999999998</v>
      </c>
      <c r="H397" s="122">
        <v>19970.900000000001</v>
      </c>
      <c r="I397" s="122">
        <v>15.1</v>
      </c>
      <c r="J397" s="122">
        <v>14.5</v>
      </c>
    </row>
    <row r="398" spans="2:10" x14ac:dyDescent="0.2">
      <c r="B398" s="63" t="s">
        <v>2429</v>
      </c>
      <c r="C398" s="122">
        <v>17606.400000000001</v>
      </c>
      <c r="D398" s="122">
        <v>145799.20000000001</v>
      </c>
      <c r="E398" s="122">
        <v>13.1</v>
      </c>
      <c r="F398" s="122">
        <v>12.7</v>
      </c>
      <c r="G398" s="122">
        <v>3046.9</v>
      </c>
      <c r="H398" s="122">
        <v>23017.8</v>
      </c>
      <c r="I398" s="122">
        <v>14.8</v>
      </c>
      <c r="J398" s="122">
        <v>14.5</v>
      </c>
    </row>
    <row r="399" spans="2:10" x14ac:dyDescent="0.2">
      <c r="B399" s="63" t="s">
        <v>2430</v>
      </c>
      <c r="C399" s="122">
        <v>18633.5</v>
      </c>
      <c r="D399" s="122">
        <v>164432.70000000001</v>
      </c>
      <c r="E399" s="122">
        <v>13.1</v>
      </c>
      <c r="F399" s="122">
        <v>12.7</v>
      </c>
      <c r="G399" s="122">
        <v>2857.8</v>
      </c>
      <c r="H399" s="122">
        <v>25875.599999999999</v>
      </c>
      <c r="I399" s="122">
        <v>14.6</v>
      </c>
      <c r="J399" s="122">
        <v>14.5</v>
      </c>
    </row>
    <row r="400" spans="2:10" x14ac:dyDescent="0.2">
      <c r="B400" s="63" t="s">
        <v>2431</v>
      </c>
      <c r="C400" s="122">
        <v>18204.2</v>
      </c>
      <c r="D400" s="122">
        <v>182636.9</v>
      </c>
      <c r="E400" s="122">
        <v>13.6</v>
      </c>
      <c r="F400" s="122">
        <v>12.8</v>
      </c>
      <c r="G400" s="122">
        <v>2807.7</v>
      </c>
      <c r="H400" s="122">
        <v>28683.3</v>
      </c>
      <c r="I400" s="122">
        <v>14.8</v>
      </c>
      <c r="J400" s="122">
        <v>14.5</v>
      </c>
    </row>
    <row r="401" spans="2:10" x14ac:dyDescent="0.2">
      <c r="B401" s="63" t="s">
        <v>2432</v>
      </c>
      <c r="C401" s="122">
        <v>19825.099999999999</v>
      </c>
      <c r="D401" s="122">
        <v>202462</v>
      </c>
      <c r="E401" s="122">
        <v>13.4</v>
      </c>
      <c r="F401" s="122">
        <v>12.9</v>
      </c>
      <c r="G401" s="122">
        <v>3234.6</v>
      </c>
      <c r="H401" s="122">
        <v>31917.9</v>
      </c>
      <c r="I401" s="122">
        <v>14.8</v>
      </c>
      <c r="J401" s="122">
        <v>14.6</v>
      </c>
    </row>
    <row r="402" spans="2:10" x14ac:dyDescent="0.2">
      <c r="B402" s="63" t="s">
        <v>2433</v>
      </c>
      <c r="C402" s="122" t="s">
        <v>356</v>
      </c>
      <c r="D402" s="122" t="s">
        <v>356</v>
      </c>
      <c r="E402" s="122" t="s">
        <v>356</v>
      </c>
      <c r="F402" s="122" t="s">
        <v>356</v>
      </c>
      <c r="G402" s="122" t="s">
        <v>356</v>
      </c>
      <c r="H402" s="122" t="s">
        <v>356</v>
      </c>
      <c r="I402" s="122" t="s">
        <v>356</v>
      </c>
      <c r="J402" s="122" t="s">
        <v>356</v>
      </c>
    </row>
    <row r="403" spans="2:10" x14ac:dyDescent="0.2">
      <c r="B403" s="63" t="s">
        <v>2434</v>
      </c>
      <c r="C403" s="122" t="s">
        <v>356</v>
      </c>
      <c r="D403" s="122">
        <v>36466.300000000003</v>
      </c>
      <c r="E403" s="122" t="s">
        <v>356</v>
      </c>
      <c r="F403" s="122">
        <v>11.7</v>
      </c>
      <c r="G403" s="122" t="s">
        <v>356</v>
      </c>
      <c r="H403" s="122">
        <v>5814.4</v>
      </c>
      <c r="I403" s="122" t="s">
        <v>356</v>
      </c>
      <c r="J403" s="122">
        <v>12.8</v>
      </c>
    </row>
    <row r="404" spans="2:10" x14ac:dyDescent="0.2">
      <c r="B404" s="63" t="s">
        <v>2435</v>
      </c>
      <c r="C404" s="122">
        <v>17087.099999999999</v>
      </c>
      <c r="D404" s="122">
        <v>53553.4</v>
      </c>
      <c r="E404" s="122">
        <v>12.1</v>
      </c>
      <c r="F404" s="122">
        <v>11.8</v>
      </c>
      <c r="G404" s="122">
        <v>2713.5</v>
      </c>
      <c r="H404" s="122">
        <v>8527.9</v>
      </c>
      <c r="I404" s="122">
        <v>12.9</v>
      </c>
      <c r="J404" s="122">
        <v>12.8</v>
      </c>
    </row>
    <row r="405" spans="2:10" x14ac:dyDescent="0.2">
      <c r="B405" s="63" t="s">
        <v>2436</v>
      </c>
      <c r="C405" s="122">
        <v>17060.400000000001</v>
      </c>
      <c r="D405" s="122">
        <v>70613.8</v>
      </c>
      <c r="E405" s="122">
        <v>11.7</v>
      </c>
      <c r="F405" s="122">
        <v>11.8</v>
      </c>
      <c r="G405" s="122">
        <v>2640.8</v>
      </c>
      <c r="H405" s="122">
        <v>11168.7</v>
      </c>
      <c r="I405" s="122">
        <v>13.2</v>
      </c>
      <c r="J405" s="122">
        <v>12.9</v>
      </c>
    </row>
    <row r="406" spans="2:10" x14ac:dyDescent="0.2">
      <c r="B406" s="63" t="s">
        <v>2437</v>
      </c>
      <c r="C406" s="122">
        <v>18400.5</v>
      </c>
      <c r="D406" s="122">
        <v>89014.3</v>
      </c>
      <c r="E406" s="122">
        <v>12.3</v>
      </c>
      <c r="F406" s="122">
        <v>11.9</v>
      </c>
      <c r="G406" s="122">
        <v>2849.3</v>
      </c>
      <c r="H406" s="122">
        <v>14018</v>
      </c>
      <c r="I406" s="122">
        <v>13.9</v>
      </c>
      <c r="J406" s="122">
        <v>13.1</v>
      </c>
    </row>
    <row r="407" spans="2:10" x14ac:dyDescent="0.2">
      <c r="B407" s="63" t="s">
        <v>2438</v>
      </c>
      <c r="C407" s="122">
        <v>18238.7</v>
      </c>
      <c r="D407" s="122">
        <v>107253</v>
      </c>
      <c r="E407" s="122">
        <v>12.3</v>
      </c>
      <c r="F407" s="122">
        <v>12</v>
      </c>
      <c r="G407" s="122">
        <v>2927.7</v>
      </c>
      <c r="H407" s="122">
        <v>16945.7</v>
      </c>
      <c r="I407" s="122">
        <v>13.4</v>
      </c>
      <c r="J407" s="122">
        <v>13.2</v>
      </c>
    </row>
    <row r="408" spans="2:10" x14ac:dyDescent="0.2">
      <c r="B408" s="63" t="s">
        <v>2439</v>
      </c>
      <c r="C408" s="122">
        <v>17958.7</v>
      </c>
      <c r="D408" s="122">
        <v>125211.7</v>
      </c>
      <c r="E408" s="122">
        <v>12.1</v>
      </c>
      <c r="F408" s="122">
        <v>12</v>
      </c>
      <c r="G408" s="122">
        <v>2817.1</v>
      </c>
      <c r="H408" s="122">
        <v>19762.8</v>
      </c>
      <c r="I408" s="122">
        <v>13.2</v>
      </c>
      <c r="J408" s="122">
        <v>13.2</v>
      </c>
    </row>
    <row r="409" spans="2:10" x14ac:dyDescent="0.2">
      <c r="B409" s="63" t="s">
        <v>2440</v>
      </c>
      <c r="C409" s="122">
        <v>18306.400000000001</v>
      </c>
      <c r="D409" s="122">
        <v>143518.1</v>
      </c>
      <c r="E409" s="122">
        <v>11.8</v>
      </c>
      <c r="F409" s="122">
        <v>12</v>
      </c>
      <c r="G409" s="122">
        <v>2827.5</v>
      </c>
      <c r="H409" s="122">
        <v>22590.400000000001</v>
      </c>
      <c r="I409" s="122">
        <v>12.8</v>
      </c>
      <c r="J409" s="122">
        <v>13.1</v>
      </c>
    </row>
    <row r="410" spans="2:10" x14ac:dyDescent="0.2">
      <c r="B410" s="63" t="s">
        <v>2441</v>
      </c>
      <c r="C410" s="122">
        <v>19614</v>
      </c>
      <c r="D410" s="122">
        <v>163132.1</v>
      </c>
      <c r="E410" s="122">
        <v>11.4</v>
      </c>
      <c r="F410" s="122">
        <v>11.9</v>
      </c>
      <c r="G410" s="122">
        <v>3428.4</v>
      </c>
      <c r="H410" s="122">
        <v>26018.9</v>
      </c>
      <c r="I410" s="122">
        <v>12.5</v>
      </c>
      <c r="J410" s="122">
        <v>13</v>
      </c>
    </row>
    <row r="411" spans="2:10" x14ac:dyDescent="0.2">
      <c r="B411" s="63" t="s">
        <v>2442</v>
      </c>
      <c r="C411" s="122">
        <v>20753.7</v>
      </c>
      <c r="D411" s="122">
        <v>183885.8</v>
      </c>
      <c r="E411" s="122">
        <v>11.4</v>
      </c>
      <c r="F411" s="122">
        <v>11.8</v>
      </c>
      <c r="G411" s="122">
        <v>3213.5</v>
      </c>
      <c r="H411" s="122">
        <v>29232.400000000001</v>
      </c>
      <c r="I411" s="122">
        <v>12.4</v>
      </c>
      <c r="J411" s="122">
        <v>13</v>
      </c>
    </row>
    <row r="412" spans="2:10" x14ac:dyDescent="0.2">
      <c r="B412" s="63" t="s">
        <v>2443</v>
      </c>
      <c r="C412" s="122">
        <v>20315.7</v>
      </c>
      <c r="D412" s="122">
        <v>204201.4</v>
      </c>
      <c r="E412" s="122">
        <v>11.6</v>
      </c>
      <c r="F412" s="122">
        <v>11.8</v>
      </c>
      <c r="G412" s="122">
        <v>3159</v>
      </c>
      <c r="H412" s="122">
        <v>32391.4</v>
      </c>
      <c r="I412" s="122">
        <v>12.5</v>
      </c>
      <c r="J412" s="122">
        <v>12.9</v>
      </c>
    </row>
    <row r="413" spans="2:10" x14ac:dyDescent="0.2">
      <c r="B413" s="63" t="s">
        <v>2444</v>
      </c>
      <c r="C413" s="122">
        <v>22166.1</v>
      </c>
      <c r="D413" s="122">
        <v>226367.5</v>
      </c>
      <c r="E413" s="122">
        <v>11.8</v>
      </c>
      <c r="F413" s="122">
        <v>11.8</v>
      </c>
      <c r="G413" s="122">
        <v>3635.2</v>
      </c>
      <c r="H413" s="122">
        <v>36026.6</v>
      </c>
      <c r="I413" s="122">
        <v>12.4</v>
      </c>
      <c r="J413" s="122">
        <v>12.9</v>
      </c>
    </row>
    <row r="414" spans="2:10" x14ac:dyDescent="0.2">
      <c r="B414" s="63" t="s">
        <v>2445</v>
      </c>
      <c r="C414" s="122" t="s">
        <v>356</v>
      </c>
      <c r="D414" s="122" t="s">
        <v>356</v>
      </c>
      <c r="E414" s="122" t="s">
        <v>356</v>
      </c>
      <c r="F414" s="122" t="s">
        <v>356</v>
      </c>
      <c r="G414" s="122" t="s">
        <v>356</v>
      </c>
      <c r="H414" s="122" t="s">
        <v>356</v>
      </c>
      <c r="I414" s="122" t="s">
        <v>356</v>
      </c>
      <c r="J414" s="122" t="s">
        <v>356</v>
      </c>
    </row>
    <row r="415" spans="2:10" x14ac:dyDescent="0.2">
      <c r="B415" s="63" t="s">
        <v>2446</v>
      </c>
      <c r="C415" s="122" t="s">
        <v>356</v>
      </c>
      <c r="D415" s="122">
        <v>41135</v>
      </c>
      <c r="E415" s="122" t="s">
        <v>356</v>
      </c>
      <c r="F415" s="122">
        <v>10.6</v>
      </c>
      <c r="G415" s="122" t="s">
        <v>356</v>
      </c>
      <c r="H415" s="122">
        <v>6857.5</v>
      </c>
      <c r="I415" s="122" t="s">
        <v>356</v>
      </c>
      <c r="J415" s="122">
        <v>11.6</v>
      </c>
    </row>
    <row r="416" spans="2:10" x14ac:dyDescent="0.2">
      <c r="B416" s="63" t="s">
        <v>2447</v>
      </c>
      <c r="C416" s="122">
        <v>19573.8</v>
      </c>
      <c r="D416" s="122">
        <v>60708.800000000003</v>
      </c>
      <c r="E416" s="122">
        <v>10</v>
      </c>
      <c r="F416" s="122">
        <v>10.4</v>
      </c>
      <c r="G416" s="122">
        <v>3149.1</v>
      </c>
      <c r="H416" s="122">
        <v>10006.5</v>
      </c>
      <c r="I416" s="122">
        <v>11.5</v>
      </c>
      <c r="J416" s="122">
        <v>11.6</v>
      </c>
    </row>
    <row r="417" spans="2:10" x14ac:dyDescent="0.2">
      <c r="B417" s="63" t="s">
        <v>2448</v>
      </c>
      <c r="C417" s="122">
        <v>19347.5</v>
      </c>
      <c r="D417" s="122">
        <v>80056.3</v>
      </c>
      <c r="E417" s="122">
        <v>9.8000000000000007</v>
      </c>
      <c r="F417" s="122">
        <v>10.199999999999999</v>
      </c>
      <c r="G417" s="122">
        <v>3039.2</v>
      </c>
      <c r="H417" s="122">
        <v>13045.7</v>
      </c>
      <c r="I417" s="122">
        <v>11.4</v>
      </c>
      <c r="J417" s="122">
        <v>11.5</v>
      </c>
    </row>
    <row r="418" spans="2:10" x14ac:dyDescent="0.2">
      <c r="B418" s="63" t="s">
        <v>2449</v>
      </c>
      <c r="C418" s="122">
        <v>20907.900000000001</v>
      </c>
      <c r="D418" s="122">
        <v>100964.3</v>
      </c>
      <c r="E418" s="122">
        <v>9.9</v>
      </c>
      <c r="F418" s="122">
        <v>10.199999999999999</v>
      </c>
      <c r="G418" s="122">
        <v>3286.9</v>
      </c>
      <c r="H418" s="122">
        <v>16332.6</v>
      </c>
      <c r="I418" s="122">
        <v>11.6</v>
      </c>
      <c r="J418" s="122">
        <v>11.6</v>
      </c>
    </row>
    <row r="419" spans="2:10" x14ac:dyDescent="0.2">
      <c r="B419" s="63" t="s">
        <v>2450</v>
      </c>
      <c r="C419" s="122">
        <v>20886</v>
      </c>
      <c r="D419" s="122">
        <v>121850.2</v>
      </c>
      <c r="E419" s="122">
        <v>10.4</v>
      </c>
      <c r="F419" s="122">
        <v>10.199999999999999</v>
      </c>
      <c r="G419" s="122">
        <v>3394.3</v>
      </c>
      <c r="H419" s="122">
        <v>19726.900000000001</v>
      </c>
      <c r="I419" s="122">
        <v>11.8</v>
      </c>
      <c r="J419" s="122">
        <v>11.6</v>
      </c>
    </row>
    <row r="420" spans="2:10" x14ac:dyDescent="0.2">
      <c r="B420" s="63" t="s">
        <v>2451</v>
      </c>
      <c r="C420" s="122">
        <v>20996.400000000001</v>
      </c>
      <c r="D420" s="122">
        <v>142846.6</v>
      </c>
      <c r="E420" s="122">
        <v>10.3</v>
      </c>
      <c r="F420" s="122">
        <v>10.199999999999999</v>
      </c>
      <c r="G420" s="122">
        <v>3342.4</v>
      </c>
      <c r="H420" s="122">
        <v>23069.3</v>
      </c>
      <c r="I420" s="122">
        <v>11.9</v>
      </c>
      <c r="J420" s="122">
        <v>11.6</v>
      </c>
    </row>
    <row r="421" spans="2:10" x14ac:dyDescent="0.2">
      <c r="B421" s="63" t="s">
        <v>2452</v>
      </c>
      <c r="C421" s="122">
        <v>21528.2</v>
      </c>
      <c r="D421" s="122">
        <v>164374.79999999999</v>
      </c>
      <c r="E421" s="122">
        <v>10.6</v>
      </c>
      <c r="F421" s="122">
        <v>10.3</v>
      </c>
      <c r="G421" s="122">
        <v>3365.2</v>
      </c>
      <c r="H421" s="122">
        <v>26434.5</v>
      </c>
      <c r="I421" s="122">
        <v>11.9</v>
      </c>
      <c r="J421" s="122">
        <v>11.7</v>
      </c>
    </row>
    <row r="422" spans="2:10" x14ac:dyDescent="0.2">
      <c r="B422" s="63" t="s">
        <v>2453</v>
      </c>
      <c r="C422" s="122">
        <v>21467.8</v>
      </c>
      <c r="D422" s="122">
        <v>185842.6</v>
      </c>
      <c r="E422" s="122">
        <v>10.7</v>
      </c>
      <c r="F422" s="122">
        <v>10.3</v>
      </c>
      <c r="G422" s="122">
        <v>3802.8</v>
      </c>
      <c r="H422" s="122">
        <v>30237.3</v>
      </c>
      <c r="I422" s="122">
        <v>12.1</v>
      </c>
      <c r="J422" s="122">
        <v>11.7</v>
      </c>
    </row>
    <row r="423" spans="2:10" x14ac:dyDescent="0.2">
      <c r="B423" s="63" t="s">
        <v>2454</v>
      </c>
      <c r="C423" s="122">
        <v>24447</v>
      </c>
      <c r="D423" s="122">
        <v>210289.5</v>
      </c>
      <c r="E423" s="122">
        <v>10.8</v>
      </c>
      <c r="F423" s="122">
        <v>10.4</v>
      </c>
      <c r="G423" s="122">
        <v>3831.9</v>
      </c>
      <c r="H423" s="122">
        <v>34069.199999999997</v>
      </c>
      <c r="I423" s="122">
        <v>12.2</v>
      </c>
      <c r="J423" s="122">
        <v>11.8</v>
      </c>
    </row>
    <row r="424" spans="2:10" x14ac:dyDescent="0.2">
      <c r="B424" s="63" t="s">
        <v>2455</v>
      </c>
      <c r="C424" s="122">
        <v>24143.3</v>
      </c>
      <c r="D424" s="122">
        <v>234432.8</v>
      </c>
      <c r="E424" s="122">
        <v>11</v>
      </c>
      <c r="F424" s="122">
        <v>10.4</v>
      </c>
      <c r="G424" s="122">
        <v>3794.1</v>
      </c>
      <c r="H424" s="122">
        <v>37863.300000000003</v>
      </c>
      <c r="I424" s="122">
        <v>12.2</v>
      </c>
      <c r="J424" s="122">
        <v>11.8</v>
      </c>
    </row>
    <row r="425" spans="2:10" x14ac:dyDescent="0.2">
      <c r="B425" s="63" t="s">
        <v>2456</v>
      </c>
      <c r="C425" s="122">
        <v>24565.9</v>
      </c>
      <c r="D425" s="122">
        <v>258998.7</v>
      </c>
      <c r="E425" s="122">
        <v>10.9</v>
      </c>
      <c r="F425" s="122">
        <v>10.5</v>
      </c>
      <c r="G425" s="122">
        <v>4068.8</v>
      </c>
      <c r="H425" s="122">
        <v>41932.1</v>
      </c>
      <c r="I425" s="122">
        <v>12</v>
      </c>
      <c r="J425" s="122">
        <v>11.8</v>
      </c>
    </row>
    <row r="426" spans="2:10" x14ac:dyDescent="0.2">
      <c r="B426" s="63" t="s">
        <v>2457</v>
      </c>
      <c r="C426" s="122" t="s">
        <v>356</v>
      </c>
      <c r="D426" s="122" t="s">
        <v>356</v>
      </c>
      <c r="E426" s="122" t="s">
        <v>356</v>
      </c>
      <c r="F426" s="122" t="s">
        <v>356</v>
      </c>
      <c r="G426" s="122" t="s">
        <v>356</v>
      </c>
      <c r="H426" s="122" t="s">
        <v>356</v>
      </c>
      <c r="I426" s="122" t="s">
        <v>356</v>
      </c>
      <c r="J426" s="122" t="s">
        <v>356</v>
      </c>
    </row>
    <row r="427" spans="2:10" x14ac:dyDescent="0.2">
      <c r="B427" s="63" t="s">
        <v>2458</v>
      </c>
      <c r="C427" s="122" t="s">
        <v>356</v>
      </c>
      <c r="D427" s="122">
        <v>45303.4</v>
      </c>
      <c r="E427" s="122" t="s">
        <v>356</v>
      </c>
      <c r="F427" s="122">
        <v>10.1</v>
      </c>
      <c r="G427" s="122" t="s">
        <v>356</v>
      </c>
      <c r="H427" s="122">
        <v>7606.9</v>
      </c>
      <c r="I427" s="122" t="s">
        <v>356</v>
      </c>
      <c r="J427" s="122">
        <v>10.9</v>
      </c>
    </row>
    <row r="428" spans="2:10" x14ac:dyDescent="0.2">
      <c r="B428" s="63" t="s">
        <v>2459</v>
      </c>
      <c r="C428" s="122">
        <v>21616.1</v>
      </c>
      <c r="D428" s="122">
        <v>66919.5</v>
      </c>
      <c r="E428" s="122">
        <v>10.4</v>
      </c>
      <c r="F428" s="122">
        <v>10.199999999999999</v>
      </c>
      <c r="G428" s="122">
        <v>3498</v>
      </c>
      <c r="H428" s="122">
        <v>11104.9</v>
      </c>
      <c r="I428" s="122">
        <v>11.1</v>
      </c>
      <c r="J428" s="122">
        <v>11</v>
      </c>
    </row>
    <row r="429" spans="2:10" x14ac:dyDescent="0.2">
      <c r="B429" s="63" t="s">
        <v>2460</v>
      </c>
      <c r="C429" s="122">
        <v>21274.2</v>
      </c>
      <c r="D429" s="122">
        <v>88193.8</v>
      </c>
      <c r="E429" s="122">
        <v>10</v>
      </c>
      <c r="F429" s="122">
        <v>10.199999999999999</v>
      </c>
      <c r="G429" s="122">
        <v>3371.6</v>
      </c>
      <c r="H429" s="122">
        <v>14476.4</v>
      </c>
      <c r="I429" s="122">
        <v>10.9</v>
      </c>
      <c r="J429" s="122">
        <v>11</v>
      </c>
    </row>
    <row r="430" spans="2:10" x14ac:dyDescent="0.2">
      <c r="B430" s="63" t="s">
        <v>2461</v>
      </c>
      <c r="C430" s="122">
        <v>22972.9</v>
      </c>
      <c r="D430" s="122">
        <v>111166.7</v>
      </c>
      <c r="E430" s="122">
        <v>9.9</v>
      </c>
      <c r="F430" s="122">
        <v>10.1</v>
      </c>
      <c r="G430" s="122">
        <v>3637.8</v>
      </c>
      <c r="H430" s="122">
        <v>18114.2</v>
      </c>
      <c r="I430" s="122">
        <v>10.7</v>
      </c>
      <c r="J430" s="122">
        <v>10.9</v>
      </c>
    </row>
    <row r="431" spans="2:10" x14ac:dyDescent="0.2">
      <c r="B431" s="63" t="s">
        <v>2462</v>
      </c>
      <c r="C431" s="122">
        <v>23082.1</v>
      </c>
      <c r="D431" s="122">
        <v>134248.79999999999</v>
      </c>
      <c r="E431" s="122">
        <v>10.5</v>
      </c>
      <c r="F431" s="122">
        <v>10.199999999999999</v>
      </c>
      <c r="G431" s="122">
        <v>3775.3</v>
      </c>
      <c r="H431" s="122">
        <v>21889.5</v>
      </c>
      <c r="I431" s="122">
        <v>11.2</v>
      </c>
      <c r="J431" s="122">
        <v>11</v>
      </c>
    </row>
    <row r="432" spans="2:10" x14ac:dyDescent="0.2">
      <c r="B432" s="63" t="s">
        <v>2463</v>
      </c>
      <c r="C432" s="122">
        <v>23126.1</v>
      </c>
      <c r="D432" s="122">
        <v>157374.9</v>
      </c>
      <c r="E432" s="122">
        <v>10.1</v>
      </c>
      <c r="F432" s="122">
        <v>10.199999999999999</v>
      </c>
      <c r="G432" s="122">
        <v>3701.4</v>
      </c>
      <c r="H432" s="122">
        <v>25590.9</v>
      </c>
      <c r="I432" s="122">
        <v>10.7</v>
      </c>
      <c r="J432" s="122">
        <v>10.9</v>
      </c>
    </row>
    <row r="433" spans="2:10" x14ac:dyDescent="0.2">
      <c r="B433" s="63" t="s">
        <v>2464</v>
      </c>
      <c r="C433" s="122">
        <v>23807.7</v>
      </c>
      <c r="D433" s="122">
        <v>181182.6</v>
      </c>
      <c r="E433" s="122">
        <v>10.6</v>
      </c>
      <c r="F433" s="122">
        <v>10.199999999999999</v>
      </c>
      <c r="G433" s="122">
        <v>3731.9</v>
      </c>
      <c r="H433" s="122">
        <v>29322.799999999999</v>
      </c>
      <c r="I433" s="122">
        <v>10.9</v>
      </c>
      <c r="J433" s="122">
        <v>10.9</v>
      </c>
    </row>
    <row r="434" spans="2:10" x14ac:dyDescent="0.2">
      <c r="B434" s="63" t="s">
        <v>2465</v>
      </c>
      <c r="C434" s="122">
        <v>23757.200000000001</v>
      </c>
      <c r="D434" s="122">
        <v>204939.8</v>
      </c>
      <c r="E434" s="122">
        <v>10.7</v>
      </c>
      <c r="F434" s="122">
        <v>10.3</v>
      </c>
      <c r="G434" s="122">
        <v>4219.2</v>
      </c>
      <c r="H434" s="122">
        <v>33542</v>
      </c>
      <c r="I434" s="122">
        <v>11</v>
      </c>
      <c r="J434" s="122">
        <v>10.9</v>
      </c>
    </row>
    <row r="435" spans="2:10" x14ac:dyDescent="0.2">
      <c r="B435" s="63" t="s">
        <v>2466</v>
      </c>
      <c r="C435" s="122">
        <v>26893.1</v>
      </c>
      <c r="D435" s="122">
        <v>231832.9</v>
      </c>
      <c r="E435" s="122">
        <v>10</v>
      </c>
      <c r="F435" s="122">
        <v>10.199999999999999</v>
      </c>
      <c r="G435" s="122">
        <v>4226.1000000000004</v>
      </c>
      <c r="H435" s="122">
        <v>37768.1</v>
      </c>
      <c r="I435" s="122">
        <v>10.3</v>
      </c>
      <c r="J435" s="122">
        <v>10.9</v>
      </c>
    </row>
    <row r="436" spans="2:10" x14ac:dyDescent="0.2">
      <c r="B436" s="63" t="s">
        <v>2467</v>
      </c>
      <c r="C436" s="122">
        <v>26748.2</v>
      </c>
      <c r="D436" s="122">
        <v>258581.1</v>
      </c>
      <c r="E436" s="122">
        <v>10.8</v>
      </c>
      <c r="F436" s="122">
        <v>10.3</v>
      </c>
      <c r="G436" s="122">
        <v>4210.3999999999996</v>
      </c>
      <c r="H436" s="122">
        <v>41978.5</v>
      </c>
      <c r="I436" s="122">
        <v>11</v>
      </c>
      <c r="J436" s="122">
        <v>10.9</v>
      </c>
    </row>
    <row r="437" spans="2:10" x14ac:dyDescent="0.2">
      <c r="B437" s="63" t="s">
        <v>2468</v>
      </c>
      <c r="C437" s="122">
        <v>27233</v>
      </c>
      <c r="D437" s="122">
        <v>285814</v>
      </c>
      <c r="E437" s="122">
        <v>10.9</v>
      </c>
      <c r="F437" s="122">
        <v>10.4</v>
      </c>
      <c r="G437" s="122">
        <v>4524</v>
      </c>
      <c r="H437" s="122">
        <v>46503</v>
      </c>
      <c r="I437" s="122">
        <v>11.2</v>
      </c>
      <c r="J437" s="122">
        <v>10.9</v>
      </c>
    </row>
    <row r="438" spans="2:10" x14ac:dyDescent="0.2">
      <c r="B438" s="63" t="s">
        <v>2469</v>
      </c>
      <c r="C438" s="122" t="s">
        <v>356</v>
      </c>
      <c r="D438" s="122" t="s">
        <v>356</v>
      </c>
      <c r="E438" s="122" t="s">
        <v>356</v>
      </c>
      <c r="F438" s="122" t="s">
        <v>356</v>
      </c>
      <c r="G438" s="122" t="s">
        <v>356</v>
      </c>
      <c r="H438" s="122" t="s">
        <v>356</v>
      </c>
      <c r="I438" s="122" t="s">
        <v>356</v>
      </c>
      <c r="J438" s="122" t="s">
        <v>356</v>
      </c>
    </row>
    <row r="439" spans="2:10" x14ac:dyDescent="0.2">
      <c r="B439" s="63" t="s">
        <v>2470</v>
      </c>
      <c r="C439" s="122" t="s">
        <v>356</v>
      </c>
      <c r="D439" s="122">
        <v>49457.9</v>
      </c>
      <c r="E439" s="122" t="s">
        <v>356</v>
      </c>
      <c r="F439" s="122">
        <v>9.1999999999999993</v>
      </c>
      <c r="G439" s="122" t="s">
        <v>356</v>
      </c>
      <c r="H439" s="122">
        <v>8501.7000000000007</v>
      </c>
      <c r="I439" s="122" t="s">
        <v>356</v>
      </c>
      <c r="J439" s="122">
        <v>11.8</v>
      </c>
    </row>
    <row r="440" spans="2:10" x14ac:dyDescent="0.2">
      <c r="B440" s="63" t="s">
        <v>2471</v>
      </c>
      <c r="C440" s="122">
        <v>23939.8</v>
      </c>
      <c r="D440" s="122">
        <v>73397.7</v>
      </c>
      <c r="E440" s="122">
        <v>10.7</v>
      </c>
      <c r="F440" s="122">
        <v>9.6999999999999993</v>
      </c>
      <c r="G440" s="122">
        <v>3923.9</v>
      </c>
      <c r="H440" s="122">
        <v>12425.6</v>
      </c>
      <c r="I440" s="122">
        <v>12.2</v>
      </c>
      <c r="J440" s="122">
        <v>11.9</v>
      </c>
    </row>
    <row r="441" spans="2:10" x14ac:dyDescent="0.2">
      <c r="B441" s="63" t="s">
        <v>2472</v>
      </c>
      <c r="C441" s="122">
        <v>23483.200000000001</v>
      </c>
      <c r="D441" s="122">
        <v>96880.9</v>
      </c>
      <c r="E441" s="122">
        <v>10.4</v>
      </c>
      <c r="F441" s="122">
        <v>9.9</v>
      </c>
      <c r="G441" s="122">
        <v>3795.3</v>
      </c>
      <c r="H441" s="122">
        <v>16220.9</v>
      </c>
      <c r="I441" s="122">
        <v>12.6</v>
      </c>
      <c r="J441" s="122">
        <v>12.1</v>
      </c>
    </row>
    <row r="442" spans="2:10" x14ac:dyDescent="0.2">
      <c r="B442" s="63" t="s">
        <v>2473</v>
      </c>
      <c r="C442" s="122">
        <v>25360.1</v>
      </c>
      <c r="D442" s="122">
        <v>122241</v>
      </c>
      <c r="E442" s="122">
        <v>10.4</v>
      </c>
      <c r="F442" s="122">
        <v>10</v>
      </c>
      <c r="G442" s="122">
        <v>4099.1000000000004</v>
      </c>
      <c r="H442" s="122">
        <v>20320</v>
      </c>
      <c r="I442" s="122">
        <v>12.7</v>
      </c>
      <c r="J442" s="122">
        <v>12.2</v>
      </c>
    </row>
    <row r="443" spans="2:10" x14ac:dyDescent="0.2">
      <c r="B443" s="63" t="s">
        <v>2474</v>
      </c>
      <c r="C443" s="122">
        <v>25544.799999999999</v>
      </c>
      <c r="D443" s="122">
        <v>147785.79999999999</v>
      </c>
      <c r="E443" s="122">
        <v>10.7</v>
      </c>
      <c r="F443" s="122">
        <v>10.1</v>
      </c>
      <c r="G443" s="122">
        <v>4262.8</v>
      </c>
      <c r="H443" s="122">
        <v>24582.799999999999</v>
      </c>
      <c r="I443" s="122">
        <v>12.9</v>
      </c>
      <c r="J443" s="122">
        <v>12.3</v>
      </c>
    </row>
    <row r="444" spans="2:10" x14ac:dyDescent="0.2">
      <c r="B444" s="63" t="s">
        <v>2475</v>
      </c>
      <c r="C444" s="122">
        <v>25473.5</v>
      </c>
      <c r="D444" s="122">
        <v>173259.4</v>
      </c>
      <c r="E444" s="122">
        <v>10.199999999999999</v>
      </c>
      <c r="F444" s="122">
        <v>10.1</v>
      </c>
      <c r="G444" s="122">
        <v>4136.3</v>
      </c>
      <c r="H444" s="122">
        <v>28719</v>
      </c>
      <c r="I444" s="122">
        <v>11.7</v>
      </c>
      <c r="J444" s="122">
        <v>12.2</v>
      </c>
    </row>
    <row r="445" spans="2:10" x14ac:dyDescent="0.2">
      <c r="B445" s="63" t="s">
        <v>2476</v>
      </c>
      <c r="C445" s="122">
        <v>26169.1</v>
      </c>
      <c r="D445" s="122">
        <v>199428.4</v>
      </c>
      <c r="E445" s="122">
        <v>9.9</v>
      </c>
      <c r="F445" s="122">
        <v>10.1</v>
      </c>
      <c r="G445" s="122">
        <v>4160.6000000000004</v>
      </c>
      <c r="H445" s="122">
        <v>32879.699999999997</v>
      </c>
      <c r="I445" s="122">
        <v>11.5</v>
      </c>
      <c r="J445" s="122">
        <v>12.1</v>
      </c>
    </row>
    <row r="446" spans="2:10" x14ac:dyDescent="0.2">
      <c r="B446" s="63" t="s">
        <v>2477</v>
      </c>
      <c r="C446" s="122">
        <v>26164.1</v>
      </c>
      <c r="D446" s="122">
        <v>225592.5</v>
      </c>
      <c r="E446" s="122">
        <v>10.1</v>
      </c>
      <c r="F446" s="122">
        <v>10.1</v>
      </c>
      <c r="G446" s="122">
        <v>4706.2</v>
      </c>
      <c r="H446" s="122">
        <v>37585.9</v>
      </c>
      <c r="I446" s="122">
        <v>11.5</v>
      </c>
      <c r="J446" s="122">
        <v>12.1</v>
      </c>
    </row>
    <row r="447" spans="2:10" x14ac:dyDescent="0.2">
      <c r="B447" s="63" t="s">
        <v>2478</v>
      </c>
      <c r="C447" s="122">
        <v>29536.6</v>
      </c>
      <c r="D447" s="122">
        <v>255129.1</v>
      </c>
      <c r="E447" s="122">
        <v>9.8000000000000007</v>
      </c>
      <c r="F447" s="122">
        <v>10</v>
      </c>
      <c r="G447" s="122">
        <v>4704.3</v>
      </c>
      <c r="H447" s="122">
        <v>42290.2</v>
      </c>
      <c r="I447" s="122">
        <v>11.3</v>
      </c>
      <c r="J447" s="122">
        <v>12</v>
      </c>
    </row>
    <row r="448" spans="2:10" x14ac:dyDescent="0.2">
      <c r="B448" s="63" t="s">
        <v>2479</v>
      </c>
      <c r="C448" s="122">
        <v>29407.1</v>
      </c>
      <c r="D448" s="122">
        <v>284536.09999999998</v>
      </c>
      <c r="E448" s="122">
        <v>9.9</v>
      </c>
      <c r="F448" s="122">
        <v>10</v>
      </c>
      <c r="G448" s="122">
        <v>4701.1000000000004</v>
      </c>
      <c r="H448" s="122">
        <v>46991.3</v>
      </c>
      <c r="I448" s="122">
        <v>11.7</v>
      </c>
      <c r="J448" s="122">
        <v>11.9</v>
      </c>
    </row>
    <row r="449" spans="2:18" x14ac:dyDescent="0.2">
      <c r="B449" s="63" t="s">
        <v>2480</v>
      </c>
      <c r="C449" s="122">
        <v>29753.5</v>
      </c>
      <c r="D449" s="122">
        <v>314289.7</v>
      </c>
      <c r="E449" s="122">
        <v>9.3000000000000007</v>
      </c>
      <c r="F449" s="122">
        <v>10</v>
      </c>
      <c r="G449" s="122">
        <v>4980.6000000000004</v>
      </c>
      <c r="H449" s="122">
        <v>51971.9</v>
      </c>
      <c r="I449" s="122">
        <v>10.1</v>
      </c>
      <c r="J449" s="122">
        <v>11.8</v>
      </c>
    </row>
    <row r="450" spans="2:18" x14ac:dyDescent="0.2">
      <c r="B450" s="63" t="s">
        <v>2481</v>
      </c>
      <c r="C450" s="122" t="s">
        <v>356</v>
      </c>
      <c r="D450" s="122" t="s">
        <v>356</v>
      </c>
      <c r="E450" s="122" t="s">
        <v>356</v>
      </c>
      <c r="F450" s="122" t="s">
        <v>356</v>
      </c>
      <c r="G450" s="122" t="s">
        <v>356</v>
      </c>
      <c r="H450" s="122" t="s">
        <v>356</v>
      </c>
      <c r="I450" s="122" t="s">
        <v>356</v>
      </c>
      <c r="J450" s="122" t="s">
        <v>356</v>
      </c>
    </row>
    <row r="451" spans="2:18" x14ac:dyDescent="0.2">
      <c r="B451" s="63" t="s">
        <v>2482</v>
      </c>
      <c r="C451" s="122" t="s">
        <v>356</v>
      </c>
      <c r="D451" s="122">
        <v>52046.2</v>
      </c>
      <c r="E451" s="122" t="s">
        <v>356</v>
      </c>
      <c r="F451" s="122">
        <v>9.6</v>
      </c>
      <c r="G451" s="122" t="s">
        <v>356</v>
      </c>
      <c r="H451" s="122">
        <v>9035.6</v>
      </c>
      <c r="I451" s="122" t="s">
        <v>356</v>
      </c>
      <c r="J451" s="122">
        <v>10.7</v>
      </c>
    </row>
    <row r="452" spans="2:18" x14ac:dyDescent="0.2">
      <c r="B452" s="63" t="s">
        <v>2483</v>
      </c>
      <c r="C452" s="122">
        <v>25050.3</v>
      </c>
      <c r="D452" s="122">
        <v>77096.5</v>
      </c>
      <c r="E452" s="122">
        <v>9.9</v>
      </c>
      <c r="F452" s="122">
        <v>9.6999999999999993</v>
      </c>
      <c r="G452" s="122">
        <v>4143.3999999999996</v>
      </c>
      <c r="H452" s="122">
        <v>13178.9</v>
      </c>
      <c r="I452" s="122">
        <v>10.9</v>
      </c>
      <c r="J452" s="122">
        <v>10.7</v>
      </c>
    </row>
    <row r="453" spans="2:18" x14ac:dyDescent="0.2">
      <c r="B453" s="63" t="s">
        <v>2484</v>
      </c>
      <c r="C453" s="122">
        <v>24527.7</v>
      </c>
      <c r="D453" s="122">
        <v>101624.2</v>
      </c>
      <c r="E453" s="122">
        <v>9.1999999999999993</v>
      </c>
      <c r="F453" s="122">
        <v>9.6</v>
      </c>
      <c r="G453" s="122">
        <v>4014.2</v>
      </c>
      <c r="H453" s="122">
        <v>17193.099999999999</v>
      </c>
      <c r="I453" s="122">
        <v>10.6</v>
      </c>
      <c r="J453" s="122">
        <v>10.7</v>
      </c>
    </row>
    <row r="454" spans="2:18" x14ac:dyDescent="0.2">
      <c r="B454" s="63" t="s">
        <v>2485</v>
      </c>
      <c r="C454" s="122">
        <v>26092.2</v>
      </c>
      <c r="D454" s="122">
        <v>127716.4</v>
      </c>
      <c r="E454" s="122">
        <v>8.3000000000000007</v>
      </c>
      <c r="F454" s="122">
        <v>9.3000000000000007</v>
      </c>
      <c r="G454" s="122">
        <v>4266.8999999999996</v>
      </c>
      <c r="H454" s="122">
        <v>21460</v>
      </c>
      <c r="I454" s="122">
        <v>9.6</v>
      </c>
      <c r="J454" s="122">
        <v>10.5</v>
      </c>
    </row>
    <row r="455" spans="2:18" x14ac:dyDescent="0.2">
      <c r="B455" s="63" t="s">
        <v>2486</v>
      </c>
      <c r="C455" s="122">
        <v>26374.9</v>
      </c>
      <c r="D455" s="122">
        <v>154091.29999999999</v>
      </c>
      <c r="E455" s="122">
        <v>8.8000000000000007</v>
      </c>
      <c r="F455" s="122">
        <v>9.1999999999999993</v>
      </c>
      <c r="G455" s="122">
        <v>4466.6000000000004</v>
      </c>
      <c r="H455" s="122">
        <v>25926.6</v>
      </c>
      <c r="I455" s="122">
        <v>10.4</v>
      </c>
      <c r="J455" s="122">
        <v>10.5</v>
      </c>
    </row>
    <row r="459" spans="2:18" x14ac:dyDescent="0.2">
      <c r="B459" s="15" t="s">
        <v>2500</v>
      </c>
    </row>
    <row r="460" spans="2:18" x14ac:dyDescent="0.2">
      <c r="B460" s="39" t="s">
        <v>893</v>
      </c>
      <c r="C460" s="39" t="s">
        <v>2509</v>
      </c>
      <c r="D460" s="39" t="s">
        <v>2510</v>
      </c>
      <c r="E460" s="39" t="s">
        <v>2492</v>
      </c>
      <c r="F460" s="39" t="s">
        <v>2493</v>
      </c>
      <c r="G460" s="39" t="s">
        <v>2511</v>
      </c>
      <c r="H460" s="39" t="s">
        <v>2512</v>
      </c>
      <c r="I460" s="39" t="s">
        <v>2494</v>
      </c>
      <c r="J460" s="39" t="s">
        <v>2495</v>
      </c>
      <c r="K460" s="39" t="s">
        <v>2513</v>
      </c>
      <c r="L460" s="39" t="s">
        <v>2514</v>
      </c>
      <c r="M460" s="39" t="s">
        <v>2496</v>
      </c>
      <c r="N460" s="39" t="s">
        <v>2497</v>
      </c>
      <c r="O460" s="39" t="s">
        <v>2515</v>
      </c>
      <c r="P460" s="39" t="s">
        <v>2516</v>
      </c>
      <c r="Q460" s="39" t="s">
        <v>2498</v>
      </c>
      <c r="R460" s="39" t="s">
        <v>2499</v>
      </c>
    </row>
    <row r="461" spans="2:18" x14ac:dyDescent="0.2">
      <c r="B461" s="63" t="s">
        <v>2385</v>
      </c>
      <c r="C461" s="122">
        <v>1425.6</v>
      </c>
      <c r="D461" s="122">
        <v>1425.6</v>
      </c>
      <c r="E461" s="122">
        <v>13.7</v>
      </c>
      <c r="F461" s="122">
        <v>13.7</v>
      </c>
      <c r="G461" s="122" t="s">
        <v>356</v>
      </c>
      <c r="H461" s="122" t="s">
        <v>356</v>
      </c>
      <c r="I461" s="122" t="s">
        <v>356</v>
      </c>
      <c r="J461" s="122" t="s">
        <v>356</v>
      </c>
      <c r="K461" s="122">
        <v>11292.5</v>
      </c>
      <c r="L461" s="122">
        <v>11292.5</v>
      </c>
      <c r="M461" s="122">
        <v>14.1</v>
      </c>
      <c r="N461" s="122">
        <v>14.1</v>
      </c>
      <c r="O461" s="122">
        <v>4487.7</v>
      </c>
      <c r="P461" s="122">
        <v>4487.7</v>
      </c>
      <c r="Q461" s="122">
        <v>21</v>
      </c>
      <c r="R461" s="122">
        <v>21</v>
      </c>
    </row>
    <row r="462" spans="2:18" x14ac:dyDescent="0.2">
      <c r="B462" s="63" t="s">
        <v>2386</v>
      </c>
      <c r="C462" s="122">
        <v>1380.8</v>
      </c>
      <c r="D462" s="122">
        <v>2806.4</v>
      </c>
      <c r="E462" s="122">
        <v>21.2</v>
      </c>
      <c r="F462" s="122">
        <v>17.3</v>
      </c>
      <c r="G462" s="122" t="s">
        <v>356</v>
      </c>
      <c r="H462" s="122" t="s">
        <v>356</v>
      </c>
      <c r="I462" s="122" t="s">
        <v>356</v>
      </c>
      <c r="J462" s="122" t="s">
        <v>356</v>
      </c>
      <c r="K462" s="122">
        <v>10953.4</v>
      </c>
      <c r="L462" s="122">
        <v>22245.9</v>
      </c>
      <c r="M462" s="122">
        <v>22.2</v>
      </c>
      <c r="N462" s="122">
        <v>17.899999999999999</v>
      </c>
      <c r="O462" s="122">
        <v>4223.3</v>
      </c>
      <c r="P462" s="122">
        <v>8710.5</v>
      </c>
      <c r="Q462" s="122">
        <v>39.299999999999997</v>
      </c>
      <c r="R462" s="122">
        <v>29.2</v>
      </c>
    </row>
    <row r="463" spans="2:18" x14ac:dyDescent="0.2">
      <c r="B463" s="63" t="s">
        <v>2387</v>
      </c>
      <c r="C463" s="122">
        <v>1270.8</v>
      </c>
      <c r="D463" s="122">
        <v>4077.2</v>
      </c>
      <c r="E463" s="122">
        <v>15.3</v>
      </c>
      <c r="F463" s="122">
        <v>16.7</v>
      </c>
      <c r="G463" s="122" t="s">
        <v>356</v>
      </c>
      <c r="H463" s="122" t="s">
        <v>356</v>
      </c>
      <c r="I463" s="122" t="s">
        <v>356</v>
      </c>
      <c r="J463" s="122" t="s">
        <v>356</v>
      </c>
      <c r="K463" s="122">
        <v>10050.9</v>
      </c>
      <c r="L463" s="122">
        <v>32296.799999999999</v>
      </c>
      <c r="M463" s="122">
        <v>18.399999999999999</v>
      </c>
      <c r="N463" s="122">
        <v>18.100000000000001</v>
      </c>
      <c r="O463" s="122">
        <v>4162.8999999999996</v>
      </c>
      <c r="P463" s="122">
        <v>12877.2</v>
      </c>
      <c r="Q463" s="122">
        <v>30.4</v>
      </c>
      <c r="R463" s="122">
        <v>29.6</v>
      </c>
    </row>
    <row r="464" spans="2:18" x14ac:dyDescent="0.2">
      <c r="B464" s="63" t="s">
        <v>2388</v>
      </c>
      <c r="C464" s="122">
        <v>1265.4000000000001</v>
      </c>
      <c r="D464" s="122">
        <v>5342.6</v>
      </c>
      <c r="E464" s="122">
        <v>17</v>
      </c>
      <c r="F464" s="122">
        <v>16.7</v>
      </c>
      <c r="G464" s="122" t="s">
        <v>356</v>
      </c>
      <c r="H464" s="122" t="s">
        <v>356</v>
      </c>
      <c r="I464" s="122" t="s">
        <v>356</v>
      </c>
      <c r="J464" s="122" t="s">
        <v>356</v>
      </c>
      <c r="K464" s="122">
        <v>10245</v>
      </c>
      <c r="L464" s="122">
        <v>42541.8</v>
      </c>
      <c r="M464" s="122">
        <v>18.7</v>
      </c>
      <c r="N464" s="122">
        <v>18.2</v>
      </c>
      <c r="O464" s="122">
        <v>4293</v>
      </c>
      <c r="P464" s="122">
        <v>17168.3</v>
      </c>
      <c r="Q464" s="122">
        <v>31.3</v>
      </c>
      <c r="R464" s="122">
        <v>30</v>
      </c>
    </row>
    <row r="465" spans="2:18" x14ac:dyDescent="0.2">
      <c r="B465" s="63" t="s">
        <v>2389</v>
      </c>
      <c r="C465" s="122">
        <v>1433.7</v>
      </c>
      <c r="D465" s="122">
        <v>6776.3</v>
      </c>
      <c r="E465" s="122">
        <v>16.7</v>
      </c>
      <c r="F465" s="122">
        <v>16.7</v>
      </c>
      <c r="G465" s="122" t="s">
        <v>356</v>
      </c>
      <c r="H465" s="122" t="s">
        <v>356</v>
      </c>
      <c r="I465" s="122" t="s">
        <v>356</v>
      </c>
      <c r="J465" s="122" t="s">
        <v>356</v>
      </c>
      <c r="K465" s="122">
        <v>11021.4</v>
      </c>
      <c r="L465" s="122">
        <v>53563.199999999997</v>
      </c>
      <c r="M465" s="122">
        <v>18.899999999999999</v>
      </c>
      <c r="N465" s="122">
        <v>18.399999999999999</v>
      </c>
      <c r="O465" s="122">
        <v>4668.5</v>
      </c>
      <c r="P465" s="122">
        <v>21836.2</v>
      </c>
      <c r="Q465" s="122">
        <v>31.1</v>
      </c>
      <c r="R465" s="122">
        <v>30.2</v>
      </c>
    </row>
    <row r="466" spans="2:18" x14ac:dyDescent="0.2">
      <c r="B466" s="63" t="s">
        <v>2390</v>
      </c>
      <c r="C466" s="122">
        <v>1404.6</v>
      </c>
      <c r="D466" s="122">
        <v>8180.9</v>
      </c>
      <c r="E466" s="122">
        <v>17.7</v>
      </c>
      <c r="F466" s="122">
        <v>16.899999999999999</v>
      </c>
      <c r="G466" s="122" t="s">
        <v>356</v>
      </c>
      <c r="H466" s="122" t="s">
        <v>356</v>
      </c>
      <c r="I466" s="122" t="s">
        <v>356</v>
      </c>
      <c r="J466" s="122" t="s">
        <v>356</v>
      </c>
      <c r="K466" s="122">
        <v>10925.3</v>
      </c>
      <c r="L466" s="122">
        <v>64488.5</v>
      </c>
      <c r="M466" s="122">
        <v>18.399999999999999</v>
      </c>
      <c r="N466" s="122">
        <v>18.399999999999999</v>
      </c>
      <c r="O466" s="122">
        <v>4569.5</v>
      </c>
      <c r="P466" s="122">
        <v>26464.799999999999</v>
      </c>
      <c r="Q466" s="122">
        <v>28.3</v>
      </c>
      <c r="R466" s="122">
        <v>30</v>
      </c>
    </row>
    <row r="467" spans="2:18" x14ac:dyDescent="0.2">
      <c r="B467" s="63" t="s">
        <v>2391</v>
      </c>
      <c r="C467" s="122">
        <v>1414.3</v>
      </c>
      <c r="D467" s="122">
        <v>9595.2000000000007</v>
      </c>
      <c r="E467" s="122">
        <v>18.2</v>
      </c>
      <c r="F467" s="122">
        <v>17.100000000000001</v>
      </c>
      <c r="G467" s="122" t="s">
        <v>356</v>
      </c>
      <c r="H467" s="122" t="s">
        <v>356</v>
      </c>
      <c r="I467" s="122" t="s">
        <v>356</v>
      </c>
      <c r="J467" s="122" t="s">
        <v>356</v>
      </c>
      <c r="K467" s="122">
        <v>10838.5</v>
      </c>
      <c r="L467" s="122">
        <v>75327</v>
      </c>
      <c r="M467" s="122">
        <v>17.899999999999999</v>
      </c>
      <c r="N467" s="122">
        <v>18.3</v>
      </c>
      <c r="O467" s="122">
        <v>4551.5</v>
      </c>
      <c r="P467" s="122">
        <v>31004.7</v>
      </c>
      <c r="Q467" s="122">
        <v>26</v>
      </c>
      <c r="R467" s="122">
        <v>29.4</v>
      </c>
    </row>
    <row r="468" spans="2:18" x14ac:dyDescent="0.2">
      <c r="B468" s="63" t="s">
        <v>2392</v>
      </c>
      <c r="C468" s="122">
        <v>1470.5</v>
      </c>
      <c r="D468" s="122">
        <v>11065.7</v>
      </c>
      <c r="E468" s="122">
        <v>18.8</v>
      </c>
      <c r="F468" s="122">
        <v>17.3</v>
      </c>
      <c r="G468" s="122" t="s">
        <v>356</v>
      </c>
      <c r="H468" s="122" t="s">
        <v>356</v>
      </c>
      <c r="I468" s="122" t="s">
        <v>356</v>
      </c>
      <c r="J468" s="122" t="s">
        <v>356</v>
      </c>
      <c r="K468" s="122">
        <v>11099.3</v>
      </c>
      <c r="L468" s="122">
        <v>86426.3</v>
      </c>
      <c r="M468" s="122">
        <v>18.399999999999999</v>
      </c>
      <c r="N468" s="122">
        <v>18.3</v>
      </c>
      <c r="O468" s="122">
        <v>4739.2</v>
      </c>
      <c r="P468" s="122">
        <v>35757.599999999999</v>
      </c>
      <c r="Q468" s="122">
        <v>28.1</v>
      </c>
      <c r="R468" s="122">
        <v>29.3</v>
      </c>
    </row>
    <row r="469" spans="2:18" x14ac:dyDescent="0.2">
      <c r="B469" s="63" t="s">
        <v>2393</v>
      </c>
      <c r="C469" s="122">
        <v>1566</v>
      </c>
      <c r="D469" s="122">
        <v>12631.7</v>
      </c>
      <c r="E469" s="122">
        <v>19.8</v>
      </c>
      <c r="F469" s="122">
        <v>17.600000000000001</v>
      </c>
      <c r="G469" s="122" t="s">
        <v>356</v>
      </c>
      <c r="H469" s="122" t="s">
        <v>356</v>
      </c>
      <c r="I469" s="122" t="s">
        <v>356</v>
      </c>
      <c r="J469" s="122" t="s">
        <v>356</v>
      </c>
      <c r="K469" s="122">
        <v>11970.5</v>
      </c>
      <c r="L469" s="122">
        <v>98396.800000000003</v>
      </c>
      <c r="M469" s="122">
        <v>18.7</v>
      </c>
      <c r="N469" s="122">
        <v>18.399999999999999</v>
      </c>
      <c r="O469" s="122">
        <v>5155.6000000000004</v>
      </c>
      <c r="P469" s="122">
        <v>40945.199999999997</v>
      </c>
      <c r="Q469" s="122">
        <v>29.3</v>
      </c>
      <c r="R469" s="122">
        <v>29.3</v>
      </c>
    </row>
    <row r="470" spans="2:18" x14ac:dyDescent="0.2">
      <c r="B470" s="63" t="s">
        <v>2394</v>
      </c>
      <c r="C470" s="122">
        <v>1680.7</v>
      </c>
      <c r="D470" s="122">
        <v>14312.4</v>
      </c>
      <c r="E470" s="122">
        <v>19.399999999999999</v>
      </c>
      <c r="F470" s="122">
        <v>17.8</v>
      </c>
      <c r="G470" s="122" t="s">
        <v>356</v>
      </c>
      <c r="H470" s="122" t="s">
        <v>356</v>
      </c>
      <c r="I470" s="122" t="s">
        <v>356</v>
      </c>
      <c r="J470" s="122" t="s">
        <v>356</v>
      </c>
      <c r="K470" s="122">
        <v>12604.1</v>
      </c>
      <c r="L470" s="122">
        <v>111000.9</v>
      </c>
      <c r="M470" s="122">
        <v>18.5</v>
      </c>
      <c r="N470" s="122">
        <v>18.399999999999999</v>
      </c>
      <c r="O470" s="122">
        <v>5382.1</v>
      </c>
      <c r="P470" s="122">
        <v>46330.8</v>
      </c>
      <c r="Q470" s="122">
        <v>29.6</v>
      </c>
      <c r="R470" s="122">
        <v>29.3</v>
      </c>
    </row>
    <row r="471" spans="2:18" x14ac:dyDescent="0.2">
      <c r="B471" s="63" t="s">
        <v>2395</v>
      </c>
      <c r="C471" s="122">
        <v>1601.2</v>
      </c>
      <c r="D471" s="122">
        <v>15913.6</v>
      </c>
      <c r="E471" s="122">
        <v>19.600000000000001</v>
      </c>
      <c r="F471" s="122">
        <v>18</v>
      </c>
      <c r="G471" s="122" t="s">
        <v>356</v>
      </c>
      <c r="H471" s="122" t="s">
        <v>356</v>
      </c>
      <c r="I471" s="122" t="s">
        <v>356</v>
      </c>
      <c r="J471" s="122" t="s">
        <v>356</v>
      </c>
      <c r="K471" s="122">
        <v>12309.7</v>
      </c>
      <c r="L471" s="122">
        <v>123310.6</v>
      </c>
      <c r="M471" s="122">
        <v>18.600000000000001</v>
      </c>
      <c r="N471" s="122">
        <v>18.399999999999999</v>
      </c>
      <c r="O471" s="122">
        <v>5400.3</v>
      </c>
      <c r="P471" s="122">
        <v>51731</v>
      </c>
      <c r="Q471" s="122">
        <v>30.7</v>
      </c>
      <c r="R471" s="122">
        <v>29.5</v>
      </c>
    </row>
    <row r="472" spans="2:18" x14ac:dyDescent="0.2">
      <c r="B472" s="63" t="s">
        <v>2396</v>
      </c>
      <c r="C472" s="122">
        <v>1721.9</v>
      </c>
      <c r="D472" s="122">
        <v>17635.5</v>
      </c>
      <c r="E472" s="122">
        <v>18.3</v>
      </c>
      <c r="F472" s="122">
        <v>18</v>
      </c>
      <c r="G472" s="122" t="s">
        <v>356</v>
      </c>
      <c r="H472" s="122" t="s">
        <v>356</v>
      </c>
      <c r="I472" s="122" t="s">
        <v>356</v>
      </c>
      <c r="J472" s="122" t="s">
        <v>356</v>
      </c>
      <c r="K472" s="122">
        <v>13607.6</v>
      </c>
      <c r="L472" s="122">
        <v>136918.20000000001</v>
      </c>
      <c r="M472" s="122">
        <v>19.3</v>
      </c>
      <c r="N472" s="122">
        <v>18.5</v>
      </c>
      <c r="O472" s="122">
        <v>6324.7</v>
      </c>
      <c r="P472" s="122">
        <v>58055.7</v>
      </c>
      <c r="Q472" s="122">
        <v>33</v>
      </c>
      <c r="R472" s="122">
        <v>29.9</v>
      </c>
    </row>
    <row r="473" spans="2:18" x14ac:dyDescent="0.2">
      <c r="B473" s="63" t="s">
        <v>2397</v>
      </c>
      <c r="C473" s="122">
        <v>1686.8</v>
      </c>
      <c r="D473" s="122">
        <v>1686.8</v>
      </c>
      <c r="E473" s="122">
        <v>18.3</v>
      </c>
      <c r="F473" s="122">
        <v>18.3</v>
      </c>
      <c r="G473" s="122">
        <v>689</v>
      </c>
      <c r="H473" s="122" t="s">
        <v>356</v>
      </c>
      <c r="I473" s="122">
        <v>24.4</v>
      </c>
      <c r="J473" s="122" t="s">
        <v>356</v>
      </c>
      <c r="K473" s="122">
        <v>13562.2</v>
      </c>
      <c r="L473" s="122">
        <v>13562.2</v>
      </c>
      <c r="M473" s="122">
        <v>20.100000000000001</v>
      </c>
      <c r="N473" s="122">
        <v>20.100000000000001</v>
      </c>
      <c r="O473" s="122">
        <v>6253.5</v>
      </c>
      <c r="P473" s="122">
        <v>6253.5</v>
      </c>
      <c r="Q473" s="122">
        <v>28.1</v>
      </c>
      <c r="R473" s="122">
        <v>28.4</v>
      </c>
    </row>
    <row r="474" spans="2:18" x14ac:dyDescent="0.2">
      <c r="B474" s="63" t="s">
        <v>2398</v>
      </c>
      <c r="C474" s="122">
        <v>1554.5</v>
      </c>
      <c r="D474" s="122">
        <v>3241.3</v>
      </c>
      <c r="E474" s="122">
        <v>12.6</v>
      </c>
      <c r="F474" s="122">
        <v>15.5</v>
      </c>
      <c r="G474" s="122">
        <v>473.6</v>
      </c>
      <c r="H474" s="122">
        <v>983</v>
      </c>
      <c r="I474" s="122">
        <v>12.7</v>
      </c>
      <c r="J474" s="122">
        <v>18.5</v>
      </c>
      <c r="K474" s="122">
        <v>12214.6</v>
      </c>
      <c r="L474" s="122">
        <v>25776.799999999999</v>
      </c>
      <c r="M474" s="122">
        <v>11.5</v>
      </c>
      <c r="N474" s="122">
        <v>15.9</v>
      </c>
      <c r="O474" s="122">
        <v>5307.5</v>
      </c>
      <c r="P474" s="122">
        <v>11740.5</v>
      </c>
      <c r="Q474" s="122">
        <v>13</v>
      </c>
      <c r="R474" s="122">
        <v>20.9</v>
      </c>
    </row>
    <row r="475" spans="2:18" x14ac:dyDescent="0.2">
      <c r="B475" s="63" t="s">
        <v>2399</v>
      </c>
      <c r="C475" s="122">
        <v>1506</v>
      </c>
      <c r="D475" s="122">
        <v>4782.5</v>
      </c>
      <c r="E475" s="122">
        <v>15</v>
      </c>
      <c r="F475" s="122">
        <v>15.3</v>
      </c>
      <c r="G475" s="122">
        <v>472.6</v>
      </c>
      <c r="H475" s="122">
        <v>1452.6</v>
      </c>
      <c r="I475" s="122">
        <v>17.600000000000001</v>
      </c>
      <c r="J475" s="122">
        <v>18</v>
      </c>
      <c r="K475" s="122">
        <v>12082</v>
      </c>
      <c r="L475" s="122">
        <v>38139.300000000003</v>
      </c>
      <c r="M475" s="122">
        <v>17.7</v>
      </c>
      <c r="N475" s="122">
        <v>16.5</v>
      </c>
      <c r="O475" s="122">
        <v>5850.6</v>
      </c>
      <c r="P475" s="122">
        <v>17586.900000000001</v>
      </c>
      <c r="Q475" s="122">
        <v>25.3</v>
      </c>
      <c r="R475" s="122">
        <v>23</v>
      </c>
    </row>
    <row r="476" spans="2:18" x14ac:dyDescent="0.2">
      <c r="B476" s="63" t="s">
        <v>2400</v>
      </c>
      <c r="C476" s="122">
        <v>1496.7</v>
      </c>
      <c r="D476" s="122">
        <v>6279.2</v>
      </c>
      <c r="E476" s="122">
        <v>16.7</v>
      </c>
      <c r="F476" s="122">
        <v>15.7</v>
      </c>
      <c r="G476" s="122">
        <v>464.5</v>
      </c>
      <c r="H476" s="122">
        <v>1917</v>
      </c>
      <c r="I476" s="122">
        <v>18</v>
      </c>
      <c r="J476" s="122">
        <v>18</v>
      </c>
      <c r="K476" s="122">
        <v>12152.3</v>
      </c>
      <c r="L476" s="122">
        <v>50291.6</v>
      </c>
      <c r="M476" s="122">
        <v>17.2</v>
      </c>
      <c r="N476" s="122">
        <v>16.600000000000001</v>
      </c>
      <c r="O476" s="122">
        <v>5953.7</v>
      </c>
      <c r="P476" s="122">
        <v>23517</v>
      </c>
      <c r="Q476" s="122">
        <v>23.8</v>
      </c>
      <c r="R476" s="122">
        <v>23.4</v>
      </c>
    </row>
    <row r="477" spans="2:18" x14ac:dyDescent="0.2">
      <c r="B477" s="63" t="s">
        <v>2401</v>
      </c>
      <c r="C477" s="122">
        <v>1639.4</v>
      </c>
      <c r="D477" s="122">
        <v>7918.6</v>
      </c>
      <c r="E477" s="122">
        <v>17.100000000000001</v>
      </c>
      <c r="F477" s="122">
        <v>16</v>
      </c>
      <c r="G477" s="122">
        <v>496.3</v>
      </c>
      <c r="H477" s="122">
        <v>2412.8000000000002</v>
      </c>
      <c r="I477" s="122">
        <v>18.3</v>
      </c>
      <c r="J477" s="122">
        <v>18</v>
      </c>
      <c r="K477" s="122">
        <v>13057.4</v>
      </c>
      <c r="L477" s="122">
        <v>63349</v>
      </c>
      <c r="M477" s="122">
        <v>16.899999999999999</v>
      </c>
      <c r="N477" s="122">
        <v>16.7</v>
      </c>
      <c r="O477" s="122">
        <v>6291.1</v>
      </c>
      <c r="P477" s="122">
        <v>29809</v>
      </c>
      <c r="Q477" s="122">
        <v>23</v>
      </c>
      <c r="R477" s="122">
        <v>23.3</v>
      </c>
    </row>
    <row r="478" spans="2:18" x14ac:dyDescent="0.2">
      <c r="B478" s="63" t="s">
        <v>2402</v>
      </c>
      <c r="C478" s="122">
        <v>1660.7</v>
      </c>
      <c r="D478" s="122">
        <v>9579.2999999999993</v>
      </c>
      <c r="E478" s="122">
        <v>17.5</v>
      </c>
      <c r="F478" s="122">
        <v>16.2</v>
      </c>
      <c r="G478" s="122">
        <v>513.1</v>
      </c>
      <c r="H478" s="122">
        <v>2926.3</v>
      </c>
      <c r="I478" s="122">
        <v>20.399999999999999</v>
      </c>
      <c r="J478" s="122">
        <v>18.399999999999999</v>
      </c>
      <c r="K478" s="122">
        <v>12904.4</v>
      </c>
      <c r="L478" s="122">
        <v>76253.399999999994</v>
      </c>
      <c r="M478" s="122">
        <v>17.7</v>
      </c>
      <c r="N478" s="122">
        <v>16.899999999999999</v>
      </c>
      <c r="O478" s="122">
        <v>6320.9</v>
      </c>
      <c r="P478" s="122">
        <v>36107.9</v>
      </c>
      <c r="Q478" s="122">
        <v>25.8</v>
      </c>
      <c r="R478" s="122">
        <v>24.2</v>
      </c>
    </row>
    <row r="479" spans="2:18" x14ac:dyDescent="0.2">
      <c r="B479" s="63" t="s">
        <v>2403</v>
      </c>
      <c r="C479" s="122">
        <v>1627.1</v>
      </c>
      <c r="D479" s="122">
        <v>11206.4</v>
      </c>
      <c r="E479" s="122">
        <v>17.100000000000001</v>
      </c>
      <c r="F479" s="122">
        <v>16.3</v>
      </c>
      <c r="G479" s="122">
        <v>519</v>
      </c>
      <c r="H479" s="122">
        <v>3445.2</v>
      </c>
      <c r="I479" s="122">
        <v>19.5</v>
      </c>
      <c r="J479" s="122">
        <v>18.600000000000001</v>
      </c>
      <c r="K479" s="122">
        <v>12780.9</v>
      </c>
      <c r="L479" s="122">
        <v>89034.3</v>
      </c>
      <c r="M479" s="122">
        <v>17.2</v>
      </c>
      <c r="N479" s="122">
        <v>16.899999999999999</v>
      </c>
      <c r="O479" s="122">
        <v>6170.6</v>
      </c>
      <c r="P479" s="122">
        <v>42276.6</v>
      </c>
      <c r="Q479" s="122">
        <v>23.6</v>
      </c>
      <c r="R479" s="122">
        <v>24.1</v>
      </c>
    </row>
    <row r="480" spans="2:18" x14ac:dyDescent="0.2">
      <c r="B480" s="63" t="s">
        <v>2404</v>
      </c>
      <c r="C480" s="122">
        <v>1716.6</v>
      </c>
      <c r="D480" s="122">
        <v>12923</v>
      </c>
      <c r="E480" s="122">
        <v>16.7</v>
      </c>
      <c r="F480" s="122">
        <v>16.399999999999999</v>
      </c>
      <c r="G480" s="122">
        <v>538.70000000000005</v>
      </c>
      <c r="H480" s="122">
        <v>3976.5</v>
      </c>
      <c r="I480" s="122">
        <v>17.7</v>
      </c>
      <c r="J480" s="122">
        <v>18.5</v>
      </c>
      <c r="K480" s="122">
        <v>12988.4</v>
      </c>
      <c r="L480" s="122">
        <v>102022.7</v>
      </c>
      <c r="M480" s="122">
        <v>17</v>
      </c>
      <c r="N480" s="122">
        <v>16.899999999999999</v>
      </c>
      <c r="O480" s="122">
        <v>6363.5</v>
      </c>
      <c r="P480" s="122">
        <v>48637.4</v>
      </c>
      <c r="Q480" s="122">
        <v>22.5</v>
      </c>
      <c r="R480" s="122">
        <v>23.9</v>
      </c>
    </row>
    <row r="481" spans="2:18" x14ac:dyDescent="0.2">
      <c r="B481" s="63" t="s">
        <v>2405</v>
      </c>
      <c r="C481" s="122">
        <v>1814.1</v>
      </c>
      <c r="D481" s="122">
        <v>14737.1</v>
      </c>
      <c r="E481" s="122">
        <v>17.100000000000001</v>
      </c>
      <c r="F481" s="122">
        <v>16.5</v>
      </c>
      <c r="G481" s="122">
        <v>573.6</v>
      </c>
      <c r="H481" s="122">
        <v>4558.7</v>
      </c>
      <c r="I481" s="122">
        <v>19.7</v>
      </c>
      <c r="J481" s="122">
        <v>18.8</v>
      </c>
      <c r="K481" s="122">
        <v>14051</v>
      </c>
      <c r="L481" s="122">
        <v>116073.7</v>
      </c>
      <c r="M481" s="122">
        <v>17.8</v>
      </c>
      <c r="N481" s="122">
        <v>17</v>
      </c>
      <c r="O481" s="122">
        <v>6976</v>
      </c>
      <c r="P481" s="122">
        <v>55606.7</v>
      </c>
      <c r="Q481" s="122">
        <v>25.1</v>
      </c>
      <c r="R481" s="122">
        <v>24.3</v>
      </c>
    </row>
    <row r="482" spans="2:18" x14ac:dyDescent="0.2">
      <c r="B482" s="63" t="s">
        <v>2406</v>
      </c>
      <c r="C482" s="122">
        <v>1944.8</v>
      </c>
      <c r="D482" s="122">
        <v>16681.900000000001</v>
      </c>
      <c r="E482" s="122">
        <v>17.100000000000001</v>
      </c>
      <c r="F482" s="122">
        <v>16.5</v>
      </c>
      <c r="G482" s="122">
        <v>601.29999999999995</v>
      </c>
      <c r="H482" s="122">
        <v>5159.8999999999996</v>
      </c>
      <c r="I482" s="122">
        <v>19.2</v>
      </c>
      <c r="J482" s="122">
        <v>18.8</v>
      </c>
      <c r="K482" s="122">
        <v>14601.6</v>
      </c>
      <c r="L482" s="122">
        <v>130675.3</v>
      </c>
      <c r="M482" s="122">
        <v>17.3</v>
      </c>
      <c r="N482" s="122">
        <v>17.100000000000001</v>
      </c>
      <c r="O482" s="122">
        <v>7027.3</v>
      </c>
      <c r="P482" s="122">
        <v>62631.8</v>
      </c>
      <c r="Q482" s="122">
        <v>21.5</v>
      </c>
      <c r="R482" s="122">
        <v>23.4</v>
      </c>
    </row>
    <row r="483" spans="2:18" x14ac:dyDescent="0.2">
      <c r="B483" s="63" t="s">
        <v>2407</v>
      </c>
      <c r="C483" s="122">
        <v>1864.8</v>
      </c>
      <c r="D483" s="122">
        <v>18546.7</v>
      </c>
      <c r="E483" s="122">
        <v>17.7</v>
      </c>
      <c r="F483" s="122">
        <v>16.7</v>
      </c>
      <c r="G483" s="122">
        <v>606.4</v>
      </c>
      <c r="H483" s="122">
        <v>5766.5</v>
      </c>
      <c r="I483" s="122">
        <v>22.6</v>
      </c>
      <c r="J483" s="122">
        <v>19.2</v>
      </c>
      <c r="K483" s="122">
        <v>14264.1</v>
      </c>
      <c r="L483" s="122">
        <v>144939.4</v>
      </c>
      <c r="M483" s="122">
        <v>17.2</v>
      </c>
      <c r="N483" s="122">
        <v>17.100000000000001</v>
      </c>
      <c r="O483" s="122">
        <v>7138.4</v>
      </c>
      <c r="P483" s="122">
        <v>69781</v>
      </c>
      <c r="Q483" s="122">
        <v>21.4</v>
      </c>
      <c r="R483" s="122">
        <v>23.2</v>
      </c>
    </row>
    <row r="484" spans="2:18" x14ac:dyDescent="0.2">
      <c r="B484" s="63" t="s">
        <v>2408</v>
      </c>
      <c r="C484" s="122">
        <v>1996.6</v>
      </c>
      <c r="D484" s="122">
        <v>20543.3</v>
      </c>
      <c r="E484" s="122">
        <v>18.600000000000001</v>
      </c>
      <c r="F484" s="122">
        <v>16.899999999999999</v>
      </c>
      <c r="G484" s="122">
        <v>672.5</v>
      </c>
      <c r="H484" s="122">
        <v>6444.8</v>
      </c>
      <c r="I484" s="122">
        <v>24.7</v>
      </c>
      <c r="J484" s="122">
        <v>19.7</v>
      </c>
      <c r="K484" s="122">
        <v>15743.1</v>
      </c>
      <c r="L484" s="122">
        <v>160682.5</v>
      </c>
      <c r="M484" s="122">
        <v>18.100000000000001</v>
      </c>
      <c r="N484" s="122">
        <v>17.2</v>
      </c>
      <c r="O484" s="122">
        <v>8380.9</v>
      </c>
      <c r="P484" s="122">
        <v>78163.8</v>
      </c>
      <c r="Q484" s="122">
        <v>23.1</v>
      </c>
      <c r="R484" s="122">
        <v>23.2</v>
      </c>
    </row>
    <row r="485" spans="2:18" x14ac:dyDescent="0.2">
      <c r="B485" s="63" t="s">
        <v>2409</v>
      </c>
      <c r="C485" s="122" t="s">
        <v>356</v>
      </c>
      <c r="D485" s="122" t="s">
        <v>356</v>
      </c>
      <c r="E485" s="122" t="s">
        <v>356</v>
      </c>
      <c r="F485" s="122" t="s">
        <v>356</v>
      </c>
      <c r="G485" s="122" t="s">
        <v>356</v>
      </c>
      <c r="H485" s="122" t="s">
        <v>356</v>
      </c>
      <c r="I485" s="122" t="s">
        <v>356</v>
      </c>
      <c r="J485" s="122" t="s">
        <v>356</v>
      </c>
      <c r="K485" s="122" t="s">
        <v>356</v>
      </c>
      <c r="L485" s="122" t="s">
        <v>356</v>
      </c>
      <c r="M485" s="122" t="s">
        <v>356</v>
      </c>
      <c r="N485" s="122" t="s">
        <v>356</v>
      </c>
      <c r="O485" s="122" t="s">
        <v>356</v>
      </c>
      <c r="P485" s="122" t="s">
        <v>356</v>
      </c>
      <c r="Q485" s="122" t="s">
        <v>356</v>
      </c>
      <c r="R485" s="122" t="s">
        <v>356</v>
      </c>
    </row>
    <row r="486" spans="2:18" x14ac:dyDescent="0.2">
      <c r="B486" s="63" t="s">
        <v>2410</v>
      </c>
      <c r="C486" s="122" t="s">
        <v>356</v>
      </c>
      <c r="D486" s="122">
        <v>3717.3</v>
      </c>
      <c r="E486" s="122" t="s">
        <v>356</v>
      </c>
      <c r="F486" s="122">
        <v>13.3</v>
      </c>
      <c r="G486" s="122" t="s">
        <v>356</v>
      </c>
      <c r="H486" s="122">
        <v>1184.3</v>
      </c>
      <c r="I486" s="122" t="s">
        <v>356</v>
      </c>
      <c r="J486" s="122">
        <v>14</v>
      </c>
      <c r="K486" s="122" t="s">
        <v>356</v>
      </c>
      <c r="L486" s="122">
        <v>29951.3</v>
      </c>
      <c r="M486" s="122" t="s">
        <v>356</v>
      </c>
      <c r="N486" s="122">
        <v>14.9</v>
      </c>
      <c r="O486" s="122" t="s">
        <v>356</v>
      </c>
      <c r="P486" s="122">
        <v>14054</v>
      </c>
      <c r="Q486" s="122" t="s">
        <v>356</v>
      </c>
      <c r="R486" s="122">
        <v>15</v>
      </c>
    </row>
    <row r="487" spans="2:18" x14ac:dyDescent="0.2">
      <c r="B487" s="63" t="s">
        <v>2411</v>
      </c>
      <c r="C487" s="122">
        <v>1709.6</v>
      </c>
      <c r="D487" s="122">
        <v>5426.9</v>
      </c>
      <c r="E487" s="122">
        <v>13.4</v>
      </c>
      <c r="F487" s="122">
        <v>13.3</v>
      </c>
      <c r="G487" s="122">
        <v>563.70000000000005</v>
      </c>
      <c r="H487" s="122">
        <v>1743.4</v>
      </c>
      <c r="I487" s="122">
        <v>14.7</v>
      </c>
      <c r="J487" s="122">
        <v>14.2</v>
      </c>
      <c r="K487" s="122">
        <v>13940.6</v>
      </c>
      <c r="L487" s="122">
        <v>43891.9</v>
      </c>
      <c r="M487" s="122">
        <v>15.4</v>
      </c>
      <c r="N487" s="122">
        <v>15</v>
      </c>
      <c r="O487" s="122">
        <v>7122.3</v>
      </c>
      <c r="P487" s="122">
        <v>21177.200000000001</v>
      </c>
      <c r="Q487" s="122">
        <v>17.100000000000001</v>
      </c>
      <c r="R487" s="122">
        <v>15.7</v>
      </c>
    </row>
    <row r="488" spans="2:18" x14ac:dyDescent="0.2">
      <c r="B488" s="63" t="s">
        <v>2412</v>
      </c>
      <c r="C488" s="122">
        <v>1689.1</v>
      </c>
      <c r="D488" s="122">
        <v>7116</v>
      </c>
      <c r="E488" s="122">
        <v>13</v>
      </c>
      <c r="F488" s="122">
        <v>13.3</v>
      </c>
      <c r="G488" s="122">
        <v>554.6</v>
      </c>
      <c r="H488" s="122">
        <v>2303.9</v>
      </c>
      <c r="I488" s="122">
        <v>12.1</v>
      </c>
      <c r="J488" s="122">
        <v>13.7</v>
      </c>
      <c r="K488" s="122">
        <v>13914</v>
      </c>
      <c r="L488" s="122">
        <v>57805.9</v>
      </c>
      <c r="M488" s="122">
        <v>14.2</v>
      </c>
      <c r="N488" s="122">
        <v>14.8</v>
      </c>
      <c r="O488" s="122">
        <v>6928</v>
      </c>
      <c r="P488" s="122">
        <v>28108.799999999999</v>
      </c>
      <c r="Q488" s="122">
        <v>14.8</v>
      </c>
      <c r="R488" s="122">
        <v>15.5</v>
      </c>
    </row>
    <row r="489" spans="2:18" x14ac:dyDescent="0.2">
      <c r="B489" s="63" t="s">
        <v>2413</v>
      </c>
      <c r="C489" s="122">
        <v>1844.1</v>
      </c>
      <c r="D489" s="122">
        <v>8960.1</v>
      </c>
      <c r="E489" s="122">
        <v>12.9</v>
      </c>
      <c r="F489" s="122">
        <v>13.2</v>
      </c>
      <c r="G489" s="122">
        <v>596.20000000000005</v>
      </c>
      <c r="H489" s="122">
        <v>2901.2</v>
      </c>
      <c r="I489" s="122">
        <v>11.9</v>
      </c>
      <c r="J489" s="122">
        <v>13.3</v>
      </c>
      <c r="K489" s="122">
        <v>14870.7</v>
      </c>
      <c r="L489" s="122">
        <v>72676.600000000006</v>
      </c>
      <c r="M489" s="122">
        <v>13.9</v>
      </c>
      <c r="N489" s="122">
        <v>14.6</v>
      </c>
      <c r="O489" s="122">
        <v>7326.3</v>
      </c>
      <c r="P489" s="122">
        <v>35420.1</v>
      </c>
      <c r="Q489" s="122">
        <v>14.1</v>
      </c>
      <c r="R489" s="122">
        <v>15.2</v>
      </c>
    </row>
    <row r="490" spans="2:18" x14ac:dyDescent="0.2">
      <c r="B490" s="63" t="s">
        <v>2414</v>
      </c>
      <c r="C490" s="122">
        <v>1876.5</v>
      </c>
      <c r="D490" s="122">
        <v>10836.6</v>
      </c>
      <c r="E490" s="122">
        <v>13.2</v>
      </c>
      <c r="F490" s="122">
        <v>13.2</v>
      </c>
      <c r="G490" s="122">
        <v>627.1</v>
      </c>
      <c r="H490" s="122">
        <v>3527.4</v>
      </c>
      <c r="I490" s="122">
        <v>13.1</v>
      </c>
      <c r="J490" s="122">
        <v>13.3</v>
      </c>
      <c r="K490" s="122">
        <v>14708.4</v>
      </c>
      <c r="L490" s="122">
        <v>87385</v>
      </c>
      <c r="M490" s="122">
        <v>13.8</v>
      </c>
      <c r="N490" s="122">
        <v>14.5</v>
      </c>
      <c r="O490" s="122">
        <v>7595.7</v>
      </c>
      <c r="P490" s="122">
        <v>43064.7</v>
      </c>
      <c r="Q490" s="122">
        <v>14.1</v>
      </c>
      <c r="R490" s="122">
        <v>15</v>
      </c>
    </row>
    <row r="491" spans="2:18" x14ac:dyDescent="0.2">
      <c r="B491" s="63" t="s">
        <v>2415</v>
      </c>
      <c r="C491" s="122">
        <v>1828.9</v>
      </c>
      <c r="D491" s="122">
        <v>12665.5</v>
      </c>
      <c r="E491" s="122">
        <v>12.7</v>
      </c>
      <c r="F491" s="122">
        <v>13.1</v>
      </c>
      <c r="G491" s="122">
        <v>619.5</v>
      </c>
      <c r="H491" s="122">
        <v>4141.6000000000004</v>
      </c>
      <c r="I491" s="122">
        <v>11.5</v>
      </c>
      <c r="J491" s="122">
        <v>13</v>
      </c>
      <c r="K491" s="122">
        <v>14486</v>
      </c>
      <c r="L491" s="122">
        <v>101871</v>
      </c>
      <c r="M491" s="122">
        <v>13.2</v>
      </c>
      <c r="N491" s="122">
        <v>14.3</v>
      </c>
      <c r="O491" s="122">
        <v>7192.5</v>
      </c>
      <c r="P491" s="122">
        <v>50122.2</v>
      </c>
      <c r="Q491" s="122">
        <v>13.1</v>
      </c>
      <c r="R491" s="122">
        <v>14.7</v>
      </c>
    </row>
    <row r="492" spans="2:18" x14ac:dyDescent="0.2">
      <c r="B492" s="63" t="s">
        <v>2416</v>
      </c>
      <c r="C492" s="122">
        <v>1936.2</v>
      </c>
      <c r="D492" s="122">
        <v>14601.7</v>
      </c>
      <c r="E492" s="122">
        <v>13.1</v>
      </c>
      <c r="F492" s="122">
        <v>13.1</v>
      </c>
      <c r="G492" s="122">
        <v>662.9</v>
      </c>
      <c r="H492" s="122">
        <v>4819.1000000000004</v>
      </c>
      <c r="I492" s="122">
        <v>11.8</v>
      </c>
      <c r="J492" s="122">
        <v>12.8</v>
      </c>
      <c r="K492" s="122">
        <v>14722.7</v>
      </c>
      <c r="L492" s="122">
        <v>116593.7</v>
      </c>
      <c r="M492" s="122">
        <v>13.3</v>
      </c>
      <c r="N492" s="122">
        <v>14.2</v>
      </c>
      <c r="O492" s="122">
        <v>7485.8</v>
      </c>
      <c r="P492" s="122">
        <v>57802.400000000001</v>
      </c>
      <c r="Q492" s="122">
        <v>13.2</v>
      </c>
      <c r="R492" s="122">
        <v>14.5</v>
      </c>
    </row>
    <row r="493" spans="2:18" x14ac:dyDescent="0.2">
      <c r="B493" s="63" t="s">
        <v>2417</v>
      </c>
      <c r="C493" s="122">
        <v>2071.5</v>
      </c>
      <c r="D493" s="122">
        <v>16673.2</v>
      </c>
      <c r="E493" s="122">
        <v>13.9</v>
      </c>
      <c r="F493" s="122">
        <v>13.2</v>
      </c>
      <c r="G493" s="122">
        <v>694</v>
      </c>
      <c r="H493" s="122">
        <v>5514.4</v>
      </c>
      <c r="I493" s="122">
        <v>13.1</v>
      </c>
      <c r="J493" s="122">
        <v>12.9</v>
      </c>
      <c r="K493" s="122">
        <v>16155.1</v>
      </c>
      <c r="L493" s="122">
        <v>132748.79999999999</v>
      </c>
      <c r="M493" s="122">
        <v>14.3</v>
      </c>
      <c r="N493" s="122">
        <v>14.2</v>
      </c>
      <c r="O493" s="122">
        <v>8236.7000000000007</v>
      </c>
      <c r="P493" s="122">
        <v>66065.7</v>
      </c>
      <c r="Q493" s="122">
        <v>14.8</v>
      </c>
      <c r="R493" s="122">
        <v>14.6</v>
      </c>
    </row>
    <row r="494" spans="2:18" x14ac:dyDescent="0.2">
      <c r="B494" s="63" t="s">
        <v>2418</v>
      </c>
      <c r="C494" s="122">
        <v>2207.3000000000002</v>
      </c>
      <c r="D494" s="122">
        <v>18880.5</v>
      </c>
      <c r="E494" s="122">
        <v>14</v>
      </c>
      <c r="F494" s="122">
        <v>13.3</v>
      </c>
      <c r="G494" s="122">
        <v>706.9</v>
      </c>
      <c r="H494" s="122">
        <v>6220.1</v>
      </c>
      <c r="I494" s="122">
        <v>11.7</v>
      </c>
      <c r="J494" s="122">
        <v>12.7</v>
      </c>
      <c r="K494" s="122">
        <v>16726.5</v>
      </c>
      <c r="L494" s="122">
        <v>149475.29999999999</v>
      </c>
      <c r="M494" s="122">
        <v>14.6</v>
      </c>
      <c r="N494" s="122">
        <v>14.2</v>
      </c>
      <c r="O494" s="122">
        <v>8315.9</v>
      </c>
      <c r="P494" s="122">
        <v>74380.600000000006</v>
      </c>
      <c r="Q494" s="122">
        <v>15</v>
      </c>
      <c r="R494" s="122">
        <v>14.6</v>
      </c>
    </row>
    <row r="495" spans="2:18" x14ac:dyDescent="0.2">
      <c r="B495" s="63" t="s">
        <v>2419</v>
      </c>
      <c r="C495" s="122">
        <v>2115</v>
      </c>
      <c r="D495" s="122">
        <v>20995.5</v>
      </c>
      <c r="E495" s="122">
        <v>14.2</v>
      </c>
      <c r="F495" s="122">
        <v>13.4</v>
      </c>
      <c r="G495" s="122">
        <v>742.1</v>
      </c>
      <c r="H495" s="122">
        <v>6988.6</v>
      </c>
      <c r="I495" s="122">
        <v>12.6</v>
      </c>
      <c r="J495" s="122">
        <v>12.7</v>
      </c>
      <c r="K495" s="122">
        <v>16361.7</v>
      </c>
      <c r="L495" s="122">
        <v>165837</v>
      </c>
      <c r="M495" s="122">
        <v>15</v>
      </c>
      <c r="N495" s="122">
        <v>14.3</v>
      </c>
      <c r="O495" s="122">
        <v>8652.4</v>
      </c>
      <c r="P495" s="122">
        <v>83357.8</v>
      </c>
      <c r="Q495" s="122">
        <v>15.3</v>
      </c>
      <c r="R495" s="122">
        <v>14.7</v>
      </c>
    </row>
    <row r="496" spans="2:18" x14ac:dyDescent="0.2">
      <c r="B496" s="63" t="s">
        <v>2420</v>
      </c>
      <c r="C496" s="122">
        <v>2287.1999999999998</v>
      </c>
      <c r="D496" s="122">
        <v>23282.7</v>
      </c>
      <c r="E496" s="122">
        <v>15.1</v>
      </c>
      <c r="F496" s="122">
        <v>13.6</v>
      </c>
      <c r="G496" s="122">
        <v>811.6</v>
      </c>
      <c r="H496" s="122">
        <v>7799.3</v>
      </c>
      <c r="I496" s="122">
        <v>14.1</v>
      </c>
      <c r="J496" s="122">
        <v>12.9</v>
      </c>
      <c r="K496" s="122">
        <v>18047</v>
      </c>
      <c r="L496" s="122">
        <v>183883.9</v>
      </c>
      <c r="M496" s="122">
        <v>15.2</v>
      </c>
      <c r="N496" s="122">
        <v>14.4</v>
      </c>
      <c r="O496" s="122">
        <v>9961.7999999999993</v>
      </c>
      <c r="P496" s="122">
        <v>93330</v>
      </c>
      <c r="Q496" s="122">
        <v>15.4</v>
      </c>
      <c r="R496" s="122">
        <v>14.8</v>
      </c>
    </row>
    <row r="497" spans="2:18" x14ac:dyDescent="0.2">
      <c r="B497" s="63" t="s">
        <v>2421</v>
      </c>
      <c r="C497" s="122" t="s">
        <v>356</v>
      </c>
      <c r="D497" s="122" t="s">
        <v>356</v>
      </c>
      <c r="E497" s="122" t="s">
        <v>356</v>
      </c>
      <c r="F497" s="122" t="s">
        <v>356</v>
      </c>
      <c r="G497" s="122" t="s">
        <v>356</v>
      </c>
      <c r="H497" s="122" t="s">
        <v>356</v>
      </c>
      <c r="I497" s="122" t="s">
        <v>356</v>
      </c>
      <c r="J497" s="122" t="s">
        <v>356</v>
      </c>
      <c r="K497" s="122" t="s">
        <v>356</v>
      </c>
      <c r="L497" s="122" t="s">
        <v>356</v>
      </c>
      <c r="M497" s="122" t="s">
        <v>356</v>
      </c>
      <c r="N497" s="122" t="s">
        <v>356</v>
      </c>
      <c r="O497" s="122" t="s">
        <v>356</v>
      </c>
      <c r="P497" s="122" t="s">
        <v>356</v>
      </c>
      <c r="Q497" s="122" t="s">
        <v>356</v>
      </c>
      <c r="R497" s="122" t="s">
        <v>356</v>
      </c>
    </row>
    <row r="498" spans="2:18" x14ac:dyDescent="0.2">
      <c r="B498" s="63" t="s">
        <v>2422</v>
      </c>
      <c r="C498" s="122" t="s">
        <v>356</v>
      </c>
      <c r="D498" s="122">
        <v>4029.6</v>
      </c>
      <c r="E498" s="122" t="s">
        <v>356</v>
      </c>
      <c r="F498" s="122">
        <v>8.4</v>
      </c>
      <c r="G498" s="122" t="s">
        <v>356</v>
      </c>
      <c r="H498" s="122">
        <v>1277.5999999999999</v>
      </c>
      <c r="I498" s="122" t="s">
        <v>356</v>
      </c>
      <c r="J498" s="122">
        <v>-3.3</v>
      </c>
      <c r="K498" s="122" t="s">
        <v>356</v>
      </c>
      <c r="L498" s="122">
        <v>33780.400000000001</v>
      </c>
      <c r="M498" s="122" t="s">
        <v>356</v>
      </c>
      <c r="N498" s="122">
        <v>12.8</v>
      </c>
      <c r="O498" s="122" t="s">
        <v>356</v>
      </c>
      <c r="P498" s="122">
        <v>16723.8</v>
      </c>
      <c r="Q498" s="122" t="s">
        <v>356</v>
      </c>
      <c r="R498" s="122">
        <v>11</v>
      </c>
    </row>
    <row r="499" spans="2:18" x14ac:dyDescent="0.2">
      <c r="B499" s="63" t="s">
        <v>2423</v>
      </c>
      <c r="C499" s="122">
        <v>1860.6</v>
      </c>
      <c r="D499" s="122">
        <v>5890.1</v>
      </c>
      <c r="E499" s="122">
        <v>8.6999999999999993</v>
      </c>
      <c r="F499" s="122">
        <v>8.5</v>
      </c>
      <c r="G499" s="122">
        <v>602.20000000000005</v>
      </c>
      <c r="H499" s="122">
        <v>1875.7</v>
      </c>
      <c r="I499" s="122">
        <v>-1.1000000000000001</v>
      </c>
      <c r="J499" s="122">
        <v>-2.6</v>
      </c>
      <c r="K499" s="122">
        <v>15780.6</v>
      </c>
      <c r="L499" s="122">
        <v>49560.9</v>
      </c>
      <c r="M499" s="122">
        <v>13.1</v>
      </c>
      <c r="N499" s="122">
        <v>12.9</v>
      </c>
      <c r="O499" s="122">
        <v>8473.5</v>
      </c>
      <c r="P499" s="122">
        <v>25169.599999999999</v>
      </c>
      <c r="Q499" s="122">
        <v>11.4</v>
      </c>
      <c r="R499" s="122">
        <v>11.1</v>
      </c>
    </row>
    <row r="500" spans="2:18" x14ac:dyDescent="0.2">
      <c r="B500" s="63" t="s">
        <v>2424</v>
      </c>
      <c r="C500" s="122">
        <v>1821.8</v>
      </c>
      <c r="D500" s="122">
        <v>7712</v>
      </c>
      <c r="E500" s="122">
        <v>7.9</v>
      </c>
      <c r="F500" s="122">
        <v>8.3000000000000007</v>
      </c>
      <c r="G500" s="122">
        <v>576.5</v>
      </c>
      <c r="H500" s="122">
        <v>2448.6999999999998</v>
      </c>
      <c r="I500" s="122">
        <v>-2.8</v>
      </c>
      <c r="J500" s="122">
        <v>-2.7</v>
      </c>
      <c r="K500" s="122">
        <v>15778.5</v>
      </c>
      <c r="L500" s="122">
        <v>65339.3</v>
      </c>
      <c r="M500" s="122">
        <v>13.4</v>
      </c>
      <c r="N500" s="122">
        <v>13</v>
      </c>
      <c r="O500" s="122">
        <v>8373.7999999999993</v>
      </c>
      <c r="P500" s="122">
        <v>33556.199999999997</v>
      </c>
      <c r="Q500" s="122">
        <v>12.7</v>
      </c>
      <c r="R500" s="122">
        <v>11.5</v>
      </c>
    </row>
    <row r="501" spans="2:18" x14ac:dyDescent="0.2">
      <c r="B501" s="63" t="s">
        <v>2425</v>
      </c>
      <c r="C501" s="122">
        <v>2023.5</v>
      </c>
      <c r="D501" s="122">
        <v>9735.4</v>
      </c>
      <c r="E501" s="122">
        <v>9.1999999999999993</v>
      </c>
      <c r="F501" s="122">
        <v>8.5</v>
      </c>
      <c r="G501" s="122">
        <v>625.29999999999995</v>
      </c>
      <c r="H501" s="122">
        <v>3077.5</v>
      </c>
      <c r="I501" s="122">
        <v>-1.8</v>
      </c>
      <c r="J501" s="122">
        <v>-2.5</v>
      </c>
      <c r="K501" s="122">
        <v>16862.8</v>
      </c>
      <c r="L501" s="122">
        <v>82202.2</v>
      </c>
      <c r="M501" s="122">
        <v>13.3</v>
      </c>
      <c r="N501" s="122">
        <v>13.1</v>
      </c>
      <c r="O501" s="122">
        <v>8745.7999999999993</v>
      </c>
      <c r="P501" s="122">
        <v>42314.8</v>
      </c>
      <c r="Q501" s="122">
        <v>11.8</v>
      </c>
      <c r="R501" s="122">
        <v>11.6</v>
      </c>
    </row>
    <row r="502" spans="2:18" x14ac:dyDescent="0.2">
      <c r="B502" s="63" t="s">
        <v>2426</v>
      </c>
      <c r="C502" s="122">
        <v>2059.3000000000002</v>
      </c>
      <c r="D502" s="122">
        <v>11794.7</v>
      </c>
      <c r="E502" s="122">
        <v>9.5</v>
      </c>
      <c r="F502" s="122">
        <v>8.6999999999999993</v>
      </c>
      <c r="G502" s="122">
        <v>664.1</v>
      </c>
      <c r="H502" s="122">
        <v>3742.6</v>
      </c>
      <c r="I502" s="122">
        <v>-0.7</v>
      </c>
      <c r="J502" s="122">
        <v>-2.2000000000000002</v>
      </c>
      <c r="K502" s="122">
        <v>16767.400000000001</v>
      </c>
      <c r="L502" s="122">
        <v>98969.600000000006</v>
      </c>
      <c r="M502" s="122">
        <v>13.8</v>
      </c>
      <c r="N502" s="122">
        <v>13.2</v>
      </c>
      <c r="O502" s="122">
        <v>9100.2000000000007</v>
      </c>
      <c r="P502" s="122">
        <v>51508.4</v>
      </c>
      <c r="Q502" s="122">
        <v>12.5</v>
      </c>
      <c r="R502" s="122">
        <v>11.7</v>
      </c>
    </row>
    <row r="503" spans="2:18" x14ac:dyDescent="0.2">
      <c r="B503" s="63" t="s">
        <v>2427</v>
      </c>
      <c r="C503" s="122">
        <v>1999.1</v>
      </c>
      <c r="D503" s="122">
        <v>13793.8</v>
      </c>
      <c r="E503" s="122">
        <v>9.1</v>
      </c>
      <c r="F503" s="122">
        <v>8.8000000000000007</v>
      </c>
      <c r="G503" s="122">
        <v>657</v>
      </c>
      <c r="H503" s="122">
        <v>4400.7</v>
      </c>
      <c r="I503" s="122">
        <v>-2.1</v>
      </c>
      <c r="J503" s="122">
        <v>-2.2000000000000002</v>
      </c>
      <c r="K503" s="122">
        <v>16514.099999999999</v>
      </c>
      <c r="L503" s="122">
        <v>115483.7</v>
      </c>
      <c r="M503" s="122">
        <v>13.7</v>
      </c>
      <c r="N503" s="122">
        <v>13.3</v>
      </c>
      <c r="O503" s="122">
        <v>8501.9</v>
      </c>
      <c r="P503" s="122">
        <v>60015.7</v>
      </c>
      <c r="Q503" s="122">
        <v>12.3</v>
      </c>
      <c r="R503" s="122">
        <v>11.8</v>
      </c>
    </row>
    <row r="504" spans="2:18" x14ac:dyDescent="0.2">
      <c r="B504" s="63" t="s">
        <v>2428</v>
      </c>
      <c r="C504" s="122">
        <v>2124.8000000000002</v>
      </c>
      <c r="D504" s="122">
        <v>15918.6</v>
      </c>
      <c r="E504" s="122">
        <v>9.6999999999999993</v>
      </c>
      <c r="F504" s="122">
        <v>8.9</v>
      </c>
      <c r="G504" s="122">
        <v>703.7</v>
      </c>
      <c r="H504" s="122">
        <v>5106.8</v>
      </c>
      <c r="I504" s="122">
        <v>-0.5</v>
      </c>
      <c r="J504" s="122">
        <v>-1.9</v>
      </c>
      <c r="K504" s="122">
        <v>16761.400000000001</v>
      </c>
      <c r="L504" s="122">
        <v>132245.1</v>
      </c>
      <c r="M504" s="122">
        <v>13.8</v>
      </c>
      <c r="N504" s="122">
        <v>13.3</v>
      </c>
      <c r="O504" s="122">
        <v>8786.6</v>
      </c>
      <c r="P504" s="122">
        <v>68828.5</v>
      </c>
      <c r="Q504" s="122">
        <v>12.5</v>
      </c>
      <c r="R504" s="122">
        <v>11.9</v>
      </c>
    </row>
    <row r="505" spans="2:18" x14ac:dyDescent="0.2">
      <c r="B505" s="63" t="s">
        <v>2429</v>
      </c>
      <c r="C505" s="122">
        <v>2259.1</v>
      </c>
      <c r="D505" s="122">
        <v>18177.7</v>
      </c>
      <c r="E505" s="122">
        <v>9.1</v>
      </c>
      <c r="F505" s="122">
        <v>8.9</v>
      </c>
      <c r="G505" s="122">
        <v>733.8</v>
      </c>
      <c r="H505" s="122">
        <v>5842.1</v>
      </c>
      <c r="I505" s="122">
        <v>-1.3</v>
      </c>
      <c r="J505" s="122">
        <v>-1.8</v>
      </c>
      <c r="K505" s="122">
        <v>18394.2</v>
      </c>
      <c r="L505" s="122">
        <v>150639.29999999999</v>
      </c>
      <c r="M505" s="122">
        <v>13.9</v>
      </c>
      <c r="N505" s="122">
        <v>13.4</v>
      </c>
      <c r="O505" s="122">
        <v>9792.2000000000007</v>
      </c>
      <c r="P505" s="122">
        <v>78728.3</v>
      </c>
      <c r="Q505" s="122">
        <v>13.5</v>
      </c>
      <c r="R505" s="122">
        <v>12.1</v>
      </c>
    </row>
    <row r="506" spans="2:18" x14ac:dyDescent="0.2">
      <c r="B506" s="63" t="s">
        <v>2430</v>
      </c>
      <c r="C506" s="122">
        <v>2421.5</v>
      </c>
      <c r="D506" s="122">
        <v>20599.2</v>
      </c>
      <c r="E506" s="122">
        <v>9.5</v>
      </c>
      <c r="F506" s="122">
        <v>9</v>
      </c>
      <c r="G506" s="122">
        <v>754.3</v>
      </c>
      <c r="H506" s="122">
        <v>6595.4</v>
      </c>
      <c r="I506" s="122">
        <v>-0.6</v>
      </c>
      <c r="J506" s="122">
        <v>-1.7</v>
      </c>
      <c r="K506" s="122">
        <v>19069.8</v>
      </c>
      <c r="L506" s="122">
        <v>169709.1</v>
      </c>
      <c r="M506" s="122">
        <v>13.8</v>
      </c>
      <c r="N506" s="122">
        <v>13.5</v>
      </c>
      <c r="O506" s="122">
        <v>9824.6</v>
      </c>
      <c r="P506" s="122">
        <v>88563.1</v>
      </c>
      <c r="Q506" s="122">
        <v>13.5</v>
      </c>
      <c r="R506" s="122">
        <v>12.3</v>
      </c>
    </row>
    <row r="507" spans="2:18" x14ac:dyDescent="0.2">
      <c r="B507" s="63" t="s">
        <v>2431</v>
      </c>
      <c r="C507" s="122">
        <v>2314.1999999999998</v>
      </c>
      <c r="D507" s="122">
        <v>22913.4</v>
      </c>
      <c r="E507" s="122">
        <v>9.4</v>
      </c>
      <c r="F507" s="122">
        <v>9</v>
      </c>
      <c r="G507" s="122">
        <v>771</v>
      </c>
      <c r="H507" s="122">
        <v>7365</v>
      </c>
      <c r="I507" s="122">
        <v>-1.1000000000000001</v>
      </c>
      <c r="J507" s="122">
        <v>-1.6</v>
      </c>
      <c r="K507" s="122">
        <v>18697.7</v>
      </c>
      <c r="L507" s="122">
        <v>188406.8</v>
      </c>
      <c r="M507" s="122">
        <v>14.3</v>
      </c>
      <c r="N507" s="122">
        <v>13.5</v>
      </c>
      <c r="O507" s="122">
        <v>10283.9</v>
      </c>
      <c r="P507" s="122">
        <v>98868.3</v>
      </c>
      <c r="Q507" s="122">
        <v>14.3</v>
      </c>
      <c r="R507" s="122">
        <v>12.5</v>
      </c>
    </row>
    <row r="508" spans="2:18" x14ac:dyDescent="0.2">
      <c r="B508" s="63" t="s">
        <v>2432</v>
      </c>
      <c r="C508" s="122">
        <v>2478.5</v>
      </c>
      <c r="D508" s="122">
        <v>25391.9</v>
      </c>
      <c r="E508" s="122">
        <v>8.6</v>
      </c>
      <c r="F508" s="122">
        <v>9</v>
      </c>
      <c r="G508" s="122">
        <v>824.4</v>
      </c>
      <c r="H508" s="122">
        <v>8180.7</v>
      </c>
      <c r="I508" s="122">
        <v>-3.3</v>
      </c>
      <c r="J508" s="122">
        <v>-1.8</v>
      </c>
      <c r="K508" s="122">
        <v>20581.2</v>
      </c>
      <c r="L508" s="122">
        <v>208988</v>
      </c>
      <c r="M508" s="122">
        <v>14.3</v>
      </c>
      <c r="N508" s="122">
        <v>13.6</v>
      </c>
      <c r="O508" s="122">
        <v>11817</v>
      </c>
      <c r="P508" s="122">
        <v>110703.9</v>
      </c>
      <c r="Q508" s="122">
        <v>14.3</v>
      </c>
      <c r="R508" s="122">
        <v>12.7</v>
      </c>
    </row>
    <row r="509" spans="2:18" x14ac:dyDescent="0.2">
      <c r="B509" s="63" t="s">
        <v>2433</v>
      </c>
      <c r="C509" s="122" t="s">
        <v>356</v>
      </c>
      <c r="D509" s="122" t="s">
        <v>356</v>
      </c>
      <c r="E509" s="122" t="s">
        <v>356</v>
      </c>
      <c r="F509" s="122" t="s">
        <v>356</v>
      </c>
      <c r="G509" s="122" t="s">
        <v>356</v>
      </c>
      <c r="H509" s="122" t="s">
        <v>356</v>
      </c>
      <c r="I509" s="122" t="s">
        <v>356</v>
      </c>
      <c r="J509" s="122" t="s">
        <v>356</v>
      </c>
      <c r="K509" s="122" t="s">
        <v>356</v>
      </c>
      <c r="L509" s="122" t="s">
        <v>356</v>
      </c>
      <c r="M509" s="122" t="s">
        <v>356</v>
      </c>
      <c r="N509" s="122" t="s">
        <v>356</v>
      </c>
      <c r="O509" s="122" t="s">
        <v>356</v>
      </c>
      <c r="P509" s="122" t="s">
        <v>356</v>
      </c>
      <c r="Q509" s="122" t="s">
        <v>356</v>
      </c>
      <c r="R509" s="122" t="s">
        <v>356</v>
      </c>
    </row>
    <row r="510" spans="2:18" x14ac:dyDescent="0.2">
      <c r="B510" s="63" t="s">
        <v>2434</v>
      </c>
      <c r="C510" s="122" t="s">
        <v>356</v>
      </c>
      <c r="D510" s="122">
        <v>4414.3999999999996</v>
      </c>
      <c r="E510" s="122" t="s">
        <v>356</v>
      </c>
      <c r="F510" s="122">
        <v>9.6</v>
      </c>
      <c r="G510" s="122" t="s">
        <v>356</v>
      </c>
      <c r="H510" s="122">
        <v>1272</v>
      </c>
      <c r="I510" s="122" t="s">
        <v>356</v>
      </c>
      <c r="J510" s="122">
        <v>-0.5</v>
      </c>
      <c r="K510" s="122" t="s">
        <v>356</v>
      </c>
      <c r="L510" s="122">
        <v>37866.300000000003</v>
      </c>
      <c r="M510" s="122" t="s">
        <v>356</v>
      </c>
      <c r="N510" s="122">
        <v>12.1</v>
      </c>
      <c r="O510" s="122" t="s">
        <v>356</v>
      </c>
      <c r="P510" s="122">
        <v>18860.8</v>
      </c>
      <c r="Q510" s="122" t="s">
        <v>356</v>
      </c>
      <c r="R510" s="122">
        <v>10.199999999999999</v>
      </c>
    </row>
    <row r="511" spans="2:18" x14ac:dyDescent="0.2">
      <c r="B511" s="63" t="s">
        <v>2435</v>
      </c>
      <c r="C511" s="122">
        <v>2050.4</v>
      </c>
      <c r="D511" s="122">
        <v>6464.8</v>
      </c>
      <c r="E511" s="122">
        <v>10.199999999999999</v>
      </c>
      <c r="F511" s="122">
        <v>9.8000000000000007</v>
      </c>
      <c r="G511" s="122">
        <v>612.70000000000005</v>
      </c>
      <c r="H511" s="122">
        <v>1866</v>
      </c>
      <c r="I511" s="122">
        <v>4.2</v>
      </c>
      <c r="J511" s="122">
        <v>1</v>
      </c>
      <c r="K511" s="122">
        <v>17750.2</v>
      </c>
      <c r="L511" s="122">
        <v>55616.4</v>
      </c>
      <c r="M511" s="122">
        <v>12.5</v>
      </c>
      <c r="N511" s="122">
        <v>12.2</v>
      </c>
      <c r="O511" s="122">
        <v>9618</v>
      </c>
      <c r="P511" s="122">
        <v>28408.6</v>
      </c>
      <c r="Q511" s="122">
        <v>10.6</v>
      </c>
      <c r="R511" s="122">
        <v>10.3</v>
      </c>
    </row>
    <row r="512" spans="2:18" x14ac:dyDescent="0.2">
      <c r="B512" s="63" t="s">
        <v>2436</v>
      </c>
      <c r="C512" s="122">
        <v>2016.9</v>
      </c>
      <c r="D512" s="122">
        <v>8481.7000000000007</v>
      </c>
      <c r="E512" s="122">
        <v>10.7</v>
      </c>
      <c r="F512" s="122">
        <v>10</v>
      </c>
      <c r="G512" s="122">
        <v>592.20000000000005</v>
      </c>
      <c r="H512" s="122">
        <v>2447.1</v>
      </c>
      <c r="I512" s="122">
        <v>5.3</v>
      </c>
      <c r="J512" s="122">
        <v>2</v>
      </c>
      <c r="K512" s="122">
        <v>17684.3</v>
      </c>
      <c r="L512" s="122">
        <v>73300.7</v>
      </c>
      <c r="M512" s="122">
        <v>12.1</v>
      </c>
      <c r="N512" s="122">
        <v>12.2</v>
      </c>
      <c r="O512" s="122">
        <v>9417.4</v>
      </c>
      <c r="P512" s="122">
        <v>37801.5</v>
      </c>
      <c r="Q512" s="122">
        <v>9.6</v>
      </c>
      <c r="R512" s="122">
        <v>10.1</v>
      </c>
    </row>
    <row r="513" spans="2:18" x14ac:dyDescent="0.2">
      <c r="B513" s="63" t="s">
        <v>2437</v>
      </c>
      <c r="C513" s="122">
        <v>2246.6</v>
      </c>
      <c r="D513" s="122">
        <v>10728.3</v>
      </c>
      <c r="E513" s="122">
        <v>11</v>
      </c>
      <c r="F513" s="122">
        <v>10.199999999999999</v>
      </c>
      <c r="G513" s="122">
        <v>648.79999999999995</v>
      </c>
      <c r="H513" s="122">
        <v>3105.3</v>
      </c>
      <c r="I513" s="122">
        <v>6.2</v>
      </c>
      <c r="J513" s="122">
        <v>2.8</v>
      </c>
      <c r="K513" s="122">
        <v>19003.2</v>
      </c>
      <c r="L513" s="122">
        <v>92303.9</v>
      </c>
      <c r="M513" s="122">
        <v>12.7</v>
      </c>
      <c r="N513" s="122">
        <v>12.3</v>
      </c>
      <c r="O513" s="122">
        <v>9649.7999999999993</v>
      </c>
      <c r="P513" s="122">
        <v>46611.3</v>
      </c>
      <c r="Q513" s="122">
        <v>10.1</v>
      </c>
      <c r="R513" s="122">
        <v>10.1</v>
      </c>
    </row>
    <row r="514" spans="2:18" x14ac:dyDescent="0.2">
      <c r="B514" s="63" t="s">
        <v>2438</v>
      </c>
      <c r="C514" s="122">
        <v>2260.6</v>
      </c>
      <c r="D514" s="122">
        <v>12988.9</v>
      </c>
      <c r="E514" s="122">
        <v>9.8000000000000007</v>
      </c>
      <c r="F514" s="122">
        <v>10.1</v>
      </c>
      <c r="G514" s="122">
        <v>668.1</v>
      </c>
      <c r="H514" s="122">
        <v>3773.3</v>
      </c>
      <c r="I514" s="122">
        <v>3.5</v>
      </c>
      <c r="J514" s="122">
        <v>2.9</v>
      </c>
      <c r="K514" s="122">
        <v>18905.8</v>
      </c>
      <c r="L514" s="122">
        <v>111209.8</v>
      </c>
      <c r="M514" s="122">
        <v>12.8</v>
      </c>
      <c r="N514" s="122">
        <v>12.4</v>
      </c>
      <c r="O514" s="122">
        <v>10434.700000000001</v>
      </c>
      <c r="P514" s="122">
        <v>58328.800000000003</v>
      </c>
      <c r="Q514" s="122">
        <v>10.7</v>
      </c>
      <c r="R514" s="122">
        <v>10.199999999999999</v>
      </c>
    </row>
    <row r="515" spans="2:18" x14ac:dyDescent="0.2">
      <c r="B515" s="63" t="s">
        <v>2439</v>
      </c>
      <c r="C515" s="122">
        <v>2186.6</v>
      </c>
      <c r="D515" s="122">
        <v>15175.5</v>
      </c>
      <c r="E515" s="122">
        <v>9.4</v>
      </c>
      <c r="F515" s="122">
        <v>10</v>
      </c>
      <c r="G515" s="122">
        <v>659.3</v>
      </c>
      <c r="H515" s="122">
        <v>4415.3</v>
      </c>
      <c r="I515" s="122">
        <v>2.5</v>
      </c>
      <c r="J515" s="122">
        <v>2.9</v>
      </c>
      <c r="K515" s="122">
        <v>18589.2</v>
      </c>
      <c r="L515" s="122">
        <v>129799</v>
      </c>
      <c r="M515" s="122">
        <v>12.6</v>
      </c>
      <c r="N515" s="122">
        <v>12.4</v>
      </c>
      <c r="O515" s="122">
        <v>9700.6</v>
      </c>
      <c r="P515" s="122">
        <v>68002.399999999994</v>
      </c>
      <c r="Q515" s="122">
        <v>10.3</v>
      </c>
      <c r="R515" s="122">
        <v>10.199999999999999</v>
      </c>
    </row>
    <row r="516" spans="2:18" x14ac:dyDescent="0.2">
      <c r="B516" s="63" t="s">
        <v>2440</v>
      </c>
      <c r="C516" s="122">
        <v>2303.5</v>
      </c>
      <c r="D516" s="122">
        <v>17479</v>
      </c>
      <c r="E516" s="122">
        <v>8.4</v>
      </c>
      <c r="F516" s="122">
        <v>9.8000000000000007</v>
      </c>
      <c r="G516" s="122">
        <v>685</v>
      </c>
      <c r="H516" s="122">
        <v>5114.3</v>
      </c>
      <c r="I516" s="122">
        <v>-0.9</v>
      </c>
      <c r="J516" s="122">
        <v>2.4</v>
      </c>
      <c r="K516" s="122">
        <v>18830.400000000001</v>
      </c>
      <c r="L516" s="122">
        <v>148629.4</v>
      </c>
      <c r="M516" s="122">
        <v>12.3</v>
      </c>
      <c r="N516" s="122">
        <v>12.4</v>
      </c>
      <c r="O516" s="122">
        <v>9781.1</v>
      </c>
      <c r="P516" s="122">
        <v>77909.3</v>
      </c>
      <c r="Q516" s="122">
        <v>9.8000000000000007</v>
      </c>
      <c r="R516" s="122">
        <v>10.199999999999999</v>
      </c>
    </row>
    <row r="517" spans="2:18" x14ac:dyDescent="0.2">
      <c r="B517" s="63" t="s">
        <v>2441</v>
      </c>
      <c r="C517" s="122">
        <v>2455.1</v>
      </c>
      <c r="D517" s="122">
        <v>19934.099999999999</v>
      </c>
      <c r="E517" s="122">
        <v>8.6999999999999993</v>
      </c>
      <c r="F517" s="122">
        <v>9.6999999999999993</v>
      </c>
      <c r="G517" s="122">
        <v>714.3</v>
      </c>
      <c r="H517" s="122">
        <v>5819</v>
      </c>
      <c r="I517" s="122">
        <v>-0.5</v>
      </c>
      <c r="J517" s="122">
        <v>2</v>
      </c>
      <c r="K517" s="122">
        <v>20587.3</v>
      </c>
      <c r="L517" s="122">
        <v>169216.7</v>
      </c>
      <c r="M517" s="122">
        <v>11.9</v>
      </c>
      <c r="N517" s="122">
        <v>12.3</v>
      </c>
      <c r="O517" s="122">
        <v>10867.5</v>
      </c>
      <c r="P517" s="122">
        <v>88413.8</v>
      </c>
      <c r="Q517" s="122">
        <v>9.1999999999999993</v>
      </c>
      <c r="R517" s="122">
        <v>10.1</v>
      </c>
    </row>
    <row r="518" spans="2:18" x14ac:dyDescent="0.2">
      <c r="B518" s="63" t="s">
        <v>2442</v>
      </c>
      <c r="C518" s="122">
        <v>2657.1</v>
      </c>
      <c r="D518" s="122">
        <v>22591.200000000001</v>
      </c>
      <c r="E518" s="122">
        <v>9.6999999999999993</v>
      </c>
      <c r="F518" s="122">
        <v>9.6999999999999993</v>
      </c>
      <c r="G518" s="122">
        <v>757.7</v>
      </c>
      <c r="H518" s="122">
        <v>6594.7</v>
      </c>
      <c r="I518" s="122">
        <v>2.1</v>
      </c>
      <c r="J518" s="122">
        <v>2</v>
      </c>
      <c r="K518" s="122">
        <v>21310.1</v>
      </c>
      <c r="L518" s="122">
        <v>190526.9</v>
      </c>
      <c r="M518" s="122">
        <v>11.7</v>
      </c>
      <c r="N518" s="122">
        <v>12.3</v>
      </c>
      <c r="O518" s="122">
        <v>10986.9</v>
      </c>
      <c r="P518" s="122">
        <v>99975.7</v>
      </c>
      <c r="Q518" s="122">
        <v>8.6999999999999993</v>
      </c>
      <c r="R518" s="122">
        <v>9.9</v>
      </c>
    </row>
    <row r="519" spans="2:18" x14ac:dyDescent="0.2">
      <c r="B519" s="63" t="s">
        <v>2443</v>
      </c>
      <c r="C519" s="122">
        <v>2541.4</v>
      </c>
      <c r="D519" s="122">
        <v>25132.6</v>
      </c>
      <c r="E519" s="122">
        <v>9.8000000000000007</v>
      </c>
      <c r="F519" s="122">
        <v>9.6999999999999993</v>
      </c>
      <c r="G519" s="122">
        <v>740.1</v>
      </c>
      <c r="H519" s="122">
        <v>7353.2</v>
      </c>
      <c r="I519" s="122">
        <v>2.4</v>
      </c>
      <c r="J519" s="122">
        <v>2.1</v>
      </c>
      <c r="K519" s="122">
        <v>20933.3</v>
      </c>
      <c r="L519" s="122">
        <v>211460.2</v>
      </c>
      <c r="M519" s="122">
        <v>12</v>
      </c>
      <c r="N519" s="122">
        <v>12.2</v>
      </c>
      <c r="O519" s="122">
        <v>11053.8</v>
      </c>
      <c r="P519" s="122">
        <v>111097.3</v>
      </c>
      <c r="Q519" s="122">
        <v>9.1999999999999993</v>
      </c>
      <c r="R519" s="122">
        <v>9.8000000000000007</v>
      </c>
    </row>
    <row r="520" spans="2:18" x14ac:dyDescent="0.2">
      <c r="B520" s="63" t="s">
        <v>2444</v>
      </c>
      <c r="C520" s="122">
        <v>2727.6</v>
      </c>
      <c r="D520" s="122">
        <v>27860.2</v>
      </c>
      <c r="E520" s="122">
        <v>10.1</v>
      </c>
      <c r="F520" s="122">
        <v>9.6999999999999993</v>
      </c>
      <c r="G520" s="122">
        <v>844.9</v>
      </c>
      <c r="H520" s="122">
        <v>8208.2000000000007</v>
      </c>
      <c r="I520" s="122">
        <v>3.8</v>
      </c>
      <c r="J520" s="122">
        <v>2.2000000000000002</v>
      </c>
      <c r="K520" s="122">
        <v>23073.7</v>
      </c>
      <c r="L520" s="122">
        <v>234533.9</v>
      </c>
      <c r="M520" s="122">
        <v>12.1</v>
      </c>
      <c r="N520" s="122">
        <v>12.2</v>
      </c>
      <c r="O520" s="122">
        <v>13429.3</v>
      </c>
      <c r="P520" s="122">
        <v>124971.1</v>
      </c>
      <c r="Q520" s="122">
        <v>9.6999999999999993</v>
      </c>
      <c r="R520" s="122">
        <v>9.8000000000000007</v>
      </c>
    </row>
    <row r="521" spans="2:18" x14ac:dyDescent="0.2">
      <c r="B521" s="63" t="s">
        <v>2445</v>
      </c>
      <c r="C521" s="122" t="s">
        <v>356</v>
      </c>
      <c r="D521" s="122" t="s">
        <v>356</v>
      </c>
      <c r="E521" s="122" t="s">
        <v>356</v>
      </c>
      <c r="F521" s="122" t="s">
        <v>356</v>
      </c>
      <c r="G521" s="122" t="s">
        <v>356</v>
      </c>
      <c r="H521" s="122" t="s">
        <v>356</v>
      </c>
      <c r="I521" s="122" t="s">
        <v>356</v>
      </c>
      <c r="J521" s="122" t="s">
        <v>356</v>
      </c>
      <c r="K521" s="122" t="s">
        <v>356</v>
      </c>
      <c r="L521" s="122" t="s">
        <v>356</v>
      </c>
      <c r="M521" s="122" t="s">
        <v>356</v>
      </c>
      <c r="N521" s="122" t="s">
        <v>356</v>
      </c>
      <c r="O521" s="122" t="s">
        <v>356</v>
      </c>
      <c r="P521" s="122" t="s">
        <v>356</v>
      </c>
      <c r="Q521" s="122" t="s">
        <v>356</v>
      </c>
      <c r="R521" s="122" t="s">
        <v>356</v>
      </c>
    </row>
    <row r="522" spans="2:18" x14ac:dyDescent="0.2">
      <c r="B522" s="63" t="s">
        <v>2446</v>
      </c>
      <c r="C522" s="122" t="s">
        <v>356</v>
      </c>
      <c r="D522" s="122">
        <v>5079.1000000000004</v>
      </c>
      <c r="E522" s="122" t="s">
        <v>356</v>
      </c>
      <c r="F522" s="122">
        <v>11.2</v>
      </c>
      <c r="G522" s="122" t="s">
        <v>356</v>
      </c>
      <c r="H522" s="122">
        <v>1356.1</v>
      </c>
      <c r="I522" s="122" t="s">
        <v>356</v>
      </c>
      <c r="J522" s="122">
        <v>5.0999999999999996</v>
      </c>
      <c r="K522" s="122" t="s">
        <v>356</v>
      </c>
      <c r="L522" s="122">
        <v>42913.4</v>
      </c>
      <c r="M522" s="122" t="s">
        <v>356</v>
      </c>
      <c r="N522" s="122">
        <v>10.7</v>
      </c>
      <c r="O522" s="122" t="s">
        <v>356</v>
      </c>
      <c r="P522" s="122">
        <v>20484.3</v>
      </c>
      <c r="Q522" s="122" t="s">
        <v>356</v>
      </c>
      <c r="R522" s="122">
        <v>8.4</v>
      </c>
    </row>
    <row r="523" spans="2:18" x14ac:dyDescent="0.2">
      <c r="B523" s="63" t="s">
        <v>2447</v>
      </c>
      <c r="C523" s="122">
        <v>2379</v>
      </c>
      <c r="D523" s="122">
        <v>7458.1</v>
      </c>
      <c r="E523" s="122">
        <v>11.5</v>
      </c>
      <c r="F523" s="122">
        <v>11.3</v>
      </c>
      <c r="G523" s="122">
        <v>634.29999999999995</v>
      </c>
      <c r="H523" s="122">
        <v>1937.5</v>
      </c>
      <c r="I523" s="122">
        <v>6.5</v>
      </c>
      <c r="J523" s="122">
        <v>5.5</v>
      </c>
      <c r="K523" s="122">
        <v>20343.8</v>
      </c>
      <c r="L523" s="122">
        <v>63257.2</v>
      </c>
      <c r="M523" s="122">
        <v>10.1</v>
      </c>
      <c r="N523" s="122">
        <v>10.5</v>
      </c>
      <c r="O523" s="122">
        <v>10199.1</v>
      </c>
      <c r="P523" s="122">
        <v>30534</v>
      </c>
      <c r="Q523" s="122">
        <v>6.8</v>
      </c>
      <c r="R523" s="122">
        <v>7.8</v>
      </c>
    </row>
    <row r="524" spans="2:18" x14ac:dyDescent="0.2">
      <c r="B524" s="63" t="s">
        <v>2448</v>
      </c>
      <c r="C524" s="122">
        <v>2327</v>
      </c>
      <c r="D524" s="122">
        <v>9785.1</v>
      </c>
      <c r="E524" s="122">
        <v>11.7</v>
      </c>
      <c r="F524" s="122">
        <v>11.4</v>
      </c>
      <c r="G524" s="122">
        <v>625.5</v>
      </c>
      <c r="H524" s="122">
        <v>2557.1999999999998</v>
      </c>
      <c r="I524" s="122">
        <v>7.2</v>
      </c>
      <c r="J524" s="122">
        <v>5.9</v>
      </c>
      <c r="K524" s="122">
        <v>20059.7</v>
      </c>
      <c r="L524" s="122">
        <v>83316.899999999994</v>
      </c>
      <c r="M524" s="122">
        <v>9.8000000000000007</v>
      </c>
      <c r="N524" s="122">
        <v>10.3</v>
      </c>
      <c r="O524" s="122">
        <v>9938.7000000000007</v>
      </c>
      <c r="P524" s="122">
        <v>40457.4</v>
      </c>
      <c r="Q524" s="122">
        <v>6.7</v>
      </c>
      <c r="R524" s="122">
        <v>7.5</v>
      </c>
    </row>
    <row r="525" spans="2:18" x14ac:dyDescent="0.2">
      <c r="B525" s="63" t="s">
        <v>2449</v>
      </c>
      <c r="C525" s="122">
        <v>2595.1999999999998</v>
      </c>
      <c r="D525" s="122">
        <v>12380.2</v>
      </c>
      <c r="E525" s="122">
        <v>11.7</v>
      </c>
      <c r="F525" s="122">
        <v>11.5</v>
      </c>
      <c r="G525" s="122">
        <v>684.7</v>
      </c>
      <c r="H525" s="122">
        <v>3247.5</v>
      </c>
      <c r="I525" s="122">
        <v>7.1</v>
      </c>
      <c r="J525" s="122">
        <v>6.2</v>
      </c>
      <c r="K525" s="122">
        <v>21599.599999999999</v>
      </c>
      <c r="L525" s="122">
        <v>104916.6</v>
      </c>
      <c r="M525" s="122">
        <v>9.9</v>
      </c>
      <c r="N525" s="122">
        <v>10.199999999999999</v>
      </c>
      <c r="O525" s="122">
        <v>10495.5</v>
      </c>
      <c r="P525" s="122">
        <v>50982.5</v>
      </c>
      <c r="Q525" s="122">
        <v>6.7</v>
      </c>
      <c r="R525" s="122">
        <v>7.3</v>
      </c>
    </row>
    <row r="526" spans="2:18" x14ac:dyDescent="0.2">
      <c r="B526" s="63" t="s">
        <v>2450</v>
      </c>
      <c r="C526" s="122">
        <v>2616.1</v>
      </c>
      <c r="D526" s="122">
        <v>14996.4</v>
      </c>
      <c r="E526" s="122">
        <v>11.6</v>
      </c>
      <c r="F526" s="122">
        <v>11.5</v>
      </c>
      <c r="G526" s="122">
        <v>701.8</v>
      </c>
      <c r="H526" s="122">
        <v>3949.3</v>
      </c>
      <c r="I526" s="122">
        <v>6.9</v>
      </c>
      <c r="J526" s="122">
        <v>6.3</v>
      </c>
      <c r="K526" s="122">
        <v>21664.1</v>
      </c>
      <c r="L526" s="122">
        <v>126580.7</v>
      </c>
      <c r="M526" s="122">
        <v>10.5</v>
      </c>
      <c r="N526" s="122">
        <v>10.3</v>
      </c>
      <c r="O526" s="122">
        <v>11307.6</v>
      </c>
      <c r="P526" s="122">
        <v>62306.400000000001</v>
      </c>
      <c r="Q526" s="122">
        <v>7.9</v>
      </c>
      <c r="R526" s="122">
        <v>7.4</v>
      </c>
    </row>
    <row r="527" spans="2:18" x14ac:dyDescent="0.2">
      <c r="B527" s="63" t="s">
        <v>2451</v>
      </c>
      <c r="C527" s="122">
        <v>2600.6</v>
      </c>
      <c r="D527" s="122">
        <v>17596.900000000001</v>
      </c>
      <c r="E527" s="122">
        <v>12.2</v>
      </c>
      <c r="F527" s="122">
        <v>11.6</v>
      </c>
      <c r="G527" s="122">
        <v>704.7</v>
      </c>
      <c r="H527" s="122">
        <v>4652.5</v>
      </c>
      <c r="I527" s="122">
        <v>8.1</v>
      </c>
      <c r="J527" s="122">
        <v>6.6</v>
      </c>
      <c r="K527" s="122">
        <v>21738.2</v>
      </c>
      <c r="L527" s="122">
        <v>148319</v>
      </c>
      <c r="M527" s="122">
        <v>10.3</v>
      </c>
      <c r="N527" s="122">
        <v>10.3</v>
      </c>
      <c r="O527" s="122">
        <v>10300.700000000001</v>
      </c>
      <c r="P527" s="122">
        <v>72612.2</v>
      </c>
      <c r="Q527" s="122">
        <v>7.2</v>
      </c>
      <c r="R527" s="122">
        <v>7.4</v>
      </c>
    </row>
    <row r="528" spans="2:18" x14ac:dyDescent="0.2">
      <c r="B528" s="63" t="s">
        <v>2452</v>
      </c>
      <c r="C528" s="122">
        <v>2752.2</v>
      </c>
      <c r="D528" s="122">
        <v>20349.2</v>
      </c>
      <c r="E528" s="122">
        <v>12.4</v>
      </c>
      <c r="F528" s="122">
        <v>11.7</v>
      </c>
      <c r="G528" s="122">
        <v>740.6</v>
      </c>
      <c r="H528" s="122">
        <v>5399.6</v>
      </c>
      <c r="I528" s="122">
        <v>8.9</v>
      </c>
      <c r="J528" s="122">
        <v>6.9</v>
      </c>
      <c r="K528" s="122">
        <v>22141.1</v>
      </c>
      <c r="L528" s="122">
        <v>170460.1</v>
      </c>
      <c r="M528" s="122">
        <v>10.6</v>
      </c>
      <c r="N528" s="122">
        <v>10.3</v>
      </c>
      <c r="O528" s="122">
        <v>10515.9</v>
      </c>
      <c r="P528" s="122">
        <v>83176.399999999994</v>
      </c>
      <c r="Q528" s="122">
        <v>7.9</v>
      </c>
      <c r="R528" s="122">
        <v>7.5</v>
      </c>
    </row>
    <row r="529" spans="2:18" x14ac:dyDescent="0.2">
      <c r="B529" s="63" t="s">
        <v>2453</v>
      </c>
      <c r="C529" s="122">
        <v>2721.3</v>
      </c>
      <c r="D529" s="122">
        <v>23070.5</v>
      </c>
      <c r="E529" s="122">
        <v>12.1</v>
      </c>
      <c r="F529" s="122">
        <v>11.7</v>
      </c>
      <c r="G529" s="122">
        <v>763.7</v>
      </c>
      <c r="H529" s="122">
        <v>6163.5</v>
      </c>
      <c r="I529" s="122">
        <v>8.1</v>
      </c>
      <c r="J529" s="122">
        <v>7</v>
      </c>
      <c r="K529" s="122">
        <v>22549.3</v>
      </c>
      <c r="L529" s="122">
        <v>193009.4</v>
      </c>
      <c r="M529" s="122">
        <v>10.7</v>
      </c>
      <c r="N529" s="122">
        <v>10.4</v>
      </c>
      <c r="O529" s="122">
        <v>11720.4</v>
      </c>
      <c r="P529" s="122">
        <v>94925.7</v>
      </c>
      <c r="Q529" s="122">
        <v>8.1999999999999993</v>
      </c>
      <c r="R529" s="122">
        <v>7.5</v>
      </c>
    </row>
    <row r="530" spans="2:18" x14ac:dyDescent="0.2">
      <c r="B530" s="63" t="s">
        <v>2454</v>
      </c>
      <c r="C530" s="122">
        <v>3175.2</v>
      </c>
      <c r="D530" s="122">
        <v>26245.7</v>
      </c>
      <c r="E530" s="122">
        <v>12.4</v>
      </c>
      <c r="F530" s="122">
        <v>11.8</v>
      </c>
      <c r="G530" s="122">
        <v>815.8</v>
      </c>
      <c r="H530" s="122">
        <v>6979.7</v>
      </c>
      <c r="I530" s="122">
        <v>8.8000000000000007</v>
      </c>
      <c r="J530" s="122">
        <v>7.2</v>
      </c>
      <c r="K530" s="122">
        <v>25103.7</v>
      </c>
      <c r="L530" s="122">
        <v>218113.1</v>
      </c>
      <c r="M530" s="122">
        <v>10.8</v>
      </c>
      <c r="N530" s="122">
        <v>10.4</v>
      </c>
      <c r="O530" s="122">
        <v>11796.4</v>
      </c>
      <c r="P530" s="122">
        <v>106853.6</v>
      </c>
      <c r="Q530" s="122">
        <v>8.3000000000000007</v>
      </c>
      <c r="R530" s="122">
        <v>7.6</v>
      </c>
    </row>
    <row r="531" spans="2:18" x14ac:dyDescent="0.2">
      <c r="B531" s="63" t="s">
        <v>2455</v>
      </c>
      <c r="C531" s="122">
        <v>3034.4</v>
      </c>
      <c r="D531" s="122">
        <v>29280.1</v>
      </c>
      <c r="E531" s="122">
        <v>11.5</v>
      </c>
      <c r="F531" s="122">
        <v>11.8</v>
      </c>
      <c r="G531" s="122">
        <v>803.8</v>
      </c>
      <c r="H531" s="122">
        <v>7721.2</v>
      </c>
      <c r="I531" s="122">
        <v>6.5</v>
      </c>
      <c r="J531" s="122">
        <v>7.2</v>
      </c>
      <c r="K531" s="122">
        <v>24902.9</v>
      </c>
      <c r="L531" s="122">
        <v>243016.1</v>
      </c>
      <c r="M531" s="122">
        <v>11.1</v>
      </c>
      <c r="N531" s="122">
        <v>10.5</v>
      </c>
      <c r="O531" s="122">
        <v>12698.9</v>
      </c>
      <c r="P531" s="122">
        <v>119184.9</v>
      </c>
      <c r="Q531" s="122">
        <v>9</v>
      </c>
      <c r="R531" s="122">
        <v>7.8</v>
      </c>
    </row>
    <row r="532" spans="2:18" x14ac:dyDescent="0.2">
      <c r="B532" s="63" t="s">
        <v>2456</v>
      </c>
      <c r="C532" s="122">
        <v>3029.9</v>
      </c>
      <c r="D532" s="122">
        <v>32310</v>
      </c>
      <c r="E532" s="122">
        <v>11.2</v>
      </c>
      <c r="F532" s="122">
        <v>11.7</v>
      </c>
      <c r="G532" s="122">
        <v>883</v>
      </c>
      <c r="H532" s="122">
        <v>8667</v>
      </c>
      <c r="I532" s="122">
        <v>6</v>
      </c>
      <c r="J532" s="122">
        <v>7</v>
      </c>
      <c r="K532" s="122">
        <v>25604.7</v>
      </c>
      <c r="L532" s="122">
        <v>268620.79999999999</v>
      </c>
      <c r="M532" s="122">
        <v>11</v>
      </c>
      <c r="N532" s="122">
        <v>10.6</v>
      </c>
      <c r="O532" s="122">
        <v>14483.9</v>
      </c>
      <c r="P532" s="122">
        <v>133890.9</v>
      </c>
      <c r="Q532" s="122">
        <v>8.8000000000000007</v>
      </c>
      <c r="R532" s="122">
        <v>7.9</v>
      </c>
    </row>
    <row r="533" spans="2:18" x14ac:dyDescent="0.2">
      <c r="B533" s="63" t="s">
        <v>2457</v>
      </c>
      <c r="C533" s="122" t="s">
        <v>356</v>
      </c>
      <c r="D533" s="122" t="s">
        <v>356</v>
      </c>
      <c r="E533" s="122" t="s">
        <v>356</v>
      </c>
      <c r="F533" s="122" t="s">
        <v>356</v>
      </c>
      <c r="G533" s="122" t="s">
        <v>356</v>
      </c>
      <c r="H533" s="122" t="s">
        <v>356</v>
      </c>
      <c r="I533" s="122" t="s">
        <v>356</v>
      </c>
      <c r="J533" s="122" t="s">
        <v>356</v>
      </c>
      <c r="K533" s="122" t="s">
        <v>356</v>
      </c>
      <c r="L533" s="122" t="s">
        <v>356</v>
      </c>
      <c r="M533" s="122" t="s">
        <v>356</v>
      </c>
      <c r="N533" s="122" t="s">
        <v>356</v>
      </c>
      <c r="O533" s="122" t="s">
        <v>356</v>
      </c>
      <c r="P533" s="122" t="s">
        <v>356</v>
      </c>
      <c r="Q533" s="122" t="s">
        <v>356</v>
      </c>
      <c r="R533" s="122" t="s">
        <v>356</v>
      </c>
    </row>
    <row r="534" spans="2:18" x14ac:dyDescent="0.2">
      <c r="B534" s="63" t="s">
        <v>2458</v>
      </c>
      <c r="C534" s="122" t="s">
        <v>356</v>
      </c>
      <c r="D534" s="122">
        <v>5651.2</v>
      </c>
      <c r="E534" s="122" t="s">
        <v>356</v>
      </c>
      <c r="F534" s="122">
        <v>11.3</v>
      </c>
      <c r="G534" s="122" t="s">
        <v>356</v>
      </c>
      <c r="H534" s="122">
        <v>1410.6</v>
      </c>
      <c r="I534" s="122" t="s">
        <v>356</v>
      </c>
      <c r="J534" s="122">
        <v>6.4</v>
      </c>
      <c r="K534" s="122" t="s">
        <v>356</v>
      </c>
      <c r="L534" s="122">
        <v>47259.1</v>
      </c>
      <c r="M534" s="122" t="s">
        <v>356</v>
      </c>
      <c r="N534" s="122">
        <v>10.1</v>
      </c>
      <c r="O534" s="122" t="s">
        <v>356</v>
      </c>
      <c r="P534" s="122">
        <v>21669.4</v>
      </c>
      <c r="Q534" s="122" t="s">
        <v>356</v>
      </c>
      <c r="R534" s="122">
        <v>7.7</v>
      </c>
    </row>
    <row r="535" spans="2:18" x14ac:dyDescent="0.2">
      <c r="B535" s="63" t="s">
        <v>2459</v>
      </c>
      <c r="C535" s="122">
        <v>2650.7</v>
      </c>
      <c r="D535" s="122">
        <v>8301.9</v>
      </c>
      <c r="E535" s="122">
        <v>11.4</v>
      </c>
      <c r="F535" s="122">
        <v>11.3</v>
      </c>
      <c r="G535" s="122">
        <v>666.4</v>
      </c>
      <c r="H535" s="122">
        <v>2046.4</v>
      </c>
      <c r="I535" s="122">
        <v>7.2</v>
      </c>
      <c r="J535" s="122">
        <v>6.7</v>
      </c>
      <c r="K535" s="122">
        <v>22463.4</v>
      </c>
      <c r="L535" s="122">
        <v>69722.5</v>
      </c>
      <c r="M535" s="122">
        <v>10.4</v>
      </c>
      <c r="N535" s="122">
        <v>10.199999999999999</v>
      </c>
      <c r="O535" s="122">
        <v>11050.7</v>
      </c>
      <c r="P535" s="122">
        <v>32579.1</v>
      </c>
      <c r="Q535" s="122">
        <v>8.6999999999999993</v>
      </c>
      <c r="R535" s="122">
        <v>8</v>
      </c>
    </row>
    <row r="536" spans="2:18" x14ac:dyDescent="0.2">
      <c r="B536" s="63" t="s">
        <v>2460</v>
      </c>
      <c r="C536" s="122">
        <v>2596.4</v>
      </c>
      <c r="D536" s="122">
        <v>10898.3</v>
      </c>
      <c r="E536" s="122">
        <v>11.6</v>
      </c>
      <c r="F536" s="122">
        <v>11.4</v>
      </c>
      <c r="G536" s="122">
        <v>674.1</v>
      </c>
      <c r="H536" s="122">
        <v>2750.6</v>
      </c>
      <c r="I536" s="122">
        <v>8</v>
      </c>
      <c r="J536" s="122">
        <v>7</v>
      </c>
      <c r="K536" s="122">
        <v>22049.4</v>
      </c>
      <c r="L536" s="122">
        <v>91771.9</v>
      </c>
      <c r="M536" s="122">
        <v>9.9</v>
      </c>
      <c r="N536" s="122">
        <v>10.1</v>
      </c>
      <c r="O536" s="122">
        <v>10590.2</v>
      </c>
      <c r="P536" s="122">
        <v>43360.7</v>
      </c>
      <c r="Q536" s="122">
        <v>6.6</v>
      </c>
      <c r="R536" s="122">
        <v>7.7</v>
      </c>
    </row>
    <row r="537" spans="2:18" x14ac:dyDescent="0.2">
      <c r="B537" s="63" t="s">
        <v>2461</v>
      </c>
      <c r="C537" s="122">
        <v>2877.9</v>
      </c>
      <c r="D537" s="122">
        <v>13776.2</v>
      </c>
      <c r="E537" s="122">
        <v>10.9</v>
      </c>
      <c r="F537" s="122">
        <v>11.3</v>
      </c>
      <c r="G537" s="122">
        <v>720.3</v>
      </c>
      <c r="H537" s="122">
        <v>3470.5</v>
      </c>
      <c r="I537" s="122">
        <v>5.3</v>
      </c>
      <c r="J537" s="122">
        <v>6.7</v>
      </c>
      <c r="K537" s="122">
        <v>23733</v>
      </c>
      <c r="L537" s="122">
        <v>115504.7</v>
      </c>
      <c r="M537" s="122">
        <v>9.9</v>
      </c>
      <c r="N537" s="122">
        <v>10.1</v>
      </c>
      <c r="O537" s="122">
        <v>11164.6</v>
      </c>
      <c r="P537" s="122">
        <v>54539.9</v>
      </c>
      <c r="Q537" s="122">
        <v>6.5</v>
      </c>
      <c r="R537" s="122">
        <v>7.5</v>
      </c>
    </row>
    <row r="538" spans="2:18" x14ac:dyDescent="0.2">
      <c r="B538" s="63" t="s">
        <v>2462</v>
      </c>
      <c r="C538" s="122">
        <v>2906.7</v>
      </c>
      <c r="D538" s="122">
        <v>16683</v>
      </c>
      <c r="E538" s="122">
        <v>11.1</v>
      </c>
      <c r="F538" s="122">
        <v>11.2</v>
      </c>
      <c r="G538" s="122">
        <v>743.5</v>
      </c>
      <c r="H538" s="122">
        <v>4217.8999999999996</v>
      </c>
      <c r="I538" s="122">
        <v>6.6</v>
      </c>
      <c r="J538" s="122">
        <v>6.6</v>
      </c>
      <c r="K538" s="122">
        <v>23950.7</v>
      </c>
      <c r="L538" s="122">
        <v>139455.4</v>
      </c>
      <c r="M538" s="122">
        <v>10.6</v>
      </c>
      <c r="N538" s="122">
        <v>10.199999999999999</v>
      </c>
      <c r="O538" s="122">
        <v>12262.3</v>
      </c>
      <c r="P538" s="122">
        <v>66857.2</v>
      </c>
      <c r="Q538" s="122">
        <v>8.1999999999999993</v>
      </c>
      <c r="R538" s="122">
        <v>7.6</v>
      </c>
    </row>
    <row r="539" spans="2:18" x14ac:dyDescent="0.2">
      <c r="B539" s="63" t="s">
        <v>2463</v>
      </c>
      <c r="C539" s="122">
        <v>2883.7</v>
      </c>
      <c r="D539" s="122">
        <v>19566.7</v>
      </c>
      <c r="E539" s="122">
        <v>10.9</v>
      </c>
      <c r="F539" s="122">
        <v>11.2</v>
      </c>
      <c r="G539" s="122">
        <v>747.3</v>
      </c>
      <c r="H539" s="122">
        <v>4966.8999999999996</v>
      </c>
      <c r="I539" s="122">
        <v>6</v>
      </c>
      <c r="J539" s="122">
        <v>6.5</v>
      </c>
      <c r="K539" s="122">
        <v>23943.7</v>
      </c>
      <c r="L539" s="122">
        <v>163399.20000000001</v>
      </c>
      <c r="M539" s="122">
        <v>10.1</v>
      </c>
      <c r="N539" s="122">
        <v>10.199999999999999</v>
      </c>
      <c r="O539" s="122">
        <v>11058.4</v>
      </c>
      <c r="P539" s="122">
        <v>77954</v>
      </c>
      <c r="Q539" s="122">
        <v>7.4</v>
      </c>
      <c r="R539" s="122">
        <v>7.6</v>
      </c>
    </row>
    <row r="540" spans="2:18" x14ac:dyDescent="0.2">
      <c r="B540" s="63" t="s">
        <v>2464</v>
      </c>
      <c r="C540" s="122">
        <v>3036.1</v>
      </c>
      <c r="D540" s="122">
        <v>22602.799999999999</v>
      </c>
      <c r="E540" s="122">
        <v>10.3</v>
      </c>
      <c r="F540" s="122">
        <v>11.1</v>
      </c>
      <c r="G540" s="122">
        <v>774.6</v>
      </c>
      <c r="H540" s="122">
        <v>5743.2</v>
      </c>
      <c r="I540" s="122">
        <v>4.4000000000000004</v>
      </c>
      <c r="J540" s="122">
        <v>6.2</v>
      </c>
      <c r="K540" s="122">
        <v>24503.5</v>
      </c>
      <c r="L540" s="122">
        <v>187902.7</v>
      </c>
      <c r="M540" s="122">
        <v>10.7</v>
      </c>
      <c r="N540" s="122">
        <v>10.199999999999999</v>
      </c>
      <c r="O540" s="122">
        <v>11475.1</v>
      </c>
      <c r="P540" s="122">
        <v>89357.8</v>
      </c>
      <c r="Q540" s="122">
        <v>8.8000000000000007</v>
      </c>
      <c r="R540" s="122">
        <v>7.7</v>
      </c>
    </row>
    <row r="541" spans="2:18" x14ac:dyDescent="0.2">
      <c r="B541" s="63" t="s">
        <v>2465</v>
      </c>
      <c r="C541" s="122">
        <v>3011.1</v>
      </c>
      <c r="D541" s="122">
        <v>25613.9</v>
      </c>
      <c r="E541" s="122">
        <v>10.6</v>
      </c>
      <c r="F541" s="122">
        <v>11</v>
      </c>
      <c r="G541" s="122">
        <v>808.8</v>
      </c>
      <c r="H541" s="122">
        <v>6558.6</v>
      </c>
      <c r="I541" s="122">
        <v>6</v>
      </c>
      <c r="J541" s="122">
        <v>6.2</v>
      </c>
      <c r="K541" s="122">
        <v>24965.4</v>
      </c>
      <c r="L541" s="122">
        <v>212868</v>
      </c>
      <c r="M541" s="122">
        <v>10.7</v>
      </c>
      <c r="N541" s="122">
        <v>10.3</v>
      </c>
      <c r="O541" s="122">
        <v>12695.1</v>
      </c>
      <c r="P541" s="122">
        <v>101785.2</v>
      </c>
      <c r="Q541" s="122">
        <v>9</v>
      </c>
      <c r="R541" s="122">
        <v>7.9</v>
      </c>
    </row>
    <row r="542" spans="2:18" x14ac:dyDescent="0.2">
      <c r="B542" s="63" t="s">
        <v>2466</v>
      </c>
      <c r="C542" s="122">
        <v>3491.5</v>
      </c>
      <c r="D542" s="122">
        <v>29105.4</v>
      </c>
      <c r="E542" s="122">
        <v>10</v>
      </c>
      <c r="F542" s="122">
        <v>10.9</v>
      </c>
      <c r="G542" s="122">
        <v>854.8</v>
      </c>
      <c r="H542" s="122">
        <v>7409.4</v>
      </c>
      <c r="I542" s="122">
        <v>4.7</v>
      </c>
      <c r="J542" s="122">
        <v>6</v>
      </c>
      <c r="K542" s="122">
        <v>27627.7</v>
      </c>
      <c r="L542" s="122">
        <v>240495.7</v>
      </c>
      <c r="M542" s="122">
        <v>10.1</v>
      </c>
      <c r="N542" s="122">
        <v>10.3</v>
      </c>
      <c r="O542" s="122">
        <v>12652.9</v>
      </c>
      <c r="P542" s="122">
        <v>114902.9</v>
      </c>
      <c r="Q542" s="122">
        <v>7.7</v>
      </c>
      <c r="R542" s="122">
        <v>7.9</v>
      </c>
    </row>
    <row r="543" spans="2:18" x14ac:dyDescent="0.2">
      <c r="B543" s="63" t="s">
        <v>2467</v>
      </c>
      <c r="C543" s="122">
        <v>3341.6</v>
      </c>
      <c r="D543" s="122">
        <v>32447</v>
      </c>
      <c r="E543" s="122">
        <v>10.1</v>
      </c>
      <c r="F543" s="122">
        <v>10.8</v>
      </c>
      <c r="G543" s="122">
        <v>851.3</v>
      </c>
      <c r="H543" s="122">
        <v>8258.9</v>
      </c>
      <c r="I543" s="122">
        <v>4.9000000000000004</v>
      </c>
      <c r="J543" s="122">
        <v>5.9</v>
      </c>
      <c r="K543" s="122">
        <v>27616.9</v>
      </c>
      <c r="L543" s="122">
        <v>268112.59999999998</v>
      </c>
      <c r="M543" s="122">
        <v>10.9</v>
      </c>
      <c r="N543" s="122">
        <v>10.3</v>
      </c>
      <c r="O543" s="122">
        <v>13940.4</v>
      </c>
      <c r="P543" s="122">
        <v>128944.3</v>
      </c>
      <c r="Q543" s="122">
        <v>9.8000000000000007</v>
      </c>
      <c r="R543" s="122">
        <v>8.1</v>
      </c>
    </row>
    <row r="544" spans="2:18" x14ac:dyDescent="0.2">
      <c r="B544" s="63" t="s">
        <v>2468</v>
      </c>
      <c r="C544" s="122">
        <v>3352</v>
      </c>
      <c r="D544" s="122">
        <v>35799</v>
      </c>
      <c r="E544" s="122">
        <v>10.6</v>
      </c>
      <c r="F544" s="122">
        <v>10.8</v>
      </c>
      <c r="G544" s="122">
        <v>946</v>
      </c>
      <c r="H544" s="122">
        <v>9213</v>
      </c>
      <c r="I544" s="122">
        <v>6.7</v>
      </c>
      <c r="J544" s="122">
        <v>6</v>
      </c>
      <c r="K544" s="122">
        <v>28405</v>
      </c>
      <c r="L544" s="122">
        <v>296518</v>
      </c>
      <c r="M544" s="122">
        <v>10.9</v>
      </c>
      <c r="N544" s="122">
        <v>10.4</v>
      </c>
      <c r="O544" s="122">
        <v>15999</v>
      </c>
      <c r="P544" s="122">
        <v>145073</v>
      </c>
      <c r="Q544" s="122">
        <v>10</v>
      </c>
      <c r="R544" s="122">
        <v>8.3000000000000007</v>
      </c>
    </row>
    <row r="545" spans="2:18" x14ac:dyDescent="0.2">
      <c r="B545" s="63" t="s">
        <v>2469</v>
      </c>
      <c r="C545" s="122" t="s">
        <v>356</v>
      </c>
      <c r="D545" s="122" t="s">
        <v>356</v>
      </c>
      <c r="E545" s="122" t="s">
        <v>356</v>
      </c>
      <c r="F545" s="122" t="s">
        <v>356</v>
      </c>
      <c r="G545" s="122" t="s">
        <v>356</v>
      </c>
      <c r="H545" s="122" t="s">
        <v>356</v>
      </c>
      <c r="I545" s="122" t="s">
        <v>356</v>
      </c>
      <c r="J545" s="122" t="s">
        <v>356</v>
      </c>
      <c r="K545" s="122" t="s">
        <v>356</v>
      </c>
      <c r="L545" s="122" t="s">
        <v>356</v>
      </c>
      <c r="M545" s="122" t="s">
        <v>356</v>
      </c>
      <c r="N545" s="122" t="s">
        <v>356</v>
      </c>
      <c r="O545" s="122" t="s">
        <v>356</v>
      </c>
      <c r="P545" s="122" t="s">
        <v>356</v>
      </c>
      <c r="Q545" s="122" t="s">
        <v>356</v>
      </c>
      <c r="R545" s="122" t="s">
        <v>356</v>
      </c>
    </row>
    <row r="546" spans="2:18" x14ac:dyDescent="0.2">
      <c r="B546" s="63" t="s">
        <v>2470</v>
      </c>
      <c r="C546" s="122" t="s">
        <v>356</v>
      </c>
      <c r="D546" s="122">
        <v>6251.3</v>
      </c>
      <c r="E546" s="122" t="s">
        <v>356</v>
      </c>
      <c r="F546" s="122">
        <v>10.6</v>
      </c>
      <c r="G546" s="122" t="s">
        <v>356</v>
      </c>
      <c r="H546" s="122">
        <v>1494.1</v>
      </c>
      <c r="I546" s="122" t="s">
        <v>356</v>
      </c>
      <c r="J546" s="122">
        <v>6.9</v>
      </c>
      <c r="K546" s="122" t="s">
        <v>356</v>
      </c>
      <c r="L546" s="122">
        <v>51708.4</v>
      </c>
      <c r="M546" s="122" t="s">
        <v>356</v>
      </c>
      <c r="N546" s="122">
        <v>9.4</v>
      </c>
      <c r="O546" s="122" t="s">
        <v>356</v>
      </c>
      <c r="P546" s="122">
        <v>23185.599999999999</v>
      </c>
      <c r="Q546" s="122" t="s">
        <v>356</v>
      </c>
      <c r="R546" s="122">
        <v>6.8</v>
      </c>
    </row>
    <row r="547" spans="2:18" x14ac:dyDescent="0.2">
      <c r="B547" s="63" t="s">
        <v>2471</v>
      </c>
      <c r="C547" s="122">
        <v>2944.8</v>
      </c>
      <c r="D547" s="122">
        <v>9196.1</v>
      </c>
      <c r="E547" s="122">
        <v>11.1</v>
      </c>
      <c r="F547" s="122">
        <v>10.8</v>
      </c>
      <c r="G547" s="122">
        <v>723.5</v>
      </c>
      <c r="H547" s="122">
        <v>2212.5</v>
      </c>
      <c r="I547" s="122">
        <v>8.1</v>
      </c>
      <c r="J547" s="122">
        <v>7.3</v>
      </c>
      <c r="K547" s="122">
        <v>24918.9</v>
      </c>
      <c r="L547" s="122">
        <v>76627.3</v>
      </c>
      <c r="M547" s="122">
        <v>10.9</v>
      </c>
      <c r="N547" s="122">
        <v>9.9</v>
      </c>
      <c r="O547" s="122">
        <v>12149.8</v>
      </c>
      <c r="P547" s="122">
        <v>35248</v>
      </c>
      <c r="Q547" s="122">
        <v>10.1</v>
      </c>
      <c r="R547" s="122">
        <v>7.9</v>
      </c>
    </row>
    <row r="548" spans="2:18" x14ac:dyDescent="0.2">
      <c r="B548" s="63" t="s">
        <v>2472</v>
      </c>
      <c r="C548" s="122">
        <v>2885.9</v>
      </c>
      <c r="D548" s="122">
        <v>12082</v>
      </c>
      <c r="E548" s="122">
        <v>11.1</v>
      </c>
      <c r="F548" s="122">
        <v>10.9</v>
      </c>
      <c r="G548" s="122">
        <v>721.4</v>
      </c>
      <c r="H548" s="122">
        <v>2932.3</v>
      </c>
      <c r="I548" s="122">
        <v>8</v>
      </c>
      <c r="J548" s="122">
        <v>7.5</v>
      </c>
      <c r="K548" s="122">
        <v>24392.6</v>
      </c>
      <c r="L548" s="122">
        <v>101019.9</v>
      </c>
      <c r="M548" s="122">
        <v>10.6</v>
      </c>
      <c r="N548" s="122">
        <v>10.1</v>
      </c>
      <c r="O548" s="122">
        <v>11531.9</v>
      </c>
      <c r="P548" s="122">
        <v>46832.3</v>
      </c>
      <c r="Q548" s="122">
        <v>9.3000000000000007</v>
      </c>
      <c r="R548" s="122">
        <v>8.3000000000000007</v>
      </c>
    </row>
    <row r="549" spans="2:18" x14ac:dyDescent="0.2">
      <c r="B549" s="63" t="s">
        <v>2473</v>
      </c>
      <c r="C549" s="122">
        <v>3210.8</v>
      </c>
      <c r="D549" s="122">
        <v>15292.8</v>
      </c>
      <c r="E549" s="122">
        <v>11.6</v>
      </c>
      <c r="F549" s="122">
        <v>11</v>
      </c>
      <c r="G549" s="122">
        <v>779.4</v>
      </c>
      <c r="H549" s="122">
        <v>3712.4</v>
      </c>
      <c r="I549" s="122">
        <v>9.1999999999999993</v>
      </c>
      <c r="J549" s="122">
        <v>7.8</v>
      </c>
      <c r="K549" s="122">
        <v>26248.5</v>
      </c>
      <c r="L549" s="122">
        <v>127268.3</v>
      </c>
      <c r="M549" s="122">
        <v>10.6</v>
      </c>
      <c r="N549" s="122">
        <v>10.199999999999999</v>
      </c>
      <c r="O549" s="122">
        <v>12157.7</v>
      </c>
      <c r="P549" s="122">
        <v>58977</v>
      </c>
      <c r="Q549" s="122">
        <v>9.1999999999999993</v>
      </c>
      <c r="R549" s="122">
        <v>8.5</v>
      </c>
    </row>
    <row r="550" spans="2:18" x14ac:dyDescent="0.2">
      <c r="B550" s="63" t="s">
        <v>2474</v>
      </c>
      <c r="C550" s="122">
        <v>3253.6</v>
      </c>
      <c r="D550" s="122">
        <v>18546.400000000001</v>
      </c>
      <c r="E550" s="122">
        <v>11.9</v>
      </c>
      <c r="F550" s="122">
        <v>11.2</v>
      </c>
      <c r="G550" s="122">
        <v>816.2</v>
      </c>
      <c r="H550" s="122">
        <v>4532.7</v>
      </c>
      <c r="I550" s="122">
        <v>11</v>
      </c>
      <c r="J550" s="122">
        <v>8.4</v>
      </c>
      <c r="K550" s="122">
        <v>26554</v>
      </c>
      <c r="L550" s="122">
        <v>153822.29999999999</v>
      </c>
      <c r="M550" s="122">
        <v>10.9</v>
      </c>
      <c r="N550" s="122">
        <v>10.3</v>
      </c>
      <c r="O550" s="122">
        <v>13405.8</v>
      </c>
      <c r="P550" s="122">
        <v>72420.399999999994</v>
      </c>
      <c r="Q550" s="122">
        <v>10.199999999999999</v>
      </c>
      <c r="R550" s="122">
        <v>8.8000000000000007</v>
      </c>
    </row>
    <row r="551" spans="2:18" x14ac:dyDescent="0.2">
      <c r="B551" s="63" t="s">
        <v>2475</v>
      </c>
      <c r="C551" s="122">
        <v>3203.7</v>
      </c>
      <c r="D551" s="122">
        <v>21750.1</v>
      </c>
      <c r="E551" s="122">
        <v>11.1</v>
      </c>
      <c r="F551" s="122">
        <v>11.2</v>
      </c>
      <c r="G551" s="122">
        <v>809.1</v>
      </c>
      <c r="H551" s="122">
        <v>5342.3</v>
      </c>
      <c r="I551" s="122">
        <v>9</v>
      </c>
      <c r="J551" s="122">
        <v>8.5</v>
      </c>
      <c r="K551" s="122">
        <v>26406.1</v>
      </c>
      <c r="L551" s="122">
        <v>180228.4</v>
      </c>
      <c r="M551" s="122">
        <v>10.3</v>
      </c>
      <c r="N551" s="122">
        <v>10.3</v>
      </c>
      <c r="O551" s="122">
        <v>12003.6</v>
      </c>
      <c r="P551" s="122">
        <v>84478.399999999994</v>
      </c>
      <c r="Q551" s="122">
        <v>8.6</v>
      </c>
      <c r="R551" s="122">
        <v>8.6999999999999993</v>
      </c>
    </row>
    <row r="552" spans="2:18" x14ac:dyDescent="0.2">
      <c r="B552" s="63" t="s">
        <v>2476</v>
      </c>
      <c r="C552" s="122">
        <v>3359.7</v>
      </c>
      <c r="D552" s="122">
        <v>25109.8</v>
      </c>
      <c r="E552" s="122">
        <v>10.7</v>
      </c>
      <c r="F552" s="122">
        <v>11.1</v>
      </c>
      <c r="G552" s="122">
        <v>829.2</v>
      </c>
      <c r="H552" s="122">
        <v>6171</v>
      </c>
      <c r="I552" s="122">
        <v>7.6</v>
      </c>
      <c r="J552" s="122">
        <v>8.4</v>
      </c>
      <c r="K552" s="122">
        <v>26970</v>
      </c>
      <c r="L552" s="122">
        <v>207198.4</v>
      </c>
      <c r="M552" s="122">
        <v>10.1</v>
      </c>
      <c r="N552" s="122">
        <v>10.3</v>
      </c>
      <c r="O552" s="122">
        <v>12400.1</v>
      </c>
      <c r="P552" s="122">
        <v>96899</v>
      </c>
      <c r="Q552" s="122">
        <v>7.5</v>
      </c>
      <c r="R552" s="122">
        <v>8.6</v>
      </c>
    </row>
    <row r="553" spans="2:18" x14ac:dyDescent="0.2">
      <c r="B553" s="63" t="s">
        <v>2477</v>
      </c>
      <c r="C553" s="122">
        <v>3317.5</v>
      </c>
      <c r="D553" s="122">
        <v>28427.200000000001</v>
      </c>
      <c r="E553" s="122">
        <v>10.199999999999999</v>
      </c>
      <c r="F553" s="122">
        <v>11</v>
      </c>
      <c r="G553" s="122">
        <v>856</v>
      </c>
      <c r="H553" s="122">
        <v>7033.5</v>
      </c>
      <c r="I553" s="122">
        <v>6</v>
      </c>
      <c r="J553" s="122">
        <v>8.1</v>
      </c>
      <c r="K553" s="122">
        <v>27552.799999999999</v>
      </c>
      <c r="L553" s="122">
        <v>234751.2</v>
      </c>
      <c r="M553" s="122">
        <v>10.4</v>
      </c>
      <c r="N553" s="122">
        <v>10.3</v>
      </c>
      <c r="O553" s="122">
        <v>13773.7</v>
      </c>
      <c r="P553" s="122">
        <v>110717</v>
      </c>
      <c r="Q553" s="122">
        <v>7.9</v>
      </c>
      <c r="R553" s="122">
        <v>8.5</v>
      </c>
    </row>
    <row r="554" spans="2:18" x14ac:dyDescent="0.2">
      <c r="B554" s="63" t="s">
        <v>2478</v>
      </c>
      <c r="C554" s="122">
        <v>3851.8</v>
      </c>
      <c r="D554" s="122">
        <v>32279.1</v>
      </c>
      <c r="E554" s="122">
        <v>10.3</v>
      </c>
      <c r="F554" s="122">
        <v>10.9</v>
      </c>
      <c r="G554" s="122">
        <v>906.5</v>
      </c>
      <c r="H554" s="122">
        <v>7932.1</v>
      </c>
      <c r="I554" s="122">
        <v>6.1</v>
      </c>
      <c r="J554" s="122">
        <v>7.8</v>
      </c>
      <c r="K554" s="122">
        <v>30389.1</v>
      </c>
      <c r="L554" s="122">
        <v>265140.3</v>
      </c>
      <c r="M554" s="122">
        <v>10</v>
      </c>
      <c r="N554" s="122">
        <v>10.199999999999999</v>
      </c>
      <c r="O554" s="122">
        <v>13467.3</v>
      </c>
      <c r="P554" s="122">
        <v>123685.8</v>
      </c>
      <c r="Q554" s="122">
        <v>7.3</v>
      </c>
      <c r="R554" s="122">
        <v>8.4</v>
      </c>
    </row>
    <row r="555" spans="2:18" x14ac:dyDescent="0.2">
      <c r="B555" s="63" t="s">
        <v>2479</v>
      </c>
      <c r="C555" s="122">
        <v>3675.5</v>
      </c>
      <c r="D555" s="122">
        <v>35954.5</v>
      </c>
      <c r="E555" s="122">
        <v>10</v>
      </c>
      <c r="F555" s="122">
        <v>10.8</v>
      </c>
      <c r="G555" s="122">
        <v>900.3</v>
      </c>
      <c r="H555" s="122">
        <v>8821.2999999999993</v>
      </c>
      <c r="I555" s="122">
        <v>5.5</v>
      </c>
      <c r="J555" s="122">
        <v>7.6</v>
      </c>
      <c r="K555" s="122">
        <v>30432.7</v>
      </c>
      <c r="L555" s="122">
        <v>295573</v>
      </c>
      <c r="M555" s="122">
        <v>10.199999999999999</v>
      </c>
      <c r="N555" s="122">
        <v>10.199999999999999</v>
      </c>
      <c r="O555" s="122">
        <v>14878.4</v>
      </c>
      <c r="P555" s="122">
        <v>136931.29999999999</v>
      </c>
      <c r="Q555" s="122">
        <v>7.9</v>
      </c>
      <c r="R555" s="122">
        <v>8.3000000000000007</v>
      </c>
    </row>
    <row r="556" spans="2:18" x14ac:dyDescent="0.2">
      <c r="B556" s="63" t="s">
        <v>2480</v>
      </c>
      <c r="C556" s="122">
        <v>3689.2</v>
      </c>
      <c r="D556" s="122">
        <v>39643.699999999997</v>
      </c>
      <c r="E556" s="122">
        <v>10.1</v>
      </c>
      <c r="F556" s="122">
        <v>10.7</v>
      </c>
      <c r="G556" s="122">
        <v>992.8</v>
      </c>
      <c r="H556" s="122">
        <v>9751.2000000000007</v>
      </c>
      <c r="I556" s="122">
        <v>6</v>
      </c>
      <c r="J556" s="122">
        <v>7.4</v>
      </c>
      <c r="K556" s="122">
        <v>31044.9</v>
      </c>
      <c r="L556" s="122">
        <v>326617.90000000002</v>
      </c>
      <c r="M556" s="122">
        <v>9.3000000000000007</v>
      </c>
      <c r="N556" s="122">
        <v>10.199999999999999</v>
      </c>
      <c r="O556" s="122">
        <v>16416.599999999999</v>
      </c>
      <c r="P556" s="122">
        <v>150861.29999999999</v>
      </c>
      <c r="Q556" s="122">
        <v>6.8</v>
      </c>
      <c r="R556" s="122">
        <v>8.1999999999999993</v>
      </c>
    </row>
    <row r="557" spans="2:18" x14ac:dyDescent="0.2">
      <c r="B557" s="63" t="s">
        <v>2481</v>
      </c>
      <c r="C557" s="122" t="s">
        <v>356</v>
      </c>
      <c r="D557" s="122" t="s">
        <v>356</v>
      </c>
      <c r="E557" s="122" t="s">
        <v>356</v>
      </c>
      <c r="F557" s="122" t="s">
        <v>356</v>
      </c>
      <c r="G557" s="122" t="s">
        <v>356</v>
      </c>
      <c r="H557" s="122" t="s">
        <v>356</v>
      </c>
      <c r="I557" s="122" t="s">
        <v>356</v>
      </c>
      <c r="J557" s="122" t="s">
        <v>356</v>
      </c>
      <c r="K557" s="122" t="s">
        <v>356</v>
      </c>
      <c r="L557" s="122" t="s">
        <v>356</v>
      </c>
      <c r="M557" s="122" t="s">
        <v>356</v>
      </c>
      <c r="N557" s="122" t="s">
        <v>356</v>
      </c>
      <c r="O557" s="122" t="s">
        <v>356</v>
      </c>
      <c r="P557" s="122" t="s">
        <v>356</v>
      </c>
      <c r="Q557" s="122" t="s">
        <v>356</v>
      </c>
      <c r="R557" s="122" t="s">
        <v>356</v>
      </c>
    </row>
    <row r="558" spans="2:18" x14ac:dyDescent="0.2">
      <c r="B558" s="63" t="s">
        <v>2482</v>
      </c>
      <c r="C558" s="122" t="s">
        <v>356</v>
      </c>
      <c r="D558" s="122">
        <v>6612.9</v>
      </c>
      <c r="E558" s="122" t="s">
        <v>356</v>
      </c>
      <c r="F558" s="122">
        <v>10.1</v>
      </c>
      <c r="G558" s="122" t="s">
        <v>356</v>
      </c>
      <c r="H558" s="122">
        <v>1479.5</v>
      </c>
      <c r="I558" s="122" t="s">
        <v>356</v>
      </c>
      <c r="J558" s="122">
        <v>7.1</v>
      </c>
      <c r="K558" s="122" t="s">
        <v>356</v>
      </c>
      <c r="L558" s="122">
        <v>54468.9</v>
      </c>
      <c r="M558" s="122" t="s">
        <v>356</v>
      </c>
      <c r="N558" s="122">
        <v>9.6999999999999993</v>
      </c>
      <c r="O558" s="122" t="s">
        <v>356</v>
      </c>
      <c r="P558" s="122">
        <v>21762.5</v>
      </c>
      <c r="Q558" s="122" t="s">
        <v>356</v>
      </c>
      <c r="R558" s="122">
        <v>8.4</v>
      </c>
    </row>
    <row r="559" spans="2:18" x14ac:dyDescent="0.2">
      <c r="B559" s="63" t="s">
        <v>2483</v>
      </c>
      <c r="C559" s="122">
        <v>3098.6</v>
      </c>
      <c r="D559" s="122">
        <v>9711.5</v>
      </c>
      <c r="E559" s="122">
        <v>10.6</v>
      </c>
      <c r="F559" s="122">
        <v>10.3</v>
      </c>
      <c r="G559" s="122">
        <v>719.3</v>
      </c>
      <c r="H559" s="122">
        <v>2186.3000000000002</v>
      </c>
      <c r="I559" s="122">
        <v>9.6999999999999993</v>
      </c>
      <c r="J559" s="122">
        <v>8</v>
      </c>
      <c r="K559" s="122">
        <v>26095</v>
      </c>
      <c r="L559" s="122">
        <v>80563.899999999994</v>
      </c>
      <c r="M559" s="122">
        <v>10</v>
      </c>
      <c r="N559" s="122">
        <v>9.8000000000000007</v>
      </c>
      <c r="O559" s="122">
        <v>11112.5</v>
      </c>
      <c r="P559" s="122">
        <v>32754.7</v>
      </c>
      <c r="Q559" s="122">
        <v>8.9</v>
      </c>
      <c r="R559" s="122">
        <v>8.6</v>
      </c>
    </row>
    <row r="560" spans="2:18" x14ac:dyDescent="0.2">
      <c r="B560" s="63" t="s">
        <v>2484</v>
      </c>
      <c r="C560" s="122">
        <v>3024.5</v>
      </c>
      <c r="D560" s="122">
        <v>12736</v>
      </c>
      <c r="E560" s="122">
        <v>9.6</v>
      </c>
      <c r="F560" s="122">
        <v>10.1</v>
      </c>
      <c r="G560" s="122">
        <v>700.2</v>
      </c>
      <c r="H560" s="122">
        <v>2889</v>
      </c>
      <c r="I560" s="122">
        <v>6.9</v>
      </c>
      <c r="J560" s="122">
        <v>7.7</v>
      </c>
      <c r="K560" s="122">
        <v>25517.4</v>
      </c>
      <c r="L560" s="122">
        <v>106081.3</v>
      </c>
      <c r="M560" s="122">
        <v>9.4</v>
      </c>
      <c r="N560" s="122">
        <v>9.6999999999999993</v>
      </c>
      <c r="O560" s="122">
        <v>10540.4</v>
      </c>
      <c r="P560" s="122">
        <v>43247.9</v>
      </c>
      <c r="Q560" s="122">
        <v>7.8</v>
      </c>
      <c r="R560" s="122">
        <v>8.4</v>
      </c>
    </row>
    <row r="561" spans="2:18" x14ac:dyDescent="0.2">
      <c r="B561" s="63" t="s">
        <v>2485</v>
      </c>
      <c r="C561" s="122">
        <v>3320.7</v>
      </c>
      <c r="D561" s="122">
        <v>16056.6</v>
      </c>
      <c r="E561" s="122">
        <v>8.8000000000000007</v>
      </c>
      <c r="F561" s="122">
        <v>9.8000000000000007</v>
      </c>
      <c r="G561" s="122">
        <v>741.1</v>
      </c>
      <c r="H561" s="122">
        <v>3629.6</v>
      </c>
      <c r="I561" s="122">
        <v>4.5</v>
      </c>
      <c r="J561" s="122">
        <v>7.1</v>
      </c>
      <c r="K561" s="122">
        <v>27038.400000000001</v>
      </c>
      <c r="L561" s="122">
        <v>133119.70000000001</v>
      </c>
      <c r="M561" s="122">
        <v>8.4</v>
      </c>
      <c r="N561" s="122">
        <v>9.4</v>
      </c>
      <c r="O561" s="122">
        <v>10735.6</v>
      </c>
      <c r="P561" s="122">
        <v>53888.1</v>
      </c>
      <c r="Q561" s="122">
        <v>5.6</v>
      </c>
      <c r="R561" s="122">
        <v>7.8</v>
      </c>
    </row>
    <row r="562" spans="2:18" x14ac:dyDescent="0.2">
      <c r="B562" s="63" t="s">
        <v>2486</v>
      </c>
      <c r="C562" s="122">
        <v>3400.6</v>
      </c>
      <c r="D562" s="122">
        <v>19457.2</v>
      </c>
      <c r="E562" s="122">
        <v>10.1</v>
      </c>
      <c r="F562" s="122">
        <v>9.9</v>
      </c>
      <c r="G562" s="122">
        <v>777</v>
      </c>
      <c r="H562" s="122">
        <v>4399.3999999999996</v>
      </c>
      <c r="I562" s="122">
        <v>7.8</v>
      </c>
      <c r="J562" s="122">
        <v>7.2</v>
      </c>
      <c r="K562" s="122">
        <v>27441</v>
      </c>
      <c r="L562" s="122">
        <v>160560.70000000001</v>
      </c>
      <c r="M562" s="122">
        <v>8.9</v>
      </c>
      <c r="N562" s="122">
        <v>9.3000000000000007</v>
      </c>
      <c r="O562" s="122">
        <v>11671.3</v>
      </c>
      <c r="P562" s="122">
        <v>65538.2</v>
      </c>
      <c r="Q562" s="122">
        <v>6.4</v>
      </c>
      <c r="R562" s="122">
        <v>7.6</v>
      </c>
    </row>
  </sheetData>
  <phoneticPr fontId="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89"/>
  <sheetViews>
    <sheetView showGridLines="0" zoomScale="85" zoomScaleNormal="85" workbookViewId="0">
      <selection activeCell="L6" sqref="L6"/>
    </sheetView>
  </sheetViews>
  <sheetFormatPr defaultRowHeight="13.8" x14ac:dyDescent="0.25"/>
  <cols>
    <col min="2" max="8" width="12.88671875" customWidth="1"/>
    <col min="12" max="14" width="11.6640625" customWidth="1"/>
    <col min="15" max="15" width="14.5546875" customWidth="1"/>
    <col min="16" max="16" width="15.21875" customWidth="1"/>
  </cols>
  <sheetData>
    <row r="1" spans="2:18" x14ac:dyDescent="0.25">
      <c r="B1" t="s">
        <v>2542</v>
      </c>
    </row>
    <row r="3" spans="2:18" x14ac:dyDescent="0.25">
      <c r="B3" s="324" t="s">
        <v>1394</v>
      </c>
      <c r="C3" s="324" t="s">
        <v>2526</v>
      </c>
      <c r="D3" s="23" t="s">
        <v>698</v>
      </c>
      <c r="E3" s="23" t="s">
        <v>954</v>
      </c>
      <c r="F3" s="23" t="s">
        <v>367</v>
      </c>
      <c r="G3" s="30" t="s">
        <v>2528</v>
      </c>
      <c r="H3" s="30" t="s">
        <v>2527</v>
      </c>
      <c r="I3" s="30" t="s">
        <v>2541</v>
      </c>
      <c r="J3" s="2"/>
      <c r="K3" s="324" t="s">
        <v>1394</v>
      </c>
      <c r="L3" s="23" t="s">
        <v>954</v>
      </c>
      <c r="M3" s="23" t="s">
        <v>698</v>
      </c>
      <c r="N3" s="324" t="s">
        <v>2541</v>
      </c>
      <c r="O3" s="23" t="s">
        <v>2527</v>
      </c>
      <c r="P3" s="23" t="s">
        <v>367</v>
      </c>
      <c r="Q3" s="23" t="s">
        <v>2529</v>
      </c>
      <c r="R3" s="324" t="s">
        <v>2526</v>
      </c>
    </row>
    <row r="4" spans="2:18" x14ac:dyDescent="0.25">
      <c r="B4" s="324">
        <v>1990</v>
      </c>
      <c r="C4" s="7">
        <v>3.7999999999999999E-2</v>
      </c>
      <c r="D4" s="80">
        <v>3.4633717093202288E-2</v>
      </c>
      <c r="E4" s="80">
        <v>0.10214266951855588</v>
      </c>
      <c r="F4" s="80">
        <v>0.3798672748511987</v>
      </c>
      <c r="G4" s="210">
        <v>0.22555199773241652</v>
      </c>
      <c r="H4" s="210">
        <v>0.10594315245478025</v>
      </c>
      <c r="I4" s="210">
        <v>7.3999999999999996E-2</v>
      </c>
      <c r="J4" s="2"/>
      <c r="K4" s="324" t="s">
        <v>2530</v>
      </c>
      <c r="L4" s="303">
        <f>1*(1+E4)</f>
        <v>1.1021426695185559</v>
      </c>
      <c r="M4" s="303">
        <f>1*(1+D4)</f>
        <v>1.0346337170932023</v>
      </c>
      <c r="N4" s="303">
        <f>1*(1+I4)</f>
        <v>1.0740000000000001</v>
      </c>
      <c r="O4" s="303">
        <f>1*(1+H4)</f>
        <v>1.1059431524547803</v>
      </c>
      <c r="P4" s="303">
        <f>1*(1+F4)</f>
        <v>1.3798672748511986</v>
      </c>
      <c r="Q4" s="303">
        <f>1*(1+G4)</f>
        <v>1.2255519977324165</v>
      </c>
      <c r="R4" s="303">
        <f>1*(1+C4)</f>
        <v>1.038</v>
      </c>
    </row>
    <row r="5" spans="2:18" x14ac:dyDescent="0.25">
      <c r="B5" s="324">
        <v>1991</v>
      </c>
      <c r="C5" s="7">
        <v>9.1999999999999998E-2</v>
      </c>
      <c r="D5" s="80">
        <v>5.9645056806503449E-2</v>
      </c>
      <c r="E5" s="80">
        <v>7.2309420857308293E-2</v>
      </c>
      <c r="F5" s="80">
        <v>0.17324513842572617</v>
      </c>
      <c r="G5" s="210">
        <v>0.11857763762127238</v>
      </c>
      <c r="H5" s="210">
        <v>9.3457943925233655E-2</v>
      </c>
      <c r="I5" s="210">
        <v>0.39600000000000002</v>
      </c>
      <c r="J5" s="2"/>
      <c r="K5" s="324" t="s">
        <v>25</v>
      </c>
      <c r="L5" s="303">
        <f t="shared" ref="L5:L31" si="0">L4*(1+E5)</f>
        <v>1.1818379676535704</v>
      </c>
      <c r="M5" s="303">
        <f t="shared" ref="M5:M31" si="1">M4*(1+D5)</f>
        <v>1.0963445039231501</v>
      </c>
      <c r="N5" s="303">
        <f t="shared" ref="N5:N31" si="2">N4*(1+I5)</f>
        <v>1.499304</v>
      </c>
      <c r="O5" s="303">
        <f t="shared" ref="O5:O31" si="3">O4*(1+H5)</f>
        <v>1.2093023255813953</v>
      </c>
      <c r="P5" s="303">
        <f t="shared" ref="P5:P31" si="4">P4*(1+F5)</f>
        <v>1.618922571891924</v>
      </c>
      <c r="Q5" s="303">
        <f t="shared" ref="Q5:Q31" si="5">Q4*(1+G5)</f>
        <v>1.3708750584055573</v>
      </c>
      <c r="R5" s="303">
        <f t="shared" ref="R5:R31" si="6">R4*(1+C5)</f>
        <v>1.1334960000000001</v>
      </c>
    </row>
    <row r="6" spans="2:18" x14ac:dyDescent="0.25">
      <c r="B6" s="324">
        <v>1992</v>
      </c>
      <c r="C6" s="7">
        <v>0.14199999999999999</v>
      </c>
      <c r="D6" s="80">
        <v>0.10258279629586275</v>
      </c>
      <c r="E6" s="80">
        <v>0.10601432617447948</v>
      </c>
      <c r="F6" s="80">
        <v>0.17078197820143762</v>
      </c>
      <c r="G6" s="210">
        <v>0.26515378688523028</v>
      </c>
      <c r="H6" s="210">
        <v>0.15854700854700865</v>
      </c>
      <c r="I6" s="210">
        <v>0.20300000000000001</v>
      </c>
      <c r="J6" s="2"/>
      <c r="K6" s="324" t="s">
        <v>24</v>
      </c>
      <c r="L6" s="303">
        <f t="shared" si="0"/>
        <v>1.30712972344178</v>
      </c>
      <c r="M6" s="303">
        <f t="shared" si="1"/>
        <v>1.2088105888391873</v>
      </c>
      <c r="N6" s="303">
        <f t="shared" si="2"/>
        <v>1.8036627120000002</v>
      </c>
      <c r="O6" s="303">
        <f t="shared" si="3"/>
        <v>1.4010335917312662</v>
      </c>
      <c r="P6" s="303">
        <f t="shared" si="4"/>
        <v>1.895405371274586</v>
      </c>
      <c r="Q6" s="303">
        <f t="shared" si="5"/>
        <v>1.7343677714883021</v>
      </c>
      <c r="R6" s="303">
        <f t="shared" si="6"/>
        <v>1.2944524319999999</v>
      </c>
    </row>
    <row r="7" spans="2:18" x14ac:dyDescent="0.25">
      <c r="B7" s="324">
        <v>1993</v>
      </c>
      <c r="C7" s="7">
        <v>0.14000000000000001</v>
      </c>
      <c r="D7" s="80">
        <v>0.29060241256206565</v>
      </c>
      <c r="E7" s="80">
        <v>0.24848925035238856</v>
      </c>
      <c r="F7" s="80">
        <v>0.2331015423860926</v>
      </c>
      <c r="G7" s="210">
        <v>0.29839495160777885</v>
      </c>
      <c r="H7" s="210">
        <v>0.2434526005164146</v>
      </c>
      <c r="I7" s="210">
        <v>0.14299999999999999</v>
      </c>
      <c r="J7" s="2"/>
      <c r="K7" s="324" t="s">
        <v>23</v>
      </c>
      <c r="L7" s="303">
        <f t="shared" si="0"/>
        <v>1.6319374085331528</v>
      </c>
      <c r="M7" s="303">
        <f t="shared" si="1"/>
        <v>1.5600938622864264</v>
      </c>
      <c r="N7" s="303">
        <f t="shared" si="2"/>
        <v>2.0615864798160004</v>
      </c>
      <c r="O7" s="303">
        <f t="shared" si="3"/>
        <v>1.7421188630490956</v>
      </c>
      <c r="P7" s="303">
        <f t="shared" si="4"/>
        <v>2.3372272867655761</v>
      </c>
      <c r="Q7" s="303">
        <f t="shared" si="5"/>
        <v>2.2518943587316453</v>
      </c>
      <c r="R7" s="303">
        <f t="shared" si="6"/>
        <v>1.47567577248</v>
      </c>
    </row>
    <row r="8" spans="2:18" x14ac:dyDescent="0.25">
      <c r="B8" s="324">
        <v>1994</v>
      </c>
      <c r="C8" s="7">
        <v>0.13100000000000001</v>
      </c>
      <c r="D8" s="80">
        <v>0.19172737955346664</v>
      </c>
      <c r="E8" s="80">
        <v>0.19985283804136644</v>
      </c>
      <c r="F8" s="80">
        <v>0.21429154410289031</v>
      </c>
      <c r="G8" s="210">
        <v>9.0736863671850188E-2</v>
      </c>
      <c r="H8" s="210">
        <v>0.35212103233461889</v>
      </c>
      <c r="I8" s="210">
        <v>0.13900000000000001</v>
      </c>
      <c r="J8" s="2"/>
      <c r="K8" s="324" t="s">
        <v>22</v>
      </c>
      <c r="L8" s="303">
        <f t="shared" si="0"/>
        <v>1.9580847311343763</v>
      </c>
      <c r="M8" s="303">
        <f t="shared" si="1"/>
        <v>1.8592065703600498</v>
      </c>
      <c r="N8" s="303">
        <f t="shared" si="2"/>
        <v>2.3481470005104246</v>
      </c>
      <c r="O8" s="303">
        <f t="shared" si="3"/>
        <v>2.3555555555555556</v>
      </c>
      <c r="P8" s="303">
        <f t="shared" si="4"/>
        <v>2.8380753309659803</v>
      </c>
      <c r="Q8" s="303">
        <f t="shared" si="5"/>
        <v>2.4562241901632871</v>
      </c>
      <c r="R8" s="303">
        <f t="shared" si="6"/>
        <v>1.66898929867488</v>
      </c>
    </row>
    <row r="9" spans="2:18" x14ac:dyDescent="0.25">
      <c r="B9" s="324">
        <v>1995</v>
      </c>
      <c r="C9" s="7">
        <v>0.109</v>
      </c>
      <c r="D9" s="80">
        <v>0.17805868896426591</v>
      </c>
      <c r="E9" s="80">
        <v>0.19625917479542343</v>
      </c>
      <c r="F9" s="80">
        <v>0.18567111362110666</v>
      </c>
      <c r="G9" s="210">
        <v>0.12936221889602217</v>
      </c>
      <c r="H9" s="210">
        <v>0.20666959192628354</v>
      </c>
      <c r="I9" s="210">
        <v>0.43099999999999999</v>
      </c>
      <c r="J9" s="2"/>
      <c r="K9" s="324" t="s">
        <v>21</v>
      </c>
      <c r="L9" s="303">
        <f t="shared" si="0"/>
        <v>2.3423768246463275</v>
      </c>
      <c r="M9" s="303">
        <f t="shared" si="1"/>
        <v>2.1902544547921092</v>
      </c>
      <c r="N9" s="303">
        <f t="shared" si="2"/>
        <v>3.3601983577304178</v>
      </c>
      <c r="O9" s="303">
        <f t="shared" si="3"/>
        <v>2.8423772609819125</v>
      </c>
      <c r="P9" s="303">
        <f t="shared" si="4"/>
        <v>3.3650239382070248</v>
      </c>
      <c r="Q9" s="303">
        <f t="shared" si="5"/>
        <v>2.773966801508895</v>
      </c>
      <c r="R9" s="303">
        <f t="shared" si="6"/>
        <v>1.8509091322304418</v>
      </c>
    </row>
    <row r="10" spans="2:18" x14ac:dyDescent="0.25">
      <c r="B10" s="324">
        <v>1996</v>
      </c>
      <c r="C10" s="7">
        <v>0.1</v>
      </c>
      <c r="D10" s="80">
        <v>0.18027353231665466</v>
      </c>
      <c r="E10" s="80">
        <v>0.18675947582583063</v>
      </c>
      <c r="F10" s="80">
        <v>0.15258063719640166</v>
      </c>
      <c r="G10" s="210">
        <v>0.13548349693113115</v>
      </c>
      <c r="H10" s="210">
        <v>0.12909090909090915</v>
      </c>
      <c r="I10" s="210">
        <v>0.318</v>
      </c>
      <c r="J10" s="2"/>
      <c r="K10" s="324" t="s">
        <v>20</v>
      </c>
      <c r="L10" s="303">
        <f t="shared" si="0"/>
        <v>2.7798378926038492</v>
      </c>
      <c r="M10" s="303">
        <f t="shared" si="1"/>
        <v>2.5850993620297715</v>
      </c>
      <c r="N10" s="303">
        <f t="shared" si="2"/>
        <v>4.4287414354886909</v>
      </c>
      <c r="O10" s="303">
        <f t="shared" si="3"/>
        <v>3.2093023255813957</v>
      </c>
      <c r="P10" s="303">
        <f t="shared" si="4"/>
        <v>3.8784614348797972</v>
      </c>
      <c r="Q10" s="303">
        <f t="shared" si="5"/>
        <v>3.1497935241481851</v>
      </c>
      <c r="R10" s="303">
        <f t="shared" si="6"/>
        <v>2.0360000454534863</v>
      </c>
    </row>
    <row r="11" spans="2:18" x14ac:dyDescent="0.25">
      <c r="B11" s="324">
        <v>1997</v>
      </c>
      <c r="C11" s="7">
        <v>9.3000000000000013E-2</v>
      </c>
      <c r="D11" s="80">
        <v>0.1666383002865004</v>
      </c>
      <c r="E11" s="80">
        <v>0.16781205158214307</v>
      </c>
      <c r="F11" s="80">
        <v>0.10281338565396632</v>
      </c>
      <c r="G11" s="210">
        <v>0.10560370111026951</v>
      </c>
      <c r="H11" s="210">
        <v>4.1867954911433136E-2</v>
      </c>
      <c r="I11" s="210">
        <v>0.34100000000000003</v>
      </c>
      <c r="J11" s="2"/>
      <c r="K11" s="324" t="s">
        <v>19</v>
      </c>
      <c r="L11" s="303">
        <f t="shared" si="0"/>
        <v>3.2463281924274821</v>
      </c>
      <c r="M11" s="303">
        <f t="shared" si="1"/>
        <v>3.0158759257901293</v>
      </c>
      <c r="N11" s="303">
        <f t="shared" si="2"/>
        <v>5.9389422649903345</v>
      </c>
      <c r="O11" s="303">
        <f t="shared" si="3"/>
        <v>3.3436692506459953</v>
      </c>
      <c r="P11" s="303">
        <f t="shared" si="4"/>
        <v>4.2772191861281295</v>
      </c>
      <c r="Q11" s="303">
        <f t="shared" si="5"/>
        <v>3.4824233780313927</v>
      </c>
      <c r="R11" s="303">
        <f t="shared" si="6"/>
        <v>2.2253480496806604</v>
      </c>
    </row>
    <row r="12" spans="2:18" x14ac:dyDescent="0.25">
      <c r="B12" s="324">
        <v>1998</v>
      </c>
      <c r="C12" s="7">
        <v>7.8E-2</v>
      </c>
      <c r="D12" s="80">
        <v>0.10546471339128316</v>
      </c>
      <c r="E12" s="80">
        <v>0.14157787297396651</v>
      </c>
      <c r="F12" s="80">
        <v>7.0394477516970547E-2</v>
      </c>
      <c r="G12" s="210">
        <v>3.2750528444289717E-2</v>
      </c>
      <c r="H12" s="210">
        <v>0.15595054095826888</v>
      </c>
      <c r="I12" s="210">
        <v>0.48299999999999998</v>
      </c>
      <c r="J12" s="2"/>
      <c r="K12" s="324" t="s">
        <v>18</v>
      </c>
      <c r="L12" s="303">
        <f t="shared" si="0"/>
        <v>3.7059364328867863</v>
      </c>
      <c r="M12" s="303">
        <f t="shared" si="1"/>
        <v>3.333944415927256</v>
      </c>
      <c r="N12" s="303">
        <f t="shared" si="2"/>
        <v>8.8074513789806659</v>
      </c>
      <c r="O12" s="303">
        <f t="shared" si="3"/>
        <v>3.8651162790697677</v>
      </c>
      <c r="P12" s="303">
        <f t="shared" si="4"/>
        <v>4.5783117959611808</v>
      </c>
      <c r="Q12" s="303">
        <f t="shared" si="5"/>
        <v>3.5964745839286691</v>
      </c>
      <c r="R12" s="303">
        <f t="shared" si="6"/>
        <v>2.398925197555752</v>
      </c>
    </row>
    <row r="13" spans="2:18" x14ac:dyDescent="0.25">
      <c r="B13" s="324">
        <v>1999</v>
      </c>
      <c r="C13" s="7">
        <v>7.5999999999999998E-2</v>
      </c>
      <c r="D13" s="80">
        <v>0.13438909050918291</v>
      </c>
      <c r="E13" s="80">
        <v>0.15878269938588185</v>
      </c>
      <c r="F13" s="80">
        <v>7.1364794709971882E-2</v>
      </c>
      <c r="G13" s="210">
        <v>-4.8336087612279588E-3</v>
      </c>
      <c r="H13" s="210">
        <v>0.11592458884877654</v>
      </c>
      <c r="I13" s="210">
        <v>5.0000000000000001E-3</v>
      </c>
      <c r="J13" s="2"/>
      <c r="K13" s="324" t="s">
        <v>17</v>
      </c>
      <c r="L13" s="303">
        <f t="shared" si="0"/>
        <v>4.2943750234530365</v>
      </c>
      <c r="M13" s="303">
        <f t="shared" si="1"/>
        <v>3.7819901737918888</v>
      </c>
      <c r="N13" s="303">
        <f t="shared" si="2"/>
        <v>8.8514886358755689</v>
      </c>
      <c r="O13" s="303">
        <f t="shared" si="3"/>
        <v>4.3131782945736434</v>
      </c>
      <c r="P13" s="303">
        <f t="shared" si="4"/>
        <v>4.9050420773981926</v>
      </c>
      <c r="Q13" s="303">
        <f t="shared" si="5"/>
        <v>3.5790906328702579</v>
      </c>
      <c r="R13" s="303">
        <f t="shared" si="6"/>
        <v>2.5812435125699893</v>
      </c>
    </row>
    <row r="14" spans="2:18" x14ac:dyDescent="0.25">
      <c r="B14" s="324">
        <v>2000</v>
      </c>
      <c r="C14" s="7">
        <v>8.4000000000000005E-2</v>
      </c>
      <c r="D14" s="80">
        <v>0.22790111488124087</v>
      </c>
      <c r="E14" s="80">
        <v>0.17049426428336734</v>
      </c>
      <c r="F14" s="80">
        <v>3.8707737166372283E-2</v>
      </c>
      <c r="G14" s="210">
        <v>2.8751043795625986E-2</v>
      </c>
      <c r="H14" s="210">
        <v>0.11826024442846883</v>
      </c>
      <c r="I14" s="210">
        <v>6.5000000000000002E-2</v>
      </c>
      <c r="J14" s="2"/>
      <c r="K14" s="324" t="s">
        <v>16</v>
      </c>
      <c r="L14" s="303">
        <f t="shared" si="0"/>
        <v>5.0265413336335305</v>
      </c>
      <c r="M14" s="303">
        <f t="shared" si="1"/>
        <v>4.6439099508689585</v>
      </c>
      <c r="N14" s="303">
        <f t="shared" si="2"/>
        <v>9.4268353972074799</v>
      </c>
      <c r="O14" s="303">
        <f t="shared" si="3"/>
        <v>4.8232558139534891</v>
      </c>
      <c r="P14" s="303">
        <f t="shared" si="4"/>
        <v>5.0949051569201185</v>
      </c>
      <c r="Q14" s="303">
        <f t="shared" si="5"/>
        <v>3.6819932244044256</v>
      </c>
      <c r="R14" s="303">
        <f t="shared" si="6"/>
        <v>2.7980679676258684</v>
      </c>
    </row>
    <row r="15" spans="2:18" x14ac:dyDescent="0.25">
      <c r="B15" s="324">
        <v>2001</v>
      </c>
      <c r="C15" s="7">
        <v>8.3000000000000004E-2</v>
      </c>
      <c r="D15" s="80">
        <v>0.19735824030065219</v>
      </c>
      <c r="E15" s="80">
        <v>0.22327425508931165</v>
      </c>
      <c r="F15" s="80">
        <v>9.3001390681099541E-2</v>
      </c>
      <c r="G15" s="210">
        <v>2.7516527748288278E-2</v>
      </c>
      <c r="H15" s="210">
        <v>0.16082717239901423</v>
      </c>
      <c r="I15" s="210">
        <v>-6.2E-2</v>
      </c>
      <c r="J15" s="2"/>
      <c r="K15" s="324" t="s">
        <v>15</v>
      </c>
      <c r="L15" s="303">
        <f t="shared" si="0"/>
        <v>6.1488386055761923</v>
      </c>
      <c r="M15" s="303">
        <f t="shared" si="1"/>
        <v>5.5604238468871445</v>
      </c>
      <c r="N15" s="303">
        <f t="shared" si="2"/>
        <v>8.8423716025806147</v>
      </c>
      <c r="O15" s="303">
        <f t="shared" si="3"/>
        <v>5.5989664082687343</v>
      </c>
      <c r="P15" s="303">
        <f t="shared" si="4"/>
        <v>5.5687384219019957</v>
      </c>
      <c r="Q15" s="303">
        <f t="shared" si="5"/>
        <v>3.7833088931327592</v>
      </c>
      <c r="R15" s="303">
        <f t="shared" si="6"/>
        <v>3.0303076089388155</v>
      </c>
    </row>
    <row r="16" spans="2:18" x14ac:dyDescent="0.25">
      <c r="B16" s="324">
        <v>2002</v>
      </c>
      <c r="C16" s="7">
        <v>9.0999999999999998E-2</v>
      </c>
      <c r="D16" s="80">
        <v>0.1207411559130922</v>
      </c>
      <c r="E16" s="80">
        <v>0.1536429790236078</v>
      </c>
      <c r="F16" s="80">
        <v>7.7697280323230505E-2</v>
      </c>
      <c r="G16" s="210">
        <v>3.7082933901743997E-2</v>
      </c>
      <c r="H16" s="210">
        <v>0.14205279675096927</v>
      </c>
      <c r="I16" s="210">
        <v>0.1</v>
      </c>
      <c r="J16" s="2"/>
      <c r="K16" s="324" t="s">
        <v>14</v>
      </c>
      <c r="L16" s="303">
        <f t="shared" si="0"/>
        <v>7.0935644864722853</v>
      </c>
      <c r="M16" s="303">
        <f t="shared" si="1"/>
        <v>6.2317958495270211</v>
      </c>
      <c r="N16" s="303">
        <f t="shared" si="2"/>
        <v>9.7266087628386764</v>
      </c>
      <c r="O16" s="303">
        <f t="shared" si="3"/>
        <v>6.3943152454780368</v>
      </c>
      <c r="P16" s="303">
        <f t="shared" si="4"/>
        <v>6.0014142521152598</v>
      </c>
      <c r="Q16" s="303">
        <f t="shared" si="5"/>
        <v>3.9236050867466816</v>
      </c>
      <c r="R16" s="303">
        <f t="shared" si="6"/>
        <v>3.3060656013522474</v>
      </c>
    </row>
    <row r="17" spans="2:18" x14ac:dyDescent="0.25">
      <c r="B17" s="324">
        <v>2003</v>
      </c>
      <c r="C17" s="7">
        <v>0.1</v>
      </c>
      <c r="D17" s="80">
        <v>0.20412906110633888</v>
      </c>
      <c r="E17" s="80">
        <v>0.14873378883643573</v>
      </c>
      <c r="F17" s="80">
        <v>9.575367418530098E-2</v>
      </c>
      <c r="G17" s="210">
        <v>4.858228531279396E-2</v>
      </c>
      <c r="H17" s="210">
        <v>0.12899054392629106</v>
      </c>
      <c r="I17" s="210">
        <v>0.21</v>
      </c>
      <c r="J17" s="2"/>
      <c r="K17" s="324" t="s">
        <v>13</v>
      </c>
      <c r="L17" s="303">
        <f t="shared" si="0"/>
        <v>8.1486172089008946</v>
      </c>
      <c r="M17" s="303">
        <f t="shared" si="1"/>
        <v>7.5038864852973512</v>
      </c>
      <c r="N17" s="303">
        <f t="shared" si="2"/>
        <v>11.769196603034798</v>
      </c>
      <c r="O17" s="303">
        <f t="shared" si="3"/>
        <v>7.2191214470284244</v>
      </c>
      <c r="P17" s="303">
        <f t="shared" si="4"/>
        <v>6.5760717170633258</v>
      </c>
      <c r="Q17" s="303">
        <f t="shared" si="5"/>
        <v>4.1142227885257387</v>
      </c>
      <c r="R17" s="303">
        <f t="shared" si="6"/>
        <v>3.6366721614874722</v>
      </c>
    </row>
    <row r="18" spans="2:18" x14ac:dyDescent="0.25">
      <c r="B18" s="324">
        <v>2004</v>
      </c>
      <c r="C18" s="7">
        <v>0.10099999999999999</v>
      </c>
      <c r="D18" s="80">
        <v>0.25661459682108467</v>
      </c>
      <c r="E18" s="80">
        <v>0.21557292686015583</v>
      </c>
      <c r="F18" s="80">
        <v>4.3582294410883668E-2</v>
      </c>
      <c r="G18" s="210">
        <v>0.15020530970818147</v>
      </c>
      <c r="H18" s="210">
        <v>0.13966640418068588</v>
      </c>
      <c r="I18" s="210">
        <v>0.105</v>
      </c>
      <c r="J18" s="2"/>
      <c r="K18" s="324" t="s">
        <v>12</v>
      </c>
      <c r="L18" s="303">
        <f t="shared" si="0"/>
        <v>9.9052384704866938</v>
      </c>
      <c r="M18" s="303">
        <f t="shared" si="1"/>
        <v>9.4294932903131166</v>
      </c>
      <c r="N18" s="303">
        <f t="shared" si="2"/>
        <v>13.004962246353452</v>
      </c>
      <c r="O18" s="303">
        <f t="shared" si="3"/>
        <v>8.2273901808785546</v>
      </c>
      <c r="P18" s="303">
        <f t="shared" si="4"/>
        <v>6.8626720107034647</v>
      </c>
      <c r="Q18" s="303">
        <f t="shared" si="5"/>
        <v>4.7322008966847049</v>
      </c>
      <c r="R18" s="303">
        <f t="shared" si="6"/>
        <v>4.003976049797707</v>
      </c>
    </row>
    <row r="19" spans="2:18" x14ac:dyDescent="0.25">
      <c r="B19" s="324">
        <v>2005</v>
      </c>
      <c r="C19" s="7">
        <v>0.10300000000000001</v>
      </c>
      <c r="D19" s="80">
        <v>0.2001644762423207</v>
      </c>
      <c r="E19" s="80">
        <v>0.1989970628648452</v>
      </c>
      <c r="F19" s="80">
        <v>7.6883945077499599E-2</v>
      </c>
      <c r="G19" s="210">
        <v>0.16719492818870307</v>
      </c>
      <c r="H19" s="210">
        <v>0.14321608040200995</v>
      </c>
      <c r="I19" s="210">
        <v>6.4000000000000001E-2</v>
      </c>
      <c r="J19" s="2"/>
      <c r="K19" s="324" t="s">
        <v>11</v>
      </c>
      <c r="L19" s="303">
        <f t="shared" si="0"/>
        <v>11.876351833089418</v>
      </c>
      <c r="M19" s="303">
        <f t="shared" si="1"/>
        <v>11.31694287599912</v>
      </c>
      <c r="N19" s="303">
        <f t="shared" si="2"/>
        <v>13.837279830120075</v>
      </c>
      <c r="O19" s="303">
        <f t="shared" si="3"/>
        <v>9.405684754521964</v>
      </c>
      <c r="P19" s="303">
        <f t="shared" si="4"/>
        <v>7.3903013086592839</v>
      </c>
      <c r="Q19" s="303">
        <f t="shared" si="5"/>
        <v>5.5234008857804202</v>
      </c>
      <c r="R19" s="303">
        <f t="shared" si="6"/>
        <v>4.4163855829268712</v>
      </c>
    </row>
    <row r="20" spans="2:18" x14ac:dyDescent="0.25">
      <c r="B20" s="324">
        <v>2006</v>
      </c>
      <c r="C20" s="7">
        <v>0.127</v>
      </c>
      <c r="D20" s="80">
        <v>0.21935065410520282</v>
      </c>
      <c r="E20" s="80">
        <v>0.22467834191541103</v>
      </c>
      <c r="F20" s="80">
        <v>2.9810062536045123E-2</v>
      </c>
      <c r="G20" s="210">
        <v>6.2863724752969752E-2</v>
      </c>
      <c r="H20" s="210">
        <v>0.14593406593406599</v>
      </c>
      <c r="I20" s="210">
        <v>0.184</v>
      </c>
      <c r="J20" s="2"/>
      <c r="K20" s="324" t="s">
        <v>10</v>
      </c>
      <c r="L20" s="303">
        <f t="shared" si="0"/>
        <v>14.544710870952001</v>
      </c>
      <c r="M20" s="303">
        <f t="shared" si="1"/>
        <v>13.799321698320743</v>
      </c>
      <c r="N20" s="303">
        <f t="shared" si="2"/>
        <v>16.383339318862166</v>
      </c>
      <c r="O20" s="303">
        <f t="shared" si="3"/>
        <v>10.778294573643411</v>
      </c>
      <c r="P20" s="303">
        <f t="shared" si="4"/>
        <v>7.6106066528306329</v>
      </c>
      <c r="Q20" s="303">
        <f t="shared" si="5"/>
        <v>5.8706224387644301</v>
      </c>
      <c r="R20" s="303">
        <f t="shared" si="6"/>
        <v>4.9772665519585839</v>
      </c>
    </row>
    <row r="21" spans="2:18" x14ac:dyDescent="0.25">
      <c r="B21" s="324">
        <v>2007</v>
      </c>
      <c r="C21" s="7">
        <v>0.14199999999999999</v>
      </c>
      <c r="D21" s="80">
        <v>0.31387329296978694</v>
      </c>
      <c r="E21" s="80">
        <v>0.32408449904799252</v>
      </c>
      <c r="F21" s="80">
        <v>2.5355316900634334E-2</v>
      </c>
      <c r="G21" s="210">
        <v>0.14765292433754507</v>
      </c>
      <c r="H21" s="210">
        <v>0.18531837360951275</v>
      </c>
      <c r="I21" s="210">
        <v>0.11</v>
      </c>
      <c r="J21" s="2"/>
      <c r="K21" s="324" t="s">
        <v>9</v>
      </c>
      <c r="L21" s="303">
        <f t="shared" si="0"/>
        <v>19.258426207362369</v>
      </c>
      <c r="M21" s="303">
        <f t="shared" si="1"/>
        <v>18.130560240522108</v>
      </c>
      <c r="N21" s="303">
        <f t="shared" si="2"/>
        <v>18.185506643937007</v>
      </c>
      <c r="O21" s="303">
        <f t="shared" si="3"/>
        <v>12.775710594315244</v>
      </c>
      <c r="P21" s="303">
        <f t="shared" si="4"/>
        <v>7.8035759963192302</v>
      </c>
      <c r="Q21" s="303">
        <f t="shared" si="5"/>
        <v>6.737437009529609</v>
      </c>
      <c r="R21" s="303">
        <f t="shared" si="6"/>
        <v>5.6840384023367028</v>
      </c>
    </row>
    <row r="22" spans="2:18" x14ac:dyDescent="0.25">
      <c r="B22" s="324">
        <v>2008</v>
      </c>
      <c r="C22" s="7">
        <v>9.6000000000000002E-2</v>
      </c>
      <c r="D22" s="80">
        <v>0.16969343745885945</v>
      </c>
      <c r="E22" s="80">
        <v>0.19501603412820057</v>
      </c>
      <c r="F22" s="80">
        <v>8.1781104703474078E-2</v>
      </c>
      <c r="G22" s="210">
        <v>-1.655246238165442E-2</v>
      </c>
      <c r="H22" s="210">
        <v>0.16896565672909669</v>
      </c>
      <c r="I22" s="210">
        <v>-9.6000000000000002E-2</v>
      </c>
      <c r="J22" s="2"/>
      <c r="K22" s="324" t="s">
        <v>8</v>
      </c>
      <c r="L22" s="303">
        <f t="shared" si="0"/>
        <v>23.014128109872782</v>
      </c>
      <c r="M22" s="303">
        <f t="shared" si="1"/>
        <v>21.207197330791232</v>
      </c>
      <c r="N22" s="303">
        <f t="shared" si="2"/>
        <v>16.439698006119055</v>
      </c>
      <c r="O22" s="303">
        <f t="shared" si="3"/>
        <v>14.934366925064598</v>
      </c>
      <c r="P22" s="303">
        <f t="shared" si="4"/>
        <v>8.4417610619357291</v>
      </c>
      <c r="Q22" s="303">
        <f t="shared" si="5"/>
        <v>6.6259158368806039</v>
      </c>
      <c r="R22" s="303">
        <f t="shared" si="6"/>
        <v>6.2297060889610263</v>
      </c>
    </row>
    <row r="23" spans="2:18" x14ac:dyDescent="0.25">
      <c r="B23" s="324">
        <v>2009</v>
      </c>
      <c r="C23" s="7">
        <v>9.11E-2</v>
      </c>
      <c r="D23" s="80">
        <v>9.1000062067225773E-2</v>
      </c>
      <c r="E23" s="80">
        <v>0.11720053774354788</v>
      </c>
      <c r="F23" s="80">
        <v>0.19313277225293207</v>
      </c>
      <c r="G23" s="210">
        <v>0.23186925366814948</v>
      </c>
      <c r="H23" s="210">
        <v>0.11578655962350326</v>
      </c>
      <c r="I23" s="210">
        <v>0.19800000000000001</v>
      </c>
      <c r="J23" s="2"/>
      <c r="K23" s="324" t="s">
        <v>7</v>
      </c>
      <c r="L23" s="303">
        <f t="shared" si="0"/>
        <v>25.711396300048772</v>
      </c>
      <c r="M23" s="303">
        <f t="shared" si="1"/>
        <v>23.137053604165139</v>
      </c>
      <c r="N23" s="303">
        <f t="shared" si="2"/>
        <v>19.694758211330626</v>
      </c>
      <c r="O23" s="303">
        <f t="shared" si="3"/>
        <v>16.663565891472864</v>
      </c>
      <c r="P23" s="303">
        <f t="shared" si="4"/>
        <v>10.072141778524232</v>
      </c>
      <c r="Q23" s="303">
        <f t="shared" si="5"/>
        <v>8.1622619968460821</v>
      </c>
      <c r="R23" s="303">
        <f t="shared" si="6"/>
        <v>6.7972323136653756</v>
      </c>
    </row>
    <row r="24" spans="2:18" x14ac:dyDescent="0.25">
      <c r="B24" s="324">
        <v>2010</v>
      </c>
      <c r="C24" s="7">
        <v>0.1045</v>
      </c>
      <c r="D24" s="80">
        <v>0.22638818458417842</v>
      </c>
      <c r="E24" s="80">
        <v>0.21283671661439341</v>
      </c>
      <c r="F24" s="80">
        <v>8.4983159411555584E-2</v>
      </c>
      <c r="G24" s="210">
        <v>7.50502303941738E-2</v>
      </c>
      <c r="H24" s="210">
        <v>0.13320307654137209</v>
      </c>
      <c r="I24" s="210">
        <v>0.13</v>
      </c>
      <c r="J24" s="2"/>
      <c r="K24" s="324" t="s">
        <v>6</v>
      </c>
      <c r="L24" s="303">
        <f t="shared" si="0"/>
        <v>31.183725468122617</v>
      </c>
      <c r="M24" s="303">
        <f t="shared" si="1"/>
        <v>28.375009166238907</v>
      </c>
      <c r="N24" s="303">
        <f t="shared" si="2"/>
        <v>22.255076778803605</v>
      </c>
      <c r="O24" s="303">
        <f t="shared" si="3"/>
        <v>18.88320413436692</v>
      </c>
      <c r="P24" s="303">
        <f t="shared" si="4"/>
        <v>10.928104208904346</v>
      </c>
      <c r="Q24" s="303">
        <f t="shared" si="5"/>
        <v>8.77484164024699</v>
      </c>
      <c r="R24" s="303">
        <f t="shared" si="6"/>
        <v>7.5075430904434075</v>
      </c>
    </row>
    <row r="25" spans="2:18" x14ac:dyDescent="0.25">
      <c r="B25" s="324">
        <v>2011</v>
      </c>
      <c r="C25" s="7">
        <v>9.3000000000000013E-2</v>
      </c>
      <c r="D25" s="80">
        <v>0.15932691562217327</v>
      </c>
      <c r="E25" s="80">
        <v>0.24997042773350331</v>
      </c>
      <c r="F25" s="80">
        <v>8.0229730548711589E-2</v>
      </c>
      <c r="G25" s="210">
        <v>6.4532382014778733E-2</v>
      </c>
      <c r="H25" s="210">
        <v>0.14395577328334119</v>
      </c>
      <c r="I25" s="210">
        <v>4.5999999999999999E-2</v>
      </c>
      <c r="J25" s="2"/>
      <c r="K25" s="324" t="s">
        <v>5</v>
      </c>
      <c r="L25" s="303">
        <f t="shared" si="0"/>
        <v>38.978734661713368</v>
      </c>
      <c r="M25" s="303">
        <f t="shared" si="1"/>
        <v>32.895911857446649</v>
      </c>
      <c r="N25" s="303">
        <f t="shared" si="2"/>
        <v>23.278810310628572</v>
      </c>
      <c r="O25" s="303">
        <f t="shared" si="3"/>
        <v>21.601550387596895</v>
      </c>
      <c r="P25" s="303">
        <f t="shared" si="4"/>
        <v>11.804863064992983</v>
      </c>
      <c r="Q25" s="303">
        <f t="shared" si="5"/>
        <v>9.3411030730945956</v>
      </c>
      <c r="R25" s="303">
        <f t="shared" si="6"/>
        <v>8.2057445978546451</v>
      </c>
    </row>
    <row r="26" spans="2:18" x14ac:dyDescent="0.25">
      <c r="B26" s="324">
        <v>2012</v>
      </c>
      <c r="C26" s="7">
        <v>7.7499999999999999E-2</v>
      </c>
      <c r="D26" s="80">
        <v>0.12127209547091411</v>
      </c>
      <c r="E26" s="80">
        <v>0.1288006105063586</v>
      </c>
      <c r="F26" s="80">
        <v>6.6416403991634967E-2</v>
      </c>
      <c r="G26" s="210">
        <v>8.0992694494124828E-2</v>
      </c>
      <c r="H26" s="210">
        <v>0.11890236608531302</v>
      </c>
      <c r="I26" s="210">
        <v>0.14399999999999999</v>
      </c>
      <c r="J26" s="2"/>
      <c r="K26" s="324" t="s">
        <v>4</v>
      </c>
      <c r="L26" s="303">
        <f t="shared" si="0"/>
        <v>43.999219482907414</v>
      </c>
      <c r="M26" s="303">
        <f t="shared" si="1"/>
        <v>36.885268020825691</v>
      </c>
      <c r="N26" s="303">
        <f t="shared" si="2"/>
        <v>26.630958995359084</v>
      </c>
      <c r="O26" s="303">
        <f t="shared" si="3"/>
        <v>24.170025839793276</v>
      </c>
      <c r="P26" s="303">
        <f t="shared" si="4"/>
        <v>12.588899619383488</v>
      </c>
      <c r="Q26" s="303">
        <f t="shared" si="5"/>
        <v>10.097664180531877</v>
      </c>
      <c r="R26" s="303">
        <f t="shared" si="6"/>
        <v>8.8416898041883787</v>
      </c>
    </row>
    <row r="27" spans="2:18" x14ac:dyDescent="0.25">
      <c r="B27" s="324">
        <v>2013</v>
      </c>
      <c r="C27" s="7">
        <v>7.690000000000001E-2</v>
      </c>
      <c r="D27" s="80">
        <v>9.8370113661033542E-2</v>
      </c>
      <c r="E27" s="80">
        <v>0.10196811149038432</v>
      </c>
      <c r="F27" s="80">
        <v>5.8989075673038863E-2</v>
      </c>
      <c r="G27" s="210">
        <v>7.7070016851313206E-2</v>
      </c>
      <c r="H27" s="210">
        <v>0.1007932604930617</v>
      </c>
      <c r="I27" s="210">
        <v>0.182</v>
      </c>
      <c r="J27" s="2"/>
      <c r="K27" s="324" t="s">
        <v>3</v>
      </c>
      <c r="L27" s="303">
        <f t="shared" si="0"/>
        <v>48.485736800630406</v>
      </c>
      <c r="M27" s="303">
        <f t="shared" si="1"/>
        <v>40.513676028452004</v>
      </c>
      <c r="N27" s="303">
        <f t="shared" si="2"/>
        <v>31.477793532514436</v>
      </c>
      <c r="O27" s="303">
        <f t="shared" si="3"/>
        <v>26.606201550387592</v>
      </c>
      <c r="P27" s="303">
        <f t="shared" si="4"/>
        <v>13.331507171671591</v>
      </c>
      <c r="Q27" s="303">
        <f t="shared" si="5"/>
        <v>10.875891329084372</v>
      </c>
      <c r="R27" s="303">
        <f t="shared" si="6"/>
        <v>9.521615750130465</v>
      </c>
    </row>
    <row r="28" spans="2:18" x14ac:dyDescent="0.25">
      <c r="B28" s="324">
        <v>2014</v>
      </c>
      <c r="C28" s="7">
        <v>7.2999999999999995E-2</v>
      </c>
      <c r="D28" s="80">
        <v>7.8382218521769742E-2</v>
      </c>
      <c r="E28" s="80">
        <v>8.6374282909541522E-2</v>
      </c>
      <c r="F28" s="80">
        <v>3.7119366668071099E-2</v>
      </c>
      <c r="G28" s="210">
        <v>1.3824589892261319E-2</v>
      </c>
      <c r="H28" s="210">
        <v>9.4730299322106415E-2</v>
      </c>
      <c r="I28" s="210">
        <v>8.3000000000000004E-2</v>
      </c>
      <c r="J28" s="2"/>
      <c r="K28" s="324" t="s">
        <v>2</v>
      </c>
      <c r="L28" s="303">
        <f t="shared" si="0"/>
        <v>52.673657548125625</v>
      </c>
      <c r="M28" s="303">
        <f t="shared" si="1"/>
        <v>43.689227836034313</v>
      </c>
      <c r="N28" s="303">
        <f t="shared" si="2"/>
        <v>34.090450395713134</v>
      </c>
      <c r="O28" s="303">
        <f t="shared" si="3"/>
        <v>29.126614987080099</v>
      </c>
      <c r="P28" s="303">
        <f t="shared" si="4"/>
        <v>13.826364274614889</v>
      </c>
      <c r="Q28" s="303">
        <f t="shared" si="5"/>
        <v>11.026246066421765</v>
      </c>
      <c r="R28" s="303">
        <f t="shared" si="6"/>
        <v>10.216693699889989</v>
      </c>
    </row>
    <row r="29" spans="2:18" x14ac:dyDescent="0.25">
      <c r="B29" s="324">
        <v>2015</v>
      </c>
      <c r="C29" s="7">
        <v>6.9000000000000006E-2</v>
      </c>
      <c r="D29" s="80">
        <v>4.8374427231071326E-2</v>
      </c>
      <c r="E29" s="80">
        <v>8.4770231936261764E-2</v>
      </c>
      <c r="F29" s="80">
        <v>6.4448837167216E-2</v>
      </c>
      <c r="G29" s="210">
        <v>7.4171275094200295E-2</v>
      </c>
      <c r="H29" s="210">
        <v>0.10058552164655787</v>
      </c>
      <c r="I29" s="210">
        <v>6.4000000000000001E-2</v>
      </c>
      <c r="J29" s="2"/>
      <c r="K29" s="324" t="s">
        <v>1</v>
      </c>
      <c r="L29" s="303">
        <f t="shared" si="0"/>
        <v>57.138815715411461</v>
      </c>
      <c r="M29" s="303">
        <f t="shared" si="1"/>
        <v>45.802669208770247</v>
      </c>
      <c r="N29" s="303">
        <f t="shared" si="2"/>
        <v>36.272239221038774</v>
      </c>
      <c r="O29" s="303">
        <f t="shared" si="3"/>
        <v>32.056330749354004</v>
      </c>
      <c r="P29" s="303">
        <f t="shared" si="4"/>
        <v>14.717457374364157</v>
      </c>
      <c r="Q29" s="303">
        <f t="shared" si="5"/>
        <v>11.844076796670677</v>
      </c>
      <c r="R29" s="303">
        <f t="shared" si="6"/>
        <v>10.921645565182398</v>
      </c>
    </row>
    <row r="30" spans="2:18" x14ac:dyDescent="0.25">
      <c r="B30" s="324">
        <v>2016</v>
      </c>
      <c r="C30" s="7">
        <v>6.7000000000000004E-2</v>
      </c>
      <c r="D30" s="80">
        <v>4.353533639337126E-2</v>
      </c>
      <c r="E30" s="80">
        <v>4.8176115423976373E-2</v>
      </c>
      <c r="F30" s="80">
        <v>4.6337642749407493E-2</v>
      </c>
      <c r="G30" s="210">
        <v>0.10055491349551016</v>
      </c>
      <c r="H30" s="210">
        <v>8.9313063244611302E-2</v>
      </c>
      <c r="I30" s="210">
        <v>0.107</v>
      </c>
      <c r="J30" s="2"/>
      <c r="K30" s="324" t="s">
        <v>0</v>
      </c>
      <c r="L30" s="303">
        <f t="shared" si="0"/>
        <v>59.891541896506439</v>
      </c>
      <c r="M30" s="303">
        <f t="shared" si="1"/>
        <v>47.796703820488368</v>
      </c>
      <c r="N30" s="303">
        <f t="shared" si="2"/>
        <v>40.153368817689923</v>
      </c>
      <c r="O30" s="303">
        <f t="shared" si="3"/>
        <v>34.919379844961234</v>
      </c>
      <c r="P30" s="303">
        <f t="shared" si="4"/>
        <v>15.399429656357077</v>
      </c>
      <c r="Q30" s="303">
        <f t="shared" si="5"/>
        <v>13.035056914394076</v>
      </c>
      <c r="R30" s="303">
        <f t="shared" si="6"/>
        <v>11.653395818049619</v>
      </c>
    </row>
    <row r="31" spans="2:18" x14ac:dyDescent="0.25">
      <c r="B31" s="324">
        <v>2017</v>
      </c>
      <c r="C31" s="7">
        <v>6.9000000000000006E-2</v>
      </c>
      <c r="D31" s="80">
        <v>0.10738870517217891</v>
      </c>
      <c r="E31" s="80">
        <v>8.1213197809566928E-2</v>
      </c>
      <c r="F31" s="80">
        <v>2.1403844913231385E-2</v>
      </c>
      <c r="G31" s="210">
        <v>5.5704975707734361E-2</v>
      </c>
      <c r="H31" s="210">
        <v>9.9883082478651408E-2</v>
      </c>
      <c r="I31" s="210">
        <v>0.28999999999999998</v>
      </c>
      <c r="J31" s="2"/>
      <c r="K31" s="324" t="s">
        <v>851</v>
      </c>
      <c r="L31" s="303">
        <f t="shared" si="0"/>
        <v>64.755525535667388</v>
      </c>
      <c r="M31" s="303">
        <f t="shared" si="1"/>
        <v>52.929529955268748</v>
      </c>
      <c r="N31" s="303">
        <f t="shared" si="2"/>
        <v>51.797845774820004</v>
      </c>
      <c r="O31" s="303">
        <f t="shared" si="3"/>
        <v>38.407235142118857</v>
      </c>
      <c r="P31" s="303">
        <f t="shared" si="4"/>
        <v>15.729036660473961</v>
      </c>
      <c r="Q31" s="303">
        <f t="shared" si="5"/>
        <v>13.761174443159334</v>
      </c>
      <c r="R31" s="303">
        <f t="shared" si="6"/>
        <v>12.457480129495043</v>
      </c>
    </row>
    <row r="80" spans="2:2" x14ac:dyDescent="0.25">
      <c r="B80" t="s">
        <v>2531</v>
      </c>
    </row>
    <row r="83" spans="2:5" x14ac:dyDescent="0.25">
      <c r="B83" s="325"/>
      <c r="C83" s="325" t="s">
        <v>2535</v>
      </c>
      <c r="D83" s="325" t="s">
        <v>2536</v>
      </c>
      <c r="E83" s="325" t="s">
        <v>2537</v>
      </c>
    </row>
    <row r="84" spans="2:5" x14ac:dyDescent="0.25">
      <c r="B84" s="325" t="s">
        <v>2532</v>
      </c>
      <c r="C84" s="325">
        <v>11.1</v>
      </c>
      <c r="D84" s="325">
        <v>48.1</v>
      </c>
      <c r="E84" s="325">
        <v>8.1</v>
      </c>
    </row>
    <row r="85" spans="2:5" x14ac:dyDescent="0.25">
      <c r="B85" s="325" t="s">
        <v>2533</v>
      </c>
      <c r="C85" s="325">
        <v>24.6</v>
      </c>
      <c r="D85" s="325">
        <v>18.5</v>
      </c>
      <c r="E85" s="325">
        <v>4.3</v>
      </c>
    </row>
    <row r="86" spans="2:5" x14ac:dyDescent="0.25">
      <c r="B86" s="325" t="s">
        <v>2534</v>
      </c>
      <c r="C86" s="325">
        <v>27.9</v>
      </c>
      <c r="D86" s="325">
        <v>9.8000000000000007</v>
      </c>
      <c r="E86" s="325">
        <v>6.1</v>
      </c>
    </row>
    <row r="87" spans="2:5" x14ac:dyDescent="0.25">
      <c r="B87" s="325" t="s">
        <v>2538</v>
      </c>
      <c r="C87" s="325">
        <v>23.2</v>
      </c>
      <c r="D87" s="325">
        <v>21.4</v>
      </c>
      <c r="E87" s="325">
        <v>4.3</v>
      </c>
    </row>
    <row r="88" spans="2:5" x14ac:dyDescent="0.25">
      <c r="B88" s="325" t="s">
        <v>2539</v>
      </c>
      <c r="C88" s="325">
        <v>4.3</v>
      </c>
      <c r="D88" s="325">
        <v>10.9</v>
      </c>
      <c r="E88" s="325">
        <v>30.7</v>
      </c>
    </row>
    <row r="89" spans="2:5" x14ac:dyDescent="0.25">
      <c r="B89" t="s">
        <v>2540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AB239"/>
  <sheetViews>
    <sheetView showGridLines="0" topLeftCell="D23" zoomScaleNormal="100" workbookViewId="0">
      <selection activeCell="AB88" sqref="AB88"/>
    </sheetView>
  </sheetViews>
  <sheetFormatPr defaultRowHeight="13.8" x14ac:dyDescent="0.25"/>
  <sheetData>
    <row r="12" spans="3:19" x14ac:dyDescent="0.25">
      <c r="C12" s="14" t="s">
        <v>389</v>
      </c>
    </row>
    <row r="14" spans="3:19" x14ac:dyDescent="0.25">
      <c r="C14" t="s">
        <v>313</v>
      </c>
      <c r="K14" t="s">
        <v>314</v>
      </c>
      <c r="S14" t="s">
        <v>390</v>
      </c>
    </row>
    <row r="45" spans="3:11" x14ac:dyDescent="0.25">
      <c r="C45" t="s">
        <v>315</v>
      </c>
      <c r="K45" t="s">
        <v>316</v>
      </c>
    </row>
    <row r="77" spans="3:19" x14ac:dyDescent="0.25">
      <c r="C77" t="s">
        <v>317</v>
      </c>
      <c r="K77" t="s">
        <v>391</v>
      </c>
      <c r="S77" t="s">
        <v>392</v>
      </c>
    </row>
    <row r="107" spans="3:28" ht="14.4" customHeight="1" x14ac:dyDescent="0.25"/>
    <row r="108" spans="3:28" x14ac:dyDescent="0.25">
      <c r="C108" t="s">
        <v>393</v>
      </c>
      <c r="K108" t="s">
        <v>319</v>
      </c>
      <c r="S108" t="s">
        <v>318</v>
      </c>
      <c r="AB108" t="s">
        <v>394</v>
      </c>
    </row>
    <row r="142" spans="3:3" x14ac:dyDescent="0.25">
      <c r="C142" s="14" t="s">
        <v>396</v>
      </c>
    </row>
    <row r="163" spans="3:3" x14ac:dyDescent="0.25">
      <c r="C163" s="14" t="s">
        <v>357</v>
      </c>
    </row>
    <row r="183" spans="3:14" x14ac:dyDescent="0.25">
      <c r="M183" t="s">
        <v>358</v>
      </c>
    </row>
    <row r="187" spans="3:14" x14ac:dyDescent="0.25">
      <c r="C187" s="14" t="s">
        <v>320</v>
      </c>
    </row>
    <row r="189" spans="3:14" x14ac:dyDescent="0.25">
      <c r="C189" t="s">
        <v>395</v>
      </c>
      <c r="N189" t="s">
        <v>321</v>
      </c>
    </row>
    <row r="214" spans="3:3" x14ac:dyDescent="0.25">
      <c r="C214" s="1"/>
    </row>
    <row r="235" spans="2:11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2:11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2:11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2:11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2:11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U136"/>
  <sheetViews>
    <sheetView showGridLines="0" zoomScale="85" zoomScaleNormal="85" workbookViewId="0">
      <pane ySplit="3" topLeftCell="A13" activePane="bottomLeft" state="frozen"/>
      <selection pane="bottomLeft" activeCell="E40" sqref="E40"/>
    </sheetView>
  </sheetViews>
  <sheetFormatPr defaultRowHeight="11.4" x14ac:dyDescent="0.2"/>
  <cols>
    <col min="1" max="1" width="3.33203125" style="2" customWidth="1"/>
    <col min="2" max="2" width="8.88671875" style="22"/>
    <col min="3" max="6" width="9.88671875" style="2" customWidth="1"/>
    <col min="7" max="8" width="12.6640625" style="2" customWidth="1"/>
    <col min="9" max="12" width="10.33203125" style="2" customWidth="1"/>
    <col min="13" max="13" width="14.77734375" style="2" customWidth="1"/>
    <col min="14" max="14" width="13.33203125" style="2" customWidth="1"/>
    <col min="15" max="16" width="13.77734375" style="2" customWidth="1"/>
    <col min="17" max="17" width="8.88671875" style="2"/>
    <col min="18" max="18" width="9.77734375" style="2" bestFit="1" customWidth="1"/>
    <col min="19" max="16384" width="8.88671875" style="2"/>
  </cols>
  <sheetData>
    <row r="2" spans="2:21" x14ac:dyDescent="0.2">
      <c r="G2" s="398" t="s">
        <v>2657</v>
      </c>
      <c r="H2" s="398"/>
      <c r="I2" s="398"/>
      <c r="J2" s="398" t="s">
        <v>911</v>
      </c>
      <c r="K2" s="398"/>
      <c r="L2" s="22"/>
      <c r="P2" s="398" t="s">
        <v>1020</v>
      </c>
      <c r="Q2" s="398"/>
      <c r="R2" s="398" t="s">
        <v>923</v>
      </c>
      <c r="S2" s="398"/>
      <c r="T2" s="398" t="s">
        <v>925</v>
      </c>
      <c r="U2" s="398"/>
    </row>
    <row r="3" spans="2:21" s="15" customFormat="1" x14ac:dyDescent="0.2">
      <c r="B3" s="132" t="s">
        <v>893</v>
      </c>
      <c r="C3" s="132" t="s">
        <v>2793</v>
      </c>
      <c r="D3" s="132" t="s">
        <v>2797</v>
      </c>
      <c r="E3" s="132" t="s">
        <v>2795</v>
      </c>
      <c r="F3" s="132" t="s">
        <v>2796</v>
      </c>
      <c r="G3" s="132" t="s">
        <v>2658</v>
      </c>
      <c r="H3" s="132" t="s">
        <v>2659</v>
      </c>
      <c r="I3" s="132" t="s">
        <v>2660</v>
      </c>
      <c r="J3" s="132" t="s">
        <v>2798</v>
      </c>
      <c r="K3" s="133" t="s">
        <v>793</v>
      </c>
      <c r="L3" s="133" t="s">
        <v>912</v>
      </c>
      <c r="M3" s="132" t="s">
        <v>928</v>
      </c>
      <c r="N3" s="132" t="s">
        <v>929</v>
      </c>
      <c r="O3" s="132" t="s">
        <v>930</v>
      </c>
      <c r="P3" s="132" t="s">
        <v>1021</v>
      </c>
      <c r="Q3" s="132" t="s">
        <v>793</v>
      </c>
      <c r="R3" s="132" t="s">
        <v>923</v>
      </c>
      <c r="S3" s="132" t="s">
        <v>924</v>
      </c>
      <c r="T3" s="132" t="s">
        <v>925</v>
      </c>
      <c r="U3" s="132" t="s">
        <v>924</v>
      </c>
    </row>
    <row r="4" spans="2:21" s="15" customFormat="1" x14ac:dyDescent="0.2">
      <c r="B4" s="39" t="s">
        <v>815</v>
      </c>
      <c r="C4" s="123"/>
      <c r="D4" s="123"/>
      <c r="E4" s="123"/>
      <c r="F4" s="123"/>
      <c r="G4" s="123"/>
      <c r="H4" s="123"/>
      <c r="I4" s="123"/>
      <c r="J4" s="123"/>
      <c r="K4" s="127"/>
      <c r="L4" s="129"/>
      <c r="M4" s="122"/>
      <c r="N4" s="122"/>
      <c r="O4" s="122"/>
      <c r="P4" s="122"/>
      <c r="Q4" s="122"/>
      <c r="R4" s="123">
        <v>21000</v>
      </c>
      <c r="S4" s="134"/>
      <c r="T4" s="123"/>
      <c r="U4" s="134"/>
    </row>
    <row r="5" spans="2:21" s="15" customFormat="1" x14ac:dyDescent="0.2">
      <c r="B5" s="39" t="s">
        <v>813</v>
      </c>
      <c r="C5" s="123"/>
      <c r="D5" s="123"/>
      <c r="E5" s="123"/>
      <c r="F5" s="123"/>
      <c r="G5" s="123"/>
      <c r="H5" s="123"/>
      <c r="I5" s="123"/>
      <c r="J5" s="123"/>
      <c r="K5" s="127"/>
      <c r="L5" s="129"/>
      <c r="M5" s="122"/>
      <c r="N5" s="122"/>
      <c r="O5" s="122"/>
      <c r="P5" s="122"/>
      <c r="Q5" s="122"/>
      <c r="R5" s="123">
        <v>18000</v>
      </c>
      <c r="S5" s="134">
        <f t="shared" ref="S5:S45" si="0">R5/R4-1</f>
        <v>-0.1428571428571429</v>
      </c>
      <c r="T5" s="123"/>
      <c r="U5" s="134"/>
    </row>
    <row r="6" spans="2:21" s="15" customFormat="1" x14ac:dyDescent="0.2">
      <c r="B6" s="39" t="s">
        <v>814</v>
      </c>
      <c r="C6" s="123"/>
      <c r="D6" s="123"/>
      <c r="E6" s="123"/>
      <c r="F6" s="123"/>
      <c r="G6" s="123"/>
      <c r="H6" s="123"/>
      <c r="I6" s="123"/>
      <c r="J6" s="123"/>
      <c r="K6" s="127"/>
      <c r="L6" s="129"/>
      <c r="M6" s="122"/>
      <c r="N6" s="122"/>
      <c r="O6" s="122"/>
      <c r="P6" s="122"/>
      <c r="Q6" s="122"/>
      <c r="R6" s="123">
        <v>19000</v>
      </c>
      <c r="S6" s="134">
        <f t="shared" si="0"/>
        <v>5.555555555555558E-2</v>
      </c>
      <c r="T6" s="123"/>
      <c r="U6" s="134"/>
    </row>
    <row r="7" spans="2:21" s="15" customFormat="1" x14ac:dyDescent="0.2">
      <c r="B7" s="39" t="s">
        <v>805</v>
      </c>
      <c r="C7" s="123"/>
      <c r="D7" s="123"/>
      <c r="E7" s="123"/>
      <c r="F7" s="123"/>
      <c r="G7" s="123"/>
      <c r="H7" s="123"/>
      <c r="I7" s="123"/>
      <c r="J7" s="123"/>
      <c r="K7" s="127"/>
      <c r="L7" s="129"/>
      <c r="M7" s="122"/>
      <c r="N7" s="122"/>
      <c r="O7" s="122"/>
      <c r="P7" s="122"/>
      <c r="Q7" s="122"/>
      <c r="R7" s="123">
        <v>32000</v>
      </c>
      <c r="S7" s="134">
        <f t="shared" si="0"/>
        <v>0.68421052631578938</v>
      </c>
      <c r="T7" s="123"/>
      <c r="U7" s="134"/>
    </row>
    <row r="8" spans="2:21" s="15" customFormat="1" x14ac:dyDescent="0.2">
      <c r="B8" s="39" t="s">
        <v>806</v>
      </c>
      <c r="C8" s="123"/>
      <c r="D8" s="123"/>
      <c r="E8" s="123"/>
      <c r="F8" s="123"/>
      <c r="G8" s="123"/>
      <c r="H8" s="123"/>
      <c r="I8" s="123"/>
      <c r="J8" s="123"/>
      <c r="K8" s="127"/>
      <c r="L8" s="129"/>
      <c r="M8" s="122"/>
      <c r="N8" s="122"/>
      <c r="O8" s="122"/>
      <c r="P8" s="122"/>
      <c r="Q8" s="122"/>
      <c r="R8" s="123">
        <v>48000</v>
      </c>
      <c r="S8" s="134">
        <f t="shared" si="0"/>
        <v>0.5</v>
      </c>
      <c r="T8" s="123"/>
      <c r="U8" s="134"/>
    </row>
    <row r="9" spans="2:21" s="15" customFormat="1" x14ac:dyDescent="0.2">
      <c r="B9" s="39" t="s">
        <v>807</v>
      </c>
      <c r="C9" s="123"/>
      <c r="D9" s="123"/>
      <c r="E9" s="123"/>
      <c r="F9" s="123"/>
      <c r="G9" s="123"/>
      <c r="H9" s="123"/>
      <c r="I9" s="123"/>
      <c r="J9" s="123"/>
      <c r="K9" s="127"/>
      <c r="L9" s="129"/>
      <c r="M9" s="122"/>
      <c r="N9" s="122"/>
      <c r="O9" s="122"/>
      <c r="P9" s="122"/>
      <c r="Q9" s="122"/>
      <c r="R9" s="123">
        <v>47000</v>
      </c>
      <c r="S9" s="134">
        <f t="shared" si="0"/>
        <v>-2.083333333333337E-2</v>
      </c>
      <c r="T9" s="123"/>
      <c r="U9" s="134"/>
    </row>
    <row r="10" spans="2:21" s="15" customFormat="1" x14ac:dyDescent="0.2">
      <c r="B10" s="39" t="s">
        <v>808</v>
      </c>
      <c r="C10" s="123"/>
      <c r="D10" s="123"/>
      <c r="E10" s="123"/>
      <c r="F10" s="123"/>
      <c r="G10" s="123"/>
      <c r="H10" s="123"/>
      <c r="I10" s="123"/>
      <c r="J10" s="123"/>
      <c r="K10" s="127"/>
      <c r="L10" s="129"/>
      <c r="M10" s="122"/>
      <c r="N10" s="122"/>
      <c r="O10" s="122"/>
      <c r="P10" s="122"/>
      <c r="Q10" s="122"/>
      <c r="R10" s="123">
        <v>55000</v>
      </c>
      <c r="S10" s="134">
        <f t="shared" si="0"/>
        <v>0.17021276595744683</v>
      </c>
      <c r="T10" s="123"/>
      <c r="U10" s="134"/>
    </row>
    <row r="11" spans="2:21" s="15" customFormat="1" x14ac:dyDescent="0.2">
      <c r="B11" s="39" t="s">
        <v>809</v>
      </c>
      <c r="C11" s="123"/>
      <c r="D11" s="123"/>
      <c r="E11" s="123"/>
      <c r="F11" s="123"/>
      <c r="G11" s="123"/>
      <c r="H11" s="123"/>
      <c r="I11" s="123"/>
      <c r="J11" s="123"/>
      <c r="K11" s="127"/>
      <c r="L11" s="129"/>
      <c r="M11" s="122"/>
      <c r="N11" s="122"/>
      <c r="O11" s="122"/>
      <c r="P11" s="122"/>
      <c r="Q11" s="122"/>
      <c r="R11" s="123">
        <v>63000</v>
      </c>
      <c r="S11" s="134">
        <f t="shared" si="0"/>
        <v>0.1454545454545455</v>
      </c>
      <c r="T11" s="123"/>
      <c r="U11" s="134"/>
    </row>
    <row r="12" spans="2:21" s="15" customFormat="1" x14ac:dyDescent="0.2">
      <c r="B12" s="39" t="s">
        <v>810</v>
      </c>
      <c r="C12" s="123"/>
      <c r="D12" s="123"/>
      <c r="E12" s="123"/>
      <c r="F12" s="123"/>
      <c r="G12" s="123"/>
      <c r="H12" s="123"/>
      <c r="I12" s="123"/>
      <c r="J12" s="123"/>
      <c r="K12" s="127"/>
      <c r="L12" s="129"/>
      <c r="M12" s="122"/>
      <c r="N12" s="122"/>
      <c r="O12" s="122"/>
      <c r="P12" s="122"/>
      <c r="Q12" s="122"/>
      <c r="R12" s="123">
        <v>56000</v>
      </c>
      <c r="S12" s="134">
        <f t="shared" si="0"/>
        <v>-0.11111111111111116</v>
      </c>
      <c r="T12" s="123"/>
      <c r="U12" s="134"/>
    </row>
    <row r="13" spans="2:21" s="15" customFormat="1" x14ac:dyDescent="0.2">
      <c r="B13" s="39" t="s">
        <v>811</v>
      </c>
      <c r="C13" s="123"/>
      <c r="D13" s="123"/>
      <c r="E13" s="123"/>
      <c r="F13" s="123"/>
      <c r="G13" s="123"/>
      <c r="H13" s="123"/>
      <c r="I13" s="123"/>
      <c r="J13" s="123"/>
      <c r="K13" s="127"/>
      <c r="L13" s="129"/>
      <c r="M13" s="122"/>
      <c r="N13" s="122"/>
      <c r="O13" s="122"/>
      <c r="P13" s="122"/>
      <c r="Q13" s="122"/>
      <c r="R13" s="123">
        <v>72000</v>
      </c>
      <c r="S13" s="134">
        <f t="shared" si="0"/>
        <v>0.28571428571428581</v>
      </c>
      <c r="T13" s="123"/>
      <c r="U13" s="134"/>
    </row>
    <row r="14" spans="2:21" s="15" customFormat="1" x14ac:dyDescent="0.2">
      <c r="B14" s="39" t="s">
        <v>812</v>
      </c>
      <c r="C14" s="123"/>
      <c r="D14" s="123"/>
      <c r="E14" s="123"/>
      <c r="F14" s="123"/>
      <c r="G14" s="123"/>
      <c r="H14" s="123"/>
      <c r="I14" s="123"/>
      <c r="J14" s="123"/>
      <c r="K14" s="127"/>
      <c r="L14" s="129"/>
      <c r="M14" s="122"/>
      <c r="N14" s="122"/>
      <c r="O14" s="122"/>
      <c r="P14" s="122"/>
      <c r="Q14" s="122"/>
      <c r="R14" s="123">
        <v>70000</v>
      </c>
      <c r="S14" s="134">
        <f t="shared" si="0"/>
        <v>-2.777777777777779E-2</v>
      </c>
      <c r="T14" s="123"/>
      <c r="U14" s="134"/>
    </row>
    <row r="15" spans="2:21" s="15" customFormat="1" x14ac:dyDescent="0.2">
      <c r="B15" s="39" t="s">
        <v>799</v>
      </c>
      <c r="C15" s="123"/>
      <c r="D15" s="123"/>
      <c r="E15" s="123"/>
      <c r="F15" s="123"/>
      <c r="G15" s="123"/>
      <c r="H15" s="123"/>
      <c r="I15" s="123"/>
      <c r="J15" s="123"/>
      <c r="K15" s="127"/>
      <c r="L15" s="129"/>
      <c r="M15" s="122"/>
      <c r="N15" s="122"/>
      <c r="O15" s="122"/>
      <c r="P15" s="122"/>
      <c r="Q15" s="122"/>
      <c r="R15" s="123">
        <v>136000</v>
      </c>
      <c r="S15" s="134">
        <f t="shared" si="0"/>
        <v>0.94285714285714284</v>
      </c>
      <c r="T15" s="123"/>
      <c r="U15" s="134"/>
    </row>
    <row r="16" spans="2:21" s="15" customFormat="1" x14ac:dyDescent="0.2">
      <c r="B16" s="39" t="s">
        <v>800</v>
      </c>
      <c r="C16" s="123"/>
      <c r="D16" s="123"/>
      <c r="E16" s="123"/>
      <c r="F16" s="123"/>
      <c r="G16" s="123"/>
      <c r="H16" s="123"/>
      <c r="I16" s="123"/>
      <c r="J16" s="123"/>
      <c r="K16" s="127"/>
      <c r="L16" s="129"/>
      <c r="M16" s="122"/>
      <c r="N16" s="122"/>
      <c r="O16" s="122"/>
      <c r="P16" s="122"/>
      <c r="Q16" s="122"/>
      <c r="R16" s="123">
        <v>151000</v>
      </c>
      <c r="S16" s="134">
        <f t="shared" si="0"/>
        <v>0.11029411764705888</v>
      </c>
      <c r="T16" s="123"/>
      <c r="U16" s="134"/>
    </row>
    <row r="17" spans="2:21" s="15" customFormat="1" x14ac:dyDescent="0.2">
      <c r="B17" s="39" t="s">
        <v>801</v>
      </c>
      <c r="C17" s="123"/>
      <c r="D17" s="123"/>
      <c r="E17" s="123"/>
      <c r="F17" s="123"/>
      <c r="G17" s="123"/>
      <c r="H17" s="123"/>
      <c r="I17" s="123"/>
      <c r="J17" s="123"/>
      <c r="K17" s="127"/>
      <c r="L17" s="129"/>
      <c r="M17" s="122"/>
      <c r="N17" s="122"/>
      <c r="O17" s="122"/>
      <c r="P17" s="122"/>
      <c r="Q17" s="122"/>
      <c r="R17" s="123">
        <v>177000</v>
      </c>
      <c r="S17" s="134">
        <f t="shared" si="0"/>
        <v>0.17218543046357615</v>
      </c>
      <c r="T17" s="123"/>
      <c r="U17" s="134"/>
    </row>
    <row r="18" spans="2:21" s="15" customFormat="1" x14ac:dyDescent="0.2">
      <c r="B18" s="39" t="s">
        <v>802</v>
      </c>
      <c r="C18" s="123"/>
      <c r="D18" s="123"/>
      <c r="E18" s="123"/>
      <c r="F18" s="123"/>
      <c r="G18" s="123"/>
      <c r="H18" s="123"/>
      <c r="I18" s="123"/>
      <c r="J18" s="123"/>
      <c r="K18" s="127"/>
      <c r="L18" s="129"/>
      <c r="M18" s="122"/>
      <c r="N18" s="122"/>
      <c r="O18" s="122"/>
      <c r="P18" s="122"/>
      <c r="Q18" s="122"/>
      <c r="R18" s="123">
        <v>199000</v>
      </c>
      <c r="S18" s="134">
        <f t="shared" si="0"/>
        <v>0.12429378531073443</v>
      </c>
      <c r="T18" s="123"/>
      <c r="U18" s="134"/>
    </row>
    <row r="19" spans="2:21" s="15" customFormat="1" x14ac:dyDescent="0.2">
      <c r="B19" s="39" t="s">
        <v>803</v>
      </c>
      <c r="C19" s="123"/>
      <c r="D19" s="123"/>
      <c r="E19" s="123"/>
      <c r="F19" s="123"/>
      <c r="G19" s="123"/>
      <c r="H19" s="123"/>
      <c r="I19" s="123"/>
      <c r="J19" s="123"/>
      <c r="K19" s="127"/>
      <c r="L19" s="129"/>
      <c r="M19" s="122"/>
      <c r="N19" s="122"/>
      <c r="O19" s="122"/>
      <c r="P19" s="122"/>
      <c r="Q19" s="122"/>
      <c r="R19" s="123">
        <v>204000</v>
      </c>
      <c r="S19" s="134">
        <f t="shared" si="0"/>
        <v>2.5125628140703515E-2</v>
      </c>
      <c r="T19" s="123"/>
      <c r="U19" s="134"/>
    </row>
    <row r="20" spans="2:21" s="15" customFormat="1" x14ac:dyDescent="0.2">
      <c r="B20" s="39" t="s">
        <v>804</v>
      </c>
      <c r="C20" s="123"/>
      <c r="D20" s="123"/>
      <c r="E20" s="123"/>
      <c r="F20" s="123"/>
      <c r="G20" s="123"/>
      <c r="H20" s="123"/>
      <c r="I20" s="123"/>
      <c r="J20" s="123"/>
      <c r="K20" s="127"/>
      <c r="L20" s="129"/>
      <c r="M20" s="122"/>
      <c r="N20" s="122"/>
      <c r="O20" s="122"/>
      <c r="P20" s="122"/>
      <c r="Q20" s="122"/>
      <c r="R20" s="123">
        <v>186000</v>
      </c>
      <c r="S20" s="134">
        <f t="shared" si="0"/>
        <v>-8.8235294117647078E-2</v>
      </c>
      <c r="T20" s="123"/>
      <c r="U20" s="134"/>
    </row>
    <row r="21" spans="2:21" s="15" customFormat="1" x14ac:dyDescent="0.2">
      <c r="B21" s="39" t="s">
        <v>772</v>
      </c>
      <c r="C21" s="123"/>
      <c r="D21" s="123"/>
      <c r="E21" s="123"/>
      <c r="F21" s="123"/>
      <c r="G21" s="123"/>
      <c r="H21" s="123"/>
      <c r="I21" s="123"/>
      <c r="J21" s="123"/>
      <c r="K21" s="127"/>
      <c r="L21" s="129"/>
      <c r="M21" s="122"/>
      <c r="N21" s="122"/>
      <c r="O21" s="122"/>
      <c r="P21" s="122"/>
      <c r="Q21" s="122"/>
      <c r="R21" s="123">
        <v>141000</v>
      </c>
      <c r="S21" s="134">
        <f t="shared" si="0"/>
        <v>-0.24193548387096775</v>
      </c>
      <c r="T21" s="123"/>
      <c r="U21" s="134"/>
    </row>
    <row r="22" spans="2:21" s="15" customFormat="1" x14ac:dyDescent="0.2">
      <c r="B22" s="39" t="s">
        <v>773</v>
      </c>
      <c r="C22" s="123"/>
      <c r="D22" s="123"/>
      <c r="E22" s="123"/>
      <c r="F22" s="123"/>
      <c r="G22" s="123"/>
      <c r="H22" s="123"/>
      <c r="I22" s="123"/>
      <c r="J22" s="123"/>
      <c r="K22" s="127"/>
      <c r="L22" s="129"/>
      <c r="M22" s="122"/>
      <c r="N22" s="122"/>
      <c r="O22" s="122"/>
      <c r="P22" s="122"/>
      <c r="Q22" s="122"/>
      <c r="R22" s="123">
        <v>125000</v>
      </c>
      <c r="S22" s="134">
        <f t="shared" si="0"/>
        <v>-0.11347517730496459</v>
      </c>
      <c r="T22" s="123"/>
      <c r="U22" s="134"/>
    </row>
    <row r="23" spans="2:21" s="15" customFormat="1" x14ac:dyDescent="0.2">
      <c r="B23" s="39" t="s">
        <v>774</v>
      </c>
      <c r="C23" s="123"/>
      <c r="D23" s="123"/>
      <c r="E23" s="123"/>
      <c r="F23" s="123"/>
      <c r="G23" s="123"/>
      <c r="H23" s="123"/>
      <c r="I23" s="123"/>
      <c r="J23" s="123"/>
      <c r="K23" s="127"/>
      <c r="L23" s="129"/>
      <c r="M23" s="122"/>
      <c r="N23" s="122"/>
      <c r="O23" s="122"/>
      <c r="P23" s="122"/>
      <c r="Q23" s="122"/>
      <c r="R23" s="123">
        <v>150000</v>
      </c>
      <c r="S23" s="134">
        <f t="shared" si="0"/>
        <v>0.19999999999999996</v>
      </c>
      <c r="T23" s="123"/>
      <c r="U23" s="134"/>
    </row>
    <row r="24" spans="2:21" s="15" customFormat="1" x14ac:dyDescent="0.2">
      <c r="B24" s="39" t="s">
        <v>775</v>
      </c>
      <c r="C24" s="123"/>
      <c r="D24" s="123"/>
      <c r="E24" s="123"/>
      <c r="F24" s="123"/>
      <c r="G24" s="123"/>
      <c r="H24" s="123"/>
      <c r="I24" s="123"/>
      <c r="J24" s="123"/>
      <c r="K24" s="127"/>
      <c r="L24" s="129"/>
      <c r="M24" s="122"/>
      <c r="N24" s="122"/>
      <c r="O24" s="122"/>
      <c r="P24" s="122"/>
      <c r="Q24" s="122"/>
      <c r="R24" s="123">
        <v>150000</v>
      </c>
      <c r="S24" s="134">
        <f t="shared" si="0"/>
        <v>0</v>
      </c>
      <c r="T24" s="123"/>
      <c r="U24" s="134"/>
    </row>
    <row r="25" spans="2:21" s="15" customFormat="1" x14ac:dyDescent="0.2">
      <c r="B25" s="39" t="s">
        <v>44</v>
      </c>
      <c r="C25" s="123">
        <f>'1. 中国经济基础数据'!CA26</f>
        <v>82992</v>
      </c>
      <c r="D25" s="123"/>
      <c r="E25" s="123"/>
      <c r="F25" s="123"/>
      <c r="G25" s="123"/>
      <c r="H25" s="123"/>
      <c r="I25" s="123"/>
      <c r="J25" s="123"/>
      <c r="K25" s="127"/>
      <c r="L25" s="129"/>
      <c r="M25" s="122"/>
      <c r="N25" s="122"/>
      <c r="O25" s="122"/>
      <c r="P25" s="122"/>
      <c r="Q25" s="122"/>
      <c r="R25" s="123">
        <v>103000</v>
      </c>
      <c r="S25" s="134">
        <f t="shared" si="0"/>
        <v>-0.31333333333333335</v>
      </c>
      <c r="T25" s="123"/>
      <c r="U25" s="134"/>
    </row>
    <row r="26" spans="2:21" s="15" customFormat="1" x14ac:dyDescent="0.2">
      <c r="B26" s="39" t="s">
        <v>43</v>
      </c>
      <c r="C26" s="123">
        <f>'1. 中国经济基础数据'!CA27</f>
        <v>85229</v>
      </c>
      <c r="D26" s="123"/>
      <c r="E26" s="123"/>
      <c r="F26" s="123"/>
      <c r="G26" s="123"/>
      <c r="H26" s="123"/>
      <c r="I26" s="123"/>
      <c r="J26" s="123"/>
      <c r="K26" s="127"/>
      <c r="L26" s="129"/>
      <c r="M26" s="122"/>
      <c r="N26" s="122"/>
      <c r="O26" s="122"/>
      <c r="P26" s="122"/>
      <c r="Q26" s="122"/>
      <c r="R26" s="123">
        <v>6000</v>
      </c>
      <c r="S26" s="134">
        <f t="shared" si="0"/>
        <v>-0.94174757281553401</v>
      </c>
      <c r="T26" s="123"/>
      <c r="U26" s="134"/>
    </row>
    <row r="27" spans="2:21" s="15" customFormat="1" x14ac:dyDescent="0.2">
      <c r="B27" s="39" t="s">
        <v>42</v>
      </c>
      <c r="C27" s="123">
        <f>'1. 中国经济基础数据'!CA28</f>
        <v>87177</v>
      </c>
      <c r="D27" s="123"/>
      <c r="E27" s="123"/>
      <c r="F27" s="123"/>
      <c r="G27" s="123"/>
      <c r="H27" s="123"/>
      <c r="I27" s="123"/>
      <c r="J27" s="123"/>
      <c r="K27" s="127"/>
      <c r="L27" s="129"/>
      <c r="M27" s="122"/>
      <c r="N27" s="122"/>
      <c r="O27" s="122"/>
      <c r="P27" s="122"/>
      <c r="Q27" s="122"/>
      <c r="R27" s="123">
        <v>17000</v>
      </c>
      <c r="S27" s="134">
        <f t="shared" si="0"/>
        <v>1.8333333333333335</v>
      </c>
      <c r="T27" s="123"/>
      <c r="U27" s="134"/>
    </row>
    <row r="28" spans="2:21" s="15" customFormat="1" x14ac:dyDescent="0.2">
      <c r="B28" s="39" t="s">
        <v>41</v>
      </c>
      <c r="C28" s="123">
        <f>'1. 中国经济基础数据'!CA29</f>
        <v>89211</v>
      </c>
      <c r="D28" s="123"/>
      <c r="E28" s="123"/>
      <c r="F28" s="123"/>
      <c r="G28" s="123"/>
      <c r="H28" s="123"/>
      <c r="I28" s="123"/>
      <c r="J28" s="123"/>
      <c r="K28" s="127"/>
      <c r="L28" s="129"/>
      <c r="M28" s="122"/>
      <c r="N28" s="122"/>
      <c r="O28" s="122"/>
      <c r="P28" s="122"/>
      <c r="Q28" s="122"/>
      <c r="R28" s="123">
        <v>30000</v>
      </c>
      <c r="S28" s="134">
        <f t="shared" si="0"/>
        <v>0.76470588235294112</v>
      </c>
      <c r="T28" s="123"/>
      <c r="U28" s="134"/>
    </row>
    <row r="29" spans="2:21" s="15" customFormat="1" x14ac:dyDescent="0.2">
      <c r="B29" s="39" t="s">
        <v>40</v>
      </c>
      <c r="C29" s="123">
        <f>'1. 中国经济基础数据'!CA30</f>
        <v>90859</v>
      </c>
      <c r="D29" s="123"/>
      <c r="E29" s="123"/>
      <c r="F29" s="123"/>
      <c r="G29" s="123"/>
      <c r="H29" s="123"/>
      <c r="I29" s="123"/>
      <c r="J29" s="123"/>
      <c r="K29" s="127"/>
      <c r="L29" s="129"/>
      <c r="M29" s="122"/>
      <c r="N29" s="122"/>
      <c r="O29" s="122"/>
      <c r="P29" s="122"/>
      <c r="Q29" s="122"/>
      <c r="R29" s="123">
        <v>43000</v>
      </c>
      <c r="S29" s="134">
        <f t="shared" si="0"/>
        <v>0.43333333333333335</v>
      </c>
      <c r="T29" s="123"/>
      <c r="U29" s="134"/>
    </row>
    <row r="30" spans="2:21" s="15" customFormat="1" x14ac:dyDescent="0.2">
      <c r="B30" s="39" t="s">
        <v>39</v>
      </c>
      <c r="C30" s="123">
        <f>'1. 中国经济基础数据'!CA31</f>
        <v>92420</v>
      </c>
      <c r="D30" s="123"/>
      <c r="E30" s="123"/>
      <c r="F30" s="123"/>
      <c r="G30" s="123"/>
      <c r="H30" s="123"/>
      <c r="I30" s="123"/>
      <c r="J30" s="123"/>
      <c r="K30" s="127"/>
      <c r="L30" s="129"/>
      <c r="M30" s="122"/>
      <c r="N30" s="122"/>
      <c r="O30" s="122"/>
      <c r="P30" s="122"/>
      <c r="Q30" s="122"/>
      <c r="R30" s="123">
        <v>119000</v>
      </c>
      <c r="S30" s="134">
        <f t="shared" si="0"/>
        <v>1.7674418604651163</v>
      </c>
      <c r="T30" s="123"/>
      <c r="U30" s="134"/>
    </row>
    <row r="31" spans="2:21" s="15" customFormat="1" x14ac:dyDescent="0.2">
      <c r="B31" s="39" t="s">
        <v>38</v>
      </c>
      <c r="C31" s="123">
        <f>'1. 中国经济基础数据'!CA32</f>
        <v>93717</v>
      </c>
      <c r="D31" s="123"/>
      <c r="E31" s="123"/>
      <c r="F31" s="123"/>
      <c r="G31" s="123"/>
      <c r="H31" s="123"/>
      <c r="I31" s="123"/>
      <c r="J31" s="123"/>
      <c r="K31" s="127"/>
      <c r="L31" s="129"/>
      <c r="M31" s="122"/>
      <c r="N31" s="122"/>
      <c r="O31" s="122"/>
      <c r="P31" s="122"/>
      <c r="Q31" s="122"/>
      <c r="R31" s="123">
        <v>149000</v>
      </c>
      <c r="S31" s="134">
        <f t="shared" si="0"/>
        <v>0.25210084033613445</v>
      </c>
      <c r="T31" s="123"/>
      <c r="U31" s="134"/>
    </row>
    <row r="32" spans="2:21" s="15" customFormat="1" x14ac:dyDescent="0.2">
      <c r="B32" s="39" t="s">
        <v>37</v>
      </c>
      <c r="C32" s="123">
        <f>'1. 中国经济基础数据'!CA33</f>
        <v>94974</v>
      </c>
      <c r="D32" s="123"/>
      <c r="E32" s="123"/>
      <c r="F32" s="123"/>
      <c r="G32" s="123"/>
      <c r="H32" s="123"/>
      <c r="I32" s="123"/>
      <c r="J32" s="123"/>
      <c r="K32" s="127"/>
      <c r="L32" s="129"/>
      <c r="M32" s="122"/>
      <c r="N32" s="122"/>
      <c r="O32" s="122"/>
      <c r="P32" s="122"/>
      <c r="Q32" s="122"/>
      <c r="R32" s="123">
        <v>194000</v>
      </c>
      <c r="S32" s="134">
        <f t="shared" si="0"/>
        <v>0.30201342281879184</v>
      </c>
      <c r="T32" s="123"/>
      <c r="U32" s="134"/>
    </row>
    <row r="33" spans="2:21" s="15" customFormat="1" x14ac:dyDescent="0.2">
      <c r="B33" s="39" t="s">
        <v>36</v>
      </c>
      <c r="C33" s="123">
        <f>'1. 中国经济基础数据'!CA34</f>
        <v>96259</v>
      </c>
      <c r="D33" s="123"/>
      <c r="E33" s="123"/>
      <c r="F33" s="123"/>
      <c r="G33" s="123"/>
      <c r="H33" s="123"/>
      <c r="I33" s="123"/>
      <c r="J33" s="123"/>
      <c r="K33" s="127"/>
      <c r="L33" s="129"/>
      <c r="M33" s="122"/>
      <c r="N33" s="122"/>
      <c r="O33" s="122"/>
      <c r="P33" s="122"/>
      <c r="Q33" s="122"/>
      <c r="R33" s="123">
        <v>165000</v>
      </c>
      <c r="S33" s="134">
        <f t="shared" si="0"/>
        <v>-0.14948453608247425</v>
      </c>
      <c r="T33" s="123"/>
      <c r="U33" s="134"/>
    </row>
    <row r="34" spans="2:21" s="15" customFormat="1" x14ac:dyDescent="0.2">
      <c r="B34" s="39" t="s">
        <v>35</v>
      </c>
      <c r="C34" s="123">
        <f>'1. 中国经济基础数据'!CA35</f>
        <v>97542</v>
      </c>
      <c r="D34" s="123"/>
      <c r="E34" s="123"/>
      <c r="F34" s="123"/>
      <c r="G34" s="123"/>
      <c r="H34" s="123"/>
      <c r="I34" s="123"/>
      <c r="J34" s="123"/>
      <c r="K34" s="127"/>
      <c r="L34" s="129"/>
      <c r="M34" s="122"/>
      <c r="N34" s="122"/>
      <c r="O34" s="122"/>
      <c r="P34" s="122"/>
      <c r="Q34" s="122"/>
      <c r="R34" s="123">
        <v>85000</v>
      </c>
      <c r="S34" s="134">
        <f t="shared" si="0"/>
        <v>-0.48484848484848486</v>
      </c>
      <c r="T34" s="123"/>
      <c r="U34" s="134"/>
    </row>
    <row r="35" spans="2:21" s="15" customFormat="1" x14ac:dyDescent="0.2">
      <c r="B35" s="39" t="s">
        <v>34</v>
      </c>
      <c r="C35" s="123">
        <f>'1. 中国经济基础数据'!CA36</f>
        <v>98705</v>
      </c>
      <c r="D35" s="123"/>
      <c r="E35" s="123"/>
      <c r="F35" s="123"/>
      <c r="G35" s="123"/>
      <c r="H35" s="123"/>
      <c r="I35" s="123"/>
      <c r="J35" s="123"/>
      <c r="K35" s="127"/>
      <c r="L35" s="129"/>
      <c r="M35" s="122"/>
      <c r="N35" s="122"/>
      <c r="O35" s="122"/>
      <c r="P35" s="122"/>
      <c r="Q35" s="122"/>
      <c r="R35" s="123">
        <v>147000</v>
      </c>
      <c r="S35" s="134">
        <f t="shared" si="0"/>
        <v>0.72941176470588243</v>
      </c>
      <c r="T35" s="123"/>
      <c r="U35" s="134"/>
    </row>
    <row r="36" spans="2:21" s="15" customFormat="1" x14ac:dyDescent="0.2">
      <c r="B36" s="39" t="s">
        <v>33</v>
      </c>
      <c r="C36" s="123">
        <f>'1. 中国经济基础数据'!CA37</f>
        <v>100072</v>
      </c>
      <c r="D36" s="123"/>
      <c r="E36" s="123"/>
      <c r="F36" s="123"/>
      <c r="G36" s="123"/>
      <c r="H36" s="123"/>
      <c r="I36" s="123"/>
      <c r="J36" s="123"/>
      <c r="K36" s="127"/>
      <c r="L36" s="129"/>
      <c r="M36" s="122"/>
      <c r="N36" s="122"/>
      <c r="O36" s="122"/>
      <c r="P36" s="122"/>
      <c r="Q36" s="122"/>
      <c r="R36" s="123">
        <v>140000</v>
      </c>
      <c r="S36" s="134">
        <f t="shared" si="0"/>
        <v>-4.7619047619047672E-2</v>
      </c>
      <c r="T36" s="123"/>
      <c r="U36" s="134"/>
    </row>
    <row r="37" spans="2:21" s="15" customFormat="1" x14ac:dyDescent="0.2">
      <c r="B37" s="39" t="s">
        <v>32</v>
      </c>
      <c r="C37" s="123">
        <f>'1. 中国经济基础数据'!CA38</f>
        <v>101654</v>
      </c>
      <c r="D37" s="123"/>
      <c r="E37" s="123"/>
      <c r="F37" s="123"/>
      <c r="G37" s="123"/>
      <c r="H37" s="123"/>
      <c r="I37" s="123"/>
      <c r="J37" s="123"/>
      <c r="K37" s="127"/>
      <c r="L37" s="129"/>
      <c r="M37" s="122"/>
      <c r="N37" s="122"/>
      <c r="O37" s="122"/>
      <c r="P37" s="122"/>
      <c r="Q37" s="122"/>
      <c r="R37" s="123">
        <v>457000</v>
      </c>
      <c r="S37" s="134">
        <f t="shared" si="0"/>
        <v>2.2642857142857142</v>
      </c>
      <c r="T37" s="123"/>
      <c r="U37" s="134"/>
    </row>
    <row r="38" spans="2:21" s="15" customFormat="1" x14ac:dyDescent="0.2">
      <c r="B38" s="39" t="s">
        <v>31</v>
      </c>
      <c r="C38" s="123">
        <f>'1. 中国经济基础数据'!CA39</f>
        <v>103008</v>
      </c>
      <c r="D38" s="123"/>
      <c r="E38" s="123"/>
      <c r="F38" s="123"/>
      <c r="G38" s="123"/>
      <c r="H38" s="123"/>
      <c r="I38" s="123"/>
      <c r="J38" s="123"/>
      <c r="K38" s="127"/>
      <c r="L38" s="129"/>
      <c r="M38" s="122"/>
      <c r="N38" s="122"/>
      <c r="O38" s="122"/>
      <c r="P38" s="122"/>
      <c r="Q38" s="122"/>
      <c r="R38" s="123">
        <v>335000</v>
      </c>
      <c r="S38" s="134">
        <f t="shared" si="0"/>
        <v>-0.26695842450765861</v>
      </c>
      <c r="T38" s="123"/>
      <c r="U38" s="134"/>
    </row>
    <row r="39" spans="2:21" s="15" customFormat="1" x14ac:dyDescent="0.2">
      <c r="B39" s="39" t="s">
        <v>30</v>
      </c>
      <c r="C39" s="123">
        <f>'1. 中国经济基础数据'!CA40</f>
        <v>104357</v>
      </c>
      <c r="D39" s="123"/>
      <c r="E39" s="123"/>
      <c r="F39" s="123"/>
      <c r="G39" s="123"/>
      <c r="H39" s="123"/>
      <c r="I39" s="123"/>
      <c r="J39" s="123"/>
      <c r="K39" s="127"/>
      <c r="L39" s="129"/>
      <c r="M39" s="122"/>
      <c r="N39" s="122"/>
      <c r="O39" s="122"/>
      <c r="P39" s="122"/>
      <c r="Q39" s="122"/>
      <c r="R39" s="123">
        <v>287000</v>
      </c>
      <c r="S39" s="134">
        <f t="shared" si="0"/>
        <v>-0.14328358208955227</v>
      </c>
      <c r="T39" s="123"/>
      <c r="U39" s="134"/>
    </row>
    <row r="40" spans="2:21" s="15" customFormat="1" x14ac:dyDescent="0.2">
      <c r="B40" s="39" t="s">
        <v>29</v>
      </c>
      <c r="C40" s="123">
        <f>'1. 中国经济基础数据'!CA41</f>
        <v>105851</v>
      </c>
      <c r="D40" s="123"/>
      <c r="E40" s="123"/>
      <c r="F40" s="123"/>
      <c r="G40" s="123"/>
      <c r="H40" s="123"/>
      <c r="I40" s="123"/>
      <c r="J40" s="123"/>
      <c r="K40" s="127"/>
      <c r="L40" s="129"/>
      <c r="M40" s="122"/>
      <c r="N40" s="122"/>
      <c r="O40" s="122"/>
      <c r="P40" s="122"/>
      <c r="Q40" s="122"/>
      <c r="R40" s="123">
        <v>316000</v>
      </c>
      <c r="S40" s="134">
        <f t="shared" si="0"/>
        <v>0.10104529616724744</v>
      </c>
      <c r="T40" s="123"/>
      <c r="U40" s="134"/>
    </row>
    <row r="41" spans="2:21" s="15" customFormat="1" x14ac:dyDescent="0.2">
      <c r="B41" s="39" t="s">
        <v>28</v>
      </c>
      <c r="C41" s="123">
        <f>'1. 中国经济基础数据'!CA42</f>
        <v>107507</v>
      </c>
      <c r="D41" s="123"/>
      <c r="E41" s="123"/>
      <c r="F41" s="123"/>
      <c r="G41" s="123"/>
      <c r="H41" s="123"/>
      <c r="I41" s="123"/>
      <c r="J41" s="123"/>
      <c r="K41" s="127"/>
      <c r="L41" s="129"/>
      <c r="M41" s="122"/>
      <c r="N41" s="122"/>
      <c r="O41" s="122"/>
      <c r="P41" s="122"/>
      <c r="Q41" s="122"/>
      <c r="R41" s="123">
        <v>393000</v>
      </c>
      <c r="S41" s="134">
        <f t="shared" si="0"/>
        <v>0.24367088607594933</v>
      </c>
      <c r="T41" s="123"/>
      <c r="U41" s="134"/>
    </row>
    <row r="42" spans="2:21" s="15" customFormat="1" x14ac:dyDescent="0.2">
      <c r="B42" s="39" t="s">
        <v>849</v>
      </c>
      <c r="C42" s="123">
        <f>'1. 中国经济基础数据'!CA43</f>
        <v>109300</v>
      </c>
      <c r="D42" s="123"/>
      <c r="E42" s="123"/>
      <c r="F42" s="123"/>
      <c r="G42" s="123"/>
      <c r="H42" s="123"/>
      <c r="I42" s="123"/>
      <c r="J42" s="123"/>
      <c r="K42" s="127"/>
      <c r="L42" s="129"/>
      <c r="M42" s="122"/>
      <c r="N42" s="122"/>
      <c r="O42" s="122"/>
      <c r="P42" s="122"/>
      <c r="Q42" s="122"/>
      <c r="R42" s="123">
        <v>532000</v>
      </c>
      <c r="S42" s="134">
        <f t="shared" si="0"/>
        <v>0.35368956743002555</v>
      </c>
      <c r="T42" s="123"/>
      <c r="U42" s="134"/>
    </row>
    <row r="43" spans="2:21" s="15" customFormat="1" x14ac:dyDescent="0.2">
      <c r="B43" s="39" t="s">
        <v>27</v>
      </c>
      <c r="C43" s="123">
        <f>'1. 中国经济基础数据'!CA44</f>
        <v>111026</v>
      </c>
      <c r="D43" s="123"/>
      <c r="E43" s="123"/>
      <c r="F43" s="123"/>
      <c r="G43" s="123"/>
      <c r="H43" s="123"/>
      <c r="I43" s="123"/>
      <c r="J43" s="123"/>
      <c r="K43" s="127"/>
      <c r="L43" s="129"/>
      <c r="M43" s="122"/>
      <c r="N43" s="122"/>
      <c r="O43" s="122"/>
      <c r="P43" s="122"/>
      <c r="Q43" s="122"/>
      <c r="R43" s="123">
        <v>553000</v>
      </c>
      <c r="S43" s="134">
        <f t="shared" si="0"/>
        <v>3.9473684210526327E-2</v>
      </c>
      <c r="T43" s="123"/>
      <c r="U43" s="134"/>
    </row>
    <row r="44" spans="2:21" s="15" customFormat="1" x14ac:dyDescent="0.2">
      <c r="B44" s="39" t="s">
        <v>850</v>
      </c>
      <c r="C44" s="123">
        <f>'1. 中国经济基础数据'!CA45</f>
        <v>112704</v>
      </c>
      <c r="D44" s="123"/>
      <c r="E44" s="123"/>
      <c r="F44" s="123"/>
      <c r="G44" s="123"/>
      <c r="H44" s="123"/>
      <c r="I44" s="123"/>
      <c r="J44" s="123"/>
      <c r="K44" s="127"/>
      <c r="L44" s="129"/>
      <c r="M44" s="122"/>
      <c r="N44" s="122"/>
      <c r="O44" s="122"/>
      <c r="P44" s="122"/>
      <c r="Q44" s="122"/>
      <c r="R44" s="123">
        <v>576000</v>
      </c>
      <c r="S44" s="134">
        <f t="shared" si="0"/>
        <v>4.1591320072332794E-2</v>
      </c>
      <c r="T44" s="123"/>
      <c r="U44" s="134"/>
    </row>
    <row r="45" spans="2:21" x14ac:dyDescent="0.2">
      <c r="B45" s="39" t="s">
        <v>26</v>
      </c>
      <c r="C45" s="123">
        <f>'1. 中国经济基础数据'!CA46</f>
        <v>114333</v>
      </c>
      <c r="D45" s="123">
        <v>31659</v>
      </c>
      <c r="E45" s="123">
        <v>76306</v>
      </c>
      <c r="F45" s="123">
        <v>6368</v>
      </c>
      <c r="G45" s="123"/>
      <c r="H45" s="123"/>
      <c r="I45" s="123"/>
      <c r="J45" s="123">
        <v>2621.0043999999998</v>
      </c>
      <c r="K45" s="127"/>
      <c r="L45" s="129"/>
      <c r="M45" s="122">
        <v>49.8</v>
      </c>
      <c r="N45" s="122">
        <v>41.5</v>
      </c>
      <c r="O45" s="122">
        <v>8.3000000000000007</v>
      </c>
      <c r="P45" s="122"/>
      <c r="Q45" s="122"/>
      <c r="R45" s="123">
        <v>614000</v>
      </c>
      <c r="S45" s="134">
        <f t="shared" si="0"/>
        <v>6.5972222222222321E-2</v>
      </c>
      <c r="T45" s="123"/>
      <c r="U45" s="134"/>
    </row>
    <row r="46" spans="2:21" x14ac:dyDescent="0.2">
      <c r="B46" s="39" t="s">
        <v>25</v>
      </c>
      <c r="C46" s="123">
        <f>'1. 中国经济基础数据'!CA47</f>
        <v>115823</v>
      </c>
      <c r="D46" s="123">
        <v>32095</v>
      </c>
      <c r="E46" s="123">
        <v>76791</v>
      </c>
      <c r="F46" s="123">
        <v>6938</v>
      </c>
      <c r="G46" s="123"/>
      <c r="H46" s="123"/>
      <c r="I46" s="123"/>
      <c r="J46" s="123">
        <v>2008.2026000000001</v>
      </c>
      <c r="K46" s="127">
        <f t="shared" ref="K46:K74" si="1">J46/J45-1</f>
        <v>-0.23380418590674623</v>
      </c>
      <c r="L46" s="129"/>
      <c r="M46" s="122">
        <v>50.8</v>
      </c>
      <c r="N46" s="122">
        <v>41.8</v>
      </c>
      <c r="O46" s="122">
        <v>9</v>
      </c>
      <c r="P46" s="122"/>
      <c r="Q46" s="122"/>
      <c r="R46" s="123">
        <v>614000</v>
      </c>
      <c r="S46" s="134">
        <f>R46/R45-1</f>
        <v>0</v>
      </c>
      <c r="T46" s="123"/>
      <c r="U46" s="134"/>
    </row>
    <row r="47" spans="2:21" x14ac:dyDescent="0.2">
      <c r="B47" s="39" t="s">
        <v>24</v>
      </c>
      <c r="C47" s="123">
        <f>'1. 中国经济基础数据'!CA48</f>
        <v>117171</v>
      </c>
      <c r="D47" s="123">
        <v>32339</v>
      </c>
      <c r="E47" s="123">
        <v>77614</v>
      </c>
      <c r="F47" s="123">
        <v>7218</v>
      </c>
      <c r="G47" s="123"/>
      <c r="H47" s="123"/>
      <c r="I47" s="123"/>
      <c r="J47" s="123">
        <v>1875.2106000000001</v>
      </c>
      <c r="K47" s="127">
        <f t="shared" si="1"/>
        <v>-6.622439389332524E-2</v>
      </c>
      <c r="L47" s="129"/>
      <c r="M47" s="122">
        <v>51</v>
      </c>
      <c r="N47" s="122">
        <v>41.7</v>
      </c>
      <c r="O47" s="122">
        <v>9.3000000000000007</v>
      </c>
      <c r="P47" s="122"/>
      <c r="Q47" s="122"/>
      <c r="R47" s="123">
        <v>604000</v>
      </c>
      <c r="S47" s="134">
        <f t="shared" ref="S47:U73" si="2">R47/R46-1</f>
        <v>-1.6286644951140072E-2</v>
      </c>
      <c r="T47" s="123"/>
      <c r="U47" s="134"/>
    </row>
    <row r="48" spans="2:21" x14ac:dyDescent="0.2">
      <c r="B48" s="39" t="s">
        <v>23</v>
      </c>
      <c r="C48" s="123">
        <f>'1. 中国经济基础数据'!CA49</f>
        <v>118517</v>
      </c>
      <c r="D48" s="123">
        <v>32177</v>
      </c>
      <c r="E48" s="123">
        <v>79051</v>
      </c>
      <c r="F48" s="123">
        <v>7289</v>
      </c>
      <c r="G48" s="123"/>
      <c r="H48" s="123"/>
      <c r="I48" s="123"/>
      <c r="J48" s="123">
        <v>1791.4756</v>
      </c>
      <c r="K48" s="127">
        <f t="shared" si="1"/>
        <v>-4.4653651168567454E-2</v>
      </c>
      <c r="L48" s="129"/>
      <c r="M48" s="122">
        <v>49.9</v>
      </c>
      <c r="N48" s="122">
        <v>40.700000000000003</v>
      </c>
      <c r="O48" s="122">
        <v>9.1999999999999993</v>
      </c>
      <c r="P48" s="122"/>
      <c r="Q48" s="122"/>
      <c r="R48" s="123">
        <v>571000</v>
      </c>
      <c r="S48" s="134">
        <f t="shared" si="2"/>
        <v>-5.4635761589403975E-2</v>
      </c>
      <c r="T48" s="123"/>
      <c r="U48" s="134"/>
    </row>
    <row r="49" spans="2:21" x14ac:dyDescent="0.2">
      <c r="B49" s="39" t="s">
        <v>22</v>
      </c>
      <c r="C49" s="123">
        <f>'1. 中国经济基础数据'!CA50</f>
        <v>119850</v>
      </c>
      <c r="D49" s="123">
        <v>32360</v>
      </c>
      <c r="E49" s="123">
        <v>79868</v>
      </c>
      <c r="F49" s="123">
        <v>7622</v>
      </c>
      <c r="G49" s="123"/>
      <c r="H49" s="123"/>
      <c r="I49" s="123"/>
      <c r="J49" s="123">
        <v>1647.0139999999999</v>
      </c>
      <c r="K49" s="127">
        <f t="shared" si="1"/>
        <v>-8.0638329654057261E-2</v>
      </c>
      <c r="L49" s="129"/>
      <c r="M49" s="122">
        <v>50.1</v>
      </c>
      <c r="N49" s="122">
        <v>40.5</v>
      </c>
      <c r="O49" s="122">
        <v>9.5</v>
      </c>
      <c r="P49" s="122"/>
      <c r="Q49" s="122"/>
      <c r="R49" s="123">
        <v>637417</v>
      </c>
      <c r="S49" s="134">
        <f t="shared" si="2"/>
        <v>0.11631698774080568</v>
      </c>
      <c r="T49" s="123"/>
      <c r="U49" s="134"/>
    </row>
    <row r="50" spans="2:21" x14ac:dyDescent="0.2">
      <c r="B50" s="39" t="s">
        <v>21</v>
      </c>
      <c r="C50" s="123">
        <f>'1. 中国经济基础数据'!CA51</f>
        <v>121121</v>
      </c>
      <c r="D50" s="123">
        <v>32218</v>
      </c>
      <c r="E50" s="123">
        <v>81393</v>
      </c>
      <c r="F50" s="123">
        <v>7510</v>
      </c>
      <c r="G50" s="123"/>
      <c r="H50" s="123"/>
      <c r="I50" s="123"/>
      <c r="J50" s="123">
        <v>1693.3559</v>
      </c>
      <c r="K50" s="127">
        <f t="shared" si="1"/>
        <v>2.8136919297589547E-2</v>
      </c>
      <c r="L50" s="129"/>
      <c r="M50" s="122">
        <v>48.8</v>
      </c>
      <c r="N50" s="122">
        <v>39.6</v>
      </c>
      <c r="O50" s="122">
        <v>9.1999999999999993</v>
      </c>
      <c r="P50" s="122"/>
      <c r="Q50" s="122"/>
      <c r="R50" s="123">
        <v>805397</v>
      </c>
      <c r="S50" s="134">
        <f t="shared" si="2"/>
        <v>0.26353235009420839</v>
      </c>
      <c r="T50" s="123"/>
      <c r="U50" s="134"/>
    </row>
    <row r="51" spans="2:21" x14ac:dyDescent="0.2">
      <c r="B51" s="39" t="s">
        <v>20</v>
      </c>
      <c r="C51" s="123">
        <f>'1. 中国经济基础数据'!CA52</f>
        <v>122389</v>
      </c>
      <c r="D51" s="123">
        <v>32311</v>
      </c>
      <c r="E51" s="123">
        <v>82245</v>
      </c>
      <c r="F51" s="123">
        <v>7833</v>
      </c>
      <c r="G51" s="123"/>
      <c r="H51" s="123"/>
      <c r="I51" s="123"/>
      <c r="J51" s="123">
        <v>1522.4282000000001</v>
      </c>
      <c r="K51" s="127">
        <f t="shared" si="1"/>
        <v>-0.10094020991098207</v>
      </c>
      <c r="L51" s="129"/>
      <c r="M51" s="122">
        <v>48.8</v>
      </c>
      <c r="N51" s="122">
        <v>39.299999999999997</v>
      </c>
      <c r="O51" s="122">
        <v>9.5</v>
      </c>
      <c r="P51" s="122"/>
      <c r="Q51" s="122"/>
      <c r="R51" s="123">
        <v>838638</v>
      </c>
      <c r="S51" s="134">
        <f t="shared" si="2"/>
        <v>4.1272813283387055E-2</v>
      </c>
      <c r="T51" s="123"/>
      <c r="U51" s="134"/>
    </row>
    <row r="52" spans="2:21" x14ac:dyDescent="0.2">
      <c r="B52" s="39" t="s">
        <v>19</v>
      </c>
      <c r="C52" s="123">
        <f>'1. 中国经济基础数据'!CA53</f>
        <v>123626</v>
      </c>
      <c r="D52" s="123">
        <v>32093</v>
      </c>
      <c r="E52" s="123">
        <v>83448</v>
      </c>
      <c r="F52" s="123">
        <v>8085</v>
      </c>
      <c r="G52" s="123">
        <v>69820</v>
      </c>
      <c r="H52" s="123">
        <v>20781</v>
      </c>
      <c r="I52" s="123">
        <v>49039</v>
      </c>
      <c r="J52" s="123">
        <v>1445.4335000000001</v>
      </c>
      <c r="K52" s="127">
        <f t="shared" si="1"/>
        <v>-5.0573616542310518E-2</v>
      </c>
      <c r="L52" s="129"/>
      <c r="M52" s="122">
        <v>48.1</v>
      </c>
      <c r="N52" s="122">
        <v>38.5</v>
      </c>
      <c r="O52" s="122">
        <v>9.6999999999999993</v>
      </c>
      <c r="P52" s="122"/>
      <c r="Q52" s="122"/>
      <c r="R52" s="123">
        <v>829070</v>
      </c>
      <c r="S52" s="134">
        <f t="shared" si="2"/>
        <v>-1.1408975028558199E-2</v>
      </c>
      <c r="T52" s="123"/>
      <c r="U52" s="134"/>
    </row>
    <row r="53" spans="2:21" x14ac:dyDescent="0.2">
      <c r="B53" s="39" t="s">
        <v>18</v>
      </c>
      <c r="C53" s="123">
        <f>'1. 中国经济基础数据'!CA54</f>
        <v>124761</v>
      </c>
      <c r="D53" s="123">
        <v>32064</v>
      </c>
      <c r="E53" s="123">
        <v>84338</v>
      </c>
      <c r="F53" s="123">
        <v>8359</v>
      </c>
      <c r="G53" s="123">
        <v>70637</v>
      </c>
      <c r="H53" s="123">
        <v>21616</v>
      </c>
      <c r="I53" s="123">
        <v>49021</v>
      </c>
      <c r="J53" s="123">
        <v>1401.0710999999999</v>
      </c>
      <c r="K53" s="127">
        <f t="shared" si="1"/>
        <v>-3.0691415412746559E-2</v>
      </c>
      <c r="L53" s="129"/>
      <c r="M53" s="122">
        <v>47.9</v>
      </c>
      <c r="N53" s="122">
        <v>38</v>
      </c>
      <c r="O53" s="122">
        <v>9.9</v>
      </c>
      <c r="P53" s="122"/>
      <c r="Q53" s="122"/>
      <c r="R53" s="123">
        <v>829833</v>
      </c>
      <c r="S53" s="134">
        <f t="shared" si="2"/>
        <v>9.2030829724865093E-4</v>
      </c>
      <c r="T53" s="123"/>
      <c r="U53" s="134"/>
    </row>
    <row r="54" spans="2:21" x14ac:dyDescent="0.2">
      <c r="B54" s="39" t="s">
        <v>17</v>
      </c>
      <c r="C54" s="123">
        <f>'1. 中国经济基础数据'!CA55</f>
        <v>125786</v>
      </c>
      <c r="D54" s="123">
        <v>31950</v>
      </c>
      <c r="E54" s="123">
        <v>85157</v>
      </c>
      <c r="F54" s="123">
        <v>8679</v>
      </c>
      <c r="G54" s="123">
        <v>71394</v>
      </c>
      <c r="H54" s="123">
        <v>22412</v>
      </c>
      <c r="I54" s="123">
        <v>48982</v>
      </c>
      <c r="J54" s="123">
        <v>1149.5246999999999</v>
      </c>
      <c r="K54" s="127">
        <f t="shared" si="1"/>
        <v>-0.17953864011612253</v>
      </c>
      <c r="L54" s="129"/>
      <c r="M54" s="122">
        <v>47.7</v>
      </c>
      <c r="N54" s="122">
        <v>37.5</v>
      </c>
      <c r="O54" s="122">
        <v>10.199999999999999</v>
      </c>
      <c r="P54" s="146">
        <f>'2.3 中小学生 '!AC46</f>
        <v>2029.5499999999997</v>
      </c>
      <c r="Q54" s="122"/>
      <c r="R54" s="123">
        <v>847617</v>
      </c>
      <c r="S54" s="134">
        <f t="shared" si="2"/>
        <v>2.1430818007960539E-2</v>
      </c>
      <c r="T54" s="123"/>
      <c r="U54" s="134"/>
    </row>
    <row r="55" spans="2:21" x14ac:dyDescent="0.2">
      <c r="B55" s="39" t="s">
        <v>16</v>
      </c>
      <c r="C55" s="123">
        <f>'1. 中国经济基础数据'!CA56</f>
        <v>126743</v>
      </c>
      <c r="D55" s="123">
        <v>29012</v>
      </c>
      <c r="E55" s="123">
        <v>88910</v>
      </c>
      <c r="F55" s="123">
        <v>8821</v>
      </c>
      <c r="G55" s="123">
        <v>72085</v>
      </c>
      <c r="H55" s="123">
        <v>23151</v>
      </c>
      <c r="I55" s="123">
        <v>48934</v>
      </c>
      <c r="J55" s="123">
        <v>1379.3798999999999</v>
      </c>
      <c r="K55" s="127">
        <f t="shared" si="1"/>
        <v>0.19995672994238389</v>
      </c>
      <c r="L55" s="129">
        <v>1.22</v>
      </c>
      <c r="M55" s="122">
        <v>42.6</v>
      </c>
      <c r="N55" s="122">
        <v>32.6</v>
      </c>
      <c r="O55" s="122">
        <v>9.9</v>
      </c>
      <c r="P55" s="146">
        <f>'2.3 中小学生 '!AD46</f>
        <v>1946.4800000000002</v>
      </c>
      <c r="Q55" s="127">
        <f>P55/P54-1</f>
        <v>-4.0930255475351451E-2</v>
      </c>
      <c r="R55" s="123">
        <v>949767</v>
      </c>
      <c r="S55" s="134">
        <f t="shared" si="2"/>
        <v>0.12051433607395801</v>
      </c>
      <c r="T55" s="123"/>
      <c r="U55" s="134"/>
    </row>
    <row r="56" spans="2:21" x14ac:dyDescent="0.2">
      <c r="B56" s="39" t="s">
        <v>15</v>
      </c>
      <c r="C56" s="123">
        <f>'1. 中国经济基础数据'!CA57</f>
        <v>127627</v>
      </c>
      <c r="D56" s="123">
        <v>28716</v>
      </c>
      <c r="E56" s="123">
        <v>89849</v>
      </c>
      <c r="F56" s="123">
        <v>9062</v>
      </c>
      <c r="G56" s="123">
        <v>72797</v>
      </c>
      <c r="H56" s="123">
        <v>24123</v>
      </c>
      <c r="I56" s="123">
        <v>48674</v>
      </c>
      <c r="J56" s="123">
        <v>1702</v>
      </c>
      <c r="K56" s="127">
        <f t="shared" si="1"/>
        <v>0.23388777812406869</v>
      </c>
      <c r="L56" s="129"/>
      <c r="M56" s="122">
        <v>42</v>
      </c>
      <c r="N56" s="122">
        <v>32</v>
      </c>
      <c r="O56" s="122">
        <v>10.1</v>
      </c>
      <c r="P56" s="146">
        <f>'2.3 中小学生 '!AE46</f>
        <v>1944.2200000000005</v>
      </c>
      <c r="Q56" s="127">
        <f t="shared" ref="Q56:Q73" si="3">P56/P55-1</f>
        <v>-1.1610702396118722E-3</v>
      </c>
      <c r="R56" s="123">
        <v>1036323</v>
      </c>
      <c r="S56" s="134">
        <f t="shared" si="2"/>
        <v>9.1133930743013902E-2</v>
      </c>
      <c r="T56" s="123"/>
      <c r="U56" s="134"/>
    </row>
    <row r="57" spans="2:21" x14ac:dyDescent="0.2">
      <c r="B57" s="39" t="s">
        <v>14</v>
      </c>
      <c r="C57" s="123">
        <f>'1. 中国经济基础数据'!CA58</f>
        <v>128453</v>
      </c>
      <c r="D57" s="123">
        <v>28774</v>
      </c>
      <c r="E57" s="123">
        <v>90302</v>
      </c>
      <c r="F57" s="123">
        <v>9377</v>
      </c>
      <c r="G57" s="123">
        <v>73280</v>
      </c>
      <c r="H57" s="123">
        <v>25159</v>
      </c>
      <c r="I57" s="123">
        <v>48121</v>
      </c>
      <c r="J57" s="123">
        <v>1647</v>
      </c>
      <c r="K57" s="127">
        <f t="shared" si="1"/>
        <v>-3.2314923619271463E-2</v>
      </c>
      <c r="L57" s="129"/>
      <c r="M57" s="122">
        <v>42.2</v>
      </c>
      <c r="N57" s="122">
        <v>31.9</v>
      </c>
      <c r="O57" s="122">
        <v>10.4</v>
      </c>
      <c r="P57" s="146">
        <f>'2.3 中小学生 '!AF46</f>
        <v>1952.82</v>
      </c>
      <c r="Q57" s="127">
        <f t="shared" si="3"/>
        <v>4.423367725874261E-3</v>
      </c>
      <c r="R57" s="123">
        <v>1337309</v>
      </c>
      <c r="S57" s="134">
        <f t="shared" si="2"/>
        <v>0.29043647588637911</v>
      </c>
      <c r="T57" s="123"/>
      <c r="U57" s="134"/>
    </row>
    <row r="58" spans="2:21" x14ac:dyDescent="0.2">
      <c r="B58" s="39" t="s">
        <v>13</v>
      </c>
      <c r="C58" s="123">
        <f>'1. 中国经济基础数据'!CA59</f>
        <v>129227</v>
      </c>
      <c r="D58" s="123">
        <v>28559</v>
      </c>
      <c r="E58" s="123">
        <v>90976</v>
      </c>
      <c r="F58" s="123">
        <v>9692</v>
      </c>
      <c r="G58" s="123">
        <v>73736</v>
      </c>
      <c r="H58" s="123">
        <v>26230</v>
      </c>
      <c r="I58" s="123">
        <v>47506</v>
      </c>
      <c r="J58" s="123">
        <v>1599</v>
      </c>
      <c r="K58" s="127">
        <f t="shared" si="1"/>
        <v>-2.9143897996356971E-2</v>
      </c>
      <c r="L58" s="129"/>
      <c r="M58" s="122">
        <v>42</v>
      </c>
      <c r="N58" s="122">
        <v>31.4</v>
      </c>
      <c r="O58" s="122">
        <v>10.7</v>
      </c>
      <c r="P58" s="146">
        <f>'2.3 中小学生 '!AG46</f>
        <v>1829.3900000000003</v>
      </c>
      <c r="Q58" s="127">
        <f t="shared" si="3"/>
        <v>-6.3206030253684209E-2</v>
      </c>
      <c r="R58" s="123">
        <v>1877492</v>
      </c>
      <c r="S58" s="134">
        <f t="shared" si="2"/>
        <v>0.40393282330411306</v>
      </c>
      <c r="T58" s="123"/>
      <c r="U58" s="134"/>
    </row>
    <row r="59" spans="2:21" x14ac:dyDescent="0.2">
      <c r="B59" s="39" t="s">
        <v>12</v>
      </c>
      <c r="C59" s="123">
        <f>'1. 中国经济基础数据'!CA60</f>
        <v>129988</v>
      </c>
      <c r="D59" s="123">
        <v>27947</v>
      </c>
      <c r="E59" s="123">
        <v>92184</v>
      </c>
      <c r="F59" s="123">
        <v>9857</v>
      </c>
      <c r="G59" s="123">
        <v>74264</v>
      </c>
      <c r="H59" s="123">
        <v>27293</v>
      </c>
      <c r="I59" s="123">
        <v>46971</v>
      </c>
      <c r="J59" s="123">
        <v>1593</v>
      </c>
      <c r="K59" s="127">
        <f t="shared" si="1"/>
        <v>-3.7523452157598447E-3</v>
      </c>
      <c r="L59" s="129"/>
      <c r="M59" s="122">
        <v>41</v>
      </c>
      <c r="N59" s="122">
        <v>30.3</v>
      </c>
      <c r="O59" s="122">
        <v>10.7</v>
      </c>
      <c r="P59" s="146">
        <f>'2.3 中小学生 '!AH46</f>
        <v>1747.0200000000004</v>
      </c>
      <c r="Q59" s="127">
        <f t="shared" si="3"/>
        <v>-4.502593760761775E-2</v>
      </c>
      <c r="R59" s="123">
        <v>2391152</v>
      </c>
      <c r="S59" s="134">
        <f t="shared" si="2"/>
        <v>0.27358838280003317</v>
      </c>
      <c r="T59" s="123">
        <v>150777</v>
      </c>
      <c r="U59" s="134"/>
    </row>
    <row r="60" spans="2:21" x14ac:dyDescent="0.2">
      <c r="B60" s="39" t="s">
        <v>11</v>
      </c>
      <c r="C60" s="123">
        <f>'1. 中国经济基础数据'!CA61</f>
        <v>130756</v>
      </c>
      <c r="D60" s="123">
        <v>26504</v>
      </c>
      <c r="E60" s="123">
        <v>94197</v>
      </c>
      <c r="F60" s="123">
        <v>10055</v>
      </c>
      <c r="G60" s="123">
        <v>74647</v>
      </c>
      <c r="H60" s="123">
        <v>28389</v>
      </c>
      <c r="I60" s="123">
        <v>46258</v>
      </c>
      <c r="J60" s="123">
        <v>1617</v>
      </c>
      <c r="K60" s="127">
        <f t="shared" si="1"/>
        <v>1.5065913370998052E-2</v>
      </c>
      <c r="L60" s="129"/>
      <c r="M60" s="122">
        <v>38.799999999999997</v>
      </c>
      <c r="N60" s="122">
        <v>28.1</v>
      </c>
      <c r="O60" s="122">
        <v>10.7</v>
      </c>
      <c r="P60" s="146">
        <f>'2.3 中小学生 '!AI46</f>
        <v>1671.7299999999998</v>
      </c>
      <c r="Q60" s="127">
        <f t="shared" si="3"/>
        <v>-4.3096243889595209E-2</v>
      </c>
      <c r="R60" s="123">
        <v>3881034</v>
      </c>
      <c r="S60" s="134">
        <f t="shared" si="2"/>
        <v>0.62308125957697369</v>
      </c>
      <c r="T60" s="123">
        <v>189728</v>
      </c>
      <c r="U60" s="134">
        <f t="shared" si="2"/>
        <v>0.25833515721893918</v>
      </c>
    </row>
    <row r="61" spans="2:21" x14ac:dyDescent="0.2">
      <c r="B61" s="39" t="s">
        <v>10</v>
      </c>
      <c r="C61" s="123">
        <f>'1. 中国经济基础数据'!CA62</f>
        <v>131448</v>
      </c>
      <c r="D61" s="123">
        <v>25961</v>
      </c>
      <c r="E61" s="123">
        <v>95068</v>
      </c>
      <c r="F61" s="123">
        <v>10419</v>
      </c>
      <c r="G61" s="123">
        <v>74978</v>
      </c>
      <c r="H61" s="123">
        <v>29630</v>
      </c>
      <c r="I61" s="123">
        <v>45348</v>
      </c>
      <c r="J61" s="123">
        <v>1584</v>
      </c>
      <c r="K61" s="127">
        <f t="shared" si="1"/>
        <v>-2.0408163265306145E-2</v>
      </c>
      <c r="L61" s="129"/>
      <c r="M61" s="122">
        <v>38.299999999999997</v>
      </c>
      <c r="N61" s="122">
        <v>27.3</v>
      </c>
      <c r="O61" s="122">
        <v>11</v>
      </c>
      <c r="P61" s="146">
        <f>'2.3 中小学生 '!AJ46</f>
        <v>1729.37</v>
      </c>
      <c r="Q61" s="127">
        <f t="shared" si="3"/>
        <v>3.4479252032325824E-2</v>
      </c>
      <c r="R61" s="123">
        <v>4587745</v>
      </c>
      <c r="S61" s="134">
        <f t="shared" si="2"/>
        <v>0.18209348333459596</v>
      </c>
      <c r="T61" s="123">
        <v>255902</v>
      </c>
      <c r="U61" s="134">
        <f t="shared" ref="U61" si="4">T61/T60-1</f>
        <v>0.34878352167313209</v>
      </c>
    </row>
    <row r="62" spans="2:21" x14ac:dyDescent="0.2">
      <c r="B62" s="39" t="s">
        <v>9</v>
      </c>
      <c r="C62" s="123">
        <f>'1. 中国经济基础数据'!CA63</f>
        <v>132129</v>
      </c>
      <c r="D62" s="123">
        <v>25660</v>
      </c>
      <c r="E62" s="123">
        <v>95833</v>
      </c>
      <c r="F62" s="123">
        <v>10636</v>
      </c>
      <c r="G62" s="123">
        <v>75321</v>
      </c>
      <c r="H62" s="123">
        <v>30953</v>
      </c>
      <c r="I62" s="123">
        <v>44368</v>
      </c>
      <c r="J62" s="123">
        <v>1594</v>
      </c>
      <c r="K62" s="127">
        <f t="shared" si="1"/>
        <v>6.3131313131312705E-3</v>
      </c>
      <c r="L62" s="129"/>
      <c r="M62" s="122">
        <v>37.9</v>
      </c>
      <c r="N62" s="122">
        <v>26.8</v>
      </c>
      <c r="O62" s="122">
        <v>11.1</v>
      </c>
      <c r="P62" s="146">
        <f>'2.3 中小学生 '!AK46</f>
        <v>1736.0800000000002</v>
      </c>
      <c r="Q62" s="127">
        <f t="shared" si="3"/>
        <v>3.8800256740896266E-3</v>
      </c>
      <c r="R62" s="123">
        <v>5235175</v>
      </c>
      <c r="S62" s="134">
        <f t="shared" si="2"/>
        <v>0.14112161857295913</v>
      </c>
      <c r="T62" s="123">
        <v>311839</v>
      </c>
      <c r="U62" s="134">
        <f t="shared" ref="U62" si="5">T62/T61-1</f>
        <v>0.21858758430961855</v>
      </c>
    </row>
    <row r="63" spans="2:21" x14ac:dyDescent="0.2">
      <c r="B63" s="39" t="s">
        <v>8</v>
      </c>
      <c r="C63" s="123">
        <f>'1. 中国经济基础数据'!CA64</f>
        <v>132802</v>
      </c>
      <c r="D63" s="123">
        <v>25166</v>
      </c>
      <c r="E63" s="123">
        <v>96680</v>
      </c>
      <c r="F63" s="123">
        <v>10956</v>
      </c>
      <c r="G63" s="123">
        <v>75564</v>
      </c>
      <c r="H63" s="123">
        <v>32103</v>
      </c>
      <c r="I63" s="123">
        <v>43461</v>
      </c>
      <c r="J63" s="123">
        <v>1608</v>
      </c>
      <c r="K63" s="127">
        <f t="shared" si="1"/>
        <v>8.7829360100375453E-3</v>
      </c>
      <c r="L63" s="129"/>
      <c r="M63" s="122">
        <v>37.4</v>
      </c>
      <c r="N63" s="122">
        <v>26</v>
      </c>
      <c r="O63" s="122">
        <v>11.3</v>
      </c>
      <c r="P63" s="146">
        <f>'2.3 中小学生 '!AL46</f>
        <v>1695.6999999999996</v>
      </c>
      <c r="Q63" s="127">
        <f t="shared" si="3"/>
        <v>-2.3259296806599106E-2</v>
      </c>
      <c r="R63" s="123">
        <v>5418109</v>
      </c>
      <c r="S63" s="134">
        <f t="shared" si="2"/>
        <v>3.4943244495169612E-2</v>
      </c>
      <c r="T63" s="123">
        <v>344825</v>
      </c>
      <c r="U63" s="134">
        <f t="shared" ref="U63" si="6">T63/T62-1</f>
        <v>0.10577894362154838</v>
      </c>
    </row>
    <row r="64" spans="2:21" x14ac:dyDescent="0.2">
      <c r="B64" s="39" t="s">
        <v>7</v>
      </c>
      <c r="C64" s="123">
        <f>'1. 中国经济基础数据'!CA65</f>
        <v>133450</v>
      </c>
      <c r="D64" s="123">
        <v>24659</v>
      </c>
      <c r="E64" s="123">
        <v>97484</v>
      </c>
      <c r="F64" s="123">
        <v>11307</v>
      </c>
      <c r="G64" s="123">
        <v>75828</v>
      </c>
      <c r="H64" s="123">
        <v>33322</v>
      </c>
      <c r="I64" s="123">
        <v>42506</v>
      </c>
      <c r="J64" s="123">
        <v>1615</v>
      </c>
      <c r="K64" s="127">
        <f t="shared" si="1"/>
        <v>4.3532338308458485E-3</v>
      </c>
      <c r="L64" s="129"/>
      <c r="M64" s="122">
        <v>36.9</v>
      </c>
      <c r="N64" s="122">
        <v>25.3</v>
      </c>
      <c r="O64" s="122">
        <v>11.6</v>
      </c>
      <c r="P64" s="146">
        <f>'2.3 中小学生 '!AM46</f>
        <v>1637.82</v>
      </c>
      <c r="Q64" s="127">
        <f t="shared" si="3"/>
        <v>-3.4133396237541858E-2</v>
      </c>
      <c r="R64" s="123">
        <v>5874139</v>
      </c>
      <c r="S64" s="134">
        <f t="shared" si="2"/>
        <v>8.4167741918813377E-2</v>
      </c>
      <c r="T64" s="123">
        <v>371273</v>
      </c>
      <c r="U64" s="134">
        <f t="shared" ref="U64" si="7">T64/T63-1</f>
        <v>7.6699775248314284E-2</v>
      </c>
    </row>
    <row r="65" spans="2:21" x14ac:dyDescent="0.2">
      <c r="B65" s="39" t="s">
        <v>6</v>
      </c>
      <c r="C65" s="123">
        <f>'1. 中国经济基础数据'!CA66</f>
        <v>134091</v>
      </c>
      <c r="D65" s="123">
        <v>22259</v>
      </c>
      <c r="E65" s="123">
        <v>99938</v>
      </c>
      <c r="F65" s="123">
        <v>11894</v>
      </c>
      <c r="G65" s="123">
        <v>76105</v>
      </c>
      <c r="H65" s="123">
        <v>34687</v>
      </c>
      <c r="I65" s="123">
        <v>41418</v>
      </c>
      <c r="J65" s="123">
        <v>1574</v>
      </c>
      <c r="K65" s="127">
        <f t="shared" si="1"/>
        <v>-2.5386996904024794E-2</v>
      </c>
      <c r="L65" s="129">
        <v>1.18</v>
      </c>
      <c r="M65" s="122">
        <v>34.200000000000003</v>
      </c>
      <c r="N65" s="122">
        <v>22.3</v>
      </c>
      <c r="O65" s="122">
        <v>11.9</v>
      </c>
      <c r="P65" s="146">
        <f>'2.3 中小学生 '!AN46</f>
        <v>1691.72</v>
      </c>
      <c r="Q65" s="127">
        <f t="shared" si="3"/>
        <v>3.2909599345471552E-2</v>
      </c>
      <c r="R65" s="123">
        <v>6190661</v>
      </c>
      <c r="S65" s="134">
        <f t="shared" si="2"/>
        <v>5.3883981975911599E-2</v>
      </c>
      <c r="T65" s="123">
        <v>383600</v>
      </c>
      <c r="U65" s="134">
        <f t="shared" ref="U65" si="8">T65/T64-1</f>
        <v>3.3201983446143446E-2</v>
      </c>
    </row>
    <row r="66" spans="2:21" x14ac:dyDescent="0.2">
      <c r="B66" s="39" t="s">
        <v>5</v>
      </c>
      <c r="C66" s="123">
        <f>'1. 中国经济基础数据'!CA67</f>
        <v>134735</v>
      </c>
      <c r="D66" s="123">
        <v>22164</v>
      </c>
      <c r="E66" s="123">
        <v>100283</v>
      </c>
      <c r="F66" s="123">
        <v>12288</v>
      </c>
      <c r="G66" s="123">
        <v>76420</v>
      </c>
      <c r="H66" s="123">
        <v>35914</v>
      </c>
      <c r="I66" s="123">
        <v>40506</v>
      </c>
      <c r="J66" s="123">
        <v>1604</v>
      </c>
      <c r="K66" s="127">
        <f t="shared" si="1"/>
        <v>1.9059720457433205E-2</v>
      </c>
      <c r="L66" s="129"/>
      <c r="M66" s="122">
        <v>34.4</v>
      </c>
      <c r="N66" s="122">
        <v>22.1</v>
      </c>
      <c r="O66" s="122">
        <v>12.3</v>
      </c>
      <c r="P66" s="146">
        <f>'2.3 中小学生 '!AO46</f>
        <v>1736.8000000000002</v>
      </c>
      <c r="Q66" s="127">
        <f t="shared" si="3"/>
        <v>2.6647435745868142E-2</v>
      </c>
      <c r="R66" s="123">
        <v>6361179</v>
      </c>
      <c r="S66" s="134">
        <f t="shared" si="2"/>
        <v>2.7544393078541951E-2</v>
      </c>
      <c r="T66" s="123">
        <v>429994</v>
      </c>
      <c r="U66" s="134">
        <f t="shared" ref="U66" si="9">T66/T65-1</f>
        <v>0.12094369134515115</v>
      </c>
    </row>
    <row r="67" spans="2:21" x14ac:dyDescent="0.2">
      <c r="B67" s="39" t="s">
        <v>4</v>
      </c>
      <c r="C67" s="123">
        <f>'1. 中国经济基础数据'!CA68</f>
        <v>135404</v>
      </c>
      <c r="D67" s="123">
        <v>22287</v>
      </c>
      <c r="E67" s="123">
        <v>100403</v>
      </c>
      <c r="F67" s="123">
        <v>12714</v>
      </c>
      <c r="G67" s="123">
        <v>76704</v>
      </c>
      <c r="H67" s="123">
        <v>37102</v>
      </c>
      <c r="I67" s="123">
        <v>39602</v>
      </c>
      <c r="J67" s="123">
        <v>1635</v>
      </c>
      <c r="K67" s="127">
        <f t="shared" si="1"/>
        <v>1.9326683291770674E-2</v>
      </c>
      <c r="L67" s="129"/>
      <c r="M67" s="122">
        <v>34.9</v>
      </c>
      <c r="N67" s="122">
        <v>22.2</v>
      </c>
      <c r="O67" s="122">
        <v>12.7</v>
      </c>
      <c r="P67" s="146">
        <f>'2.3 中小学生 '!AP46</f>
        <v>1714.68</v>
      </c>
      <c r="Q67" s="127">
        <f t="shared" si="3"/>
        <v>-1.2736066328880802E-2</v>
      </c>
      <c r="R67" s="123">
        <v>6517623</v>
      </c>
      <c r="S67" s="134">
        <f t="shared" si="2"/>
        <v>2.4593554119448635E-2</v>
      </c>
      <c r="T67" s="123">
        <v>486455</v>
      </c>
      <c r="U67" s="134">
        <f t="shared" ref="U67" si="10">T67/T66-1</f>
        <v>0.13130648334627915</v>
      </c>
    </row>
    <row r="68" spans="2:21" x14ac:dyDescent="0.2">
      <c r="B68" s="39" t="s">
        <v>3</v>
      </c>
      <c r="C68" s="123">
        <f>'1. 中国经济基础数据'!CA69</f>
        <v>136072</v>
      </c>
      <c r="D68" s="123">
        <v>22329</v>
      </c>
      <c r="E68" s="123">
        <v>100582</v>
      </c>
      <c r="F68" s="123">
        <v>13161</v>
      </c>
      <c r="G68" s="123">
        <v>76977</v>
      </c>
      <c r="H68" s="123">
        <v>38240</v>
      </c>
      <c r="I68" s="123">
        <v>38737</v>
      </c>
      <c r="J68" s="123">
        <v>1640</v>
      </c>
      <c r="K68" s="127">
        <f t="shared" si="1"/>
        <v>3.0581039755350758E-3</v>
      </c>
      <c r="L68" s="129"/>
      <c r="M68" s="122">
        <v>35.299999999999997</v>
      </c>
      <c r="N68" s="122">
        <v>22.2</v>
      </c>
      <c r="O68" s="122">
        <v>13.1</v>
      </c>
      <c r="P68" s="146">
        <f>'2.3 中小学生 '!AQ46</f>
        <v>1695.3499999999995</v>
      </c>
      <c r="Q68" s="127">
        <f t="shared" si="3"/>
        <v>-1.1273240488021474E-2</v>
      </c>
      <c r="R68" s="123">
        <v>6737474</v>
      </c>
      <c r="S68" s="134">
        <f t="shared" si="2"/>
        <v>3.373177613985967E-2</v>
      </c>
      <c r="T68" s="123">
        <v>513626</v>
      </c>
      <c r="U68" s="134">
        <f t="shared" ref="U68" si="11">T68/T67-1</f>
        <v>5.5855115067169558E-2</v>
      </c>
    </row>
    <row r="69" spans="2:21" x14ac:dyDescent="0.2">
      <c r="B69" s="39" t="s">
        <v>2</v>
      </c>
      <c r="C69" s="123">
        <f>'1. 中国经济基础数据'!CA70</f>
        <v>136782</v>
      </c>
      <c r="D69" s="123">
        <v>22558</v>
      </c>
      <c r="E69" s="123">
        <v>100469</v>
      </c>
      <c r="F69" s="123">
        <v>13755</v>
      </c>
      <c r="G69" s="123">
        <v>77253</v>
      </c>
      <c r="H69" s="123">
        <v>39310</v>
      </c>
      <c r="I69" s="123">
        <v>37943</v>
      </c>
      <c r="J69" s="123">
        <v>1687</v>
      </c>
      <c r="K69" s="127">
        <f t="shared" si="1"/>
        <v>2.8658536585365768E-2</v>
      </c>
      <c r="L69" s="129"/>
      <c r="M69" s="122">
        <v>36.200000000000003</v>
      </c>
      <c r="N69" s="122">
        <v>22.5</v>
      </c>
      <c r="O69" s="122">
        <v>13.7</v>
      </c>
      <c r="P69" s="146">
        <f>'2.3 中小学生 '!AR46</f>
        <v>1658.45</v>
      </c>
      <c r="Q69" s="127">
        <f t="shared" si="3"/>
        <v>-2.1765417170495405E-2</v>
      </c>
      <c r="R69" s="123">
        <v>6998928</v>
      </c>
      <c r="S69" s="134">
        <f t="shared" si="2"/>
        <v>3.8805938249260707E-2</v>
      </c>
      <c r="T69" s="123">
        <v>535863</v>
      </c>
      <c r="U69" s="134">
        <f t="shared" ref="U69" si="12">T69/T68-1</f>
        <v>4.3294147881921763E-2</v>
      </c>
    </row>
    <row r="70" spans="2:21" x14ac:dyDescent="0.2">
      <c r="B70" s="39" t="s">
        <v>1</v>
      </c>
      <c r="C70" s="123">
        <f>'1. 中国经济基础数据'!CA71</f>
        <v>137462</v>
      </c>
      <c r="D70" s="123">
        <v>22715</v>
      </c>
      <c r="E70" s="123">
        <v>100361</v>
      </c>
      <c r="F70" s="123">
        <v>14386</v>
      </c>
      <c r="G70" s="123">
        <v>77451</v>
      </c>
      <c r="H70" s="123">
        <v>40410</v>
      </c>
      <c r="I70" s="123">
        <v>37041</v>
      </c>
      <c r="J70" s="123">
        <v>1655</v>
      </c>
      <c r="K70" s="127">
        <f t="shared" si="1"/>
        <v>-1.8968583283936025E-2</v>
      </c>
      <c r="L70" s="129">
        <v>1.0469999999999999</v>
      </c>
      <c r="M70" s="122">
        <v>37</v>
      </c>
      <c r="N70" s="122">
        <v>22.6</v>
      </c>
      <c r="O70" s="122">
        <v>14.3</v>
      </c>
      <c r="P70" s="146">
        <f>'2.3 中小学生 '!AS46</f>
        <v>1729.04</v>
      </c>
      <c r="Q70" s="127">
        <f t="shared" si="3"/>
        <v>4.2563839729868214E-2</v>
      </c>
      <c r="R70" s="123">
        <v>7254599</v>
      </c>
      <c r="S70" s="134">
        <f t="shared" si="2"/>
        <v>3.6530022883504376E-2</v>
      </c>
      <c r="T70" s="123">
        <v>551522</v>
      </c>
      <c r="U70" s="134">
        <f t="shared" ref="U70" si="13">T70/T69-1</f>
        <v>2.9222021300220336E-2</v>
      </c>
    </row>
    <row r="71" spans="2:21" x14ac:dyDescent="0.2">
      <c r="B71" s="39" t="s">
        <v>0</v>
      </c>
      <c r="C71" s="123">
        <f>'1. 中国经济基础数据'!CA72</f>
        <v>138271</v>
      </c>
      <c r="D71" s="123">
        <v>23008</v>
      </c>
      <c r="E71" s="123">
        <v>100260</v>
      </c>
      <c r="F71" s="123">
        <v>15003</v>
      </c>
      <c r="G71" s="123">
        <v>77603</v>
      </c>
      <c r="H71" s="123">
        <v>41428</v>
      </c>
      <c r="I71" s="123">
        <v>36175</v>
      </c>
      <c r="J71" s="123">
        <v>1786</v>
      </c>
      <c r="K71" s="127">
        <f t="shared" si="1"/>
        <v>7.9154078549849016E-2</v>
      </c>
      <c r="L71" s="129"/>
      <c r="M71" s="122">
        <v>37.9</v>
      </c>
      <c r="N71" s="122">
        <v>22.9</v>
      </c>
      <c r="O71" s="122">
        <v>15</v>
      </c>
      <c r="P71" s="146">
        <f>'2.3 中小学生 '!AT46</f>
        <v>1752.47</v>
      </c>
      <c r="Q71" s="127">
        <f t="shared" si="3"/>
        <v>1.3550872160273952E-2</v>
      </c>
      <c r="R71" s="123">
        <v>7595176</v>
      </c>
      <c r="S71" s="134">
        <f t="shared" si="2"/>
        <v>4.6946357751820544E-2</v>
      </c>
      <c r="T71" s="123">
        <v>563938</v>
      </c>
      <c r="U71" s="134">
        <f t="shared" ref="U71" si="14">T71/T70-1</f>
        <v>2.2512247924833417E-2</v>
      </c>
    </row>
    <row r="72" spans="2:21" x14ac:dyDescent="0.2">
      <c r="B72" s="39" t="s">
        <v>894</v>
      </c>
      <c r="C72" s="123">
        <v>139008</v>
      </c>
      <c r="D72" s="123">
        <v>23353</v>
      </c>
      <c r="E72" s="123">
        <v>99808</v>
      </c>
      <c r="F72" s="123">
        <v>15847</v>
      </c>
      <c r="G72" s="123"/>
      <c r="H72" s="123"/>
      <c r="I72" s="123"/>
      <c r="J72" s="123">
        <v>1723</v>
      </c>
      <c r="K72" s="127">
        <f t="shared" si="1"/>
        <v>-3.5274356103023541E-2</v>
      </c>
      <c r="L72" s="129">
        <v>1.57</v>
      </c>
      <c r="M72" s="122"/>
      <c r="N72" s="122"/>
      <c r="O72" s="122"/>
      <c r="P72" s="146">
        <f>'2.3 中小学生 '!AU46</f>
        <v>1766.55</v>
      </c>
      <c r="Q72" s="127">
        <f t="shared" si="3"/>
        <v>8.034374340216921E-3</v>
      </c>
      <c r="R72" s="123">
        <v>7757000</v>
      </c>
      <c r="S72" s="134">
        <f t="shared" si="2"/>
        <v>2.1306155380731218E-2</v>
      </c>
      <c r="T72" s="123">
        <v>543644</v>
      </c>
      <c r="U72" s="134">
        <f t="shared" ref="U72:U73" si="15">T72/T71-1</f>
        <v>-3.5986225436129504E-2</v>
      </c>
    </row>
    <row r="73" spans="2:21" x14ac:dyDescent="0.2">
      <c r="B73" s="39" t="s">
        <v>852</v>
      </c>
      <c r="C73" s="123">
        <v>139538</v>
      </c>
      <c r="D73" s="123">
        <v>23523</v>
      </c>
      <c r="E73" s="123">
        <v>99357</v>
      </c>
      <c r="F73" s="123">
        <v>16658</v>
      </c>
      <c r="G73" s="123"/>
      <c r="H73" s="123"/>
      <c r="I73" s="123"/>
      <c r="J73" s="123">
        <v>1523</v>
      </c>
      <c r="K73" s="127">
        <f t="shared" si="1"/>
        <v>-0.11607661056297158</v>
      </c>
      <c r="L73" s="129"/>
      <c r="M73" s="122"/>
      <c r="N73" s="122"/>
      <c r="O73" s="122"/>
      <c r="P73" s="146">
        <f>'2.3 中小学生 '!AV46</f>
        <v>1867.3</v>
      </c>
      <c r="Q73" s="127">
        <f t="shared" si="3"/>
        <v>5.7032068155444149E-2</v>
      </c>
      <c r="R73" s="123">
        <v>7792443</v>
      </c>
      <c r="S73" s="134">
        <f t="shared" si="2"/>
        <v>4.5691633363413864E-3</v>
      </c>
      <c r="T73" s="123">
        <v>543644</v>
      </c>
      <c r="U73" s="134">
        <f t="shared" si="15"/>
        <v>0</v>
      </c>
    </row>
    <row r="74" spans="2:21" x14ac:dyDescent="0.2">
      <c r="B74" s="39" t="s">
        <v>902</v>
      </c>
      <c r="C74" s="123">
        <v>140005</v>
      </c>
      <c r="D74" s="123"/>
      <c r="E74" s="123"/>
      <c r="F74" s="123">
        <v>17603</v>
      </c>
      <c r="G74" s="123"/>
      <c r="H74" s="123"/>
      <c r="I74" s="123"/>
      <c r="J74" s="123">
        <v>1465</v>
      </c>
      <c r="K74" s="127">
        <f t="shared" si="1"/>
        <v>-3.8082731451083429E-2</v>
      </c>
      <c r="L74" s="129"/>
      <c r="M74" s="122"/>
      <c r="N74" s="122"/>
      <c r="O74" s="122"/>
      <c r="P74" s="146"/>
      <c r="Q74" s="122"/>
      <c r="R74" s="123"/>
      <c r="S74" s="134"/>
      <c r="T74" s="123"/>
      <c r="U74" s="134"/>
    </row>
    <row r="75" spans="2:21" x14ac:dyDescent="0.2">
      <c r="B75" s="39" t="s">
        <v>903</v>
      </c>
      <c r="C75" s="123"/>
      <c r="D75" s="123"/>
      <c r="E75" s="123"/>
      <c r="F75" s="123"/>
      <c r="G75" s="123"/>
      <c r="H75" s="123"/>
      <c r="I75" s="123"/>
      <c r="J75" s="123"/>
      <c r="K75" s="127"/>
      <c r="L75" s="130">
        <v>1.8</v>
      </c>
      <c r="M75" s="122"/>
      <c r="N75" s="122"/>
      <c r="O75" s="122"/>
      <c r="P75" s="122"/>
      <c r="Q75" s="122"/>
      <c r="R75" s="123"/>
      <c r="S75" s="134"/>
      <c r="T75" s="123"/>
      <c r="U75" s="134"/>
    </row>
    <row r="76" spans="2:21" x14ac:dyDescent="0.2">
      <c r="B76" s="39" t="s">
        <v>300</v>
      </c>
      <c r="C76" s="123"/>
      <c r="D76" s="123"/>
      <c r="E76" s="123"/>
      <c r="F76" s="123"/>
      <c r="G76" s="123"/>
      <c r="H76" s="123"/>
      <c r="I76" s="123"/>
      <c r="J76" s="123"/>
      <c r="K76" s="127"/>
      <c r="L76" s="129"/>
      <c r="M76" s="122"/>
      <c r="N76" s="122"/>
      <c r="O76" s="122"/>
      <c r="P76" s="122"/>
      <c r="Q76" s="122"/>
      <c r="R76" s="123"/>
      <c r="S76" s="134"/>
      <c r="T76" s="123"/>
      <c r="U76" s="134"/>
    </row>
    <row r="77" spans="2:21" x14ac:dyDescent="0.2">
      <c r="B77" s="39" t="s">
        <v>904</v>
      </c>
      <c r="C77" s="123"/>
      <c r="D77" s="123"/>
      <c r="E77" s="123"/>
      <c r="F77" s="123"/>
      <c r="G77" s="123"/>
      <c r="H77" s="123"/>
      <c r="I77" s="123"/>
      <c r="J77" s="123"/>
      <c r="K77" s="127"/>
      <c r="L77" s="129"/>
      <c r="M77" s="122"/>
      <c r="N77" s="122"/>
      <c r="O77" s="122"/>
      <c r="P77" s="122"/>
      <c r="Q77" s="122"/>
      <c r="R77" s="123"/>
      <c r="S77" s="134"/>
      <c r="T77" s="123"/>
      <c r="U77" s="134"/>
    </row>
    <row r="78" spans="2:21" x14ac:dyDescent="0.2">
      <c r="B78" s="39" t="s">
        <v>905</v>
      </c>
      <c r="C78" s="123"/>
      <c r="D78" s="123"/>
      <c r="E78" s="123"/>
      <c r="F78" s="123"/>
      <c r="G78" s="123"/>
      <c r="H78" s="123"/>
      <c r="I78" s="123"/>
      <c r="J78" s="123"/>
      <c r="K78" s="127"/>
      <c r="L78" s="129"/>
      <c r="M78" s="122"/>
      <c r="N78" s="122"/>
      <c r="O78" s="122"/>
      <c r="P78" s="122"/>
      <c r="Q78" s="122"/>
      <c r="R78" s="123"/>
      <c r="S78" s="134"/>
      <c r="T78" s="123"/>
      <c r="U78" s="134"/>
    </row>
    <row r="79" spans="2:21" x14ac:dyDescent="0.2">
      <c r="B79" s="39" t="s">
        <v>906</v>
      </c>
      <c r="C79" s="123"/>
      <c r="D79" s="123"/>
      <c r="E79" s="123"/>
      <c r="F79" s="123"/>
      <c r="G79" s="123"/>
      <c r="H79" s="123"/>
      <c r="I79" s="123"/>
      <c r="J79" s="123"/>
      <c r="K79" s="127"/>
      <c r="L79" s="129"/>
      <c r="M79" s="122"/>
      <c r="N79" s="122"/>
      <c r="O79" s="122"/>
      <c r="P79" s="122"/>
      <c r="Q79" s="122"/>
      <c r="R79" s="123"/>
      <c r="S79" s="134"/>
      <c r="T79" s="123"/>
      <c r="U79" s="134"/>
    </row>
    <row r="80" spans="2:21" x14ac:dyDescent="0.2">
      <c r="B80" s="39" t="s">
        <v>304</v>
      </c>
      <c r="C80" s="123"/>
      <c r="D80" s="123"/>
      <c r="E80" s="123"/>
      <c r="F80" s="123"/>
      <c r="G80" s="123"/>
      <c r="H80" s="123"/>
      <c r="I80" s="123"/>
      <c r="J80" s="123"/>
      <c r="K80" s="127"/>
      <c r="L80" s="129"/>
      <c r="M80" s="122"/>
      <c r="N80" s="122"/>
      <c r="O80" s="122"/>
      <c r="P80" s="122"/>
      <c r="Q80" s="122"/>
      <c r="R80" s="123"/>
      <c r="S80" s="134"/>
      <c r="T80" s="123"/>
      <c r="U80" s="134"/>
    </row>
    <row r="81" spans="2:21" x14ac:dyDescent="0.2">
      <c r="B81" s="39" t="s">
        <v>907</v>
      </c>
      <c r="C81" s="123"/>
      <c r="D81" s="123"/>
      <c r="E81" s="123"/>
      <c r="F81" s="123"/>
      <c r="G81" s="123"/>
      <c r="H81" s="123"/>
      <c r="I81" s="123"/>
      <c r="J81" s="123"/>
      <c r="K81" s="127"/>
      <c r="L81" s="129"/>
      <c r="M81" s="122"/>
      <c r="N81" s="122"/>
      <c r="O81" s="122"/>
      <c r="P81" s="122"/>
      <c r="Q81" s="122"/>
      <c r="R81" s="123"/>
      <c r="S81" s="134"/>
      <c r="T81" s="123"/>
      <c r="U81" s="134"/>
    </row>
    <row r="82" spans="2:21" x14ac:dyDescent="0.2">
      <c r="B82" s="39" t="s">
        <v>908</v>
      </c>
      <c r="C82" s="123"/>
      <c r="D82" s="123"/>
      <c r="E82" s="123"/>
      <c r="F82" s="123"/>
      <c r="G82" s="123"/>
      <c r="H82" s="123"/>
      <c r="I82" s="123"/>
      <c r="J82" s="123"/>
      <c r="K82" s="127"/>
      <c r="L82" s="129"/>
      <c r="M82" s="122"/>
      <c r="N82" s="122"/>
      <c r="O82" s="122"/>
      <c r="P82" s="122"/>
      <c r="Q82" s="122"/>
      <c r="R82" s="123"/>
      <c r="S82" s="134"/>
      <c r="T82" s="123"/>
      <c r="U82" s="134"/>
    </row>
    <row r="83" spans="2:21" x14ac:dyDescent="0.2">
      <c r="B83" s="39" t="s">
        <v>909</v>
      </c>
      <c r="C83" s="123"/>
      <c r="D83" s="123"/>
      <c r="E83" s="123"/>
      <c r="F83" s="123"/>
      <c r="G83" s="123"/>
      <c r="H83" s="123"/>
      <c r="I83" s="123"/>
      <c r="J83" s="123"/>
      <c r="K83" s="127"/>
      <c r="L83" s="129"/>
      <c r="M83" s="122"/>
      <c r="N83" s="122"/>
      <c r="O83" s="122"/>
      <c r="P83" s="122"/>
      <c r="Q83" s="122"/>
      <c r="R83" s="123"/>
      <c r="S83" s="134"/>
      <c r="T83" s="123"/>
      <c r="U83" s="134"/>
    </row>
    <row r="84" spans="2:21" x14ac:dyDescent="0.2">
      <c r="B84" s="39" t="s">
        <v>308</v>
      </c>
      <c r="C84" s="123"/>
      <c r="D84" s="123"/>
      <c r="E84" s="123"/>
      <c r="F84" s="123"/>
      <c r="G84" s="123"/>
      <c r="H84" s="123"/>
      <c r="I84" s="123"/>
      <c r="J84" s="123"/>
      <c r="K84" s="127"/>
      <c r="L84" s="129"/>
      <c r="M84" s="122"/>
      <c r="N84" s="122"/>
      <c r="O84" s="122"/>
      <c r="P84" s="122"/>
      <c r="Q84" s="122"/>
      <c r="R84" s="123"/>
      <c r="S84" s="134"/>
      <c r="T84" s="123"/>
      <c r="U84" s="134"/>
    </row>
    <row r="85" spans="2:21" x14ac:dyDescent="0.2">
      <c r="B85" s="39" t="s">
        <v>910</v>
      </c>
      <c r="C85" s="123"/>
      <c r="D85" s="123"/>
      <c r="E85" s="123"/>
      <c r="F85" s="123"/>
      <c r="G85" s="123"/>
      <c r="H85" s="123"/>
      <c r="I85" s="123"/>
      <c r="J85" s="123"/>
      <c r="K85" s="127"/>
      <c r="L85" s="129"/>
      <c r="M85" s="122"/>
      <c r="N85" s="122"/>
      <c r="O85" s="122"/>
      <c r="P85" s="122"/>
      <c r="Q85" s="122"/>
      <c r="R85" s="123"/>
      <c r="S85" s="134"/>
      <c r="T85" s="123"/>
      <c r="U85" s="134"/>
    </row>
    <row r="88" spans="2:21" x14ac:dyDescent="0.2">
      <c r="B88" s="135" t="s">
        <v>926</v>
      </c>
    </row>
    <row r="112" spans="2:2" x14ac:dyDescent="0.2">
      <c r="B112" s="135" t="s">
        <v>1703</v>
      </c>
    </row>
    <row r="136" spans="2:9" x14ac:dyDescent="0.2">
      <c r="B136" s="135" t="s">
        <v>927</v>
      </c>
      <c r="I136" s="135"/>
    </row>
  </sheetData>
  <sortState ref="B45:O71">
    <sortCondition ref="B45"/>
  </sortState>
  <mergeCells count="5">
    <mergeCell ref="J2:K2"/>
    <mergeCell ref="R2:S2"/>
    <mergeCell ref="T2:U2"/>
    <mergeCell ref="P2:Q2"/>
    <mergeCell ref="G2:I2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2:AY205"/>
  <sheetViews>
    <sheetView showGridLines="0" topLeftCell="S1" zoomScale="70" zoomScaleNormal="70" workbookViewId="0">
      <selection activeCell="V192" sqref="V192"/>
    </sheetView>
  </sheetViews>
  <sheetFormatPr defaultRowHeight="11.4" x14ac:dyDescent="0.2"/>
  <cols>
    <col min="1" max="16384" width="8.88671875" style="2"/>
  </cols>
  <sheetData>
    <row r="12" spans="2:48" x14ac:dyDescent="0.2">
      <c r="B12" s="15"/>
    </row>
    <row r="13" spans="2:48" x14ac:dyDescent="0.2">
      <c r="B13" s="15" t="s">
        <v>1006</v>
      </c>
      <c r="Z13" s="15" t="s">
        <v>1007</v>
      </c>
    </row>
    <row r="14" spans="2:48" x14ac:dyDescent="0.2">
      <c r="B14" s="39" t="s">
        <v>974</v>
      </c>
      <c r="C14" s="39" t="s">
        <v>19</v>
      </c>
      <c r="D14" s="39" t="s">
        <v>18</v>
      </c>
      <c r="E14" s="39" t="s">
        <v>17</v>
      </c>
      <c r="F14" s="39" t="s">
        <v>16</v>
      </c>
      <c r="G14" s="39" t="s">
        <v>15</v>
      </c>
      <c r="H14" s="39" t="s">
        <v>14</v>
      </c>
      <c r="I14" s="39" t="s">
        <v>13</v>
      </c>
      <c r="J14" s="39" t="s">
        <v>12</v>
      </c>
      <c r="K14" s="39" t="s">
        <v>11</v>
      </c>
      <c r="L14" s="39" t="s">
        <v>10</v>
      </c>
      <c r="M14" s="39" t="s">
        <v>9</v>
      </c>
      <c r="N14" s="39" t="s">
        <v>8</v>
      </c>
      <c r="O14" s="39" t="s">
        <v>7</v>
      </c>
      <c r="P14" s="39" t="s">
        <v>6</v>
      </c>
      <c r="Q14" s="39" t="s">
        <v>5</v>
      </c>
      <c r="R14" s="39" t="s">
        <v>4</v>
      </c>
      <c r="S14" s="39" t="s">
        <v>3</v>
      </c>
      <c r="T14" s="39" t="s">
        <v>2</v>
      </c>
      <c r="U14" s="39" t="s">
        <v>1</v>
      </c>
      <c r="V14" s="39" t="s">
        <v>0</v>
      </c>
      <c r="W14" s="39" t="s">
        <v>851</v>
      </c>
      <c r="X14" s="39" t="s">
        <v>852</v>
      </c>
      <c r="Z14" s="39" t="s">
        <v>974</v>
      </c>
      <c r="AA14" s="39" t="s">
        <v>19</v>
      </c>
      <c r="AB14" s="39" t="s">
        <v>18</v>
      </c>
      <c r="AC14" s="39" t="s">
        <v>17</v>
      </c>
      <c r="AD14" s="39" t="s">
        <v>16</v>
      </c>
      <c r="AE14" s="39" t="s">
        <v>15</v>
      </c>
      <c r="AF14" s="39" t="s">
        <v>14</v>
      </c>
      <c r="AG14" s="39" t="s">
        <v>13</v>
      </c>
      <c r="AH14" s="39" t="s">
        <v>12</v>
      </c>
      <c r="AI14" s="39" t="s">
        <v>11</v>
      </c>
      <c r="AJ14" s="39" t="s">
        <v>10</v>
      </c>
      <c r="AK14" s="39" t="s">
        <v>9</v>
      </c>
      <c r="AL14" s="39" t="s">
        <v>8</v>
      </c>
      <c r="AM14" s="39" t="s">
        <v>7</v>
      </c>
      <c r="AN14" s="39" t="s">
        <v>6</v>
      </c>
      <c r="AO14" s="39" t="s">
        <v>5</v>
      </c>
      <c r="AP14" s="39" t="s">
        <v>4</v>
      </c>
      <c r="AQ14" s="39" t="s">
        <v>3</v>
      </c>
      <c r="AR14" s="39" t="s">
        <v>2</v>
      </c>
      <c r="AS14" s="39" t="s">
        <v>1</v>
      </c>
      <c r="AT14" s="39" t="s">
        <v>0</v>
      </c>
      <c r="AU14" s="39" t="s">
        <v>1019</v>
      </c>
      <c r="AV14" s="39" t="s">
        <v>852</v>
      </c>
    </row>
    <row r="15" spans="2:48" x14ac:dyDescent="0.2">
      <c r="B15" s="63" t="s">
        <v>975</v>
      </c>
      <c r="C15" s="122">
        <v>97.73</v>
      </c>
      <c r="D15" s="122">
        <v>91.95</v>
      </c>
      <c r="E15" s="122">
        <v>83.67</v>
      </c>
      <c r="F15" s="122">
        <v>74.31</v>
      </c>
      <c r="G15" s="122">
        <v>66.44</v>
      </c>
      <c r="H15" s="122">
        <v>59.42</v>
      </c>
      <c r="I15" s="122">
        <v>54.65</v>
      </c>
      <c r="J15" s="122">
        <v>51.6</v>
      </c>
      <c r="K15" s="122">
        <v>49.45</v>
      </c>
      <c r="L15" s="122">
        <v>47.33</v>
      </c>
      <c r="M15" s="122">
        <v>66.66</v>
      </c>
      <c r="N15" s="122">
        <v>65.95</v>
      </c>
      <c r="O15" s="122">
        <v>64.709999999999994</v>
      </c>
      <c r="P15" s="122">
        <v>65.33</v>
      </c>
      <c r="Q15" s="122">
        <v>68.05</v>
      </c>
      <c r="R15" s="122">
        <v>71.87</v>
      </c>
      <c r="S15" s="122">
        <v>78.930000000000007</v>
      </c>
      <c r="T15" s="122">
        <v>82.12</v>
      </c>
      <c r="U15" s="122">
        <v>85.03</v>
      </c>
      <c r="V15" s="122">
        <v>86.84</v>
      </c>
      <c r="W15" s="122">
        <v>87.58</v>
      </c>
      <c r="X15" s="30">
        <v>91.32</v>
      </c>
      <c r="Z15" s="63" t="s">
        <v>975</v>
      </c>
      <c r="AA15" s="122">
        <v>12.42</v>
      </c>
      <c r="AB15" s="122" t="s">
        <v>356</v>
      </c>
      <c r="AC15" s="122">
        <v>9.44</v>
      </c>
      <c r="AD15" s="122">
        <v>9.1999999999999993</v>
      </c>
      <c r="AE15" s="122">
        <v>9.1199999999999992</v>
      </c>
      <c r="AF15" s="122">
        <v>8.64</v>
      </c>
      <c r="AG15" s="122">
        <v>8.26</v>
      </c>
      <c r="AH15" s="122">
        <v>7.36</v>
      </c>
      <c r="AI15" s="122">
        <v>7.1</v>
      </c>
      <c r="AJ15" s="122">
        <v>7.31</v>
      </c>
      <c r="AK15" s="122">
        <v>10.92</v>
      </c>
      <c r="AL15" s="122">
        <v>11.04</v>
      </c>
      <c r="AM15" s="122">
        <v>10.24</v>
      </c>
      <c r="AN15" s="122">
        <v>11.37</v>
      </c>
      <c r="AO15" s="122">
        <v>13.27</v>
      </c>
      <c r="AP15" s="122">
        <v>14.17</v>
      </c>
      <c r="AQ15" s="122">
        <v>16.579999999999998</v>
      </c>
      <c r="AR15" s="122">
        <v>15.32</v>
      </c>
      <c r="AS15" s="143" t="s">
        <v>356</v>
      </c>
      <c r="AT15" s="143" t="s">
        <v>356</v>
      </c>
      <c r="AU15" s="360">
        <v>15.8</v>
      </c>
      <c r="AV15" s="143" t="s">
        <v>356</v>
      </c>
    </row>
    <row r="16" spans="2:48" x14ac:dyDescent="0.2">
      <c r="B16" s="63" t="s">
        <v>976</v>
      </c>
      <c r="C16" s="122">
        <v>87.76</v>
      </c>
      <c r="D16" s="122">
        <v>82.67</v>
      </c>
      <c r="E16" s="122">
        <v>77.31</v>
      </c>
      <c r="F16" s="122">
        <v>71.709999999999994</v>
      </c>
      <c r="G16" s="122">
        <v>66.55</v>
      </c>
      <c r="H16" s="122">
        <v>62.72</v>
      </c>
      <c r="I16" s="122">
        <v>58.54</v>
      </c>
      <c r="J16" s="122">
        <v>55.48</v>
      </c>
      <c r="K16" s="122">
        <v>53.3</v>
      </c>
      <c r="L16" s="122">
        <v>51.68</v>
      </c>
      <c r="M16" s="122">
        <v>51.43</v>
      </c>
      <c r="N16" s="122">
        <v>52.1</v>
      </c>
      <c r="O16" s="122">
        <v>50.74</v>
      </c>
      <c r="P16" s="122">
        <v>50.59</v>
      </c>
      <c r="Q16" s="122">
        <v>51.85</v>
      </c>
      <c r="R16" s="122">
        <v>53.23</v>
      </c>
      <c r="S16" s="122">
        <v>55.21</v>
      </c>
      <c r="T16" s="122">
        <v>57.32</v>
      </c>
      <c r="U16" s="122">
        <v>60.21</v>
      </c>
      <c r="V16" s="122">
        <v>63.12</v>
      </c>
      <c r="W16" s="122">
        <v>64.8</v>
      </c>
      <c r="X16" s="30">
        <v>67.319999999999993</v>
      </c>
      <c r="Z16" s="63" t="s">
        <v>976</v>
      </c>
      <c r="AA16" s="122">
        <v>13.3</v>
      </c>
      <c r="AB16" s="122" t="s">
        <v>356</v>
      </c>
      <c r="AC16" s="122">
        <v>10.45</v>
      </c>
      <c r="AD16" s="122">
        <v>10.050000000000001</v>
      </c>
      <c r="AE16" s="122">
        <v>9.5500000000000007</v>
      </c>
      <c r="AF16" s="122">
        <v>9.3000000000000007</v>
      </c>
      <c r="AG16" s="122">
        <v>8.5</v>
      </c>
      <c r="AH16" s="122">
        <v>8.16</v>
      </c>
      <c r="AI16" s="122">
        <v>7.84</v>
      </c>
      <c r="AJ16" s="122">
        <v>8.2100000000000009</v>
      </c>
      <c r="AK16" s="122">
        <v>8.64</v>
      </c>
      <c r="AL16" s="122">
        <v>8.9</v>
      </c>
      <c r="AM16" s="122">
        <v>8.1300000000000008</v>
      </c>
      <c r="AN16" s="122">
        <v>8.26</v>
      </c>
      <c r="AO16" s="122">
        <v>10.01</v>
      </c>
      <c r="AP16" s="122">
        <v>10.25</v>
      </c>
      <c r="AQ16" s="122">
        <v>10.74</v>
      </c>
      <c r="AR16" s="122">
        <v>11.02</v>
      </c>
      <c r="AS16" s="143" t="s">
        <v>356</v>
      </c>
      <c r="AT16" s="143" t="s">
        <v>356</v>
      </c>
      <c r="AU16" s="360" t="s">
        <v>356</v>
      </c>
      <c r="AV16" s="143" t="s">
        <v>356</v>
      </c>
    </row>
    <row r="17" spans="2:51" x14ac:dyDescent="0.2">
      <c r="B17" s="63" t="s">
        <v>977</v>
      </c>
      <c r="C17" s="122">
        <v>901.12</v>
      </c>
      <c r="D17" s="122">
        <v>895.44</v>
      </c>
      <c r="E17" s="122">
        <v>864.35</v>
      </c>
      <c r="F17" s="122">
        <v>813.73</v>
      </c>
      <c r="G17" s="122">
        <v>747.65</v>
      </c>
      <c r="H17" s="122">
        <v>674.55</v>
      </c>
      <c r="I17" s="122">
        <v>606.58000000000004</v>
      </c>
      <c r="J17" s="122">
        <v>547</v>
      </c>
      <c r="K17" s="122">
        <v>500.36</v>
      </c>
      <c r="L17" s="122">
        <v>470.25</v>
      </c>
      <c r="M17" s="122">
        <v>465.44</v>
      </c>
      <c r="N17" s="122">
        <v>475.66</v>
      </c>
      <c r="O17" s="122">
        <v>488.65</v>
      </c>
      <c r="P17" s="122">
        <v>511.59</v>
      </c>
      <c r="Q17" s="122">
        <v>541.09</v>
      </c>
      <c r="R17" s="122">
        <v>562.22</v>
      </c>
      <c r="S17" s="122">
        <v>546.21</v>
      </c>
      <c r="T17" s="122">
        <v>564.29</v>
      </c>
      <c r="U17" s="122">
        <v>596.24</v>
      </c>
      <c r="V17" s="122">
        <v>620.54999999999995</v>
      </c>
      <c r="W17" s="122">
        <v>637.22</v>
      </c>
      <c r="X17" s="30">
        <v>658.85</v>
      </c>
      <c r="Z17" s="63" t="s">
        <v>977</v>
      </c>
      <c r="AA17" s="122">
        <v>148.33000000000001</v>
      </c>
      <c r="AB17" s="122" t="s">
        <v>356</v>
      </c>
      <c r="AC17" s="122">
        <v>116.15</v>
      </c>
      <c r="AD17" s="122">
        <v>107.05</v>
      </c>
      <c r="AE17" s="122">
        <v>93.34</v>
      </c>
      <c r="AF17" s="122">
        <v>78.959999999999994</v>
      </c>
      <c r="AG17" s="122">
        <v>72.739999999999995</v>
      </c>
      <c r="AH17" s="122">
        <v>71.5</v>
      </c>
      <c r="AI17" s="122">
        <v>72</v>
      </c>
      <c r="AJ17" s="122">
        <v>80.069999999999993</v>
      </c>
      <c r="AK17" s="122">
        <v>88.52</v>
      </c>
      <c r="AL17" s="122">
        <v>91.44</v>
      </c>
      <c r="AM17" s="122">
        <v>87.58</v>
      </c>
      <c r="AN17" s="122">
        <v>95.6</v>
      </c>
      <c r="AO17" s="122">
        <v>103.85</v>
      </c>
      <c r="AP17" s="122">
        <v>106.29</v>
      </c>
      <c r="AQ17" s="122">
        <v>99.61</v>
      </c>
      <c r="AR17" s="122">
        <v>98.98</v>
      </c>
      <c r="AS17" s="143" t="s">
        <v>356</v>
      </c>
      <c r="AT17" s="143" t="s">
        <v>356</v>
      </c>
      <c r="AU17" s="360" t="s">
        <v>356</v>
      </c>
      <c r="AV17" s="143" t="s">
        <v>356</v>
      </c>
    </row>
    <row r="18" spans="2:51" x14ac:dyDescent="0.2">
      <c r="B18" s="63" t="s">
        <v>978</v>
      </c>
      <c r="C18" s="122">
        <v>344.64</v>
      </c>
      <c r="D18" s="122">
        <v>348.04</v>
      </c>
      <c r="E18" s="122">
        <v>345.25</v>
      </c>
      <c r="F18" s="122">
        <v>343.6</v>
      </c>
      <c r="G18" s="122">
        <v>338.94</v>
      </c>
      <c r="H18" s="122">
        <v>351.11</v>
      </c>
      <c r="I18" s="122">
        <v>363.56</v>
      </c>
      <c r="J18" s="122">
        <v>359.2</v>
      </c>
      <c r="K18" s="122">
        <v>350.26</v>
      </c>
      <c r="L18" s="122">
        <v>337.76</v>
      </c>
      <c r="M18" s="122">
        <v>333.43</v>
      </c>
      <c r="N18" s="122">
        <v>321.33999999999997</v>
      </c>
      <c r="O18" s="122">
        <v>304.69</v>
      </c>
      <c r="P18" s="122">
        <v>291.06</v>
      </c>
      <c r="Q18" s="122">
        <v>277.19</v>
      </c>
      <c r="R18" s="122">
        <v>261.76</v>
      </c>
      <c r="S18" s="122">
        <v>229.64</v>
      </c>
      <c r="T18" s="122">
        <v>224.5</v>
      </c>
      <c r="U18" s="122">
        <v>226.95</v>
      </c>
      <c r="V18" s="122">
        <v>227.09</v>
      </c>
      <c r="W18" s="122">
        <v>228.12</v>
      </c>
      <c r="X18" s="30">
        <v>228.5</v>
      </c>
      <c r="Z18" s="63" t="s">
        <v>978</v>
      </c>
      <c r="AA18" s="122">
        <v>69.900000000000006</v>
      </c>
      <c r="AB18" s="122" t="s">
        <v>356</v>
      </c>
      <c r="AC18" s="122">
        <v>62.34</v>
      </c>
      <c r="AD18" s="122">
        <v>63.19</v>
      </c>
      <c r="AE18" s="122">
        <v>63.83</v>
      </c>
      <c r="AF18" s="122">
        <v>80.17</v>
      </c>
      <c r="AG18" s="122">
        <v>73.489999999999995</v>
      </c>
      <c r="AH18" s="122">
        <v>60.1</v>
      </c>
      <c r="AI18" s="122">
        <v>54.88</v>
      </c>
      <c r="AJ18" s="122">
        <v>52.49</v>
      </c>
      <c r="AK18" s="122">
        <v>53.54</v>
      </c>
      <c r="AL18" s="122">
        <v>47.48</v>
      </c>
      <c r="AM18" s="122">
        <v>43.08</v>
      </c>
      <c r="AN18" s="122">
        <v>45.14</v>
      </c>
      <c r="AO18" s="122">
        <v>44.08</v>
      </c>
      <c r="AP18" s="122">
        <v>44.05</v>
      </c>
      <c r="AQ18" s="122">
        <v>39.42</v>
      </c>
      <c r="AR18" s="122">
        <v>34.74</v>
      </c>
      <c r="AS18" s="143" t="s">
        <v>356</v>
      </c>
      <c r="AT18" s="143" t="s">
        <v>356</v>
      </c>
      <c r="AU18" s="360">
        <v>37.9</v>
      </c>
      <c r="AV18" s="143" t="s">
        <v>356</v>
      </c>
    </row>
    <row r="19" spans="2:51" x14ac:dyDescent="0.2">
      <c r="B19" s="63" t="s">
        <v>979</v>
      </c>
      <c r="C19" s="122">
        <v>232.27</v>
      </c>
      <c r="D19" s="122">
        <v>224.84</v>
      </c>
      <c r="E19" s="122">
        <v>213.68</v>
      </c>
      <c r="F19" s="122">
        <v>201.51</v>
      </c>
      <c r="G19" s="122">
        <v>189.35</v>
      </c>
      <c r="H19" s="122">
        <v>183.44</v>
      </c>
      <c r="I19" s="122">
        <v>173.37</v>
      </c>
      <c r="J19" s="122">
        <v>165.82</v>
      </c>
      <c r="K19" s="122">
        <v>159.63999999999999</v>
      </c>
      <c r="L19" s="122">
        <v>156.38</v>
      </c>
      <c r="M19" s="122">
        <v>158.46</v>
      </c>
      <c r="N19" s="122">
        <v>155.27000000000001</v>
      </c>
      <c r="O19" s="122">
        <v>149.30000000000001</v>
      </c>
      <c r="P19" s="122">
        <v>143.08000000000001</v>
      </c>
      <c r="Q19" s="122">
        <v>140.53</v>
      </c>
      <c r="R19" s="122">
        <v>136.51</v>
      </c>
      <c r="S19" s="122">
        <v>131.06</v>
      </c>
      <c r="T19" s="122">
        <v>129.65</v>
      </c>
      <c r="U19" s="122">
        <v>131.36000000000001</v>
      </c>
      <c r="V19" s="122">
        <v>133.81</v>
      </c>
      <c r="W19" s="122">
        <v>132.54</v>
      </c>
      <c r="X19" s="30">
        <v>134.19</v>
      </c>
      <c r="Z19" s="63" t="s">
        <v>979</v>
      </c>
      <c r="AA19" s="122">
        <v>45.31</v>
      </c>
      <c r="AB19" s="122" t="s">
        <v>356</v>
      </c>
      <c r="AC19" s="122">
        <v>34.99</v>
      </c>
      <c r="AD19" s="122">
        <v>32.700000000000003</v>
      </c>
      <c r="AE19" s="122">
        <v>32.15</v>
      </c>
      <c r="AF19" s="122">
        <v>36.549999999999997</v>
      </c>
      <c r="AG19" s="122">
        <v>29.5</v>
      </c>
      <c r="AH19" s="122">
        <v>26.98</v>
      </c>
      <c r="AI19" s="122">
        <v>25.89</v>
      </c>
      <c r="AJ19" s="122">
        <v>26.07</v>
      </c>
      <c r="AK19" s="122">
        <v>26.01</v>
      </c>
      <c r="AL19" s="122">
        <v>25.02</v>
      </c>
      <c r="AM19" s="122">
        <v>22.88</v>
      </c>
      <c r="AN19" s="122">
        <v>22.18</v>
      </c>
      <c r="AO19" s="122">
        <v>24.64</v>
      </c>
      <c r="AP19" s="122">
        <v>23.35</v>
      </c>
      <c r="AQ19" s="122">
        <v>23.07</v>
      </c>
      <c r="AR19" s="122">
        <v>22.45</v>
      </c>
      <c r="AS19" s="143" t="s">
        <v>356</v>
      </c>
      <c r="AT19" s="143" t="s">
        <v>356</v>
      </c>
      <c r="AU19" s="360">
        <v>21.6</v>
      </c>
      <c r="AV19" s="143" t="s">
        <v>356</v>
      </c>
    </row>
    <row r="20" spans="2:51" x14ac:dyDescent="0.2">
      <c r="B20" s="63" t="s">
        <v>980</v>
      </c>
      <c r="C20" s="122">
        <v>388.68</v>
      </c>
      <c r="D20" s="122">
        <v>382.97</v>
      </c>
      <c r="E20" s="122">
        <v>366.61</v>
      </c>
      <c r="F20" s="122">
        <v>344.42</v>
      </c>
      <c r="G20" s="122">
        <v>323.05</v>
      </c>
      <c r="H20" s="122">
        <v>306.14</v>
      </c>
      <c r="I20" s="122">
        <v>289.19</v>
      </c>
      <c r="J20" s="122">
        <v>279.43</v>
      </c>
      <c r="K20" s="122">
        <v>266.62</v>
      </c>
      <c r="L20" s="122">
        <v>254.68</v>
      </c>
      <c r="M20" s="122">
        <v>245.26</v>
      </c>
      <c r="N20" s="122">
        <v>236.74</v>
      </c>
      <c r="O20" s="122">
        <v>225.6</v>
      </c>
      <c r="P20" s="122">
        <v>218.25</v>
      </c>
      <c r="Q20" s="122">
        <v>216.81</v>
      </c>
      <c r="R20" s="122">
        <v>212.97</v>
      </c>
      <c r="S20" s="122">
        <v>204.41</v>
      </c>
      <c r="T20" s="122">
        <v>198.46</v>
      </c>
      <c r="U20" s="122">
        <v>199.96</v>
      </c>
      <c r="V20" s="122">
        <v>198.87</v>
      </c>
      <c r="W20" s="122">
        <v>194.6</v>
      </c>
      <c r="X20" s="30">
        <v>195.48</v>
      </c>
      <c r="Z20" s="63" t="s">
        <v>980</v>
      </c>
      <c r="AA20" s="122">
        <v>61.14</v>
      </c>
      <c r="AB20" s="122" t="s">
        <v>356</v>
      </c>
      <c r="AC20" s="122">
        <v>50.38</v>
      </c>
      <c r="AD20" s="122">
        <v>50.89</v>
      </c>
      <c r="AE20" s="122">
        <v>48.47</v>
      </c>
      <c r="AF20" s="122">
        <v>46.31</v>
      </c>
      <c r="AG20" s="122">
        <v>43.27</v>
      </c>
      <c r="AH20" s="122">
        <v>41.61</v>
      </c>
      <c r="AI20" s="122">
        <v>37.99</v>
      </c>
      <c r="AJ20" s="122">
        <v>38.869999999999997</v>
      </c>
      <c r="AK20" s="122">
        <v>39.51</v>
      </c>
      <c r="AL20" s="122">
        <v>39.32</v>
      </c>
      <c r="AM20" s="122">
        <v>33.72</v>
      </c>
      <c r="AN20" s="122">
        <v>34.85</v>
      </c>
      <c r="AO20" s="122">
        <v>37.01</v>
      </c>
      <c r="AP20" s="122">
        <v>35.31</v>
      </c>
      <c r="AQ20" s="122">
        <v>35.06</v>
      </c>
      <c r="AR20" s="122">
        <v>33.18</v>
      </c>
      <c r="AS20" s="143" t="s">
        <v>356</v>
      </c>
      <c r="AT20" s="143" t="s">
        <v>356</v>
      </c>
      <c r="AU20" s="360">
        <v>30.1</v>
      </c>
      <c r="AV20" s="143" t="s">
        <v>356</v>
      </c>
    </row>
    <row r="21" spans="2:51" x14ac:dyDescent="0.2">
      <c r="B21" s="63" t="s">
        <v>981</v>
      </c>
      <c r="C21" s="122">
        <v>280.07</v>
      </c>
      <c r="D21" s="122">
        <v>274.27</v>
      </c>
      <c r="E21" s="122">
        <v>260.38</v>
      </c>
      <c r="F21" s="122">
        <v>241.59</v>
      </c>
      <c r="G21" s="122">
        <v>221.01</v>
      </c>
      <c r="H21" s="122">
        <v>202.22</v>
      </c>
      <c r="I21" s="122">
        <v>183.31</v>
      </c>
      <c r="J21" s="122">
        <v>174.14</v>
      </c>
      <c r="K21" s="122">
        <v>162.52000000000001</v>
      </c>
      <c r="L21" s="122">
        <v>155.61000000000001</v>
      </c>
      <c r="M21" s="122">
        <v>153.66999999999999</v>
      </c>
      <c r="N21" s="122">
        <v>150.07</v>
      </c>
      <c r="O21" s="122">
        <v>146.11000000000001</v>
      </c>
      <c r="P21" s="122">
        <v>144.46</v>
      </c>
      <c r="Q21" s="122">
        <v>143.91999999999999</v>
      </c>
      <c r="R21" s="122">
        <v>142.37</v>
      </c>
      <c r="S21" s="122">
        <v>136.19</v>
      </c>
      <c r="T21" s="122">
        <v>126.88</v>
      </c>
      <c r="U21" s="122">
        <v>127.98</v>
      </c>
      <c r="V21" s="122">
        <v>126.42</v>
      </c>
      <c r="W21" s="122">
        <v>122.82</v>
      </c>
      <c r="X21" s="30">
        <v>120.19</v>
      </c>
      <c r="Z21" s="63" t="s">
        <v>981</v>
      </c>
      <c r="AA21" s="122">
        <v>45.34</v>
      </c>
      <c r="AB21" s="122" t="s">
        <v>356</v>
      </c>
      <c r="AC21" s="122">
        <v>33.18</v>
      </c>
      <c r="AD21" s="122">
        <v>31.33</v>
      </c>
      <c r="AE21" s="122">
        <v>29.01</v>
      </c>
      <c r="AF21" s="122">
        <v>28.32</v>
      </c>
      <c r="AG21" s="122">
        <v>25</v>
      </c>
      <c r="AH21" s="122">
        <v>24.86</v>
      </c>
      <c r="AI21" s="122">
        <v>21.54</v>
      </c>
      <c r="AJ21" s="122">
        <v>23.58</v>
      </c>
      <c r="AK21" s="122">
        <v>26.57</v>
      </c>
      <c r="AL21" s="122">
        <v>25.94</v>
      </c>
      <c r="AM21" s="122">
        <v>23.4</v>
      </c>
      <c r="AN21" s="122">
        <v>24.97</v>
      </c>
      <c r="AO21" s="122">
        <v>25.04</v>
      </c>
      <c r="AP21" s="122">
        <v>24.22</v>
      </c>
      <c r="AQ21" s="122">
        <v>21.76</v>
      </c>
      <c r="AR21" s="122">
        <v>19</v>
      </c>
      <c r="AS21" s="143" t="s">
        <v>356</v>
      </c>
      <c r="AT21" s="143" t="s">
        <v>356</v>
      </c>
      <c r="AU21" s="360">
        <v>18.940000000000001</v>
      </c>
      <c r="AV21" s="143" t="s">
        <v>356</v>
      </c>
    </row>
    <row r="22" spans="2:51" x14ac:dyDescent="0.2">
      <c r="B22" s="63" t="s">
        <v>982</v>
      </c>
      <c r="C22" s="122">
        <v>370.5</v>
      </c>
      <c r="D22" s="122">
        <v>344.86</v>
      </c>
      <c r="E22" s="122">
        <v>310.16000000000003</v>
      </c>
      <c r="F22" s="122">
        <v>283.06</v>
      </c>
      <c r="G22" s="122">
        <v>258.75</v>
      </c>
      <c r="H22" s="122">
        <v>243.7</v>
      </c>
      <c r="I22" s="122">
        <v>240.19</v>
      </c>
      <c r="J22" s="122">
        <v>231.54</v>
      </c>
      <c r="K22" s="122">
        <v>220.41</v>
      </c>
      <c r="L22" s="122">
        <v>210.31</v>
      </c>
      <c r="M22" s="122">
        <v>204.08</v>
      </c>
      <c r="N22" s="122">
        <v>198.28</v>
      </c>
      <c r="O22" s="122">
        <v>190.37</v>
      </c>
      <c r="P22" s="122">
        <v>187.96</v>
      </c>
      <c r="Q22" s="122">
        <v>187.5</v>
      </c>
      <c r="R22" s="122">
        <v>186.77</v>
      </c>
      <c r="S22" s="122">
        <v>154</v>
      </c>
      <c r="T22" s="122">
        <v>148.6</v>
      </c>
      <c r="U22" s="122">
        <v>147.80000000000001</v>
      </c>
      <c r="V22" s="122">
        <v>143.94</v>
      </c>
      <c r="W22" s="122">
        <v>137.65</v>
      </c>
      <c r="X22" s="30">
        <v>131.9</v>
      </c>
      <c r="Z22" s="63" t="s">
        <v>982</v>
      </c>
      <c r="AA22" s="122">
        <v>59.93</v>
      </c>
      <c r="AB22" s="122" t="s">
        <v>356</v>
      </c>
      <c r="AC22" s="122">
        <v>46.41</v>
      </c>
      <c r="AD22" s="122">
        <v>44.3</v>
      </c>
      <c r="AE22" s="122">
        <v>41.43</v>
      </c>
      <c r="AF22" s="122">
        <v>40.65</v>
      </c>
      <c r="AG22" s="122">
        <v>40.53</v>
      </c>
      <c r="AH22" s="122">
        <v>38.380000000000003</v>
      </c>
      <c r="AI22" s="122">
        <v>34.020000000000003</v>
      </c>
      <c r="AJ22" s="122">
        <v>33.32</v>
      </c>
      <c r="AK22" s="122">
        <v>34.020000000000003</v>
      </c>
      <c r="AL22" s="122">
        <v>33.69</v>
      </c>
      <c r="AM22" s="122">
        <v>31.24</v>
      </c>
      <c r="AN22" s="122">
        <v>34.14</v>
      </c>
      <c r="AO22" s="122">
        <v>33.39</v>
      </c>
      <c r="AP22" s="122">
        <v>32.9</v>
      </c>
      <c r="AQ22" s="122">
        <v>27.45</v>
      </c>
      <c r="AR22" s="122">
        <v>22.71</v>
      </c>
      <c r="AS22" s="143" t="s">
        <v>356</v>
      </c>
      <c r="AT22" s="143" t="s">
        <v>356</v>
      </c>
      <c r="AU22" s="360">
        <v>22.1</v>
      </c>
      <c r="AV22" s="143" t="s">
        <v>356</v>
      </c>
    </row>
    <row r="23" spans="2:51" x14ac:dyDescent="0.2">
      <c r="B23" s="63" t="s">
        <v>983</v>
      </c>
      <c r="C23" s="122">
        <v>102.44</v>
      </c>
      <c r="D23" s="122">
        <v>97.24</v>
      </c>
      <c r="E23" s="122">
        <v>88.15</v>
      </c>
      <c r="F23" s="122">
        <v>79.75</v>
      </c>
      <c r="G23" s="122">
        <v>73.05</v>
      </c>
      <c r="H23" s="122">
        <v>67.930000000000007</v>
      </c>
      <c r="I23" s="122">
        <v>65.48</v>
      </c>
      <c r="J23" s="122">
        <v>54.29</v>
      </c>
      <c r="K23" s="122">
        <v>54.04</v>
      </c>
      <c r="L23" s="122">
        <v>53.37</v>
      </c>
      <c r="M23" s="122">
        <v>53.33</v>
      </c>
      <c r="N23" s="122">
        <v>59.06</v>
      </c>
      <c r="O23" s="122">
        <v>67.12</v>
      </c>
      <c r="P23" s="122">
        <v>70.16</v>
      </c>
      <c r="Q23" s="122">
        <v>73.11</v>
      </c>
      <c r="R23" s="122">
        <v>76.040000000000006</v>
      </c>
      <c r="S23" s="122">
        <v>79.25</v>
      </c>
      <c r="T23" s="122">
        <v>80.3</v>
      </c>
      <c r="U23" s="122">
        <v>79.87</v>
      </c>
      <c r="V23" s="122">
        <v>78.97</v>
      </c>
      <c r="W23" s="122">
        <v>78.489999999999995</v>
      </c>
      <c r="X23" s="30">
        <v>80.02</v>
      </c>
      <c r="Z23" s="63" t="s">
        <v>983</v>
      </c>
      <c r="AA23" s="122">
        <v>12.61</v>
      </c>
      <c r="AB23" s="122" t="s">
        <v>356</v>
      </c>
      <c r="AC23" s="122">
        <v>10.61</v>
      </c>
      <c r="AD23" s="122">
        <v>10.41</v>
      </c>
      <c r="AE23" s="122">
        <v>10.4</v>
      </c>
      <c r="AF23" s="122">
        <v>10.220000000000001</v>
      </c>
      <c r="AG23" s="122">
        <v>10.16</v>
      </c>
      <c r="AH23" s="122">
        <v>10.65</v>
      </c>
      <c r="AI23" s="122">
        <v>10.46</v>
      </c>
      <c r="AJ23" s="122">
        <v>10.87</v>
      </c>
      <c r="AK23" s="122">
        <v>11</v>
      </c>
      <c r="AL23" s="122">
        <v>12.39</v>
      </c>
      <c r="AM23" s="122">
        <v>13.86</v>
      </c>
      <c r="AN23" s="122">
        <v>15.05</v>
      </c>
      <c r="AO23" s="122">
        <v>16.940000000000001</v>
      </c>
      <c r="AP23" s="122">
        <v>17.23</v>
      </c>
      <c r="AQ23" s="122">
        <v>18.100000000000001</v>
      </c>
      <c r="AR23" s="122">
        <v>16.34</v>
      </c>
      <c r="AS23" s="143" t="s">
        <v>356</v>
      </c>
      <c r="AT23" s="143" t="s">
        <v>356</v>
      </c>
      <c r="AU23" s="360" t="s">
        <v>356</v>
      </c>
      <c r="AV23" s="143" t="s">
        <v>356</v>
      </c>
    </row>
    <row r="24" spans="2:51" x14ac:dyDescent="0.2">
      <c r="B24" s="63" t="s">
        <v>984</v>
      </c>
      <c r="C24" s="122">
        <v>732.06</v>
      </c>
      <c r="D24" s="122">
        <v>751.82</v>
      </c>
      <c r="E24" s="122">
        <v>741.19</v>
      </c>
      <c r="F24" s="122">
        <v>718.55</v>
      </c>
      <c r="G24" s="122">
        <v>686.5</v>
      </c>
      <c r="H24" s="122">
        <v>635.23</v>
      </c>
      <c r="I24" s="122">
        <v>579.39</v>
      </c>
      <c r="J24" s="122">
        <v>528.21</v>
      </c>
      <c r="K24" s="122">
        <v>485.53</v>
      </c>
      <c r="L24" s="122">
        <v>455.75</v>
      </c>
      <c r="M24" s="122">
        <v>429.18</v>
      </c>
      <c r="N24" s="122">
        <v>408.07</v>
      </c>
      <c r="O24" s="122">
        <v>396.02</v>
      </c>
      <c r="P24" s="122">
        <v>398.78</v>
      </c>
      <c r="Q24" s="122">
        <v>409.6</v>
      </c>
      <c r="R24" s="122">
        <v>422.76</v>
      </c>
      <c r="S24" s="122">
        <v>435.37</v>
      </c>
      <c r="T24" s="122">
        <v>471.48</v>
      </c>
      <c r="U24" s="122">
        <v>499.64</v>
      </c>
      <c r="V24" s="122">
        <v>522.20000000000005</v>
      </c>
      <c r="W24" s="122">
        <v>540.21</v>
      </c>
      <c r="X24" s="30">
        <v>560.44000000000005</v>
      </c>
      <c r="Z24" s="63" t="s">
        <v>984</v>
      </c>
      <c r="AA24" s="122">
        <v>134.25</v>
      </c>
      <c r="AB24" s="122" t="s">
        <v>356</v>
      </c>
      <c r="AC24" s="122">
        <v>101.79</v>
      </c>
      <c r="AD24" s="122">
        <v>95.53</v>
      </c>
      <c r="AE24" s="122">
        <v>91.75</v>
      </c>
      <c r="AF24" s="122">
        <v>83.21</v>
      </c>
      <c r="AG24" s="122">
        <v>74.209999999999994</v>
      </c>
      <c r="AH24" s="122">
        <v>68.209999999999994</v>
      </c>
      <c r="AI24" s="122">
        <v>61.93</v>
      </c>
      <c r="AJ24" s="122">
        <v>63.75</v>
      </c>
      <c r="AK24" s="122">
        <v>65.19</v>
      </c>
      <c r="AL24" s="122">
        <v>64.23</v>
      </c>
      <c r="AM24" s="122">
        <v>66.05</v>
      </c>
      <c r="AN24" s="122">
        <v>73.13</v>
      </c>
      <c r="AO24" s="122">
        <v>76.180000000000007</v>
      </c>
      <c r="AP24" s="122">
        <v>79.48</v>
      </c>
      <c r="AQ24" s="122">
        <v>85.13</v>
      </c>
      <c r="AR24" s="122">
        <v>88.89</v>
      </c>
      <c r="AS24" s="143" t="s">
        <v>356</v>
      </c>
      <c r="AT24" s="143" t="s">
        <v>356</v>
      </c>
      <c r="AU24" s="360" t="s">
        <v>356</v>
      </c>
      <c r="AV24" s="143" t="s">
        <v>356</v>
      </c>
    </row>
    <row r="25" spans="2:51" x14ac:dyDescent="0.2">
      <c r="B25" s="63" t="s">
        <v>985</v>
      </c>
      <c r="C25" s="122">
        <v>368.6</v>
      </c>
      <c r="D25" s="122">
        <v>365.23</v>
      </c>
      <c r="E25" s="122">
        <v>363.31</v>
      </c>
      <c r="F25" s="122">
        <v>353.76</v>
      </c>
      <c r="G25" s="122">
        <v>346.28</v>
      </c>
      <c r="H25" s="122">
        <v>343.75</v>
      </c>
      <c r="I25" s="122">
        <v>340.29</v>
      </c>
      <c r="J25" s="122">
        <v>344.31</v>
      </c>
      <c r="K25" s="122">
        <v>342.4</v>
      </c>
      <c r="L25" s="122">
        <v>339.43</v>
      </c>
      <c r="M25" s="122">
        <v>335.46</v>
      </c>
      <c r="N25" s="122">
        <v>332.28</v>
      </c>
      <c r="O25" s="122">
        <v>325.14</v>
      </c>
      <c r="P25" s="122">
        <v>333.33</v>
      </c>
      <c r="Q25" s="122">
        <v>344.06</v>
      </c>
      <c r="R25" s="122">
        <v>346.73</v>
      </c>
      <c r="S25" s="122">
        <v>349.58</v>
      </c>
      <c r="T25" s="122">
        <v>354.5</v>
      </c>
      <c r="U25" s="122">
        <v>356.99</v>
      </c>
      <c r="V25" s="122">
        <v>355.02</v>
      </c>
      <c r="W25" s="122">
        <v>354.01</v>
      </c>
      <c r="X25" s="30">
        <v>360.57</v>
      </c>
      <c r="Z25" s="63" t="s">
        <v>985</v>
      </c>
      <c r="AA25" s="122">
        <v>61.39</v>
      </c>
      <c r="AB25" s="122" t="s">
        <v>356</v>
      </c>
      <c r="AC25" s="122">
        <v>65.459999999999994</v>
      </c>
      <c r="AD25" s="122">
        <v>61.58</v>
      </c>
      <c r="AE25" s="122">
        <v>58.45</v>
      </c>
      <c r="AF25" s="122">
        <v>57.78</v>
      </c>
      <c r="AG25" s="122">
        <v>52.45</v>
      </c>
      <c r="AH25" s="122">
        <v>51.42</v>
      </c>
      <c r="AI25" s="122">
        <v>48.96</v>
      </c>
      <c r="AJ25" s="122">
        <v>52.99</v>
      </c>
      <c r="AK25" s="122">
        <v>54.85</v>
      </c>
      <c r="AL25" s="122">
        <v>55.78</v>
      </c>
      <c r="AM25" s="122">
        <v>53.91</v>
      </c>
      <c r="AN25" s="122">
        <v>60.21</v>
      </c>
      <c r="AO25" s="122">
        <v>62.88</v>
      </c>
      <c r="AP25" s="122">
        <v>60.72</v>
      </c>
      <c r="AQ25" s="122">
        <v>60.75</v>
      </c>
      <c r="AR25" s="122">
        <v>59.81</v>
      </c>
      <c r="AS25" s="143" t="s">
        <v>356</v>
      </c>
      <c r="AT25" s="143" t="s">
        <v>356</v>
      </c>
      <c r="AU25" s="360">
        <v>61.3</v>
      </c>
      <c r="AV25" s="143" t="s">
        <v>356</v>
      </c>
    </row>
    <row r="26" spans="2:51" x14ac:dyDescent="0.2">
      <c r="B26" s="63" t="s">
        <v>986</v>
      </c>
      <c r="C26" s="122">
        <v>643.01</v>
      </c>
      <c r="D26" s="122">
        <v>648.55999999999995</v>
      </c>
      <c r="E26" s="122">
        <v>641.91999999999996</v>
      </c>
      <c r="F26" s="122">
        <v>644.24</v>
      </c>
      <c r="G26" s="122">
        <v>691.85</v>
      </c>
      <c r="H26" s="122">
        <v>687.48</v>
      </c>
      <c r="I26" s="122">
        <v>661.22</v>
      </c>
      <c r="J26" s="122">
        <v>623.71</v>
      </c>
      <c r="K26" s="122">
        <v>584.11</v>
      </c>
      <c r="L26" s="122">
        <v>558.29</v>
      </c>
      <c r="M26" s="122">
        <v>549.5</v>
      </c>
      <c r="N26" s="122">
        <v>520.35</v>
      </c>
      <c r="O26" s="122">
        <v>486.88</v>
      </c>
      <c r="P26" s="122">
        <v>460.44</v>
      </c>
      <c r="Q26" s="122">
        <v>443.58</v>
      </c>
      <c r="R26" s="122">
        <v>404.7</v>
      </c>
      <c r="S26" s="122">
        <v>409.2</v>
      </c>
      <c r="T26" s="122">
        <v>415.14</v>
      </c>
      <c r="U26" s="122">
        <v>422.5</v>
      </c>
      <c r="V26" s="122">
        <v>430.36</v>
      </c>
      <c r="W26" s="122">
        <v>440.52</v>
      </c>
      <c r="X26" s="30">
        <v>456.84</v>
      </c>
      <c r="Z26" s="63" t="s">
        <v>986</v>
      </c>
      <c r="AA26" s="122">
        <v>129.97</v>
      </c>
      <c r="AB26" s="122" t="s">
        <v>356</v>
      </c>
      <c r="AC26" s="122">
        <v>113.99</v>
      </c>
      <c r="AD26" s="122">
        <v>116.6</v>
      </c>
      <c r="AE26" s="122">
        <v>137.08000000000001</v>
      </c>
      <c r="AF26" s="122">
        <v>127.26</v>
      </c>
      <c r="AG26" s="122">
        <v>106.4</v>
      </c>
      <c r="AH26" s="122">
        <v>91.95</v>
      </c>
      <c r="AI26" s="122">
        <v>81.52</v>
      </c>
      <c r="AJ26" s="122">
        <v>85.4</v>
      </c>
      <c r="AK26" s="122">
        <v>86.42</v>
      </c>
      <c r="AL26" s="122">
        <v>84.98</v>
      </c>
      <c r="AM26" s="122">
        <v>83.86</v>
      </c>
      <c r="AN26" s="122">
        <v>81.900000000000006</v>
      </c>
      <c r="AO26" s="122">
        <v>79.19</v>
      </c>
      <c r="AP26" s="122">
        <v>69.39</v>
      </c>
      <c r="AQ26" s="122">
        <v>75.31</v>
      </c>
      <c r="AR26" s="122">
        <v>73.09</v>
      </c>
      <c r="AS26" s="143" t="s">
        <v>356</v>
      </c>
      <c r="AT26" s="143" t="s">
        <v>356</v>
      </c>
      <c r="AU26" s="360">
        <v>77</v>
      </c>
      <c r="AV26" s="143" t="s">
        <v>356</v>
      </c>
    </row>
    <row r="27" spans="2:51" x14ac:dyDescent="0.2">
      <c r="B27" s="63" t="s">
        <v>987</v>
      </c>
      <c r="C27" s="122">
        <v>404.91</v>
      </c>
      <c r="D27" s="122">
        <v>401.97</v>
      </c>
      <c r="E27" s="122">
        <v>386.85</v>
      </c>
      <c r="F27" s="122">
        <v>369.1</v>
      </c>
      <c r="G27" s="122">
        <v>354.62</v>
      </c>
      <c r="H27" s="122">
        <v>339.18</v>
      </c>
      <c r="I27" s="122">
        <v>311.98</v>
      </c>
      <c r="J27" s="122">
        <v>286.94</v>
      </c>
      <c r="K27" s="122">
        <v>273.27</v>
      </c>
      <c r="L27" s="122">
        <v>269.22000000000003</v>
      </c>
      <c r="M27" s="122">
        <v>258.29000000000002</v>
      </c>
      <c r="N27" s="122">
        <v>247.15</v>
      </c>
      <c r="O27" s="122">
        <v>239.76</v>
      </c>
      <c r="P27" s="122">
        <v>238.89</v>
      </c>
      <c r="Q27" s="122">
        <v>246.09</v>
      </c>
      <c r="R27" s="122">
        <v>252.73</v>
      </c>
      <c r="S27" s="122">
        <v>259.83999999999997</v>
      </c>
      <c r="T27" s="122">
        <v>274.63</v>
      </c>
      <c r="U27" s="122">
        <v>288.31</v>
      </c>
      <c r="V27" s="122">
        <v>298.67</v>
      </c>
      <c r="W27" s="122">
        <v>307.08999999999997</v>
      </c>
      <c r="X27" s="30">
        <v>321.39</v>
      </c>
      <c r="Z27" s="63" t="s">
        <v>987</v>
      </c>
      <c r="AA27" s="122">
        <v>74.77</v>
      </c>
      <c r="AB27" s="122" t="s">
        <v>356</v>
      </c>
      <c r="AC27" s="122">
        <v>52.86</v>
      </c>
      <c r="AD27" s="122">
        <v>49.34</v>
      </c>
      <c r="AE27" s="122">
        <v>50.62</v>
      </c>
      <c r="AF27" s="122">
        <v>47.52</v>
      </c>
      <c r="AG27" s="122">
        <v>40.229999999999997</v>
      </c>
      <c r="AH27" s="122">
        <v>36.49</v>
      </c>
      <c r="AI27" s="122">
        <v>35.880000000000003</v>
      </c>
      <c r="AJ27" s="122">
        <v>41.24</v>
      </c>
      <c r="AK27" s="122">
        <v>41.93</v>
      </c>
      <c r="AL27" s="122">
        <v>39.909999999999997</v>
      </c>
      <c r="AM27" s="122">
        <v>40.4</v>
      </c>
      <c r="AN27" s="122">
        <v>42.6</v>
      </c>
      <c r="AO27" s="122">
        <v>44.79</v>
      </c>
      <c r="AP27" s="122">
        <v>46.75</v>
      </c>
      <c r="AQ27" s="122">
        <v>49.57</v>
      </c>
      <c r="AR27" s="122">
        <v>52.95</v>
      </c>
      <c r="AS27" s="143" t="s">
        <v>356</v>
      </c>
      <c r="AT27" s="143" t="s">
        <v>356</v>
      </c>
      <c r="AU27" s="360">
        <v>53.04</v>
      </c>
      <c r="AV27" s="143" t="s">
        <v>356</v>
      </c>
    </row>
    <row r="28" spans="2:51" x14ac:dyDescent="0.2">
      <c r="B28" s="63" t="s">
        <v>988</v>
      </c>
      <c r="C28" s="122">
        <v>454.47</v>
      </c>
      <c r="D28" s="122">
        <v>452.89</v>
      </c>
      <c r="E28" s="122">
        <v>439.94</v>
      </c>
      <c r="F28" s="122">
        <v>422.68</v>
      </c>
      <c r="G28" s="122">
        <v>405.5</v>
      </c>
      <c r="H28" s="122">
        <v>396.69</v>
      </c>
      <c r="I28" s="122">
        <v>390.54</v>
      </c>
      <c r="J28" s="122">
        <v>386.21</v>
      </c>
      <c r="K28" s="122">
        <v>384.16</v>
      </c>
      <c r="L28" s="122">
        <v>399.93</v>
      </c>
      <c r="M28" s="122">
        <v>417.56</v>
      </c>
      <c r="N28" s="122">
        <v>423.93</v>
      </c>
      <c r="O28" s="122">
        <v>422.75</v>
      </c>
      <c r="P28" s="122">
        <v>426.02</v>
      </c>
      <c r="Q28" s="122">
        <v>434.03</v>
      </c>
      <c r="R28" s="122">
        <v>434.14</v>
      </c>
      <c r="S28" s="122">
        <v>408.11</v>
      </c>
      <c r="T28" s="122">
        <v>412.98</v>
      </c>
      <c r="U28" s="122">
        <v>422.31</v>
      </c>
      <c r="V28" s="122">
        <v>422.76</v>
      </c>
      <c r="W28" s="122">
        <v>422.9</v>
      </c>
      <c r="X28" s="30">
        <v>421.22</v>
      </c>
      <c r="Z28" s="63" t="s">
        <v>988</v>
      </c>
      <c r="AA28" s="122">
        <v>88.61</v>
      </c>
      <c r="AB28" s="122" t="s">
        <v>356</v>
      </c>
      <c r="AC28" s="122">
        <v>73.25</v>
      </c>
      <c r="AD28" s="122">
        <v>67.790000000000006</v>
      </c>
      <c r="AE28" s="122">
        <v>68.97</v>
      </c>
      <c r="AF28" s="122">
        <v>74.2</v>
      </c>
      <c r="AG28" s="122">
        <v>73.36</v>
      </c>
      <c r="AH28" s="122">
        <v>68.12</v>
      </c>
      <c r="AI28" s="122">
        <v>66.94</v>
      </c>
      <c r="AJ28" s="122">
        <v>70.38</v>
      </c>
      <c r="AK28" s="122">
        <v>73.58</v>
      </c>
      <c r="AL28" s="122">
        <v>74.680000000000007</v>
      </c>
      <c r="AM28" s="122">
        <v>71.489999999999995</v>
      </c>
      <c r="AN28" s="122">
        <v>74.84</v>
      </c>
      <c r="AO28" s="122">
        <v>77.8</v>
      </c>
      <c r="AP28" s="122">
        <v>80.040000000000006</v>
      </c>
      <c r="AQ28" s="122">
        <v>78.91</v>
      </c>
      <c r="AR28" s="122">
        <v>69.53</v>
      </c>
      <c r="AS28" s="143" t="s">
        <v>356</v>
      </c>
      <c r="AT28" s="143" t="s">
        <v>356</v>
      </c>
      <c r="AU28" s="360">
        <v>67.7</v>
      </c>
      <c r="AV28" s="143" t="s">
        <v>356</v>
      </c>
    </row>
    <row r="29" spans="2:51" x14ac:dyDescent="0.2">
      <c r="B29" s="63" t="s">
        <v>989</v>
      </c>
      <c r="C29" s="122">
        <v>990.19</v>
      </c>
      <c r="D29" s="122">
        <v>951.34</v>
      </c>
      <c r="E29" s="122">
        <v>870.72</v>
      </c>
      <c r="F29" s="122">
        <v>774.88</v>
      </c>
      <c r="G29" s="122">
        <v>699.19</v>
      </c>
      <c r="H29" s="122">
        <v>662.59</v>
      </c>
      <c r="I29" s="122">
        <v>642.78</v>
      </c>
      <c r="J29" s="122">
        <v>627.79999999999995</v>
      </c>
      <c r="K29" s="122">
        <v>615.37</v>
      </c>
      <c r="L29" s="122">
        <v>623.02</v>
      </c>
      <c r="M29" s="122">
        <v>634.01</v>
      </c>
      <c r="N29" s="122">
        <v>632.97</v>
      </c>
      <c r="O29" s="122">
        <v>626.80999999999995</v>
      </c>
      <c r="P29" s="122">
        <v>629.25</v>
      </c>
      <c r="Q29" s="122">
        <v>644.07000000000005</v>
      </c>
      <c r="R29" s="122">
        <v>627.66999999999996</v>
      </c>
      <c r="S29" s="122">
        <v>625.98</v>
      </c>
      <c r="T29" s="122">
        <v>648.47</v>
      </c>
      <c r="U29" s="122">
        <v>674.63</v>
      </c>
      <c r="V29" s="122">
        <v>691.31</v>
      </c>
      <c r="W29" s="122">
        <v>708.47</v>
      </c>
      <c r="X29" s="30">
        <v>725.97</v>
      </c>
      <c r="Z29" s="63" t="s">
        <v>989</v>
      </c>
      <c r="AA29" s="122">
        <v>183.7</v>
      </c>
      <c r="AB29" s="122" t="s">
        <v>356</v>
      </c>
      <c r="AC29" s="122">
        <v>116.04</v>
      </c>
      <c r="AD29" s="122">
        <v>104.48</v>
      </c>
      <c r="AE29" s="122">
        <v>101.36</v>
      </c>
      <c r="AF29" s="122">
        <v>107.26</v>
      </c>
      <c r="AG29" s="122">
        <v>107.86</v>
      </c>
      <c r="AH29" s="122">
        <v>110.17</v>
      </c>
      <c r="AI29" s="122">
        <v>104.27</v>
      </c>
      <c r="AJ29" s="122">
        <v>107.18</v>
      </c>
      <c r="AK29" s="122">
        <v>111.46</v>
      </c>
      <c r="AL29" s="122">
        <v>104.61</v>
      </c>
      <c r="AM29" s="122">
        <v>101.78</v>
      </c>
      <c r="AN29" s="122">
        <v>111.3</v>
      </c>
      <c r="AO29" s="122">
        <v>119.4</v>
      </c>
      <c r="AP29" s="122">
        <v>109.55</v>
      </c>
      <c r="AQ29" s="122">
        <v>115.69</v>
      </c>
      <c r="AR29" s="122">
        <v>124.7</v>
      </c>
      <c r="AS29" s="143" t="s">
        <v>356</v>
      </c>
      <c r="AT29" s="143" t="s">
        <v>356</v>
      </c>
      <c r="AU29" s="360">
        <v>127</v>
      </c>
      <c r="AV29" s="143" t="s">
        <v>356</v>
      </c>
    </row>
    <row r="30" spans="2:51" x14ac:dyDescent="0.2">
      <c r="B30" s="63" t="s">
        <v>990</v>
      </c>
      <c r="C30" s="122">
        <v>1169.96</v>
      </c>
      <c r="D30" s="122">
        <v>1200.06</v>
      </c>
      <c r="E30" s="122">
        <v>1186.97</v>
      </c>
      <c r="F30" s="122">
        <v>1130.6300000000001</v>
      </c>
      <c r="G30" s="122">
        <v>1070.73</v>
      </c>
      <c r="H30" s="122">
        <v>1104.5899999999999</v>
      </c>
      <c r="I30" s="122">
        <v>1058.6099999999999</v>
      </c>
      <c r="J30" s="122">
        <v>1014.06</v>
      </c>
      <c r="K30" s="122">
        <v>986.84</v>
      </c>
      <c r="L30" s="122">
        <v>997.09</v>
      </c>
      <c r="M30" s="122">
        <v>1018.71</v>
      </c>
      <c r="N30" s="122">
        <v>1036.5999999999999</v>
      </c>
      <c r="O30" s="122">
        <v>1052.03</v>
      </c>
      <c r="P30" s="122">
        <v>1070.53</v>
      </c>
      <c r="Q30" s="122">
        <v>1092.9000000000001</v>
      </c>
      <c r="R30" s="122">
        <v>1079.18</v>
      </c>
      <c r="S30" s="122">
        <v>939.98</v>
      </c>
      <c r="T30" s="122">
        <v>928.6</v>
      </c>
      <c r="U30" s="122">
        <v>937.05</v>
      </c>
      <c r="V30" s="122">
        <v>965.59</v>
      </c>
      <c r="W30" s="122">
        <v>982.06</v>
      </c>
      <c r="X30" s="30">
        <v>994.6</v>
      </c>
      <c r="Z30" s="63" t="s">
        <v>990</v>
      </c>
      <c r="AA30" s="122">
        <v>239.79</v>
      </c>
      <c r="AB30" s="122" t="s">
        <v>356</v>
      </c>
      <c r="AC30" s="122">
        <v>193.65</v>
      </c>
      <c r="AD30" s="122">
        <v>171.11</v>
      </c>
      <c r="AE30" s="122">
        <v>163.32</v>
      </c>
      <c r="AF30" s="122">
        <v>185.77</v>
      </c>
      <c r="AG30" s="122">
        <v>164.35</v>
      </c>
      <c r="AH30" s="122">
        <v>162.49</v>
      </c>
      <c r="AI30" s="122">
        <v>169.44</v>
      </c>
      <c r="AJ30" s="122">
        <v>176.86</v>
      </c>
      <c r="AK30" s="122">
        <v>183.22</v>
      </c>
      <c r="AL30" s="122">
        <v>186.92</v>
      </c>
      <c r="AM30" s="122">
        <v>184.51</v>
      </c>
      <c r="AN30" s="122">
        <v>187.76</v>
      </c>
      <c r="AO30" s="122">
        <v>193.44</v>
      </c>
      <c r="AP30" s="122">
        <v>190.97</v>
      </c>
      <c r="AQ30" s="122">
        <v>181.06</v>
      </c>
      <c r="AR30" s="122">
        <v>159.44</v>
      </c>
      <c r="AS30" s="143" t="s">
        <v>356</v>
      </c>
      <c r="AT30" s="143" t="s">
        <v>356</v>
      </c>
      <c r="AU30" s="360">
        <v>172.38</v>
      </c>
      <c r="AV30" s="143" t="s">
        <v>356</v>
      </c>
      <c r="AY30" s="361"/>
    </row>
    <row r="31" spans="2:51" x14ac:dyDescent="0.2">
      <c r="B31" s="63" t="s">
        <v>991</v>
      </c>
      <c r="C31" s="122">
        <v>718.49</v>
      </c>
      <c r="D31" s="122">
        <v>717.34</v>
      </c>
      <c r="E31" s="122">
        <v>698.44</v>
      </c>
      <c r="F31" s="122">
        <v>667.74</v>
      </c>
      <c r="G31" s="122">
        <v>628.04999999999995</v>
      </c>
      <c r="H31" s="122">
        <v>579.99</v>
      </c>
      <c r="I31" s="122">
        <v>528.12</v>
      </c>
      <c r="J31" s="122">
        <v>474.95</v>
      </c>
      <c r="K31" s="122">
        <v>429.19</v>
      </c>
      <c r="L31" s="122">
        <v>391.33</v>
      </c>
      <c r="M31" s="122">
        <v>370.34</v>
      </c>
      <c r="N31" s="122">
        <v>360.77</v>
      </c>
      <c r="O31" s="122">
        <v>359.26</v>
      </c>
      <c r="P31" s="122">
        <v>365.55</v>
      </c>
      <c r="Q31" s="122">
        <v>377.34</v>
      </c>
      <c r="R31" s="122">
        <v>326.75</v>
      </c>
      <c r="S31" s="122">
        <v>328.26</v>
      </c>
      <c r="T31" s="122">
        <v>321.16000000000003</v>
      </c>
      <c r="U31" s="122">
        <v>335.81</v>
      </c>
      <c r="V31" s="122">
        <v>346.13</v>
      </c>
      <c r="W31" s="122">
        <v>354.57</v>
      </c>
      <c r="X31" s="30">
        <v>366.58</v>
      </c>
      <c r="Z31" s="63" t="s">
        <v>991</v>
      </c>
      <c r="AA31" s="122">
        <v>116.02</v>
      </c>
      <c r="AB31" s="122" t="s">
        <v>356</v>
      </c>
      <c r="AC31" s="122">
        <v>99.71</v>
      </c>
      <c r="AD31" s="122">
        <v>90.46</v>
      </c>
      <c r="AE31" s="122">
        <v>80.39</v>
      </c>
      <c r="AF31" s="122">
        <v>71.22</v>
      </c>
      <c r="AG31" s="122">
        <v>65.19</v>
      </c>
      <c r="AH31" s="122">
        <v>59.97</v>
      </c>
      <c r="AI31" s="122">
        <v>56.74</v>
      </c>
      <c r="AJ31" s="122">
        <v>57.01</v>
      </c>
      <c r="AK31" s="122">
        <v>61.08</v>
      </c>
      <c r="AL31" s="122">
        <v>62.62</v>
      </c>
      <c r="AM31" s="122">
        <v>64.22</v>
      </c>
      <c r="AN31" s="122">
        <v>68.02</v>
      </c>
      <c r="AO31" s="122">
        <v>69.23</v>
      </c>
      <c r="AP31" s="122">
        <v>63.48</v>
      </c>
      <c r="AQ31" s="122">
        <v>60.8</v>
      </c>
      <c r="AR31" s="122">
        <v>59.75</v>
      </c>
      <c r="AS31" s="143" t="s">
        <v>356</v>
      </c>
      <c r="AT31" s="143" t="s">
        <v>356</v>
      </c>
      <c r="AU31" s="360" t="s">
        <v>356</v>
      </c>
      <c r="AV31" s="143" t="s">
        <v>356</v>
      </c>
      <c r="AY31" s="361"/>
    </row>
    <row r="32" spans="2:51" x14ac:dyDescent="0.2">
      <c r="B32" s="63" t="s">
        <v>992</v>
      </c>
      <c r="C32" s="122">
        <v>787.13</v>
      </c>
      <c r="D32" s="122">
        <v>769.35</v>
      </c>
      <c r="E32" s="122">
        <v>721.4</v>
      </c>
      <c r="F32" s="122">
        <v>663.93</v>
      </c>
      <c r="G32" s="122">
        <v>601.26</v>
      </c>
      <c r="H32" s="122">
        <v>529.49</v>
      </c>
      <c r="I32" s="122">
        <v>468.69</v>
      </c>
      <c r="J32" s="122">
        <v>432.56</v>
      </c>
      <c r="K32" s="122">
        <v>419.83</v>
      </c>
      <c r="L32" s="122">
        <v>429.31</v>
      </c>
      <c r="M32" s="122">
        <v>444.84</v>
      </c>
      <c r="N32" s="122">
        <v>458.44</v>
      </c>
      <c r="O32" s="122">
        <v>469.15</v>
      </c>
      <c r="P32" s="122">
        <v>479.16</v>
      </c>
      <c r="Q32" s="122">
        <v>490.31</v>
      </c>
      <c r="R32" s="122">
        <v>473.79</v>
      </c>
      <c r="S32" s="122">
        <v>467.81</v>
      </c>
      <c r="T32" s="122">
        <v>473.84</v>
      </c>
      <c r="U32" s="122">
        <v>488.86</v>
      </c>
      <c r="V32" s="122">
        <v>501.81</v>
      </c>
      <c r="W32" s="122">
        <v>511.66</v>
      </c>
      <c r="X32" s="30">
        <v>521.98</v>
      </c>
      <c r="Z32" s="63" t="s">
        <v>992</v>
      </c>
      <c r="AA32" s="122">
        <v>128.76</v>
      </c>
      <c r="AB32" s="122" t="s">
        <v>356</v>
      </c>
      <c r="AC32" s="122">
        <v>79.09</v>
      </c>
      <c r="AD32" s="122">
        <v>71.75</v>
      </c>
      <c r="AE32" s="122">
        <v>72.36</v>
      </c>
      <c r="AF32" s="122">
        <v>70.89</v>
      </c>
      <c r="AG32" s="122">
        <v>71.489999999999995</v>
      </c>
      <c r="AH32" s="122">
        <v>71.41</v>
      </c>
      <c r="AI32" s="122">
        <v>71.09</v>
      </c>
      <c r="AJ32" s="122">
        <v>78.569999999999993</v>
      </c>
      <c r="AK32" s="122">
        <v>86.28</v>
      </c>
      <c r="AL32" s="122">
        <v>84.75</v>
      </c>
      <c r="AM32" s="122">
        <v>83.3</v>
      </c>
      <c r="AN32" s="122">
        <v>86.38</v>
      </c>
      <c r="AO32" s="122">
        <v>86.97</v>
      </c>
      <c r="AP32" s="122">
        <v>88.08</v>
      </c>
      <c r="AQ32" s="122">
        <v>84.76</v>
      </c>
      <c r="AR32" s="122">
        <v>81.400000000000006</v>
      </c>
      <c r="AS32" s="143" t="s">
        <v>356</v>
      </c>
      <c r="AT32" s="143" t="s">
        <v>356</v>
      </c>
      <c r="AU32" s="360">
        <v>88.4</v>
      </c>
      <c r="AV32" s="143" t="s">
        <v>356</v>
      </c>
      <c r="AY32" s="361"/>
    </row>
    <row r="33" spans="2:51" x14ac:dyDescent="0.2">
      <c r="B33" s="63" t="s">
        <v>993</v>
      </c>
      <c r="C33" s="122">
        <v>911.34</v>
      </c>
      <c r="D33" s="122">
        <v>918.02</v>
      </c>
      <c r="E33" s="122">
        <v>920.96</v>
      </c>
      <c r="F33" s="122">
        <v>929.93</v>
      </c>
      <c r="G33" s="122">
        <v>952.98</v>
      </c>
      <c r="H33" s="122">
        <v>979.61</v>
      </c>
      <c r="I33" s="122">
        <v>1025.3699999999999</v>
      </c>
      <c r="J33" s="122">
        <v>1049.6199999999999</v>
      </c>
      <c r="K33" s="122">
        <v>1067.03</v>
      </c>
      <c r="L33" s="122">
        <v>1056.99</v>
      </c>
      <c r="M33" s="122">
        <v>1017.62</v>
      </c>
      <c r="N33" s="122">
        <v>956.47</v>
      </c>
      <c r="O33" s="122">
        <v>887.65</v>
      </c>
      <c r="P33" s="122">
        <v>848.55</v>
      </c>
      <c r="Q33" s="122">
        <v>822.06</v>
      </c>
      <c r="R33" s="122">
        <v>808.24</v>
      </c>
      <c r="S33" s="122">
        <v>807.94</v>
      </c>
      <c r="T33" s="122">
        <v>831.91</v>
      </c>
      <c r="U33" s="122">
        <v>868.88</v>
      </c>
      <c r="V33" s="122">
        <v>905.22</v>
      </c>
      <c r="W33" s="122">
        <v>941.96</v>
      </c>
      <c r="X33" s="30">
        <v>988.37</v>
      </c>
      <c r="Z33" s="63" t="s">
        <v>993</v>
      </c>
      <c r="AA33" s="122">
        <v>153.24</v>
      </c>
      <c r="AB33" s="122" t="s">
        <v>356</v>
      </c>
      <c r="AC33" s="122">
        <v>149.84</v>
      </c>
      <c r="AD33" s="122">
        <v>155.72999999999999</v>
      </c>
      <c r="AE33" s="122">
        <v>160.44</v>
      </c>
      <c r="AF33" s="122">
        <v>168.74</v>
      </c>
      <c r="AG33" s="122">
        <v>172.99</v>
      </c>
      <c r="AH33" s="122">
        <v>168.47</v>
      </c>
      <c r="AI33" s="122">
        <v>164.16</v>
      </c>
      <c r="AJ33" s="122">
        <v>155.63999999999999</v>
      </c>
      <c r="AK33" s="122">
        <v>143.87</v>
      </c>
      <c r="AL33" s="122">
        <v>131.59</v>
      </c>
      <c r="AM33" s="122">
        <v>127.42</v>
      </c>
      <c r="AN33" s="122">
        <v>135.91999999999999</v>
      </c>
      <c r="AO33" s="122">
        <v>140.88999999999999</v>
      </c>
      <c r="AP33" s="122">
        <v>145.30000000000001</v>
      </c>
      <c r="AQ33" s="122">
        <v>150.05000000000001</v>
      </c>
      <c r="AR33" s="122">
        <v>153.66999999999999</v>
      </c>
      <c r="AS33" s="143" t="s">
        <v>356</v>
      </c>
      <c r="AT33" s="143" t="s">
        <v>356</v>
      </c>
      <c r="AU33" s="360">
        <v>174.37</v>
      </c>
      <c r="AV33" s="143" t="s">
        <v>356</v>
      </c>
      <c r="AY33" s="361"/>
    </row>
    <row r="34" spans="2:51" x14ac:dyDescent="0.2">
      <c r="B34" s="63" t="s">
        <v>994</v>
      </c>
      <c r="C34" s="122">
        <v>626.79</v>
      </c>
      <c r="D34" s="122">
        <v>603.62</v>
      </c>
      <c r="E34" s="122">
        <v>569.46</v>
      </c>
      <c r="F34" s="122">
        <v>536.79</v>
      </c>
      <c r="G34" s="122">
        <v>525.29</v>
      </c>
      <c r="H34" s="122">
        <v>510.04</v>
      </c>
      <c r="I34" s="122">
        <v>491.85</v>
      </c>
      <c r="J34" s="122">
        <v>470.56</v>
      </c>
      <c r="K34" s="122">
        <v>452.79</v>
      </c>
      <c r="L34" s="122">
        <v>460.12</v>
      </c>
      <c r="M34" s="122">
        <v>452.48</v>
      </c>
      <c r="N34" s="122">
        <v>444.81</v>
      </c>
      <c r="O34" s="122">
        <v>436.78</v>
      </c>
      <c r="P34" s="122">
        <v>430.06</v>
      </c>
      <c r="Q34" s="122">
        <v>427</v>
      </c>
      <c r="R34" s="122">
        <v>426.48</v>
      </c>
      <c r="S34" s="122">
        <v>426.26</v>
      </c>
      <c r="T34" s="122">
        <v>431.81</v>
      </c>
      <c r="U34" s="122">
        <v>440.1</v>
      </c>
      <c r="V34" s="122">
        <v>451.37</v>
      </c>
      <c r="W34" s="122">
        <v>463.75</v>
      </c>
      <c r="X34" s="30">
        <v>476.78</v>
      </c>
      <c r="Z34" s="63" t="s">
        <v>994</v>
      </c>
      <c r="AA34" s="122">
        <v>94.2</v>
      </c>
      <c r="AB34" s="122" t="s">
        <v>356</v>
      </c>
      <c r="AC34" s="122">
        <v>80.64</v>
      </c>
      <c r="AD34" s="122">
        <v>76.760000000000005</v>
      </c>
      <c r="AE34" s="122">
        <v>78.819999999999993</v>
      </c>
      <c r="AF34" s="122">
        <v>80.150000000000006</v>
      </c>
      <c r="AG34" s="122">
        <v>77.08</v>
      </c>
      <c r="AH34" s="122">
        <v>75.73</v>
      </c>
      <c r="AI34" s="122">
        <v>73.459999999999994</v>
      </c>
      <c r="AJ34" s="122">
        <v>77.959999999999994</v>
      </c>
      <c r="AK34" s="122">
        <v>75.62</v>
      </c>
      <c r="AL34" s="122">
        <v>76.56</v>
      </c>
      <c r="AM34" s="122">
        <v>75.25</v>
      </c>
      <c r="AN34" s="122">
        <v>74.11</v>
      </c>
      <c r="AO34" s="122">
        <v>72.67</v>
      </c>
      <c r="AP34" s="122">
        <v>74.209999999999994</v>
      </c>
      <c r="AQ34" s="122">
        <v>75.290000000000006</v>
      </c>
      <c r="AR34" s="122">
        <v>74.97</v>
      </c>
      <c r="AS34" s="143" t="s">
        <v>356</v>
      </c>
      <c r="AT34" s="143" t="s">
        <v>356</v>
      </c>
      <c r="AU34" s="360">
        <v>83.7</v>
      </c>
      <c r="AV34" s="143" t="s">
        <v>356</v>
      </c>
    </row>
    <row r="35" spans="2:51" x14ac:dyDescent="0.2">
      <c r="B35" s="63" t="s">
        <v>995</v>
      </c>
      <c r="C35" s="122">
        <v>109.08</v>
      </c>
      <c r="D35" s="122">
        <v>107.19</v>
      </c>
      <c r="E35" s="122">
        <v>105.11</v>
      </c>
      <c r="F35" s="122">
        <v>103.58</v>
      </c>
      <c r="G35" s="122">
        <v>102.53</v>
      </c>
      <c r="H35" s="122">
        <v>102.17</v>
      </c>
      <c r="I35" s="122">
        <v>100.89</v>
      </c>
      <c r="J35" s="122">
        <v>100.18</v>
      </c>
      <c r="K35" s="122">
        <v>105.67</v>
      </c>
      <c r="L35" s="122">
        <v>104.72</v>
      </c>
      <c r="M35" s="122">
        <v>98.34</v>
      </c>
      <c r="N35" s="122">
        <v>90.64</v>
      </c>
      <c r="O35" s="122">
        <v>83.4</v>
      </c>
      <c r="P35" s="122">
        <v>78.05</v>
      </c>
      <c r="Q35" s="122">
        <v>76.56</v>
      </c>
      <c r="R35" s="122">
        <v>75.22</v>
      </c>
      <c r="S35" s="122">
        <v>74.02</v>
      </c>
      <c r="T35" s="122">
        <v>75.260000000000005</v>
      </c>
      <c r="U35" s="122">
        <v>77.319999999999993</v>
      </c>
      <c r="V35" s="122">
        <v>79.36</v>
      </c>
      <c r="W35" s="122">
        <v>80.95</v>
      </c>
      <c r="X35" s="30">
        <v>83.19</v>
      </c>
      <c r="Z35" s="63" t="s">
        <v>995</v>
      </c>
      <c r="AA35" s="122">
        <v>17.649999999999999</v>
      </c>
      <c r="AB35" s="122" t="s">
        <v>356</v>
      </c>
      <c r="AC35" s="122">
        <v>16.12</v>
      </c>
      <c r="AD35" s="122">
        <v>15.67</v>
      </c>
      <c r="AE35" s="122">
        <v>16.64</v>
      </c>
      <c r="AF35" s="122">
        <v>16.62</v>
      </c>
      <c r="AG35" s="122">
        <v>16.46</v>
      </c>
      <c r="AH35" s="122">
        <v>16.190000000000001</v>
      </c>
      <c r="AI35" s="122">
        <v>18.27</v>
      </c>
      <c r="AJ35" s="122">
        <v>17.37</v>
      </c>
      <c r="AK35" s="122">
        <v>12.65</v>
      </c>
      <c r="AL35" s="122">
        <v>10.98</v>
      </c>
      <c r="AM35" s="122">
        <v>10.81</v>
      </c>
      <c r="AN35" s="122">
        <v>10.36</v>
      </c>
      <c r="AO35" s="122">
        <v>12.4</v>
      </c>
      <c r="AP35" s="122">
        <v>12.25</v>
      </c>
      <c r="AQ35" s="122">
        <v>12.43</v>
      </c>
      <c r="AR35" s="122">
        <v>13.59</v>
      </c>
      <c r="AS35" s="143" t="s">
        <v>356</v>
      </c>
      <c r="AT35" s="143" t="s">
        <v>356</v>
      </c>
      <c r="AU35" s="360">
        <v>14.27</v>
      </c>
      <c r="AV35" s="143" t="s">
        <v>356</v>
      </c>
    </row>
    <row r="36" spans="2:51" x14ac:dyDescent="0.2">
      <c r="B36" s="63" t="s">
        <v>996</v>
      </c>
      <c r="C36" s="122">
        <v>285.43</v>
      </c>
      <c r="D36" s="122">
        <v>288.44</v>
      </c>
      <c r="E36" s="122">
        <v>280.27</v>
      </c>
      <c r="F36" s="122">
        <v>276.13</v>
      </c>
      <c r="G36" s="122">
        <v>277.79000000000002</v>
      </c>
      <c r="H36" s="122">
        <v>279.76</v>
      </c>
      <c r="I36" s="122">
        <v>277.94</v>
      </c>
      <c r="J36" s="122">
        <v>271.89999999999998</v>
      </c>
      <c r="K36" s="122">
        <v>260.98</v>
      </c>
      <c r="L36" s="122">
        <v>252.38</v>
      </c>
      <c r="M36" s="122">
        <v>238.45</v>
      </c>
      <c r="N36" s="122">
        <v>224.39</v>
      </c>
      <c r="O36" s="122">
        <v>208.14</v>
      </c>
      <c r="P36" s="122">
        <v>199.94</v>
      </c>
      <c r="Q36" s="122">
        <v>195.48</v>
      </c>
      <c r="R36" s="122">
        <v>194.32</v>
      </c>
      <c r="S36" s="122">
        <v>198.91</v>
      </c>
      <c r="T36" s="122">
        <v>203.42</v>
      </c>
      <c r="U36" s="122">
        <v>207.33</v>
      </c>
      <c r="V36" s="122">
        <v>209.82</v>
      </c>
      <c r="W36" s="122">
        <v>209.95</v>
      </c>
      <c r="X36" s="30">
        <v>209.54</v>
      </c>
      <c r="Z36" s="63" t="s">
        <v>996</v>
      </c>
      <c r="AA36" s="122">
        <v>45.36</v>
      </c>
      <c r="AB36" s="122" t="s">
        <v>356</v>
      </c>
      <c r="AC36" s="122">
        <v>45.28</v>
      </c>
      <c r="AD36" s="122">
        <v>46.61</v>
      </c>
      <c r="AE36" s="122">
        <v>47.56</v>
      </c>
      <c r="AF36" s="122">
        <v>48.01</v>
      </c>
      <c r="AG36" s="122">
        <v>44.43</v>
      </c>
      <c r="AH36" s="122">
        <v>41.05</v>
      </c>
      <c r="AI36" s="122">
        <v>36.5</v>
      </c>
      <c r="AJ36" s="122">
        <v>36.24</v>
      </c>
      <c r="AK36" s="122">
        <v>34.89</v>
      </c>
      <c r="AL36" s="122">
        <v>34.76</v>
      </c>
      <c r="AM36" s="122">
        <v>32.130000000000003</v>
      </c>
      <c r="AN36" s="122">
        <v>32.97</v>
      </c>
      <c r="AO36" s="122">
        <v>33.869999999999997</v>
      </c>
      <c r="AP36" s="122">
        <v>35.21</v>
      </c>
      <c r="AQ36" s="122">
        <v>37.57</v>
      </c>
      <c r="AR36" s="122">
        <v>36.07</v>
      </c>
      <c r="AS36" s="143" t="s">
        <v>356</v>
      </c>
      <c r="AT36" s="143" t="s">
        <v>356</v>
      </c>
      <c r="AU36" s="360">
        <v>32.6</v>
      </c>
      <c r="AV36" s="143" t="s">
        <v>356</v>
      </c>
    </row>
    <row r="37" spans="2:51" x14ac:dyDescent="0.2">
      <c r="B37" s="63" t="s">
        <v>997</v>
      </c>
      <c r="C37" s="122">
        <v>827.09</v>
      </c>
      <c r="D37" s="122">
        <v>843.84</v>
      </c>
      <c r="E37" s="122">
        <v>827.09</v>
      </c>
      <c r="F37" s="122">
        <v>802.65</v>
      </c>
      <c r="G37" s="122">
        <v>794.85</v>
      </c>
      <c r="H37" s="122">
        <v>778.54</v>
      </c>
      <c r="I37" s="122">
        <v>755.43</v>
      </c>
      <c r="J37" s="122">
        <v>736.58</v>
      </c>
      <c r="K37" s="122">
        <v>714.51</v>
      </c>
      <c r="L37" s="122">
        <v>721.78</v>
      </c>
      <c r="M37" s="122">
        <v>696.53</v>
      </c>
      <c r="N37" s="122">
        <v>648.82000000000005</v>
      </c>
      <c r="O37" s="122">
        <v>617.04999999999995</v>
      </c>
      <c r="P37" s="122">
        <v>592.11</v>
      </c>
      <c r="Q37" s="122">
        <v>579.79999999999995</v>
      </c>
      <c r="R37" s="122">
        <v>560.74</v>
      </c>
      <c r="S37" s="122">
        <v>525.95000000000005</v>
      </c>
      <c r="T37" s="122">
        <v>531.32000000000005</v>
      </c>
      <c r="U37" s="122">
        <v>541.74</v>
      </c>
      <c r="V37" s="122">
        <v>549.52</v>
      </c>
      <c r="W37" s="122">
        <v>551.84</v>
      </c>
      <c r="X37" s="30">
        <v>555.46</v>
      </c>
      <c r="Z37" s="63" t="s">
        <v>997</v>
      </c>
      <c r="AA37" s="122">
        <v>139.76</v>
      </c>
      <c r="AB37" s="122" t="s">
        <v>356</v>
      </c>
      <c r="AC37" s="122">
        <v>124.02</v>
      </c>
      <c r="AD37" s="122">
        <v>125.69</v>
      </c>
      <c r="AE37" s="122">
        <v>133.88999999999999</v>
      </c>
      <c r="AF37" s="122">
        <v>132.04</v>
      </c>
      <c r="AG37" s="122">
        <v>122.37</v>
      </c>
      <c r="AH37" s="122">
        <v>116.92</v>
      </c>
      <c r="AI37" s="122">
        <v>109.22</v>
      </c>
      <c r="AJ37" s="122">
        <v>115.19</v>
      </c>
      <c r="AK37" s="122">
        <v>108.3</v>
      </c>
      <c r="AL37" s="122">
        <v>100.44</v>
      </c>
      <c r="AM37" s="122">
        <v>94.51</v>
      </c>
      <c r="AN37" s="122">
        <v>96.49</v>
      </c>
      <c r="AO37" s="122">
        <v>99.68</v>
      </c>
      <c r="AP37" s="122">
        <v>100.96</v>
      </c>
      <c r="AQ37" s="122">
        <v>95.03</v>
      </c>
      <c r="AR37" s="122">
        <v>92.97</v>
      </c>
      <c r="AS37" s="143" t="s">
        <v>356</v>
      </c>
      <c r="AT37" s="143" t="s">
        <v>356</v>
      </c>
      <c r="AU37" s="360">
        <v>91.1</v>
      </c>
      <c r="AV37" s="143" t="s">
        <v>356</v>
      </c>
    </row>
    <row r="38" spans="2:51" x14ac:dyDescent="0.2">
      <c r="B38" s="63" t="s">
        <v>998</v>
      </c>
      <c r="C38" s="122">
        <v>503.82</v>
      </c>
      <c r="D38" s="122">
        <v>505.36</v>
      </c>
      <c r="E38" s="122">
        <v>500.96</v>
      </c>
      <c r="F38" s="122">
        <v>500.21</v>
      </c>
      <c r="G38" s="122">
        <v>490.17</v>
      </c>
      <c r="H38" s="122">
        <v>484.28</v>
      </c>
      <c r="I38" s="122">
        <v>476.87</v>
      </c>
      <c r="J38" s="122">
        <v>479.41</v>
      </c>
      <c r="K38" s="122">
        <v>473.76</v>
      </c>
      <c r="L38" s="122">
        <v>474.38</v>
      </c>
      <c r="M38" s="122">
        <v>466.31</v>
      </c>
      <c r="N38" s="122">
        <v>469.79</v>
      </c>
      <c r="O38" s="122">
        <v>456.87</v>
      </c>
      <c r="P38" s="122">
        <v>433.5</v>
      </c>
      <c r="Q38" s="122">
        <v>408.74</v>
      </c>
      <c r="R38" s="122">
        <v>380.08</v>
      </c>
      <c r="S38" s="122">
        <v>355.53</v>
      </c>
      <c r="T38" s="122">
        <v>346.31</v>
      </c>
      <c r="U38" s="122">
        <v>346.31</v>
      </c>
      <c r="V38" s="122">
        <v>353.37</v>
      </c>
      <c r="W38" s="122">
        <v>362.08</v>
      </c>
      <c r="X38" s="30">
        <v>371.73</v>
      </c>
      <c r="Z38" s="63" t="s">
        <v>998</v>
      </c>
      <c r="AA38" s="122">
        <v>90.38</v>
      </c>
      <c r="AB38" s="122" t="s">
        <v>356</v>
      </c>
      <c r="AC38" s="122">
        <v>81.540000000000006</v>
      </c>
      <c r="AD38" s="122">
        <v>81.05</v>
      </c>
      <c r="AE38" s="122">
        <v>83.02</v>
      </c>
      <c r="AF38" s="122">
        <v>84.84</v>
      </c>
      <c r="AG38" s="122">
        <v>82.73</v>
      </c>
      <c r="AH38" s="122">
        <v>83.64</v>
      </c>
      <c r="AI38" s="122">
        <v>77.22</v>
      </c>
      <c r="AJ38" s="122">
        <v>78.790000000000006</v>
      </c>
      <c r="AK38" s="122">
        <v>73.52</v>
      </c>
      <c r="AL38" s="122">
        <v>72.2</v>
      </c>
      <c r="AM38" s="122">
        <v>69.900000000000006</v>
      </c>
      <c r="AN38" s="122">
        <v>65.69</v>
      </c>
      <c r="AO38" s="122">
        <v>62.64</v>
      </c>
      <c r="AP38" s="122">
        <v>59.1</v>
      </c>
      <c r="AQ38" s="122">
        <v>51.06</v>
      </c>
      <c r="AR38" s="122">
        <v>55.48</v>
      </c>
      <c r="AS38" s="143" t="s">
        <v>356</v>
      </c>
      <c r="AT38" s="143" t="s">
        <v>356</v>
      </c>
      <c r="AU38" s="360">
        <v>65.05</v>
      </c>
      <c r="AV38" s="143" t="s">
        <v>356</v>
      </c>
    </row>
    <row r="39" spans="2:51" x14ac:dyDescent="0.2">
      <c r="B39" s="63" t="s">
        <v>999</v>
      </c>
      <c r="C39" s="122">
        <v>483.71</v>
      </c>
      <c r="D39" s="122">
        <v>485.45</v>
      </c>
      <c r="E39" s="122">
        <v>480.8</v>
      </c>
      <c r="F39" s="122">
        <v>472.06</v>
      </c>
      <c r="G39" s="122">
        <v>460.5</v>
      </c>
      <c r="H39" s="122">
        <v>450.93</v>
      </c>
      <c r="I39" s="122">
        <v>441.88</v>
      </c>
      <c r="J39" s="122">
        <v>440.65</v>
      </c>
      <c r="K39" s="122">
        <v>441.23</v>
      </c>
      <c r="L39" s="122">
        <v>452.26</v>
      </c>
      <c r="M39" s="122">
        <v>453.32</v>
      </c>
      <c r="N39" s="122">
        <v>451.04</v>
      </c>
      <c r="O39" s="122">
        <v>444.14</v>
      </c>
      <c r="P39" s="122">
        <v>435.21</v>
      </c>
      <c r="Q39" s="122">
        <v>424.08</v>
      </c>
      <c r="R39" s="122">
        <v>406.7</v>
      </c>
      <c r="S39" s="122">
        <v>392.08</v>
      </c>
      <c r="T39" s="122">
        <v>382.69</v>
      </c>
      <c r="U39" s="122">
        <v>377.78</v>
      </c>
      <c r="V39" s="122">
        <v>376.61</v>
      </c>
      <c r="W39" s="122">
        <v>375.2</v>
      </c>
      <c r="X39" s="30">
        <v>379.51</v>
      </c>
      <c r="Z39" s="63" t="s">
        <v>999</v>
      </c>
      <c r="AA39" s="122">
        <v>85.27</v>
      </c>
      <c r="AB39" s="122" t="s">
        <v>356</v>
      </c>
      <c r="AC39" s="122">
        <v>70.599999999999994</v>
      </c>
      <c r="AD39" s="122">
        <v>70.2</v>
      </c>
      <c r="AE39" s="122">
        <v>72.36</v>
      </c>
      <c r="AF39" s="122">
        <v>73.709999999999994</v>
      </c>
      <c r="AG39" s="122">
        <v>73.11</v>
      </c>
      <c r="AH39" s="122">
        <v>73.25</v>
      </c>
      <c r="AI39" s="122">
        <v>73.34</v>
      </c>
      <c r="AJ39" s="122">
        <v>76.03</v>
      </c>
      <c r="AK39" s="122">
        <v>75.459999999999994</v>
      </c>
      <c r="AL39" s="122">
        <v>72.91</v>
      </c>
      <c r="AM39" s="122">
        <v>69.5</v>
      </c>
      <c r="AN39" s="122">
        <v>66.930000000000007</v>
      </c>
      <c r="AO39" s="122">
        <v>65.38</v>
      </c>
      <c r="AP39" s="122">
        <v>62.29</v>
      </c>
      <c r="AQ39" s="122">
        <v>61.35</v>
      </c>
      <c r="AR39" s="122">
        <v>60.93</v>
      </c>
      <c r="AS39" s="143" t="s">
        <v>356</v>
      </c>
      <c r="AT39" s="143" t="s">
        <v>356</v>
      </c>
      <c r="AU39" s="360" t="s">
        <v>356</v>
      </c>
      <c r="AV39" s="143" t="s">
        <v>356</v>
      </c>
    </row>
    <row r="40" spans="2:51" x14ac:dyDescent="0.2">
      <c r="B40" s="63" t="s">
        <v>1000</v>
      </c>
      <c r="C40" s="122">
        <v>30.05</v>
      </c>
      <c r="D40" s="122">
        <v>31.02</v>
      </c>
      <c r="E40" s="122">
        <v>31.04</v>
      </c>
      <c r="F40" s="122">
        <v>31.38</v>
      </c>
      <c r="G40" s="122">
        <v>31.2</v>
      </c>
      <c r="H40" s="122">
        <v>31.96</v>
      </c>
      <c r="I40" s="122">
        <v>32.21</v>
      </c>
      <c r="J40" s="122">
        <v>32.700000000000003</v>
      </c>
      <c r="K40" s="122">
        <v>32.75</v>
      </c>
      <c r="L40" s="122">
        <v>32.950000000000003</v>
      </c>
      <c r="M40" s="122">
        <v>32.06</v>
      </c>
      <c r="N40" s="122">
        <v>31.18</v>
      </c>
      <c r="O40" s="122">
        <v>30.52</v>
      </c>
      <c r="P40" s="122">
        <v>29.94</v>
      </c>
      <c r="Q40" s="122">
        <v>29.47</v>
      </c>
      <c r="R40" s="122">
        <v>29.2</v>
      </c>
      <c r="S40" s="122">
        <v>29.48</v>
      </c>
      <c r="T40" s="122">
        <v>29.51</v>
      </c>
      <c r="U40" s="122">
        <v>29.23</v>
      </c>
      <c r="V40" s="122">
        <v>30.29</v>
      </c>
      <c r="W40" s="122">
        <v>31.51</v>
      </c>
      <c r="X40" s="30">
        <v>32.630000000000003</v>
      </c>
      <c r="Z40" s="63" t="s">
        <v>1000</v>
      </c>
      <c r="AA40" s="122">
        <v>5.96</v>
      </c>
      <c r="AB40" s="122" t="s">
        <v>356</v>
      </c>
      <c r="AC40" s="122">
        <v>5.89</v>
      </c>
      <c r="AD40" s="122">
        <v>5.8</v>
      </c>
      <c r="AE40" s="122">
        <v>5.9</v>
      </c>
      <c r="AF40" s="122">
        <v>6.08</v>
      </c>
      <c r="AG40" s="122">
        <v>5.89</v>
      </c>
      <c r="AH40" s="122">
        <v>5.91</v>
      </c>
      <c r="AI40" s="122">
        <v>5.47</v>
      </c>
      <c r="AJ40" s="122">
        <v>5.29</v>
      </c>
      <c r="AK40" s="122">
        <v>5.19</v>
      </c>
      <c r="AL40" s="122">
        <v>5.09</v>
      </c>
      <c r="AM40" s="122">
        <v>5.37</v>
      </c>
      <c r="AN40" s="122">
        <v>5.07</v>
      </c>
      <c r="AO40" s="122">
        <v>4.95</v>
      </c>
      <c r="AP40" s="122">
        <v>5.16</v>
      </c>
      <c r="AQ40" s="122">
        <v>5.16</v>
      </c>
      <c r="AR40" s="122">
        <v>5.09</v>
      </c>
      <c r="AS40" s="143" t="s">
        <v>356</v>
      </c>
      <c r="AT40" s="143" t="s">
        <v>356</v>
      </c>
      <c r="AU40" s="360">
        <v>4.5599999999999996</v>
      </c>
      <c r="AV40" s="143" t="s">
        <v>356</v>
      </c>
    </row>
    <row r="41" spans="2:51" x14ac:dyDescent="0.2">
      <c r="B41" s="63" t="s">
        <v>1001</v>
      </c>
      <c r="C41" s="122">
        <v>489.93</v>
      </c>
      <c r="D41" s="122">
        <v>496.58</v>
      </c>
      <c r="E41" s="122">
        <v>492.18</v>
      </c>
      <c r="F41" s="122">
        <v>480.93</v>
      </c>
      <c r="G41" s="122">
        <v>461.57</v>
      </c>
      <c r="H41" s="122">
        <v>433.22</v>
      </c>
      <c r="I41" s="122">
        <v>401.48</v>
      </c>
      <c r="J41" s="122">
        <v>370.97</v>
      </c>
      <c r="K41" s="122">
        <v>340.09</v>
      </c>
      <c r="L41" s="122">
        <v>325.10000000000002</v>
      </c>
      <c r="M41" s="122">
        <v>305.52999999999997</v>
      </c>
      <c r="N41" s="122">
        <v>286.48</v>
      </c>
      <c r="O41" s="122">
        <v>271.44</v>
      </c>
      <c r="P41" s="122">
        <v>261.04000000000002</v>
      </c>
      <c r="Q41" s="122">
        <v>253.6</v>
      </c>
      <c r="R41" s="122">
        <v>234.62</v>
      </c>
      <c r="S41" s="122">
        <v>227.33</v>
      </c>
      <c r="T41" s="122">
        <v>226.41</v>
      </c>
      <c r="U41" s="122">
        <v>233.11</v>
      </c>
      <c r="V41" s="122">
        <v>241.79</v>
      </c>
      <c r="W41" s="122">
        <v>252.31</v>
      </c>
      <c r="X41" s="30">
        <v>265.61</v>
      </c>
      <c r="Z41" s="63" t="s">
        <v>1001</v>
      </c>
      <c r="AA41" s="122">
        <v>83.05</v>
      </c>
      <c r="AB41" s="122" t="s">
        <v>356</v>
      </c>
      <c r="AC41" s="122">
        <v>71.569999999999993</v>
      </c>
      <c r="AD41" s="122">
        <v>68.22</v>
      </c>
      <c r="AE41" s="122">
        <v>66.87</v>
      </c>
      <c r="AF41" s="122">
        <v>59.51</v>
      </c>
      <c r="AG41" s="122">
        <v>53.01</v>
      </c>
      <c r="AH41" s="122">
        <v>48.16</v>
      </c>
      <c r="AI41" s="122">
        <v>43.59</v>
      </c>
      <c r="AJ41" s="122">
        <v>48.54</v>
      </c>
      <c r="AK41" s="122">
        <v>45.43</v>
      </c>
      <c r="AL41" s="122">
        <v>43.18</v>
      </c>
      <c r="AM41" s="122">
        <v>40.99</v>
      </c>
      <c r="AN41" s="122">
        <v>40.86</v>
      </c>
      <c r="AO41" s="122">
        <v>40.770000000000003</v>
      </c>
      <c r="AP41" s="122">
        <v>37.89</v>
      </c>
      <c r="AQ41" s="122">
        <v>38.81</v>
      </c>
      <c r="AR41" s="122">
        <v>40.5</v>
      </c>
      <c r="AS41" s="143" t="s">
        <v>356</v>
      </c>
      <c r="AT41" s="143" t="s">
        <v>356</v>
      </c>
      <c r="AU41" s="360">
        <v>48.05</v>
      </c>
      <c r="AV41" s="143" t="s">
        <v>356</v>
      </c>
    </row>
    <row r="42" spans="2:51" x14ac:dyDescent="0.2">
      <c r="B42" s="63" t="s">
        <v>1002</v>
      </c>
      <c r="C42" s="122">
        <v>299.27999999999997</v>
      </c>
      <c r="D42" s="122">
        <v>309.25</v>
      </c>
      <c r="E42" s="122">
        <v>313.17</v>
      </c>
      <c r="F42" s="122">
        <v>316.45999999999998</v>
      </c>
      <c r="G42" s="122">
        <v>318.98</v>
      </c>
      <c r="H42" s="122">
        <v>322.89999999999998</v>
      </c>
      <c r="I42" s="122">
        <v>322.76</v>
      </c>
      <c r="J42" s="122">
        <v>315.55</v>
      </c>
      <c r="K42" s="122">
        <v>303.58</v>
      </c>
      <c r="L42" s="122">
        <v>298.44</v>
      </c>
      <c r="M42" s="122">
        <v>284.63</v>
      </c>
      <c r="N42" s="122">
        <v>268.95999999999998</v>
      </c>
      <c r="O42" s="122">
        <v>252.6</v>
      </c>
      <c r="P42" s="122">
        <v>237.04</v>
      </c>
      <c r="Q42" s="122">
        <v>220.07</v>
      </c>
      <c r="R42" s="122">
        <v>206.35</v>
      </c>
      <c r="S42" s="122">
        <v>186.73</v>
      </c>
      <c r="T42" s="122">
        <v>180.24</v>
      </c>
      <c r="U42" s="122">
        <v>180.24</v>
      </c>
      <c r="V42" s="122">
        <v>182.16</v>
      </c>
      <c r="W42" s="122">
        <v>185.57</v>
      </c>
      <c r="X42" s="30">
        <v>189.65</v>
      </c>
      <c r="Z42" s="63" t="s">
        <v>1002</v>
      </c>
      <c r="AA42" s="122">
        <v>56.34</v>
      </c>
      <c r="AB42" s="122" t="s">
        <v>356</v>
      </c>
      <c r="AC42" s="122">
        <v>53.87</v>
      </c>
      <c r="AD42" s="122">
        <v>55.27</v>
      </c>
      <c r="AE42" s="122">
        <v>60.13</v>
      </c>
      <c r="AF42" s="122">
        <v>60.99</v>
      </c>
      <c r="AG42" s="122">
        <v>57.23</v>
      </c>
      <c r="AH42" s="122">
        <v>50.88</v>
      </c>
      <c r="AI42" s="122">
        <v>46.19</v>
      </c>
      <c r="AJ42" s="122">
        <v>48.17</v>
      </c>
      <c r="AK42" s="122">
        <v>43.57</v>
      </c>
      <c r="AL42" s="122">
        <v>41.1</v>
      </c>
      <c r="AM42" s="122">
        <v>37.28</v>
      </c>
      <c r="AN42" s="122">
        <v>36.130000000000003</v>
      </c>
      <c r="AO42" s="122">
        <v>33.82</v>
      </c>
      <c r="AP42" s="122">
        <v>34.119999999999997</v>
      </c>
      <c r="AQ42" s="122">
        <v>32.090000000000003</v>
      </c>
      <c r="AR42" s="122">
        <v>28.07</v>
      </c>
      <c r="AS42" s="143" t="s">
        <v>356</v>
      </c>
      <c r="AT42" s="143" t="s">
        <v>356</v>
      </c>
      <c r="AU42" s="360">
        <v>33.630000000000003</v>
      </c>
      <c r="AV42" s="143" t="s">
        <v>356</v>
      </c>
    </row>
    <row r="43" spans="2:51" x14ac:dyDescent="0.2">
      <c r="B43" s="63" t="s">
        <v>1003</v>
      </c>
      <c r="C43" s="122">
        <v>47.14</v>
      </c>
      <c r="D43" s="122">
        <v>48.66</v>
      </c>
      <c r="E43" s="122">
        <v>50.07</v>
      </c>
      <c r="F43" s="122">
        <v>50.48</v>
      </c>
      <c r="G43" s="122">
        <v>50.17</v>
      </c>
      <c r="H43" s="122">
        <v>50.66</v>
      </c>
      <c r="I43" s="122">
        <v>50.69</v>
      </c>
      <c r="J43" s="122">
        <v>51.26</v>
      </c>
      <c r="K43" s="122">
        <v>50.69</v>
      </c>
      <c r="L43" s="122">
        <v>52.2</v>
      </c>
      <c r="M43" s="122">
        <v>53.12</v>
      </c>
      <c r="N43" s="122">
        <v>53.82</v>
      </c>
      <c r="O43" s="122">
        <v>53.33</v>
      </c>
      <c r="P43" s="122">
        <v>51.9</v>
      </c>
      <c r="Q43" s="122">
        <v>51.19</v>
      </c>
      <c r="R43" s="122">
        <v>49.87</v>
      </c>
      <c r="S43" s="122">
        <v>47.46</v>
      </c>
      <c r="T43" s="122">
        <v>46.11</v>
      </c>
      <c r="U43" s="122">
        <v>45.4</v>
      </c>
      <c r="V43" s="122">
        <v>45.79</v>
      </c>
      <c r="W43" s="122">
        <v>46.51</v>
      </c>
      <c r="X43" s="30">
        <v>48.6</v>
      </c>
      <c r="Z43" s="63" t="s">
        <v>1003</v>
      </c>
      <c r="AA43" s="122">
        <v>8.8800000000000008</v>
      </c>
      <c r="AB43" s="122" t="s">
        <v>356</v>
      </c>
      <c r="AC43" s="122">
        <v>9.6</v>
      </c>
      <c r="AD43" s="122">
        <v>9.36</v>
      </c>
      <c r="AE43" s="122">
        <v>9.51</v>
      </c>
      <c r="AF43" s="122">
        <v>10.26</v>
      </c>
      <c r="AG43" s="122">
        <v>9.4600000000000009</v>
      </c>
      <c r="AH43" s="122">
        <v>9.91</v>
      </c>
      <c r="AI43" s="122">
        <v>8.93</v>
      </c>
      <c r="AJ43" s="122">
        <v>10.17</v>
      </c>
      <c r="AK43" s="122">
        <v>10.08</v>
      </c>
      <c r="AL43" s="122">
        <v>9.31</v>
      </c>
      <c r="AM43" s="122">
        <v>8.7200000000000006</v>
      </c>
      <c r="AN43" s="122">
        <v>8.15</v>
      </c>
      <c r="AO43" s="122">
        <v>8.26</v>
      </c>
      <c r="AP43" s="122">
        <v>8.31</v>
      </c>
      <c r="AQ43" s="122">
        <v>7.86</v>
      </c>
      <c r="AR43" s="122">
        <v>7.63</v>
      </c>
      <c r="AS43" s="143" t="s">
        <v>356</v>
      </c>
      <c r="AT43" s="143" t="s">
        <v>356</v>
      </c>
      <c r="AU43" s="360">
        <v>8.5</v>
      </c>
      <c r="AV43" s="143" t="s">
        <v>356</v>
      </c>
    </row>
    <row r="44" spans="2:51" x14ac:dyDescent="0.2">
      <c r="B44" s="63" t="s">
        <v>1004</v>
      </c>
      <c r="C44" s="122">
        <v>64.58</v>
      </c>
      <c r="D44" s="122">
        <v>65.260000000000005</v>
      </c>
      <c r="E44" s="122">
        <v>65.819999999999993</v>
      </c>
      <c r="F44" s="122">
        <v>65.739999999999995</v>
      </c>
      <c r="G44" s="122">
        <v>65.11</v>
      </c>
      <c r="H44" s="122">
        <v>66.349999999999994</v>
      </c>
      <c r="I44" s="122">
        <v>66.95</v>
      </c>
      <c r="J44" s="122">
        <v>67.77</v>
      </c>
      <c r="K44" s="122">
        <v>69.319999999999993</v>
      </c>
      <c r="L44" s="122">
        <v>69.680000000000007</v>
      </c>
      <c r="M44" s="122">
        <v>70.069999999999993</v>
      </c>
      <c r="N44" s="122">
        <v>68.87</v>
      </c>
      <c r="O44" s="122">
        <v>67.06</v>
      </c>
      <c r="P44" s="122">
        <v>65.37</v>
      </c>
      <c r="Q44" s="122">
        <v>64.33</v>
      </c>
      <c r="R44" s="122">
        <v>61.81</v>
      </c>
      <c r="S44" s="122">
        <v>60.39</v>
      </c>
      <c r="T44" s="122">
        <v>58.87</v>
      </c>
      <c r="U44" s="122">
        <v>58.35</v>
      </c>
      <c r="V44" s="122">
        <v>58.29</v>
      </c>
      <c r="W44" s="122">
        <v>58.14</v>
      </c>
      <c r="X44" s="30">
        <v>58.15</v>
      </c>
      <c r="Z44" s="63" t="s">
        <v>1004</v>
      </c>
      <c r="AA44" s="122">
        <v>12.06</v>
      </c>
      <c r="AB44" s="122" t="s">
        <v>356</v>
      </c>
      <c r="AC44" s="122">
        <v>11.66</v>
      </c>
      <c r="AD44" s="122">
        <v>11.94</v>
      </c>
      <c r="AE44" s="122">
        <v>12.18</v>
      </c>
      <c r="AF44" s="122">
        <v>13</v>
      </c>
      <c r="AG44" s="122">
        <v>12.88</v>
      </c>
      <c r="AH44" s="122">
        <v>12.34</v>
      </c>
      <c r="AI44" s="122">
        <v>13.04</v>
      </c>
      <c r="AJ44" s="122">
        <v>12.01</v>
      </c>
      <c r="AK44" s="122">
        <v>10.75</v>
      </c>
      <c r="AL44" s="122">
        <v>11.02</v>
      </c>
      <c r="AM44" s="122">
        <v>10.44</v>
      </c>
      <c r="AN44" s="122">
        <v>10.15</v>
      </c>
      <c r="AO44" s="122">
        <v>11.12</v>
      </c>
      <c r="AP44" s="122">
        <v>10.48</v>
      </c>
      <c r="AQ44" s="122">
        <v>10.02</v>
      </c>
      <c r="AR44" s="122">
        <v>9.32</v>
      </c>
      <c r="AS44" s="143" t="s">
        <v>356</v>
      </c>
      <c r="AT44" s="143" t="s">
        <v>356</v>
      </c>
      <c r="AU44" s="360">
        <v>9.66</v>
      </c>
      <c r="AV44" s="143" t="s">
        <v>356</v>
      </c>
    </row>
    <row r="45" spans="2:51" x14ac:dyDescent="0.2">
      <c r="B45" s="63" t="s">
        <v>1005</v>
      </c>
      <c r="C45" s="122">
        <v>242</v>
      </c>
      <c r="D45" s="122">
        <v>250.27</v>
      </c>
      <c r="E45" s="122">
        <v>250.74</v>
      </c>
      <c r="F45" s="122">
        <v>247.74</v>
      </c>
      <c r="G45" s="122">
        <v>243.57</v>
      </c>
      <c r="H45" s="122">
        <v>235.98</v>
      </c>
      <c r="I45" s="122">
        <v>228.91</v>
      </c>
      <c r="J45" s="122">
        <v>221.81</v>
      </c>
      <c r="K45" s="122">
        <v>214.38</v>
      </c>
      <c r="L45" s="122">
        <v>209.8</v>
      </c>
      <c r="M45" s="122">
        <v>205.89</v>
      </c>
      <c r="N45" s="122">
        <v>201.2</v>
      </c>
      <c r="O45" s="122">
        <v>197.39</v>
      </c>
      <c r="P45" s="122">
        <v>193.58</v>
      </c>
      <c r="Q45" s="122">
        <v>191.95</v>
      </c>
      <c r="R45" s="122">
        <v>190.08</v>
      </c>
      <c r="S45" s="122">
        <v>189.44</v>
      </c>
      <c r="T45" s="122">
        <v>194.29</v>
      </c>
      <c r="U45" s="122">
        <v>204.89</v>
      </c>
      <c r="V45" s="122">
        <v>215.94</v>
      </c>
      <c r="W45" s="122">
        <v>228.63</v>
      </c>
      <c r="X45" s="30">
        <v>242.68</v>
      </c>
      <c r="Z45" s="63" t="s">
        <v>1005</v>
      </c>
      <c r="AA45" s="122">
        <v>44.32</v>
      </c>
      <c r="AB45" s="122" t="s">
        <v>356</v>
      </c>
      <c r="AC45" s="122">
        <v>39.130000000000003</v>
      </c>
      <c r="AD45" s="122">
        <v>36.42</v>
      </c>
      <c r="AE45" s="122">
        <v>35.299999999999997</v>
      </c>
      <c r="AF45" s="122">
        <v>34.64</v>
      </c>
      <c r="AG45" s="122">
        <v>34.76</v>
      </c>
      <c r="AH45" s="122">
        <v>34.74</v>
      </c>
      <c r="AI45" s="122">
        <v>33.85</v>
      </c>
      <c r="AJ45" s="122">
        <v>33.799999999999997</v>
      </c>
      <c r="AK45" s="122">
        <v>34.01</v>
      </c>
      <c r="AL45" s="122">
        <v>32.86</v>
      </c>
      <c r="AM45" s="122">
        <v>31.85</v>
      </c>
      <c r="AN45" s="122">
        <v>31.19</v>
      </c>
      <c r="AO45" s="122">
        <v>32.24</v>
      </c>
      <c r="AP45" s="122">
        <v>33.17</v>
      </c>
      <c r="AQ45" s="122">
        <v>34.86</v>
      </c>
      <c r="AR45" s="122">
        <v>36.86</v>
      </c>
      <c r="AS45" s="143" t="s">
        <v>356</v>
      </c>
      <c r="AT45" s="143" t="s">
        <v>356</v>
      </c>
      <c r="AU45" s="360">
        <v>43.34</v>
      </c>
      <c r="AV45" s="143" t="s">
        <v>356</v>
      </c>
    </row>
    <row r="46" spans="2:51" x14ac:dyDescent="0.2">
      <c r="B46" s="29" t="s">
        <v>1010</v>
      </c>
      <c r="C46" s="29">
        <f>SUM(C15:C45)</f>
        <v>13994.269999999999</v>
      </c>
      <c r="D46" s="29">
        <f t="shared" ref="D46:X46" si="0">SUM(D15:D45)</f>
        <v>13953.800000000005</v>
      </c>
      <c r="E46" s="29">
        <f t="shared" si="0"/>
        <v>13547.969999999998</v>
      </c>
      <c r="F46" s="29">
        <f t="shared" si="0"/>
        <v>13013.269999999995</v>
      </c>
      <c r="G46" s="29">
        <f t="shared" si="0"/>
        <v>12543.480000000003</v>
      </c>
      <c r="H46" s="29">
        <f t="shared" si="0"/>
        <v>12156.619999999999</v>
      </c>
      <c r="I46" s="29">
        <f t="shared" si="0"/>
        <v>11689.72</v>
      </c>
      <c r="J46" s="29">
        <f t="shared" si="0"/>
        <v>11246.21</v>
      </c>
      <c r="K46" s="29">
        <f t="shared" si="0"/>
        <v>10864.08</v>
      </c>
      <c r="L46" s="29">
        <f t="shared" si="0"/>
        <v>10711.54</v>
      </c>
      <c r="M46" s="29">
        <f t="shared" si="0"/>
        <v>10563.999999999998</v>
      </c>
      <c r="N46" s="29">
        <f t="shared" si="0"/>
        <v>10331.500000000004</v>
      </c>
      <c r="O46" s="29">
        <f t="shared" si="0"/>
        <v>10071.459999999999</v>
      </c>
      <c r="P46" s="29">
        <f t="shared" si="0"/>
        <v>9940.720000000003</v>
      </c>
      <c r="Q46" s="29">
        <f t="shared" si="0"/>
        <v>9926.36</v>
      </c>
      <c r="R46" s="29">
        <f t="shared" si="0"/>
        <v>9695.9000000000033</v>
      </c>
      <c r="S46" s="29">
        <f t="shared" si="0"/>
        <v>9360.5499999999975</v>
      </c>
      <c r="T46" s="29">
        <f t="shared" si="0"/>
        <v>9451.0700000000033</v>
      </c>
      <c r="U46" s="29">
        <f t="shared" si="0"/>
        <v>9692.18</v>
      </c>
      <c r="V46" s="29">
        <f t="shared" si="0"/>
        <v>9912.9900000000052</v>
      </c>
      <c r="W46" s="29">
        <f t="shared" si="0"/>
        <v>10093.709999999997</v>
      </c>
      <c r="X46" s="29">
        <f t="shared" si="0"/>
        <v>10339.26</v>
      </c>
      <c r="Z46" s="29" t="s">
        <v>1010</v>
      </c>
      <c r="AA46" s="29">
        <f>SUM(AA15:AA45)</f>
        <v>2462.0100000000007</v>
      </c>
      <c r="AB46" s="29">
        <f t="shared" ref="AB46:AR46" si="1">SUM(AB15:AB45)</f>
        <v>0</v>
      </c>
      <c r="AC46" s="29">
        <f t="shared" si="1"/>
        <v>2029.5499999999997</v>
      </c>
      <c r="AD46" s="29">
        <f t="shared" si="1"/>
        <v>1946.4800000000002</v>
      </c>
      <c r="AE46" s="29">
        <f t="shared" si="1"/>
        <v>1944.2200000000005</v>
      </c>
      <c r="AF46" s="29">
        <f t="shared" si="1"/>
        <v>1952.82</v>
      </c>
      <c r="AG46" s="29">
        <f t="shared" si="1"/>
        <v>1829.3900000000003</v>
      </c>
      <c r="AH46" s="29">
        <f t="shared" si="1"/>
        <v>1747.0200000000004</v>
      </c>
      <c r="AI46" s="29">
        <f t="shared" si="1"/>
        <v>1671.7299999999998</v>
      </c>
      <c r="AJ46" s="29">
        <f t="shared" si="1"/>
        <v>1729.37</v>
      </c>
      <c r="AK46" s="29">
        <f t="shared" si="1"/>
        <v>1736.0800000000002</v>
      </c>
      <c r="AL46" s="29">
        <f t="shared" si="1"/>
        <v>1695.6999999999996</v>
      </c>
      <c r="AM46" s="29">
        <f t="shared" si="1"/>
        <v>1637.82</v>
      </c>
      <c r="AN46" s="29">
        <f t="shared" si="1"/>
        <v>1691.72</v>
      </c>
      <c r="AO46" s="29">
        <f t="shared" si="1"/>
        <v>1736.8000000000002</v>
      </c>
      <c r="AP46" s="29">
        <f t="shared" si="1"/>
        <v>1714.68</v>
      </c>
      <c r="AQ46" s="29">
        <f t="shared" si="1"/>
        <v>1695.3499999999995</v>
      </c>
      <c r="AR46" s="29">
        <f t="shared" si="1"/>
        <v>1658.45</v>
      </c>
      <c r="AS46" s="29">
        <v>1729.04</v>
      </c>
      <c r="AT46" s="29">
        <v>1752.47</v>
      </c>
      <c r="AU46" s="29">
        <v>1766.55</v>
      </c>
      <c r="AV46" s="29">
        <v>1867.3</v>
      </c>
    </row>
    <row r="48" spans="2:51" x14ac:dyDescent="0.2">
      <c r="B48" s="15" t="s">
        <v>1008</v>
      </c>
      <c r="Z48" s="2" t="s">
        <v>1009</v>
      </c>
    </row>
    <row r="49" spans="2:48" x14ac:dyDescent="0.2">
      <c r="B49" s="39" t="s">
        <v>974</v>
      </c>
      <c r="C49" s="39" t="s">
        <v>19</v>
      </c>
      <c r="D49" s="39" t="s">
        <v>18</v>
      </c>
      <c r="E49" s="39" t="s">
        <v>17</v>
      </c>
      <c r="F49" s="39" t="s">
        <v>16</v>
      </c>
      <c r="G49" s="39" t="s">
        <v>15</v>
      </c>
      <c r="H49" s="39" t="s">
        <v>14</v>
      </c>
      <c r="I49" s="39" t="s">
        <v>13</v>
      </c>
      <c r="J49" s="39" t="s">
        <v>12</v>
      </c>
      <c r="K49" s="39" t="s">
        <v>11</v>
      </c>
      <c r="L49" s="39" t="s">
        <v>10</v>
      </c>
      <c r="M49" s="39" t="s">
        <v>9</v>
      </c>
      <c r="N49" s="39" t="s">
        <v>8</v>
      </c>
      <c r="O49" s="39" t="s">
        <v>7</v>
      </c>
      <c r="P49" s="39" t="s">
        <v>6</v>
      </c>
      <c r="Q49" s="39" t="s">
        <v>5</v>
      </c>
      <c r="R49" s="39" t="s">
        <v>4</v>
      </c>
      <c r="S49" s="39" t="s">
        <v>3</v>
      </c>
      <c r="T49" s="39" t="s">
        <v>2</v>
      </c>
      <c r="U49" s="39" t="s">
        <v>1</v>
      </c>
      <c r="V49" s="39" t="s">
        <v>0</v>
      </c>
      <c r="W49" s="39" t="s">
        <v>851</v>
      </c>
      <c r="X49" s="39" t="s">
        <v>852</v>
      </c>
      <c r="Z49" s="39" t="s">
        <v>974</v>
      </c>
      <c r="AA49" s="39" t="s">
        <v>19</v>
      </c>
      <c r="AB49" s="39" t="s">
        <v>18</v>
      </c>
      <c r="AC49" s="39" t="s">
        <v>17</v>
      </c>
      <c r="AD49" s="39" t="s">
        <v>16</v>
      </c>
      <c r="AE49" s="39" t="s">
        <v>15</v>
      </c>
      <c r="AF49" s="39" t="s">
        <v>14</v>
      </c>
      <c r="AG49" s="39" t="s">
        <v>13</v>
      </c>
      <c r="AH49" s="39" t="s">
        <v>12</v>
      </c>
      <c r="AI49" s="39" t="s">
        <v>11</v>
      </c>
      <c r="AJ49" s="39" t="s">
        <v>10</v>
      </c>
      <c r="AK49" s="39" t="s">
        <v>9</v>
      </c>
      <c r="AL49" s="39" t="s">
        <v>8</v>
      </c>
      <c r="AM49" s="39" t="s">
        <v>7</v>
      </c>
      <c r="AN49" s="39" t="s">
        <v>6</v>
      </c>
      <c r="AO49" s="39" t="s">
        <v>5</v>
      </c>
      <c r="AP49" s="39" t="s">
        <v>4</v>
      </c>
      <c r="AQ49" s="39" t="s">
        <v>3</v>
      </c>
      <c r="AR49" s="39" t="s">
        <v>2</v>
      </c>
      <c r="AS49" s="39" t="s">
        <v>1</v>
      </c>
      <c r="AT49" s="39" t="s">
        <v>0</v>
      </c>
      <c r="AU49" s="39" t="s">
        <v>1019</v>
      </c>
      <c r="AV49" s="39" t="s">
        <v>852</v>
      </c>
    </row>
    <row r="50" spans="2:48" x14ac:dyDescent="0.2">
      <c r="B50" s="63" t="s">
        <v>975</v>
      </c>
      <c r="C50" s="143" t="s">
        <v>356</v>
      </c>
      <c r="D50" s="143" t="s">
        <v>356</v>
      </c>
      <c r="E50" s="143" t="s">
        <v>356</v>
      </c>
      <c r="F50" s="143" t="s">
        <v>356</v>
      </c>
      <c r="G50" s="143" t="s">
        <v>356</v>
      </c>
      <c r="H50" s="143" t="s">
        <v>356</v>
      </c>
      <c r="I50" s="143" t="s">
        <v>356</v>
      </c>
      <c r="J50" s="143" t="s">
        <v>356</v>
      </c>
      <c r="K50" s="143" t="s">
        <v>356</v>
      </c>
      <c r="L50" s="143" t="s">
        <v>356</v>
      </c>
      <c r="M50" s="143" t="s">
        <v>356</v>
      </c>
      <c r="N50" s="143" t="s">
        <v>356</v>
      </c>
      <c r="O50" s="143" t="s">
        <v>356</v>
      </c>
      <c r="P50" s="143" t="s">
        <v>356</v>
      </c>
      <c r="Q50" s="122">
        <v>30.23</v>
      </c>
      <c r="R50" s="122">
        <v>30.55</v>
      </c>
      <c r="S50" s="122">
        <v>31.06</v>
      </c>
      <c r="T50" s="122">
        <v>30.68</v>
      </c>
      <c r="U50" s="122">
        <v>28.34</v>
      </c>
      <c r="V50" s="122">
        <v>26.83</v>
      </c>
      <c r="W50" s="122">
        <v>26.64</v>
      </c>
      <c r="X50" s="30">
        <v>27.9</v>
      </c>
      <c r="Z50" s="63" t="s">
        <v>975</v>
      </c>
      <c r="AA50" s="143" t="s">
        <v>356</v>
      </c>
      <c r="AB50" s="143" t="s">
        <v>356</v>
      </c>
      <c r="AC50" s="143" t="s">
        <v>356</v>
      </c>
      <c r="AD50" s="143" t="s">
        <v>356</v>
      </c>
      <c r="AE50" s="143" t="s">
        <v>356</v>
      </c>
      <c r="AF50" s="143" t="s">
        <v>356</v>
      </c>
      <c r="AG50" s="143" t="s">
        <v>356</v>
      </c>
      <c r="AH50" s="143" t="s">
        <v>356</v>
      </c>
      <c r="AI50" s="143" t="s">
        <v>356</v>
      </c>
      <c r="AJ50" s="143" t="s">
        <v>356</v>
      </c>
      <c r="AK50" s="143" t="s">
        <v>356</v>
      </c>
      <c r="AL50" s="143" t="s">
        <v>356</v>
      </c>
      <c r="AM50" s="143" t="s">
        <v>356</v>
      </c>
      <c r="AN50" s="143" t="s">
        <v>356</v>
      </c>
      <c r="AO50" s="122">
        <v>10.06</v>
      </c>
      <c r="AP50" s="122">
        <v>10.81</v>
      </c>
      <c r="AQ50" s="122">
        <v>10.67</v>
      </c>
      <c r="AR50" s="122">
        <v>10.27</v>
      </c>
      <c r="AS50" s="143" t="s">
        <v>356</v>
      </c>
      <c r="AT50" s="143" t="s">
        <v>356</v>
      </c>
      <c r="AU50" s="143" t="s">
        <v>356</v>
      </c>
      <c r="AV50" s="143" t="s">
        <v>356</v>
      </c>
    </row>
    <row r="51" spans="2:48" x14ac:dyDescent="0.2">
      <c r="B51" s="63" t="s">
        <v>976</v>
      </c>
      <c r="C51" s="143" t="s">
        <v>356</v>
      </c>
      <c r="D51" s="143" t="s">
        <v>356</v>
      </c>
      <c r="E51" s="143" t="s">
        <v>356</v>
      </c>
      <c r="F51" s="143" t="s">
        <v>356</v>
      </c>
      <c r="G51" s="143" t="s">
        <v>356</v>
      </c>
      <c r="H51" s="143" t="s">
        <v>356</v>
      </c>
      <c r="I51" s="143" t="s">
        <v>356</v>
      </c>
      <c r="J51" s="143" t="s">
        <v>356</v>
      </c>
      <c r="K51" s="143" t="s">
        <v>356</v>
      </c>
      <c r="L51" s="143" t="s">
        <v>356</v>
      </c>
      <c r="M51" s="143" t="s">
        <v>356</v>
      </c>
      <c r="N51" s="143" t="s">
        <v>356</v>
      </c>
      <c r="O51" s="143" t="s">
        <v>356</v>
      </c>
      <c r="P51" s="143" t="s">
        <v>356</v>
      </c>
      <c r="Q51" s="122">
        <v>26.2</v>
      </c>
      <c r="R51" s="122">
        <v>25.65</v>
      </c>
      <c r="S51" s="122">
        <v>26.07</v>
      </c>
      <c r="T51" s="122">
        <v>26.72</v>
      </c>
      <c r="U51" s="122">
        <v>26.15</v>
      </c>
      <c r="V51" s="122">
        <v>25.64</v>
      </c>
      <c r="W51" s="122">
        <v>26.22</v>
      </c>
      <c r="X51" s="30">
        <v>28.02</v>
      </c>
      <c r="Z51" s="63" t="s">
        <v>976</v>
      </c>
      <c r="AA51" s="143" t="s">
        <v>356</v>
      </c>
      <c r="AB51" s="143" t="s">
        <v>356</v>
      </c>
      <c r="AC51" s="143" t="s">
        <v>356</v>
      </c>
      <c r="AD51" s="143" t="s">
        <v>356</v>
      </c>
      <c r="AE51" s="143" t="s">
        <v>356</v>
      </c>
      <c r="AF51" s="143" t="s">
        <v>356</v>
      </c>
      <c r="AG51" s="143" t="s">
        <v>356</v>
      </c>
      <c r="AH51" s="143" t="s">
        <v>356</v>
      </c>
      <c r="AI51" s="143" t="s">
        <v>356</v>
      </c>
      <c r="AJ51" s="143" t="s">
        <v>356</v>
      </c>
      <c r="AK51" s="143" t="s">
        <v>356</v>
      </c>
      <c r="AL51" s="143" t="s">
        <v>356</v>
      </c>
      <c r="AM51" s="143" t="s">
        <v>356</v>
      </c>
      <c r="AN51" s="143" t="s">
        <v>356</v>
      </c>
      <c r="AO51" s="122">
        <v>8.26</v>
      </c>
      <c r="AP51" s="122">
        <v>8.3800000000000008</v>
      </c>
      <c r="AQ51" s="122">
        <v>8.58</v>
      </c>
      <c r="AR51" s="122">
        <v>8.5</v>
      </c>
      <c r="AS51" s="143" t="s">
        <v>356</v>
      </c>
      <c r="AT51" s="143" t="s">
        <v>356</v>
      </c>
      <c r="AU51" s="143" t="s">
        <v>356</v>
      </c>
      <c r="AV51" s="143" t="s">
        <v>356</v>
      </c>
    </row>
    <row r="52" spans="2:48" x14ac:dyDescent="0.2">
      <c r="B52" s="63" t="s">
        <v>977</v>
      </c>
      <c r="C52" s="143" t="s">
        <v>356</v>
      </c>
      <c r="D52" s="143" t="s">
        <v>356</v>
      </c>
      <c r="E52" s="143" t="s">
        <v>356</v>
      </c>
      <c r="F52" s="143" t="s">
        <v>356</v>
      </c>
      <c r="G52" s="143" t="s">
        <v>356</v>
      </c>
      <c r="H52" s="143" t="s">
        <v>356</v>
      </c>
      <c r="I52" s="143" t="s">
        <v>356</v>
      </c>
      <c r="J52" s="143" t="s">
        <v>356</v>
      </c>
      <c r="K52" s="143" t="s">
        <v>356</v>
      </c>
      <c r="L52" s="143" t="s">
        <v>356</v>
      </c>
      <c r="M52" s="143" t="s">
        <v>356</v>
      </c>
      <c r="N52" s="143" t="s">
        <v>356</v>
      </c>
      <c r="O52" s="143" t="s">
        <v>356</v>
      </c>
      <c r="P52" s="143" t="s">
        <v>356</v>
      </c>
      <c r="Q52" s="122">
        <v>215.03</v>
      </c>
      <c r="R52" s="122">
        <v>217.37</v>
      </c>
      <c r="S52" s="122">
        <v>208.85</v>
      </c>
      <c r="T52" s="122">
        <v>228.82</v>
      </c>
      <c r="U52" s="122">
        <v>236.13</v>
      </c>
      <c r="V52" s="122">
        <v>243.58</v>
      </c>
      <c r="W52" s="122">
        <v>260.07</v>
      </c>
      <c r="X52" s="30">
        <v>283.14999999999998</v>
      </c>
      <c r="Z52" s="63" t="s">
        <v>977</v>
      </c>
      <c r="AA52" s="143" t="s">
        <v>356</v>
      </c>
      <c r="AB52" s="143" t="s">
        <v>356</v>
      </c>
      <c r="AC52" s="143" t="s">
        <v>356</v>
      </c>
      <c r="AD52" s="143" t="s">
        <v>356</v>
      </c>
      <c r="AE52" s="143" t="s">
        <v>356</v>
      </c>
      <c r="AF52" s="143" t="s">
        <v>356</v>
      </c>
      <c r="AG52" s="143" t="s">
        <v>356</v>
      </c>
      <c r="AH52" s="143" t="s">
        <v>356</v>
      </c>
      <c r="AI52" s="143" t="s">
        <v>356</v>
      </c>
      <c r="AJ52" s="143" t="s">
        <v>356</v>
      </c>
      <c r="AK52" s="143" t="s">
        <v>356</v>
      </c>
      <c r="AL52" s="143" t="s">
        <v>356</v>
      </c>
      <c r="AM52" s="143" t="s">
        <v>356</v>
      </c>
      <c r="AN52" s="143" t="s">
        <v>356</v>
      </c>
      <c r="AO52" s="122">
        <v>72.72</v>
      </c>
      <c r="AP52" s="122">
        <v>77.77</v>
      </c>
      <c r="AQ52" s="122">
        <v>78.36</v>
      </c>
      <c r="AR52" s="122">
        <v>81.27</v>
      </c>
      <c r="AS52" s="143" t="s">
        <v>356</v>
      </c>
      <c r="AT52" s="143" t="s">
        <v>356</v>
      </c>
      <c r="AU52" s="143" t="s">
        <v>356</v>
      </c>
      <c r="AV52" s="143" t="s">
        <v>356</v>
      </c>
    </row>
    <row r="53" spans="2:48" x14ac:dyDescent="0.2">
      <c r="B53" s="63" t="s">
        <v>978</v>
      </c>
      <c r="C53" s="143" t="s">
        <v>356</v>
      </c>
      <c r="D53" s="143" t="s">
        <v>356</v>
      </c>
      <c r="E53" s="143" t="s">
        <v>356</v>
      </c>
      <c r="F53" s="143" t="s">
        <v>356</v>
      </c>
      <c r="G53" s="143" t="s">
        <v>356</v>
      </c>
      <c r="H53" s="143" t="s">
        <v>356</v>
      </c>
      <c r="I53" s="143" t="s">
        <v>356</v>
      </c>
      <c r="J53" s="143" t="s">
        <v>356</v>
      </c>
      <c r="K53" s="143" t="s">
        <v>356</v>
      </c>
      <c r="L53" s="143" t="s">
        <v>356</v>
      </c>
      <c r="M53" s="143" t="s">
        <v>356</v>
      </c>
      <c r="N53" s="143" t="s">
        <v>356</v>
      </c>
      <c r="O53" s="143" t="s">
        <v>356</v>
      </c>
      <c r="P53" s="143" t="s">
        <v>356</v>
      </c>
      <c r="Q53" s="122">
        <v>164.31</v>
      </c>
      <c r="R53" s="122">
        <v>150.24</v>
      </c>
      <c r="S53" s="122">
        <v>129.13999999999999</v>
      </c>
      <c r="T53" s="122">
        <v>121.9</v>
      </c>
      <c r="U53" s="122">
        <v>112.68</v>
      </c>
      <c r="V53" s="122">
        <v>109.27</v>
      </c>
      <c r="W53" s="122">
        <v>108.24</v>
      </c>
      <c r="X53" s="30">
        <v>113.77</v>
      </c>
      <c r="Z53" s="63" t="s">
        <v>978</v>
      </c>
      <c r="AA53" s="143" t="s">
        <v>356</v>
      </c>
      <c r="AB53" s="143" t="s">
        <v>356</v>
      </c>
      <c r="AC53" s="143" t="s">
        <v>356</v>
      </c>
      <c r="AD53" s="143" t="s">
        <v>356</v>
      </c>
      <c r="AE53" s="143" t="s">
        <v>356</v>
      </c>
      <c r="AF53" s="143" t="s">
        <v>356</v>
      </c>
      <c r="AG53" s="143" t="s">
        <v>356</v>
      </c>
      <c r="AH53" s="143" t="s">
        <v>356</v>
      </c>
      <c r="AI53" s="143" t="s">
        <v>356</v>
      </c>
      <c r="AJ53" s="143" t="s">
        <v>356</v>
      </c>
      <c r="AK53" s="143" t="s">
        <v>356</v>
      </c>
      <c r="AL53" s="143" t="s">
        <v>356</v>
      </c>
      <c r="AM53" s="143" t="s">
        <v>356</v>
      </c>
      <c r="AN53" s="143" t="s">
        <v>356</v>
      </c>
      <c r="AO53" s="122">
        <v>50.93</v>
      </c>
      <c r="AP53" s="122">
        <v>46.25</v>
      </c>
      <c r="AQ53" s="122">
        <v>41.3</v>
      </c>
      <c r="AR53" s="122">
        <v>37.89</v>
      </c>
      <c r="AS53" s="143" t="s">
        <v>356</v>
      </c>
      <c r="AT53" s="143" t="s">
        <v>356</v>
      </c>
      <c r="AU53" s="143" t="s">
        <v>356</v>
      </c>
      <c r="AV53" s="143" t="s">
        <v>356</v>
      </c>
    </row>
    <row r="54" spans="2:48" x14ac:dyDescent="0.2">
      <c r="B54" s="63" t="s">
        <v>979</v>
      </c>
      <c r="C54" s="143" t="s">
        <v>356</v>
      </c>
      <c r="D54" s="143" t="s">
        <v>356</v>
      </c>
      <c r="E54" s="143" t="s">
        <v>356</v>
      </c>
      <c r="F54" s="143" t="s">
        <v>356</v>
      </c>
      <c r="G54" s="143" t="s">
        <v>356</v>
      </c>
      <c r="H54" s="143" t="s">
        <v>356</v>
      </c>
      <c r="I54" s="143" t="s">
        <v>356</v>
      </c>
      <c r="J54" s="143" t="s">
        <v>356</v>
      </c>
      <c r="K54" s="143" t="s">
        <v>356</v>
      </c>
      <c r="L54" s="143" t="s">
        <v>356</v>
      </c>
      <c r="M54" s="143" t="s">
        <v>356</v>
      </c>
      <c r="N54" s="143" t="s">
        <v>356</v>
      </c>
      <c r="O54" s="143" t="s">
        <v>356</v>
      </c>
      <c r="P54" s="143" t="s">
        <v>356</v>
      </c>
      <c r="Q54" s="122">
        <v>79.14</v>
      </c>
      <c r="R54" s="122">
        <v>74.63</v>
      </c>
      <c r="S54" s="122">
        <v>68.849999999999994</v>
      </c>
      <c r="T54" s="122">
        <v>66.97</v>
      </c>
      <c r="U54" s="122">
        <v>63.96</v>
      </c>
      <c r="V54" s="122">
        <v>61.24</v>
      </c>
      <c r="W54" s="122">
        <v>61.87</v>
      </c>
      <c r="X54" s="30">
        <v>63.66</v>
      </c>
      <c r="Z54" s="63" t="s">
        <v>979</v>
      </c>
      <c r="AA54" s="143" t="s">
        <v>356</v>
      </c>
      <c r="AB54" s="143" t="s">
        <v>356</v>
      </c>
      <c r="AC54" s="143" t="s">
        <v>356</v>
      </c>
      <c r="AD54" s="143" t="s">
        <v>356</v>
      </c>
      <c r="AE54" s="143" t="s">
        <v>356</v>
      </c>
      <c r="AF54" s="143" t="s">
        <v>356</v>
      </c>
      <c r="AG54" s="143" t="s">
        <v>356</v>
      </c>
      <c r="AH54" s="143" t="s">
        <v>356</v>
      </c>
      <c r="AI54" s="143" t="s">
        <v>356</v>
      </c>
      <c r="AJ54" s="143" t="s">
        <v>356</v>
      </c>
      <c r="AK54" s="143" t="s">
        <v>356</v>
      </c>
      <c r="AL54" s="143" t="s">
        <v>356</v>
      </c>
      <c r="AM54" s="143" t="s">
        <v>356</v>
      </c>
      <c r="AN54" s="143" t="s">
        <v>356</v>
      </c>
      <c r="AO54" s="122">
        <v>25.66</v>
      </c>
      <c r="AP54" s="122">
        <v>24.25</v>
      </c>
      <c r="AQ54" s="122">
        <v>22.76</v>
      </c>
      <c r="AR54" s="122">
        <v>21.97</v>
      </c>
      <c r="AS54" s="143" t="s">
        <v>356</v>
      </c>
      <c r="AT54" s="143" t="s">
        <v>356</v>
      </c>
      <c r="AU54" s="143" t="s">
        <v>356</v>
      </c>
      <c r="AV54" s="143" t="s">
        <v>356</v>
      </c>
    </row>
    <row r="55" spans="2:48" x14ac:dyDescent="0.2">
      <c r="B55" s="63" t="s">
        <v>980</v>
      </c>
      <c r="C55" s="143" t="s">
        <v>356</v>
      </c>
      <c r="D55" s="143" t="s">
        <v>356</v>
      </c>
      <c r="E55" s="143" t="s">
        <v>356</v>
      </c>
      <c r="F55" s="143" t="s">
        <v>356</v>
      </c>
      <c r="G55" s="143" t="s">
        <v>356</v>
      </c>
      <c r="H55" s="143" t="s">
        <v>356</v>
      </c>
      <c r="I55" s="143" t="s">
        <v>356</v>
      </c>
      <c r="J55" s="143" t="s">
        <v>356</v>
      </c>
      <c r="K55" s="143" t="s">
        <v>356</v>
      </c>
      <c r="L55" s="143" t="s">
        <v>356</v>
      </c>
      <c r="M55" s="143" t="s">
        <v>356</v>
      </c>
      <c r="N55" s="143" t="s">
        <v>356</v>
      </c>
      <c r="O55" s="143" t="s">
        <v>356</v>
      </c>
      <c r="P55" s="143" t="s">
        <v>356</v>
      </c>
      <c r="Q55" s="122">
        <v>119.6</v>
      </c>
      <c r="R55" s="122">
        <v>113.46</v>
      </c>
      <c r="S55" s="122">
        <v>105.75</v>
      </c>
      <c r="T55" s="122">
        <v>105.57</v>
      </c>
      <c r="U55" s="122">
        <v>101.29</v>
      </c>
      <c r="V55" s="122">
        <v>97.83</v>
      </c>
      <c r="W55" s="122">
        <v>96.35</v>
      </c>
      <c r="X55" s="30">
        <v>98.53</v>
      </c>
      <c r="Z55" s="63" t="s">
        <v>980</v>
      </c>
      <c r="AA55" s="143" t="s">
        <v>356</v>
      </c>
      <c r="AB55" s="143" t="s">
        <v>356</v>
      </c>
      <c r="AC55" s="143" t="s">
        <v>356</v>
      </c>
      <c r="AD55" s="143" t="s">
        <v>356</v>
      </c>
      <c r="AE55" s="143" t="s">
        <v>356</v>
      </c>
      <c r="AF55" s="143" t="s">
        <v>356</v>
      </c>
      <c r="AG55" s="143" t="s">
        <v>356</v>
      </c>
      <c r="AH55" s="143" t="s">
        <v>356</v>
      </c>
      <c r="AI55" s="143" t="s">
        <v>356</v>
      </c>
      <c r="AJ55" s="143" t="s">
        <v>356</v>
      </c>
      <c r="AK55" s="143" t="s">
        <v>356</v>
      </c>
      <c r="AL55" s="143" t="s">
        <v>356</v>
      </c>
      <c r="AM55" s="143" t="s">
        <v>356</v>
      </c>
      <c r="AN55" s="143" t="s">
        <v>356</v>
      </c>
      <c r="AO55" s="122">
        <v>37.69</v>
      </c>
      <c r="AP55" s="122">
        <v>36.950000000000003</v>
      </c>
      <c r="AQ55" s="122">
        <v>35.82</v>
      </c>
      <c r="AR55" s="122">
        <v>35.67</v>
      </c>
      <c r="AS55" s="143" t="s">
        <v>356</v>
      </c>
      <c r="AT55" s="143" t="s">
        <v>356</v>
      </c>
      <c r="AU55" s="143" t="s">
        <v>356</v>
      </c>
      <c r="AV55" s="143" t="s">
        <v>356</v>
      </c>
    </row>
    <row r="56" spans="2:48" x14ac:dyDescent="0.2">
      <c r="B56" s="63" t="s">
        <v>981</v>
      </c>
      <c r="C56" s="143" t="s">
        <v>356</v>
      </c>
      <c r="D56" s="143" t="s">
        <v>356</v>
      </c>
      <c r="E56" s="143" t="s">
        <v>356</v>
      </c>
      <c r="F56" s="143" t="s">
        <v>356</v>
      </c>
      <c r="G56" s="143" t="s">
        <v>356</v>
      </c>
      <c r="H56" s="143" t="s">
        <v>356</v>
      </c>
      <c r="I56" s="143" t="s">
        <v>356</v>
      </c>
      <c r="J56" s="143" t="s">
        <v>356</v>
      </c>
      <c r="K56" s="143" t="s">
        <v>356</v>
      </c>
      <c r="L56" s="143" t="s">
        <v>356</v>
      </c>
      <c r="M56" s="143" t="s">
        <v>356</v>
      </c>
      <c r="N56" s="143" t="s">
        <v>356</v>
      </c>
      <c r="O56" s="143" t="s">
        <v>356</v>
      </c>
      <c r="P56" s="143" t="s">
        <v>356</v>
      </c>
      <c r="Q56" s="122">
        <v>75.150000000000006</v>
      </c>
      <c r="R56" s="122">
        <v>69.66</v>
      </c>
      <c r="S56" s="122">
        <v>64.5</v>
      </c>
      <c r="T56" s="122">
        <v>62.29</v>
      </c>
      <c r="U56" s="122">
        <v>59.55</v>
      </c>
      <c r="V56" s="122">
        <v>60.43</v>
      </c>
      <c r="W56" s="122">
        <v>61.87</v>
      </c>
      <c r="X56" s="30">
        <v>66.06</v>
      </c>
      <c r="Z56" s="63" t="s">
        <v>981</v>
      </c>
      <c r="AA56" s="143" t="s">
        <v>356</v>
      </c>
      <c r="AB56" s="143" t="s">
        <v>356</v>
      </c>
      <c r="AC56" s="143" t="s">
        <v>356</v>
      </c>
      <c r="AD56" s="143" t="s">
        <v>356</v>
      </c>
      <c r="AE56" s="143" t="s">
        <v>356</v>
      </c>
      <c r="AF56" s="143" t="s">
        <v>356</v>
      </c>
      <c r="AG56" s="143" t="s">
        <v>356</v>
      </c>
      <c r="AH56" s="143" t="s">
        <v>356</v>
      </c>
      <c r="AI56" s="143" t="s">
        <v>356</v>
      </c>
      <c r="AJ56" s="143" t="s">
        <v>356</v>
      </c>
      <c r="AK56" s="143" t="s">
        <v>356</v>
      </c>
      <c r="AL56" s="143" t="s">
        <v>356</v>
      </c>
      <c r="AM56" s="143" t="s">
        <v>356</v>
      </c>
      <c r="AN56" s="143" t="s">
        <v>356</v>
      </c>
      <c r="AO56" s="122">
        <v>23.21</v>
      </c>
      <c r="AP56" s="122">
        <v>22.66</v>
      </c>
      <c r="AQ56" s="122">
        <v>21.84</v>
      </c>
      <c r="AR56" s="122">
        <v>20.99</v>
      </c>
      <c r="AS56" s="143" t="s">
        <v>356</v>
      </c>
      <c r="AT56" s="143" t="s">
        <v>356</v>
      </c>
      <c r="AU56" s="143" t="s">
        <v>356</v>
      </c>
      <c r="AV56" s="143" t="s">
        <v>356</v>
      </c>
    </row>
    <row r="57" spans="2:48" x14ac:dyDescent="0.2">
      <c r="B57" s="63" t="s">
        <v>982</v>
      </c>
      <c r="C57" s="143" t="s">
        <v>356</v>
      </c>
      <c r="D57" s="143" t="s">
        <v>356</v>
      </c>
      <c r="E57" s="143" t="s">
        <v>356</v>
      </c>
      <c r="F57" s="143" t="s">
        <v>356</v>
      </c>
      <c r="G57" s="143" t="s">
        <v>356</v>
      </c>
      <c r="H57" s="143" t="s">
        <v>356</v>
      </c>
      <c r="I57" s="143" t="s">
        <v>356</v>
      </c>
      <c r="J57" s="143" t="s">
        <v>356</v>
      </c>
      <c r="K57" s="143" t="s">
        <v>356</v>
      </c>
      <c r="L57" s="143" t="s">
        <v>356</v>
      </c>
      <c r="M57" s="143" t="s">
        <v>356</v>
      </c>
      <c r="N57" s="143" t="s">
        <v>356</v>
      </c>
      <c r="O57" s="143" t="s">
        <v>356</v>
      </c>
      <c r="P57" s="143" t="s">
        <v>356</v>
      </c>
      <c r="Q57" s="122">
        <v>122.4</v>
      </c>
      <c r="R57" s="122">
        <v>120.48</v>
      </c>
      <c r="S57" s="122">
        <v>93.28</v>
      </c>
      <c r="T57" s="122">
        <v>91.63</v>
      </c>
      <c r="U57" s="122">
        <v>89.98</v>
      </c>
      <c r="V57" s="122">
        <v>90.39</v>
      </c>
      <c r="W57" s="122">
        <v>90.4</v>
      </c>
      <c r="X57" s="30">
        <v>93.28</v>
      </c>
      <c r="Z57" s="63" t="s">
        <v>982</v>
      </c>
      <c r="AA57" s="143" t="s">
        <v>356</v>
      </c>
      <c r="AB57" s="143" t="s">
        <v>356</v>
      </c>
      <c r="AC57" s="143" t="s">
        <v>356</v>
      </c>
      <c r="AD57" s="143" t="s">
        <v>356</v>
      </c>
      <c r="AE57" s="143" t="s">
        <v>356</v>
      </c>
      <c r="AF57" s="143" t="s">
        <v>356</v>
      </c>
      <c r="AG57" s="143" t="s">
        <v>356</v>
      </c>
      <c r="AH57" s="143" t="s">
        <v>356</v>
      </c>
      <c r="AI57" s="143" t="s">
        <v>356</v>
      </c>
      <c r="AJ57" s="143" t="s">
        <v>356</v>
      </c>
      <c r="AK57" s="143" t="s">
        <v>356</v>
      </c>
      <c r="AL57" s="143" t="s">
        <v>356</v>
      </c>
      <c r="AM57" s="143" t="s">
        <v>356</v>
      </c>
      <c r="AN57" s="143" t="s">
        <v>356</v>
      </c>
      <c r="AO57" s="122">
        <v>33.520000000000003</v>
      </c>
      <c r="AP57" s="122">
        <v>34.56</v>
      </c>
      <c r="AQ57" s="122">
        <v>27.91</v>
      </c>
      <c r="AR57" s="122">
        <v>26.32</v>
      </c>
      <c r="AS57" s="143" t="s">
        <v>356</v>
      </c>
      <c r="AT57" s="143" t="s">
        <v>356</v>
      </c>
      <c r="AU57" s="143" t="s">
        <v>356</v>
      </c>
      <c r="AV57" s="143" t="s">
        <v>356</v>
      </c>
    </row>
    <row r="58" spans="2:48" x14ac:dyDescent="0.2">
      <c r="B58" s="63" t="s">
        <v>983</v>
      </c>
      <c r="C58" s="143" t="s">
        <v>356</v>
      </c>
      <c r="D58" s="143" t="s">
        <v>356</v>
      </c>
      <c r="E58" s="143" t="s">
        <v>356</v>
      </c>
      <c r="F58" s="143" t="s">
        <v>356</v>
      </c>
      <c r="G58" s="143" t="s">
        <v>356</v>
      </c>
      <c r="H58" s="143" t="s">
        <v>356</v>
      </c>
      <c r="I58" s="143" t="s">
        <v>356</v>
      </c>
      <c r="J58" s="143" t="s">
        <v>356</v>
      </c>
      <c r="K58" s="143" t="s">
        <v>356</v>
      </c>
      <c r="L58" s="143" t="s">
        <v>356</v>
      </c>
      <c r="M58" s="143" t="s">
        <v>356</v>
      </c>
      <c r="N58" s="143" t="s">
        <v>356</v>
      </c>
      <c r="O58" s="143" t="s">
        <v>356</v>
      </c>
      <c r="P58" s="143" t="s">
        <v>356</v>
      </c>
      <c r="Q58" s="122">
        <v>43.06</v>
      </c>
      <c r="R58" s="122">
        <v>43.27</v>
      </c>
      <c r="S58" s="122">
        <v>43.67</v>
      </c>
      <c r="T58" s="122">
        <v>42.68</v>
      </c>
      <c r="U58" s="122">
        <v>41.23</v>
      </c>
      <c r="V58" s="122">
        <v>41.33</v>
      </c>
      <c r="W58" s="122">
        <v>41.17</v>
      </c>
      <c r="X58" s="30">
        <v>43.25</v>
      </c>
      <c r="Z58" s="63" t="s">
        <v>983</v>
      </c>
      <c r="AA58" s="143" t="s">
        <v>356</v>
      </c>
      <c r="AB58" s="143" t="s">
        <v>356</v>
      </c>
      <c r="AC58" s="143" t="s">
        <v>356</v>
      </c>
      <c r="AD58" s="143" t="s">
        <v>356</v>
      </c>
      <c r="AE58" s="143" t="s">
        <v>356</v>
      </c>
      <c r="AF58" s="143" t="s">
        <v>356</v>
      </c>
      <c r="AG58" s="143" t="s">
        <v>356</v>
      </c>
      <c r="AH58" s="143" t="s">
        <v>356</v>
      </c>
      <c r="AI58" s="143" t="s">
        <v>356</v>
      </c>
      <c r="AJ58" s="143" t="s">
        <v>356</v>
      </c>
      <c r="AK58" s="143" t="s">
        <v>356</v>
      </c>
      <c r="AL58" s="143" t="s">
        <v>356</v>
      </c>
      <c r="AM58" s="143" t="s">
        <v>356</v>
      </c>
      <c r="AN58" s="143" t="s">
        <v>356</v>
      </c>
      <c r="AO58" s="122">
        <v>11.62</v>
      </c>
      <c r="AP58" s="122">
        <v>11.75</v>
      </c>
      <c r="AQ58" s="122">
        <v>12.03</v>
      </c>
      <c r="AR58" s="122">
        <v>11.22</v>
      </c>
      <c r="AS58" s="143" t="s">
        <v>356</v>
      </c>
      <c r="AT58" s="143" t="s">
        <v>356</v>
      </c>
      <c r="AU58" s="143" t="s">
        <v>356</v>
      </c>
      <c r="AV58" s="143" t="s">
        <v>356</v>
      </c>
    </row>
    <row r="59" spans="2:48" x14ac:dyDescent="0.2">
      <c r="B59" s="63" t="s">
        <v>984</v>
      </c>
      <c r="C59" s="143" t="s">
        <v>356</v>
      </c>
      <c r="D59" s="143" t="s">
        <v>356</v>
      </c>
      <c r="E59" s="143" t="s">
        <v>356</v>
      </c>
      <c r="F59" s="143" t="s">
        <v>356</v>
      </c>
      <c r="G59" s="143" t="s">
        <v>356</v>
      </c>
      <c r="H59" s="143" t="s">
        <v>356</v>
      </c>
      <c r="I59" s="143" t="s">
        <v>356</v>
      </c>
      <c r="J59" s="143" t="s">
        <v>356</v>
      </c>
      <c r="K59" s="143" t="s">
        <v>356</v>
      </c>
      <c r="L59" s="143" t="s">
        <v>356</v>
      </c>
      <c r="M59" s="143" t="s">
        <v>356</v>
      </c>
      <c r="N59" s="143" t="s">
        <v>356</v>
      </c>
      <c r="O59" s="143" t="s">
        <v>356</v>
      </c>
      <c r="P59" s="143" t="s">
        <v>356</v>
      </c>
      <c r="Q59" s="122">
        <v>211.12</v>
      </c>
      <c r="R59" s="122">
        <v>197.02</v>
      </c>
      <c r="S59" s="122">
        <v>185.75</v>
      </c>
      <c r="T59" s="122">
        <v>185.2</v>
      </c>
      <c r="U59" s="122">
        <v>186.72</v>
      </c>
      <c r="V59" s="122">
        <v>194.95</v>
      </c>
      <c r="W59" s="122">
        <v>208.69</v>
      </c>
      <c r="X59" s="30">
        <v>225.76</v>
      </c>
      <c r="Z59" s="63" t="s">
        <v>984</v>
      </c>
      <c r="AA59" s="143" t="s">
        <v>356</v>
      </c>
      <c r="AB59" s="143" t="s">
        <v>356</v>
      </c>
      <c r="AC59" s="143" t="s">
        <v>356</v>
      </c>
      <c r="AD59" s="143" t="s">
        <v>356</v>
      </c>
      <c r="AE59" s="143" t="s">
        <v>356</v>
      </c>
      <c r="AF59" s="143" t="s">
        <v>356</v>
      </c>
      <c r="AG59" s="143" t="s">
        <v>356</v>
      </c>
      <c r="AH59" s="143" t="s">
        <v>356</v>
      </c>
      <c r="AI59" s="143" t="s">
        <v>356</v>
      </c>
      <c r="AJ59" s="143" t="s">
        <v>356</v>
      </c>
      <c r="AK59" s="143" t="s">
        <v>356</v>
      </c>
      <c r="AL59" s="143" t="s">
        <v>356</v>
      </c>
      <c r="AM59" s="143" t="s">
        <v>356</v>
      </c>
      <c r="AN59" s="143" t="s">
        <v>356</v>
      </c>
      <c r="AO59" s="122">
        <v>64.959999999999994</v>
      </c>
      <c r="AP59" s="122">
        <v>64.03</v>
      </c>
      <c r="AQ59" s="122">
        <v>61.86</v>
      </c>
      <c r="AR59" s="122">
        <v>61.77</v>
      </c>
      <c r="AS59" s="143" t="s">
        <v>356</v>
      </c>
      <c r="AT59" s="143" t="s">
        <v>356</v>
      </c>
      <c r="AU59" s="143" t="s">
        <v>356</v>
      </c>
      <c r="AV59" s="143" t="s">
        <v>356</v>
      </c>
    </row>
    <row r="60" spans="2:48" x14ac:dyDescent="0.2">
      <c r="B60" s="63" t="s">
        <v>985</v>
      </c>
      <c r="C60" s="143" t="s">
        <v>356</v>
      </c>
      <c r="D60" s="143" t="s">
        <v>356</v>
      </c>
      <c r="E60" s="143" t="s">
        <v>356</v>
      </c>
      <c r="F60" s="143" t="s">
        <v>356</v>
      </c>
      <c r="G60" s="143" t="s">
        <v>356</v>
      </c>
      <c r="H60" s="143" t="s">
        <v>356</v>
      </c>
      <c r="I60" s="143" t="s">
        <v>356</v>
      </c>
      <c r="J60" s="143" t="s">
        <v>356</v>
      </c>
      <c r="K60" s="143" t="s">
        <v>356</v>
      </c>
      <c r="L60" s="143" t="s">
        <v>356</v>
      </c>
      <c r="M60" s="143" t="s">
        <v>356</v>
      </c>
      <c r="N60" s="143" t="s">
        <v>356</v>
      </c>
      <c r="O60" s="143" t="s">
        <v>356</v>
      </c>
      <c r="P60" s="143" t="s">
        <v>356</v>
      </c>
      <c r="Q60" s="122">
        <v>154.6</v>
      </c>
      <c r="R60" s="122">
        <v>149.30000000000001</v>
      </c>
      <c r="S60" s="122">
        <v>148.26</v>
      </c>
      <c r="T60" s="122">
        <v>149.91</v>
      </c>
      <c r="U60" s="122">
        <v>147.94</v>
      </c>
      <c r="V60" s="122">
        <v>150.31</v>
      </c>
      <c r="W60" s="122">
        <v>155.85</v>
      </c>
      <c r="X60" s="30">
        <v>161.46</v>
      </c>
      <c r="Z60" s="63" t="s">
        <v>985</v>
      </c>
      <c r="AA60" s="143" t="s">
        <v>356</v>
      </c>
      <c r="AB60" s="143" t="s">
        <v>356</v>
      </c>
      <c r="AC60" s="143" t="s">
        <v>356</v>
      </c>
      <c r="AD60" s="143" t="s">
        <v>356</v>
      </c>
      <c r="AE60" s="143" t="s">
        <v>356</v>
      </c>
      <c r="AF60" s="143" t="s">
        <v>356</v>
      </c>
      <c r="AG60" s="143" t="s">
        <v>356</v>
      </c>
      <c r="AH60" s="143" t="s">
        <v>356</v>
      </c>
      <c r="AI60" s="143" t="s">
        <v>356</v>
      </c>
      <c r="AJ60" s="143" t="s">
        <v>356</v>
      </c>
      <c r="AK60" s="143" t="s">
        <v>356</v>
      </c>
      <c r="AL60" s="143" t="s">
        <v>356</v>
      </c>
      <c r="AM60" s="143" t="s">
        <v>356</v>
      </c>
      <c r="AN60" s="143" t="s">
        <v>356</v>
      </c>
      <c r="AO60" s="122">
        <v>49.98</v>
      </c>
      <c r="AP60" s="122">
        <v>51.06</v>
      </c>
      <c r="AQ60" s="122">
        <v>51.24</v>
      </c>
      <c r="AR60" s="122">
        <v>50.43</v>
      </c>
      <c r="AS60" s="143" t="s">
        <v>356</v>
      </c>
      <c r="AT60" s="143" t="s">
        <v>356</v>
      </c>
      <c r="AU60" s="143" t="s">
        <v>356</v>
      </c>
      <c r="AV60" s="143" t="s">
        <v>356</v>
      </c>
    </row>
    <row r="61" spans="2:48" x14ac:dyDescent="0.2">
      <c r="B61" s="63" t="s">
        <v>986</v>
      </c>
      <c r="C61" s="143" t="s">
        <v>356</v>
      </c>
      <c r="D61" s="143" t="s">
        <v>356</v>
      </c>
      <c r="E61" s="143" t="s">
        <v>356</v>
      </c>
      <c r="F61" s="143" t="s">
        <v>356</v>
      </c>
      <c r="G61" s="143" t="s">
        <v>356</v>
      </c>
      <c r="H61" s="143" t="s">
        <v>356</v>
      </c>
      <c r="I61" s="143" t="s">
        <v>356</v>
      </c>
      <c r="J61" s="143" t="s">
        <v>356</v>
      </c>
      <c r="K61" s="143" t="s">
        <v>356</v>
      </c>
      <c r="L61" s="143" t="s">
        <v>356</v>
      </c>
      <c r="M61" s="143" t="s">
        <v>356</v>
      </c>
      <c r="N61" s="143" t="s">
        <v>356</v>
      </c>
      <c r="O61" s="143" t="s">
        <v>356</v>
      </c>
      <c r="P61" s="143" t="s">
        <v>356</v>
      </c>
      <c r="Q61" s="122">
        <v>249.88</v>
      </c>
      <c r="R61" s="122">
        <v>213.03</v>
      </c>
      <c r="S61" s="122">
        <v>199.71</v>
      </c>
      <c r="T61" s="122">
        <v>192.41</v>
      </c>
      <c r="U61" s="122">
        <v>190.08</v>
      </c>
      <c r="V61" s="122">
        <v>194.2</v>
      </c>
      <c r="W61" s="122">
        <v>202.16</v>
      </c>
      <c r="X61" s="30">
        <v>209.17</v>
      </c>
      <c r="Z61" s="63" t="s">
        <v>986</v>
      </c>
      <c r="AA61" s="143" t="s">
        <v>356</v>
      </c>
      <c r="AB61" s="143" t="s">
        <v>356</v>
      </c>
      <c r="AC61" s="143" t="s">
        <v>356</v>
      </c>
      <c r="AD61" s="143" t="s">
        <v>356</v>
      </c>
      <c r="AE61" s="143" t="s">
        <v>356</v>
      </c>
      <c r="AF61" s="143" t="s">
        <v>356</v>
      </c>
      <c r="AG61" s="143" t="s">
        <v>356</v>
      </c>
      <c r="AH61" s="143" t="s">
        <v>356</v>
      </c>
      <c r="AI61" s="143" t="s">
        <v>356</v>
      </c>
      <c r="AJ61" s="143" t="s">
        <v>356</v>
      </c>
      <c r="AK61" s="143" t="s">
        <v>356</v>
      </c>
      <c r="AL61" s="143" t="s">
        <v>356</v>
      </c>
      <c r="AM61" s="143" t="s">
        <v>356</v>
      </c>
      <c r="AN61" s="143" t="s">
        <v>356</v>
      </c>
      <c r="AO61" s="122">
        <v>76.09</v>
      </c>
      <c r="AP61" s="122">
        <v>68.94</v>
      </c>
      <c r="AQ61" s="122">
        <v>65.260000000000005</v>
      </c>
      <c r="AR61" s="122">
        <v>63.21</v>
      </c>
      <c r="AS61" s="143" t="s">
        <v>356</v>
      </c>
      <c r="AT61" s="143" t="s">
        <v>356</v>
      </c>
      <c r="AU61" s="143" t="s">
        <v>356</v>
      </c>
      <c r="AV61" s="143" t="s">
        <v>356</v>
      </c>
    </row>
    <row r="62" spans="2:48" x14ac:dyDescent="0.2">
      <c r="B62" s="63" t="s">
        <v>987</v>
      </c>
      <c r="C62" s="143" t="s">
        <v>356</v>
      </c>
      <c r="D62" s="143" t="s">
        <v>356</v>
      </c>
      <c r="E62" s="143" t="s">
        <v>356</v>
      </c>
      <c r="F62" s="143" t="s">
        <v>356</v>
      </c>
      <c r="G62" s="143" t="s">
        <v>356</v>
      </c>
      <c r="H62" s="143" t="s">
        <v>356</v>
      </c>
      <c r="I62" s="143" t="s">
        <v>356</v>
      </c>
      <c r="J62" s="143" t="s">
        <v>356</v>
      </c>
      <c r="K62" s="143" t="s">
        <v>356</v>
      </c>
      <c r="L62" s="143" t="s">
        <v>356</v>
      </c>
      <c r="M62" s="143" t="s">
        <v>356</v>
      </c>
      <c r="N62" s="143" t="s">
        <v>356</v>
      </c>
      <c r="O62" s="143" t="s">
        <v>356</v>
      </c>
      <c r="P62" s="143" t="s">
        <v>356</v>
      </c>
      <c r="Q62" s="122">
        <v>115.73</v>
      </c>
      <c r="R62" s="122">
        <v>112.04</v>
      </c>
      <c r="S62" s="122">
        <v>110.82</v>
      </c>
      <c r="T62" s="122">
        <v>112.57</v>
      </c>
      <c r="U62" s="122">
        <v>113.35</v>
      </c>
      <c r="V62" s="122">
        <v>115.48</v>
      </c>
      <c r="W62" s="122">
        <v>121.57</v>
      </c>
      <c r="X62" s="30">
        <v>128.71</v>
      </c>
      <c r="Z62" s="63" t="s">
        <v>987</v>
      </c>
      <c r="AA62" s="143" t="s">
        <v>356</v>
      </c>
      <c r="AB62" s="143" t="s">
        <v>356</v>
      </c>
      <c r="AC62" s="143" t="s">
        <v>356</v>
      </c>
      <c r="AD62" s="143" t="s">
        <v>356</v>
      </c>
      <c r="AE62" s="143" t="s">
        <v>356</v>
      </c>
      <c r="AF62" s="143" t="s">
        <v>356</v>
      </c>
      <c r="AG62" s="143" t="s">
        <v>356</v>
      </c>
      <c r="AH62" s="143" t="s">
        <v>356</v>
      </c>
      <c r="AI62" s="143" t="s">
        <v>356</v>
      </c>
      <c r="AJ62" s="143" t="s">
        <v>356</v>
      </c>
      <c r="AK62" s="143" t="s">
        <v>356</v>
      </c>
      <c r="AL62" s="143" t="s">
        <v>356</v>
      </c>
      <c r="AM62" s="143" t="s">
        <v>356</v>
      </c>
      <c r="AN62" s="143" t="s">
        <v>356</v>
      </c>
      <c r="AO62" s="122">
        <v>36.340000000000003</v>
      </c>
      <c r="AP62" s="122">
        <v>38.19</v>
      </c>
      <c r="AQ62" s="122">
        <v>38.61</v>
      </c>
      <c r="AR62" s="122">
        <v>37.17</v>
      </c>
      <c r="AS62" s="143" t="s">
        <v>356</v>
      </c>
      <c r="AT62" s="143" t="s">
        <v>356</v>
      </c>
      <c r="AU62" s="143" t="s">
        <v>356</v>
      </c>
      <c r="AV62" s="143" t="s">
        <v>356</v>
      </c>
    </row>
    <row r="63" spans="2:48" x14ac:dyDescent="0.2">
      <c r="B63" s="63" t="s">
        <v>988</v>
      </c>
      <c r="C63" s="143" t="s">
        <v>356</v>
      </c>
      <c r="D63" s="143" t="s">
        <v>356</v>
      </c>
      <c r="E63" s="143" t="s">
        <v>356</v>
      </c>
      <c r="F63" s="143" t="s">
        <v>356</v>
      </c>
      <c r="G63" s="143" t="s">
        <v>356</v>
      </c>
      <c r="H63" s="143" t="s">
        <v>356</v>
      </c>
      <c r="I63" s="143" t="s">
        <v>356</v>
      </c>
      <c r="J63" s="143" t="s">
        <v>356</v>
      </c>
      <c r="K63" s="143" t="s">
        <v>356</v>
      </c>
      <c r="L63" s="143" t="s">
        <v>356</v>
      </c>
      <c r="M63" s="143" t="s">
        <v>356</v>
      </c>
      <c r="N63" s="143" t="s">
        <v>356</v>
      </c>
      <c r="O63" s="143" t="s">
        <v>356</v>
      </c>
      <c r="P63" s="143" t="s">
        <v>356</v>
      </c>
      <c r="Q63" s="122">
        <v>200.96</v>
      </c>
      <c r="R63" s="122">
        <v>194.55</v>
      </c>
      <c r="S63" s="122">
        <v>175.44</v>
      </c>
      <c r="T63" s="122">
        <v>175.01</v>
      </c>
      <c r="U63" s="122">
        <v>176.4</v>
      </c>
      <c r="V63" s="122">
        <v>180.28</v>
      </c>
      <c r="W63" s="122">
        <v>191.04</v>
      </c>
      <c r="X63" s="30">
        <v>206.99</v>
      </c>
      <c r="Z63" s="63" t="s">
        <v>988</v>
      </c>
      <c r="AA63" s="143" t="s">
        <v>356</v>
      </c>
      <c r="AB63" s="143" t="s">
        <v>356</v>
      </c>
      <c r="AC63" s="143" t="s">
        <v>356</v>
      </c>
      <c r="AD63" s="143" t="s">
        <v>356</v>
      </c>
      <c r="AE63" s="143" t="s">
        <v>356</v>
      </c>
      <c r="AF63" s="143" t="s">
        <v>356</v>
      </c>
      <c r="AG63" s="143" t="s">
        <v>356</v>
      </c>
      <c r="AH63" s="143" t="s">
        <v>356</v>
      </c>
      <c r="AI63" s="143" t="s">
        <v>356</v>
      </c>
      <c r="AJ63" s="143" t="s">
        <v>356</v>
      </c>
      <c r="AK63" s="143" t="s">
        <v>356</v>
      </c>
      <c r="AL63" s="143" t="s">
        <v>356</v>
      </c>
      <c r="AM63" s="143" t="s">
        <v>356</v>
      </c>
      <c r="AN63" s="143" t="s">
        <v>356</v>
      </c>
      <c r="AO63" s="122">
        <v>67.56</v>
      </c>
      <c r="AP63" s="122">
        <v>65.59</v>
      </c>
      <c r="AQ63" s="122">
        <v>61.08</v>
      </c>
      <c r="AR63" s="122">
        <v>59.47</v>
      </c>
      <c r="AS63" s="143" t="s">
        <v>356</v>
      </c>
      <c r="AT63" s="143" t="s">
        <v>356</v>
      </c>
      <c r="AU63" s="143" t="s">
        <v>356</v>
      </c>
      <c r="AV63" s="143" t="s">
        <v>356</v>
      </c>
    </row>
    <row r="64" spans="2:48" x14ac:dyDescent="0.2">
      <c r="B64" s="63" t="s">
        <v>989</v>
      </c>
      <c r="C64" s="143" t="s">
        <v>356</v>
      </c>
      <c r="D64" s="143" t="s">
        <v>356</v>
      </c>
      <c r="E64" s="143" t="s">
        <v>356</v>
      </c>
      <c r="F64" s="143" t="s">
        <v>356</v>
      </c>
      <c r="G64" s="143" t="s">
        <v>356</v>
      </c>
      <c r="H64" s="143" t="s">
        <v>356</v>
      </c>
      <c r="I64" s="143" t="s">
        <v>356</v>
      </c>
      <c r="J64" s="143" t="s">
        <v>356</v>
      </c>
      <c r="K64" s="143" t="s">
        <v>356</v>
      </c>
      <c r="L64" s="143" t="s">
        <v>356</v>
      </c>
      <c r="M64" s="143" t="s">
        <v>356</v>
      </c>
      <c r="N64" s="143" t="s">
        <v>356</v>
      </c>
      <c r="O64" s="143" t="s">
        <v>356</v>
      </c>
      <c r="P64" s="143" t="s">
        <v>356</v>
      </c>
      <c r="Q64" s="122">
        <v>345.16</v>
      </c>
      <c r="R64" s="122">
        <v>328.1</v>
      </c>
      <c r="S64" s="122">
        <v>317.98</v>
      </c>
      <c r="T64" s="122">
        <v>314.8</v>
      </c>
      <c r="U64" s="122">
        <v>310.81</v>
      </c>
      <c r="V64" s="122">
        <v>315.91000000000003</v>
      </c>
      <c r="W64" s="122">
        <v>329.36</v>
      </c>
      <c r="X64" s="30">
        <v>345.72</v>
      </c>
      <c r="Z64" s="63" t="s">
        <v>989</v>
      </c>
      <c r="AA64" s="143" t="s">
        <v>356</v>
      </c>
      <c r="AB64" s="143" t="s">
        <v>356</v>
      </c>
      <c r="AC64" s="143" t="s">
        <v>356</v>
      </c>
      <c r="AD64" s="143" t="s">
        <v>356</v>
      </c>
      <c r="AE64" s="143" t="s">
        <v>356</v>
      </c>
      <c r="AF64" s="143" t="s">
        <v>356</v>
      </c>
      <c r="AG64" s="143" t="s">
        <v>356</v>
      </c>
      <c r="AH64" s="143" t="s">
        <v>356</v>
      </c>
      <c r="AI64" s="143" t="s">
        <v>356</v>
      </c>
      <c r="AJ64" s="143" t="s">
        <v>356</v>
      </c>
      <c r="AK64" s="143" t="s">
        <v>356</v>
      </c>
      <c r="AL64" s="143" t="s">
        <v>356</v>
      </c>
      <c r="AM64" s="143" t="s">
        <v>356</v>
      </c>
      <c r="AN64" s="143" t="s">
        <v>356</v>
      </c>
      <c r="AO64" s="122">
        <v>105.78</v>
      </c>
      <c r="AP64" s="122">
        <v>101.7</v>
      </c>
      <c r="AQ64" s="122">
        <v>99.64</v>
      </c>
      <c r="AR64" s="122">
        <v>97.66</v>
      </c>
      <c r="AS64" s="143" t="s">
        <v>356</v>
      </c>
      <c r="AT64" s="143" t="s">
        <v>356</v>
      </c>
      <c r="AU64" s="143" t="s">
        <v>356</v>
      </c>
      <c r="AV64" s="143" t="s">
        <v>356</v>
      </c>
    </row>
    <row r="65" spans="2:50" x14ac:dyDescent="0.2">
      <c r="B65" s="63" t="s">
        <v>990</v>
      </c>
      <c r="C65" s="143" t="s">
        <v>356</v>
      </c>
      <c r="D65" s="143" t="s">
        <v>356</v>
      </c>
      <c r="E65" s="143" t="s">
        <v>356</v>
      </c>
      <c r="F65" s="143" t="s">
        <v>356</v>
      </c>
      <c r="G65" s="143" t="s">
        <v>356</v>
      </c>
      <c r="H65" s="143" t="s">
        <v>356</v>
      </c>
      <c r="I65" s="143" t="s">
        <v>356</v>
      </c>
      <c r="J65" s="143" t="s">
        <v>356</v>
      </c>
      <c r="K65" s="143" t="s">
        <v>356</v>
      </c>
      <c r="L65" s="143" t="s">
        <v>356</v>
      </c>
      <c r="M65" s="143" t="s">
        <v>356</v>
      </c>
      <c r="N65" s="143" t="s">
        <v>356</v>
      </c>
      <c r="O65" s="143" t="s">
        <v>356</v>
      </c>
      <c r="P65" s="143" t="s">
        <v>356</v>
      </c>
      <c r="Q65" s="122">
        <v>467.98</v>
      </c>
      <c r="R65" s="122">
        <v>453.79</v>
      </c>
      <c r="S65" s="122">
        <v>385.05</v>
      </c>
      <c r="T65" s="122">
        <v>399.36</v>
      </c>
      <c r="U65" s="122">
        <v>404.81</v>
      </c>
      <c r="V65" s="122">
        <v>415.83</v>
      </c>
      <c r="W65" s="122">
        <v>429.16</v>
      </c>
      <c r="X65" s="30">
        <v>451.88</v>
      </c>
      <c r="Z65" s="63" t="s">
        <v>990</v>
      </c>
      <c r="AA65" s="143" t="s">
        <v>356</v>
      </c>
      <c r="AB65" s="143" t="s">
        <v>356</v>
      </c>
      <c r="AC65" s="143" t="s">
        <v>356</v>
      </c>
      <c r="AD65" s="143" t="s">
        <v>356</v>
      </c>
      <c r="AE65" s="143" t="s">
        <v>356</v>
      </c>
      <c r="AF65" s="143" t="s">
        <v>356</v>
      </c>
      <c r="AG65" s="143" t="s">
        <v>356</v>
      </c>
      <c r="AH65" s="143" t="s">
        <v>356</v>
      </c>
      <c r="AI65" s="143" t="s">
        <v>356</v>
      </c>
      <c r="AJ65" s="143" t="s">
        <v>356</v>
      </c>
      <c r="AK65" s="143" t="s">
        <v>356</v>
      </c>
      <c r="AL65" s="143" t="s">
        <v>356</v>
      </c>
      <c r="AM65" s="143" t="s">
        <v>356</v>
      </c>
      <c r="AN65" s="143" t="s">
        <v>356</v>
      </c>
      <c r="AO65" s="122">
        <v>161.62</v>
      </c>
      <c r="AP65" s="122">
        <v>158.16</v>
      </c>
      <c r="AQ65" s="122">
        <v>137.71</v>
      </c>
      <c r="AR65" s="122">
        <v>138.4</v>
      </c>
      <c r="AS65" s="143" t="s">
        <v>356</v>
      </c>
      <c r="AT65" s="143" t="s">
        <v>356</v>
      </c>
      <c r="AU65" s="143" t="s">
        <v>356</v>
      </c>
      <c r="AV65" s="143" t="s">
        <v>356</v>
      </c>
    </row>
    <row r="66" spans="2:50" x14ac:dyDescent="0.2">
      <c r="B66" s="63" t="s">
        <v>991</v>
      </c>
      <c r="C66" s="143" t="s">
        <v>356</v>
      </c>
      <c r="D66" s="143" t="s">
        <v>356</v>
      </c>
      <c r="E66" s="143" t="s">
        <v>356</v>
      </c>
      <c r="F66" s="143" t="s">
        <v>356</v>
      </c>
      <c r="G66" s="143" t="s">
        <v>356</v>
      </c>
      <c r="H66" s="143" t="s">
        <v>356</v>
      </c>
      <c r="I66" s="143" t="s">
        <v>356</v>
      </c>
      <c r="J66" s="143" t="s">
        <v>356</v>
      </c>
      <c r="K66" s="143" t="s">
        <v>356</v>
      </c>
      <c r="L66" s="143" t="s">
        <v>356</v>
      </c>
      <c r="M66" s="143" t="s">
        <v>356</v>
      </c>
      <c r="N66" s="143" t="s">
        <v>356</v>
      </c>
      <c r="O66" s="143" t="s">
        <v>356</v>
      </c>
      <c r="P66" s="143" t="s">
        <v>356</v>
      </c>
      <c r="Q66" s="122">
        <v>204.07</v>
      </c>
      <c r="R66" s="122">
        <v>157.77000000000001</v>
      </c>
      <c r="S66" s="122">
        <v>148.37</v>
      </c>
      <c r="T66" s="122">
        <v>137.59</v>
      </c>
      <c r="U66" s="122">
        <v>136.53</v>
      </c>
      <c r="V66" s="122">
        <v>141.49</v>
      </c>
      <c r="W66" s="122">
        <v>148.71</v>
      </c>
      <c r="X66" s="30">
        <v>158.78</v>
      </c>
      <c r="Z66" s="63" t="s">
        <v>991</v>
      </c>
      <c r="AA66" s="143" t="s">
        <v>356</v>
      </c>
      <c r="AB66" s="143" t="s">
        <v>356</v>
      </c>
      <c r="AC66" s="143" t="s">
        <v>356</v>
      </c>
      <c r="AD66" s="143" t="s">
        <v>356</v>
      </c>
      <c r="AE66" s="143" t="s">
        <v>356</v>
      </c>
      <c r="AF66" s="143" t="s">
        <v>356</v>
      </c>
      <c r="AG66" s="143" t="s">
        <v>356</v>
      </c>
      <c r="AH66" s="143" t="s">
        <v>356</v>
      </c>
      <c r="AI66" s="143" t="s">
        <v>356</v>
      </c>
      <c r="AJ66" s="143" t="s">
        <v>356</v>
      </c>
      <c r="AK66" s="143" t="s">
        <v>356</v>
      </c>
      <c r="AL66" s="143" t="s">
        <v>356</v>
      </c>
      <c r="AM66" s="143" t="s">
        <v>356</v>
      </c>
      <c r="AN66" s="143" t="s">
        <v>356</v>
      </c>
      <c r="AO66" s="122">
        <v>61.92</v>
      </c>
      <c r="AP66" s="122">
        <v>51.09</v>
      </c>
      <c r="AQ66" s="122">
        <v>48.78</v>
      </c>
      <c r="AR66" s="122">
        <v>45.43</v>
      </c>
      <c r="AS66" s="143" t="s">
        <v>356</v>
      </c>
      <c r="AT66" s="143" t="s">
        <v>356</v>
      </c>
      <c r="AU66" s="143" t="s">
        <v>356</v>
      </c>
      <c r="AV66" s="143" t="s">
        <v>356</v>
      </c>
    </row>
    <row r="67" spans="2:50" x14ac:dyDescent="0.2">
      <c r="B67" s="63" t="s">
        <v>992</v>
      </c>
      <c r="C67" s="143" t="s">
        <v>356</v>
      </c>
      <c r="D67" s="143" t="s">
        <v>356</v>
      </c>
      <c r="E67" s="143" t="s">
        <v>356</v>
      </c>
      <c r="F67" s="143" t="s">
        <v>356</v>
      </c>
      <c r="G67" s="143" t="s">
        <v>356</v>
      </c>
      <c r="H67" s="143" t="s">
        <v>356</v>
      </c>
      <c r="I67" s="143" t="s">
        <v>356</v>
      </c>
      <c r="J67" s="143" t="s">
        <v>356</v>
      </c>
      <c r="K67" s="143" t="s">
        <v>356</v>
      </c>
      <c r="L67" s="143" t="s">
        <v>356</v>
      </c>
      <c r="M67" s="143" t="s">
        <v>356</v>
      </c>
      <c r="N67" s="143" t="s">
        <v>356</v>
      </c>
      <c r="O67" s="143" t="s">
        <v>356</v>
      </c>
      <c r="P67" s="143" t="s">
        <v>356</v>
      </c>
      <c r="Q67" s="122">
        <v>216.34</v>
      </c>
      <c r="R67" s="122">
        <v>211.11</v>
      </c>
      <c r="S67" s="122">
        <v>214.28</v>
      </c>
      <c r="T67" s="122">
        <v>220.63</v>
      </c>
      <c r="U67" s="122">
        <v>222.41</v>
      </c>
      <c r="V67" s="122">
        <v>225.05</v>
      </c>
      <c r="W67" s="122">
        <v>229.63</v>
      </c>
      <c r="X67" s="30">
        <v>240.46</v>
      </c>
      <c r="Z67" s="63" t="s">
        <v>992</v>
      </c>
      <c r="AA67" s="143" t="s">
        <v>356</v>
      </c>
      <c r="AB67" s="143" t="s">
        <v>356</v>
      </c>
      <c r="AC67" s="143" t="s">
        <v>356</v>
      </c>
      <c r="AD67" s="143" t="s">
        <v>356</v>
      </c>
      <c r="AE67" s="143" t="s">
        <v>356</v>
      </c>
      <c r="AF67" s="143" t="s">
        <v>356</v>
      </c>
      <c r="AG67" s="143" t="s">
        <v>356</v>
      </c>
      <c r="AH67" s="143" t="s">
        <v>356</v>
      </c>
      <c r="AI67" s="143" t="s">
        <v>356</v>
      </c>
      <c r="AJ67" s="143" t="s">
        <v>356</v>
      </c>
      <c r="AK67" s="143" t="s">
        <v>356</v>
      </c>
      <c r="AL67" s="143" t="s">
        <v>356</v>
      </c>
      <c r="AM67" s="143" t="s">
        <v>356</v>
      </c>
      <c r="AN67" s="143" t="s">
        <v>356</v>
      </c>
      <c r="AO67" s="122">
        <v>73.489999999999995</v>
      </c>
      <c r="AP67" s="122">
        <v>74.25</v>
      </c>
      <c r="AQ67" s="122">
        <v>76.650000000000006</v>
      </c>
      <c r="AR67" s="122">
        <v>74.540000000000006</v>
      </c>
      <c r="AS67" s="143" t="s">
        <v>356</v>
      </c>
      <c r="AT67" s="143" t="s">
        <v>356</v>
      </c>
      <c r="AU67" s="143" t="s">
        <v>356</v>
      </c>
      <c r="AV67" s="143" t="s">
        <v>356</v>
      </c>
    </row>
    <row r="68" spans="2:50" x14ac:dyDescent="0.2">
      <c r="B68" s="63" t="s">
        <v>993</v>
      </c>
      <c r="C68" s="143" t="s">
        <v>356</v>
      </c>
      <c r="D68" s="143" t="s">
        <v>356</v>
      </c>
      <c r="E68" s="143" t="s">
        <v>356</v>
      </c>
      <c r="F68" s="143" t="s">
        <v>356</v>
      </c>
      <c r="G68" s="143" t="s">
        <v>356</v>
      </c>
      <c r="H68" s="143" t="s">
        <v>356</v>
      </c>
      <c r="I68" s="143" t="s">
        <v>356</v>
      </c>
      <c r="J68" s="143" t="s">
        <v>356</v>
      </c>
      <c r="K68" s="143" t="s">
        <v>356</v>
      </c>
      <c r="L68" s="143" t="s">
        <v>356</v>
      </c>
      <c r="M68" s="143" t="s">
        <v>356</v>
      </c>
      <c r="N68" s="143" t="s">
        <v>356</v>
      </c>
      <c r="O68" s="143" t="s">
        <v>356</v>
      </c>
      <c r="P68" s="143" t="s">
        <v>356</v>
      </c>
      <c r="Q68" s="122">
        <v>479.06</v>
      </c>
      <c r="R68" s="122">
        <v>442.47</v>
      </c>
      <c r="S68" s="122">
        <v>404.79</v>
      </c>
      <c r="T68" s="122">
        <v>376.75</v>
      </c>
      <c r="U68" s="122">
        <v>355.32</v>
      </c>
      <c r="V68" s="122">
        <v>347.84</v>
      </c>
      <c r="W68" s="122">
        <v>356.1</v>
      </c>
      <c r="X68" s="30">
        <v>372.47</v>
      </c>
      <c r="Z68" s="63" t="s">
        <v>993</v>
      </c>
      <c r="AA68" s="143" t="s">
        <v>356</v>
      </c>
      <c r="AB68" s="143" t="s">
        <v>356</v>
      </c>
      <c r="AC68" s="143" t="s">
        <v>356</v>
      </c>
      <c r="AD68" s="143" t="s">
        <v>356</v>
      </c>
      <c r="AE68" s="143" t="s">
        <v>356</v>
      </c>
      <c r="AF68" s="143" t="s">
        <v>356</v>
      </c>
      <c r="AG68" s="143" t="s">
        <v>356</v>
      </c>
      <c r="AH68" s="143" t="s">
        <v>356</v>
      </c>
      <c r="AI68" s="143" t="s">
        <v>356</v>
      </c>
      <c r="AJ68" s="143" t="s">
        <v>356</v>
      </c>
      <c r="AK68" s="143" t="s">
        <v>356</v>
      </c>
      <c r="AL68" s="143" t="s">
        <v>356</v>
      </c>
      <c r="AM68" s="143" t="s">
        <v>356</v>
      </c>
      <c r="AN68" s="143" t="s">
        <v>356</v>
      </c>
      <c r="AO68" s="122">
        <v>154.09</v>
      </c>
      <c r="AP68" s="122">
        <v>140.25</v>
      </c>
      <c r="AQ68" s="122">
        <v>129.99</v>
      </c>
      <c r="AR68" s="122">
        <v>119.56</v>
      </c>
      <c r="AS68" s="143" t="s">
        <v>356</v>
      </c>
      <c r="AT68" s="143" t="s">
        <v>356</v>
      </c>
      <c r="AU68" s="143" t="s">
        <v>356</v>
      </c>
      <c r="AV68" s="143" t="s">
        <v>356</v>
      </c>
    </row>
    <row r="69" spans="2:50" x14ac:dyDescent="0.2">
      <c r="B69" s="63" t="s">
        <v>994</v>
      </c>
      <c r="C69" s="143" t="s">
        <v>356</v>
      </c>
      <c r="D69" s="143" t="s">
        <v>356</v>
      </c>
      <c r="E69" s="143" t="s">
        <v>356</v>
      </c>
      <c r="F69" s="143" t="s">
        <v>356</v>
      </c>
      <c r="G69" s="143" t="s">
        <v>356</v>
      </c>
      <c r="H69" s="143" t="s">
        <v>356</v>
      </c>
      <c r="I69" s="143" t="s">
        <v>356</v>
      </c>
      <c r="J69" s="143" t="s">
        <v>356</v>
      </c>
      <c r="K69" s="143" t="s">
        <v>356</v>
      </c>
      <c r="L69" s="143" t="s">
        <v>356</v>
      </c>
      <c r="M69" s="143" t="s">
        <v>356</v>
      </c>
      <c r="N69" s="143" t="s">
        <v>356</v>
      </c>
      <c r="O69" s="143" t="s">
        <v>356</v>
      </c>
      <c r="P69" s="143" t="s">
        <v>356</v>
      </c>
      <c r="Q69" s="122">
        <v>200.83</v>
      </c>
      <c r="R69" s="122">
        <v>196.62</v>
      </c>
      <c r="S69" s="122">
        <v>195.08</v>
      </c>
      <c r="T69" s="122">
        <v>195.08</v>
      </c>
      <c r="U69" s="122">
        <v>196.31</v>
      </c>
      <c r="V69" s="122">
        <v>198.75</v>
      </c>
      <c r="W69" s="122">
        <v>203.46</v>
      </c>
      <c r="X69" s="30">
        <v>212.64</v>
      </c>
      <c r="Z69" s="63" t="s">
        <v>994</v>
      </c>
      <c r="AA69" s="143" t="s">
        <v>356</v>
      </c>
      <c r="AB69" s="143" t="s">
        <v>356</v>
      </c>
      <c r="AC69" s="143" t="s">
        <v>356</v>
      </c>
      <c r="AD69" s="143" t="s">
        <v>356</v>
      </c>
      <c r="AE69" s="143" t="s">
        <v>356</v>
      </c>
      <c r="AF69" s="143" t="s">
        <v>356</v>
      </c>
      <c r="AG69" s="143" t="s">
        <v>356</v>
      </c>
      <c r="AH69" s="143" t="s">
        <v>356</v>
      </c>
      <c r="AI69" s="143" t="s">
        <v>356</v>
      </c>
      <c r="AJ69" s="143" t="s">
        <v>356</v>
      </c>
      <c r="AK69" s="143" t="s">
        <v>356</v>
      </c>
      <c r="AL69" s="143" t="s">
        <v>356</v>
      </c>
      <c r="AM69" s="143" t="s">
        <v>356</v>
      </c>
      <c r="AN69" s="143" t="s">
        <v>356</v>
      </c>
      <c r="AO69" s="122">
        <v>68.86</v>
      </c>
      <c r="AP69" s="122">
        <v>66.87</v>
      </c>
      <c r="AQ69" s="122">
        <v>68.86</v>
      </c>
      <c r="AR69" s="122">
        <v>66.44</v>
      </c>
      <c r="AS69" s="143" t="s">
        <v>356</v>
      </c>
      <c r="AT69" s="143" t="s">
        <v>356</v>
      </c>
      <c r="AU69" s="143" t="s">
        <v>356</v>
      </c>
      <c r="AV69" s="143" t="s">
        <v>356</v>
      </c>
    </row>
    <row r="70" spans="2:50" x14ac:dyDescent="0.2">
      <c r="B70" s="63" t="s">
        <v>995</v>
      </c>
      <c r="C70" s="143" t="s">
        <v>356</v>
      </c>
      <c r="D70" s="143" t="s">
        <v>356</v>
      </c>
      <c r="E70" s="143" t="s">
        <v>356</v>
      </c>
      <c r="F70" s="143" t="s">
        <v>356</v>
      </c>
      <c r="G70" s="143" t="s">
        <v>356</v>
      </c>
      <c r="H70" s="143" t="s">
        <v>356</v>
      </c>
      <c r="I70" s="143" t="s">
        <v>356</v>
      </c>
      <c r="J70" s="143" t="s">
        <v>356</v>
      </c>
      <c r="K70" s="143" t="s">
        <v>356</v>
      </c>
      <c r="L70" s="143" t="s">
        <v>356</v>
      </c>
      <c r="M70" s="143" t="s">
        <v>356</v>
      </c>
      <c r="N70" s="143" t="s">
        <v>356</v>
      </c>
      <c r="O70" s="143" t="s">
        <v>356</v>
      </c>
      <c r="P70" s="143" t="s">
        <v>356</v>
      </c>
      <c r="Q70" s="122">
        <v>39.24</v>
      </c>
      <c r="R70" s="122">
        <v>36.47</v>
      </c>
      <c r="S70" s="122">
        <v>34.68</v>
      </c>
      <c r="T70" s="122">
        <v>33.74</v>
      </c>
      <c r="U70" s="122">
        <v>32.89</v>
      </c>
      <c r="V70" s="122">
        <v>32.369999999999997</v>
      </c>
      <c r="W70" s="122">
        <v>33.33</v>
      </c>
      <c r="X70" s="30">
        <v>35.28</v>
      </c>
      <c r="Z70" s="63" t="s">
        <v>995</v>
      </c>
      <c r="AA70" s="143" t="s">
        <v>356</v>
      </c>
      <c r="AB70" s="143" t="s">
        <v>356</v>
      </c>
      <c r="AC70" s="143" t="s">
        <v>356</v>
      </c>
      <c r="AD70" s="143" t="s">
        <v>356</v>
      </c>
      <c r="AE70" s="143" t="s">
        <v>356</v>
      </c>
      <c r="AF70" s="143" t="s">
        <v>356</v>
      </c>
      <c r="AG70" s="143" t="s">
        <v>356</v>
      </c>
      <c r="AH70" s="143" t="s">
        <v>356</v>
      </c>
      <c r="AI70" s="143" t="s">
        <v>356</v>
      </c>
      <c r="AJ70" s="143" t="s">
        <v>356</v>
      </c>
      <c r="AK70" s="143" t="s">
        <v>356</v>
      </c>
      <c r="AL70" s="143" t="s">
        <v>356</v>
      </c>
      <c r="AM70" s="143" t="s">
        <v>356</v>
      </c>
      <c r="AN70" s="143" t="s">
        <v>356</v>
      </c>
      <c r="AO70" s="122">
        <v>12.55</v>
      </c>
      <c r="AP70" s="122">
        <v>11.94</v>
      </c>
      <c r="AQ70" s="122">
        <v>11.7</v>
      </c>
      <c r="AR70" s="122">
        <v>11.12</v>
      </c>
      <c r="AS70" s="143" t="s">
        <v>356</v>
      </c>
      <c r="AT70" s="143" t="s">
        <v>356</v>
      </c>
      <c r="AU70" s="143" t="s">
        <v>356</v>
      </c>
      <c r="AV70" s="143" t="s">
        <v>356</v>
      </c>
    </row>
    <row r="71" spans="2:50" x14ac:dyDescent="0.2">
      <c r="B71" s="63" t="s">
        <v>996</v>
      </c>
      <c r="C71" s="143" t="s">
        <v>356</v>
      </c>
      <c r="D71" s="143" t="s">
        <v>356</v>
      </c>
      <c r="E71" s="143" t="s">
        <v>356</v>
      </c>
      <c r="F71" s="143" t="s">
        <v>356</v>
      </c>
      <c r="G71" s="143" t="s">
        <v>356</v>
      </c>
      <c r="H71" s="143" t="s">
        <v>356</v>
      </c>
      <c r="I71" s="143" t="s">
        <v>356</v>
      </c>
      <c r="J71" s="143" t="s">
        <v>356</v>
      </c>
      <c r="K71" s="143" t="s">
        <v>356</v>
      </c>
      <c r="L71" s="143" t="s">
        <v>356</v>
      </c>
      <c r="M71" s="143" t="s">
        <v>356</v>
      </c>
      <c r="N71" s="143" t="s">
        <v>356</v>
      </c>
      <c r="O71" s="143" t="s">
        <v>356</v>
      </c>
      <c r="P71" s="143" t="s">
        <v>356</v>
      </c>
      <c r="Q71" s="122">
        <v>119.02</v>
      </c>
      <c r="R71" s="122">
        <v>108.73</v>
      </c>
      <c r="S71" s="122">
        <v>101.76</v>
      </c>
      <c r="T71" s="122">
        <v>97.94</v>
      </c>
      <c r="U71" s="122">
        <v>96.04</v>
      </c>
      <c r="V71" s="122">
        <v>96.6</v>
      </c>
      <c r="W71" s="122">
        <v>99.04</v>
      </c>
      <c r="X71" s="30">
        <v>104.56</v>
      </c>
      <c r="Z71" s="63" t="s">
        <v>996</v>
      </c>
      <c r="AA71" s="143" t="s">
        <v>356</v>
      </c>
      <c r="AB71" s="143" t="s">
        <v>356</v>
      </c>
      <c r="AC71" s="143" t="s">
        <v>356</v>
      </c>
      <c r="AD71" s="143" t="s">
        <v>356</v>
      </c>
      <c r="AE71" s="143" t="s">
        <v>356</v>
      </c>
      <c r="AF71" s="143" t="s">
        <v>356</v>
      </c>
      <c r="AG71" s="143" t="s">
        <v>356</v>
      </c>
      <c r="AH71" s="143" t="s">
        <v>356</v>
      </c>
      <c r="AI71" s="143" t="s">
        <v>356</v>
      </c>
      <c r="AJ71" s="143" t="s">
        <v>356</v>
      </c>
      <c r="AK71" s="143" t="s">
        <v>356</v>
      </c>
      <c r="AL71" s="143" t="s">
        <v>356</v>
      </c>
      <c r="AM71" s="143" t="s">
        <v>356</v>
      </c>
      <c r="AN71" s="143" t="s">
        <v>356</v>
      </c>
      <c r="AO71" s="122">
        <v>37.21</v>
      </c>
      <c r="AP71" s="122">
        <v>34.03</v>
      </c>
      <c r="AQ71" s="122">
        <v>33.020000000000003</v>
      </c>
      <c r="AR71" s="122">
        <v>32.479999999999997</v>
      </c>
      <c r="AS71" s="143" t="s">
        <v>356</v>
      </c>
      <c r="AT71" s="143" t="s">
        <v>356</v>
      </c>
      <c r="AU71" s="143" t="s">
        <v>356</v>
      </c>
      <c r="AV71" s="143" t="s">
        <v>356</v>
      </c>
    </row>
    <row r="72" spans="2:50" x14ac:dyDescent="0.2">
      <c r="B72" s="63" t="s">
        <v>997</v>
      </c>
      <c r="C72" s="143" t="s">
        <v>356</v>
      </c>
      <c r="D72" s="143" t="s">
        <v>356</v>
      </c>
      <c r="E72" s="143" t="s">
        <v>356</v>
      </c>
      <c r="F72" s="143" t="s">
        <v>356</v>
      </c>
      <c r="G72" s="143" t="s">
        <v>356</v>
      </c>
      <c r="H72" s="143" t="s">
        <v>356</v>
      </c>
      <c r="I72" s="143" t="s">
        <v>356</v>
      </c>
      <c r="J72" s="143" t="s">
        <v>356</v>
      </c>
      <c r="K72" s="143" t="s">
        <v>356</v>
      </c>
      <c r="L72" s="143" t="s">
        <v>356</v>
      </c>
      <c r="M72" s="143" t="s">
        <v>356</v>
      </c>
      <c r="N72" s="143" t="s">
        <v>356</v>
      </c>
      <c r="O72" s="143" t="s">
        <v>356</v>
      </c>
      <c r="P72" s="143" t="s">
        <v>356</v>
      </c>
      <c r="Q72" s="122">
        <v>326.61</v>
      </c>
      <c r="R72" s="122">
        <v>304.19</v>
      </c>
      <c r="S72" s="122">
        <v>271.72000000000003</v>
      </c>
      <c r="T72" s="122">
        <v>258.33</v>
      </c>
      <c r="U72" s="122">
        <v>246.39</v>
      </c>
      <c r="V72" s="122">
        <v>244.82</v>
      </c>
      <c r="W72" s="122">
        <v>249.14</v>
      </c>
      <c r="X72" s="30">
        <v>261.81</v>
      </c>
      <c r="Z72" s="63" t="s">
        <v>997</v>
      </c>
      <c r="AA72" s="143" t="s">
        <v>356</v>
      </c>
      <c r="AB72" s="143" t="s">
        <v>356</v>
      </c>
      <c r="AC72" s="143" t="s">
        <v>356</v>
      </c>
      <c r="AD72" s="143" t="s">
        <v>356</v>
      </c>
      <c r="AE72" s="143" t="s">
        <v>356</v>
      </c>
      <c r="AF72" s="143" t="s">
        <v>356</v>
      </c>
      <c r="AG72" s="143" t="s">
        <v>356</v>
      </c>
      <c r="AH72" s="143" t="s">
        <v>356</v>
      </c>
      <c r="AI72" s="143" t="s">
        <v>356</v>
      </c>
      <c r="AJ72" s="143" t="s">
        <v>356</v>
      </c>
      <c r="AK72" s="143" t="s">
        <v>356</v>
      </c>
      <c r="AL72" s="143" t="s">
        <v>356</v>
      </c>
      <c r="AM72" s="143" t="s">
        <v>356</v>
      </c>
      <c r="AN72" s="143" t="s">
        <v>356</v>
      </c>
      <c r="AO72" s="122">
        <v>105.81</v>
      </c>
      <c r="AP72" s="122">
        <v>98.83</v>
      </c>
      <c r="AQ72" s="122">
        <v>87.86</v>
      </c>
      <c r="AR72" s="122">
        <v>83.45</v>
      </c>
      <c r="AS72" s="143" t="s">
        <v>356</v>
      </c>
      <c r="AT72" s="143" t="s">
        <v>356</v>
      </c>
      <c r="AU72" s="143" t="s">
        <v>356</v>
      </c>
      <c r="AV72" s="143" t="s">
        <v>356</v>
      </c>
    </row>
    <row r="73" spans="2:50" x14ac:dyDescent="0.2">
      <c r="B73" s="63" t="s">
        <v>998</v>
      </c>
      <c r="C73" s="143" t="s">
        <v>356</v>
      </c>
      <c r="D73" s="143" t="s">
        <v>356</v>
      </c>
      <c r="E73" s="143" t="s">
        <v>356</v>
      </c>
      <c r="F73" s="143" t="s">
        <v>356</v>
      </c>
      <c r="G73" s="143" t="s">
        <v>356</v>
      </c>
      <c r="H73" s="143" t="s">
        <v>356</v>
      </c>
      <c r="I73" s="143" t="s">
        <v>356</v>
      </c>
      <c r="J73" s="143" t="s">
        <v>356</v>
      </c>
      <c r="K73" s="143" t="s">
        <v>356</v>
      </c>
      <c r="L73" s="143" t="s">
        <v>356</v>
      </c>
      <c r="M73" s="143" t="s">
        <v>356</v>
      </c>
      <c r="N73" s="143" t="s">
        <v>356</v>
      </c>
      <c r="O73" s="143" t="s">
        <v>356</v>
      </c>
      <c r="P73" s="143" t="s">
        <v>356</v>
      </c>
      <c r="Q73" s="122">
        <v>213.81</v>
      </c>
      <c r="R73" s="122">
        <v>210.09</v>
      </c>
      <c r="S73" s="122">
        <v>210.3</v>
      </c>
      <c r="T73" s="122">
        <v>206.83</v>
      </c>
      <c r="U73" s="122">
        <v>197.97</v>
      </c>
      <c r="V73" s="122">
        <v>189.14</v>
      </c>
      <c r="W73" s="122">
        <v>182.99</v>
      </c>
      <c r="X73" s="30">
        <v>180.84</v>
      </c>
      <c r="Z73" s="63" t="s">
        <v>998</v>
      </c>
      <c r="AA73" s="143" t="s">
        <v>356</v>
      </c>
      <c r="AB73" s="143" t="s">
        <v>356</v>
      </c>
      <c r="AC73" s="143" t="s">
        <v>356</v>
      </c>
      <c r="AD73" s="143" t="s">
        <v>356</v>
      </c>
      <c r="AE73" s="143" t="s">
        <v>356</v>
      </c>
      <c r="AF73" s="143" t="s">
        <v>356</v>
      </c>
      <c r="AG73" s="143" t="s">
        <v>356</v>
      </c>
      <c r="AH73" s="143" t="s">
        <v>356</v>
      </c>
      <c r="AI73" s="143" t="s">
        <v>356</v>
      </c>
      <c r="AJ73" s="143" t="s">
        <v>356</v>
      </c>
      <c r="AK73" s="143" t="s">
        <v>356</v>
      </c>
      <c r="AL73" s="143" t="s">
        <v>356</v>
      </c>
      <c r="AM73" s="143" t="s">
        <v>356</v>
      </c>
      <c r="AN73" s="143" t="s">
        <v>356</v>
      </c>
      <c r="AO73" s="122">
        <v>74.569999999999993</v>
      </c>
      <c r="AP73" s="122">
        <v>73.19</v>
      </c>
      <c r="AQ73" s="122">
        <v>71.62</v>
      </c>
      <c r="AR73" s="122">
        <v>66.73</v>
      </c>
      <c r="AS73" s="143" t="s">
        <v>356</v>
      </c>
      <c r="AT73" s="143" t="s">
        <v>356</v>
      </c>
      <c r="AU73" s="143" t="s">
        <v>356</v>
      </c>
      <c r="AV73" s="143" t="s">
        <v>356</v>
      </c>
    </row>
    <row r="74" spans="2:50" x14ac:dyDescent="0.2">
      <c r="B74" s="63" t="s">
        <v>999</v>
      </c>
      <c r="C74" s="143" t="s">
        <v>356</v>
      </c>
      <c r="D74" s="143" t="s">
        <v>356</v>
      </c>
      <c r="E74" s="143" t="s">
        <v>356</v>
      </c>
      <c r="F74" s="143" t="s">
        <v>356</v>
      </c>
      <c r="G74" s="143" t="s">
        <v>356</v>
      </c>
      <c r="H74" s="143" t="s">
        <v>356</v>
      </c>
      <c r="I74" s="143" t="s">
        <v>356</v>
      </c>
      <c r="J74" s="143" t="s">
        <v>356</v>
      </c>
      <c r="K74" s="143" t="s">
        <v>356</v>
      </c>
      <c r="L74" s="143" t="s">
        <v>356</v>
      </c>
      <c r="M74" s="143" t="s">
        <v>356</v>
      </c>
      <c r="N74" s="143" t="s">
        <v>356</v>
      </c>
      <c r="O74" s="143" t="s">
        <v>356</v>
      </c>
      <c r="P74" s="143" t="s">
        <v>356</v>
      </c>
      <c r="Q74" s="122">
        <v>205.26</v>
      </c>
      <c r="R74" s="122">
        <v>195.43</v>
      </c>
      <c r="S74" s="122">
        <v>187.44</v>
      </c>
      <c r="T74" s="122">
        <v>189.8</v>
      </c>
      <c r="U74" s="122">
        <v>189.43</v>
      </c>
      <c r="V74" s="122">
        <v>187.32</v>
      </c>
      <c r="W74" s="122">
        <v>187.28</v>
      </c>
      <c r="X74" s="30">
        <v>186.15</v>
      </c>
      <c r="Z74" s="63" t="s">
        <v>999</v>
      </c>
      <c r="AA74" s="143" t="s">
        <v>356</v>
      </c>
      <c r="AB74" s="143" t="s">
        <v>356</v>
      </c>
      <c r="AC74" s="143" t="s">
        <v>356</v>
      </c>
      <c r="AD74" s="143" t="s">
        <v>356</v>
      </c>
      <c r="AE74" s="143" t="s">
        <v>356</v>
      </c>
      <c r="AF74" s="143" t="s">
        <v>356</v>
      </c>
      <c r="AG74" s="143" t="s">
        <v>356</v>
      </c>
      <c r="AH74" s="143" t="s">
        <v>356</v>
      </c>
      <c r="AI74" s="143" t="s">
        <v>356</v>
      </c>
      <c r="AJ74" s="143" t="s">
        <v>356</v>
      </c>
      <c r="AK74" s="143" t="s">
        <v>356</v>
      </c>
      <c r="AL74" s="143" t="s">
        <v>356</v>
      </c>
      <c r="AM74" s="143" t="s">
        <v>356</v>
      </c>
      <c r="AN74" s="143" t="s">
        <v>356</v>
      </c>
      <c r="AO74" s="122">
        <v>68.72</v>
      </c>
      <c r="AP74" s="122">
        <v>67.44</v>
      </c>
      <c r="AQ74" s="122">
        <v>68.2</v>
      </c>
      <c r="AR74" s="122">
        <v>67.17</v>
      </c>
      <c r="AS74" s="143" t="s">
        <v>356</v>
      </c>
      <c r="AT74" s="143" t="s">
        <v>356</v>
      </c>
      <c r="AU74" s="143" t="s">
        <v>356</v>
      </c>
      <c r="AV74" s="143" t="s">
        <v>356</v>
      </c>
      <c r="AX74" s="361"/>
    </row>
    <row r="75" spans="2:50" x14ac:dyDescent="0.2">
      <c r="B75" s="63" t="s">
        <v>1000</v>
      </c>
      <c r="C75" s="143" t="s">
        <v>356</v>
      </c>
      <c r="D75" s="143" t="s">
        <v>356</v>
      </c>
      <c r="E75" s="143" t="s">
        <v>356</v>
      </c>
      <c r="F75" s="143" t="s">
        <v>356</v>
      </c>
      <c r="G75" s="143" t="s">
        <v>356</v>
      </c>
      <c r="H75" s="143" t="s">
        <v>356</v>
      </c>
      <c r="I75" s="143" t="s">
        <v>356</v>
      </c>
      <c r="J75" s="143" t="s">
        <v>356</v>
      </c>
      <c r="K75" s="143" t="s">
        <v>356</v>
      </c>
      <c r="L75" s="143" t="s">
        <v>356</v>
      </c>
      <c r="M75" s="143" t="s">
        <v>356</v>
      </c>
      <c r="N75" s="143" t="s">
        <v>356</v>
      </c>
      <c r="O75" s="143" t="s">
        <v>356</v>
      </c>
      <c r="P75" s="143" t="s">
        <v>356</v>
      </c>
      <c r="Q75" s="122">
        <v>13.64</v>
      </c>
      <c r="R75" s="122">
        <v>13.03</v>
      </c>
      <c r="S75" s="122">
        <v>12.61</v>
      </c>
      <c r="T75" s="122">
        <v>12.43</v>
      </c>
      <c r="U75" s="122">
        <v>11.75</v>
      </c>
      <c r="V75" s="122">
        <v>12.03</v>
      </c>
      <c r="W75" s="122">
        <v>12.46</v>
      </c>
      <c r="X75" s="30">
        <v>12.94</v>
      </c>
      <c r="Z75" s="63" t="s">
        <v>1000</v>
      </c>
      <c r="AA75" s="143" t="s">
        <v>356</v>
      </c>
      <c r="AB75" s="143" t="s">
        <v>356</v>
      </c>
      <c r="AC75" s="143" t="s">
        <v>356</v>
      </c>
      <c r="AD75" s="143" t="s">
        <v>356</v>
      </c>
      <c r="AE75" s="143" t="s">
        <v>356</v>
      </c>
      <c r="AF75" s="143" t="s">
        <v>356</v>
      </c>
      <c r="AG75" s="143" t="s">
        <v>356</v>
      </c>
      <c r="AH75" s="143" t="s">
        <v>356</v>
      </c>
      <c r="AI75" s="143" t="s">
        <v>356</v>
      </c>
      <c r="AJ75" s="143" t="s">
        <v>356</v>
      </c>
      <c r="AK75" s="143" t="s">
        <v>356</v>
      </c>
      <c r="AL75" s="143" t="s">
        <v>356</v>
      </c>
      <c r="AM75" s="143" t="s">
        <v>356</v>
      </c>
      <c r="AN75" s="143" t="s">
        <v>356</v>
      </c>
      <c r="AO75" s="122">
        <v>4.46</v>
      </c>
      <c r="AP75" s="122">
        <v>4.34</v>
      </c>
      <c r="AQ75" s="122">
        <v>4.24</v>
      </c>
      <c r="AR75" s="122">
        <v>4.2699999999999996</v>
      </c>
      <c r="AS75" s="143" t="s">
        <v>356</v>
      </c>
      <c r="AT75" s="143" t="s">
        <v>356</v>
      </c>
      <c r="AU75" s="143" t="s">
        <v>356</v>
      </c>
      <c r="AV75" s="143" t="s">
        <v>356</v>
      </c>
      <c r="AX75" s="361"/>
    </row>
    <row r="76" spans="2:50" x14ac:dyDescent="0.2">
      <c r="B76" s="63" t="s">
        <v>1001</v>
      </c>
      <c r="C76" s="143" t="s">
        <v>356</v>
      </c>
      <c r="D76" s="143" t="s">
        <v>356</v>
      </c>
      <c r="E76" s="143" t="s">
        <v>356</v>
      </c>
      <c r="F76" s="143" t="s">
        <v>356</v>
      </c>
      <c r="G76" s="143" t="s">
        <v>356</v>
      </c>
      <c r="H76" s="143" t="s">
        <v>356</v>
      </c>
      <c r="I76" s="143" t="s">
        <v>356</v>
      </c>
      <c r="J76" s="143" t="s">
        <v>356</v>
      </c>
      <c r="K76" s="143" t="s">
        <v>356</v>
      </c>
      <c r="L76" s="143" t="s">
        <v>356</v>
      </c>
      <c r="M76" s="143" t="s">
        <v>356</v>
      </c>
      <c r="N76" s="143" t="s">
        <v>356</v>
      </c>
      <c r="O76" s="143" t="s">
        <v>356</v>
      </c>
      <c r="P76" s="143" t="s">
        <v>356</v>
      </c>
      <c r="Q76" s="122">
        <v>149.88</v>
      </c>
      <c r="R76" s="122">
        <v>131.55000000000001</v>
      </c>
      <c r="S76" s="122">
        <v>120.19</v>
      </c>
      <c r="T76" s="122">
        <v>111.73</v>
      </c>
      <c r="U76" s="122">
        <v>107.08</v>
      </c>
      <c r="V76" s="122">
        <v>105.1</v>
      </c>
      <c r="W76" s="122">
        <v>104.97</v>
      </c>
      <c r="X76" s="30">
        <v>108.55</v>
      </c>
      <c r="Z76" s="63" t="s">
        <v>1001</v>
      </c>
      <c r="AA76" s="143" t="s">
        <v>356</v>
      </c>
      <c r="AB76" s="143" t="s">
        <v>356</v>
      </c>
      <c r="AC76" s="143" t="s">
        <v>356</v>
      </c>
      <c r="AD76" s="143" t="s">
        <v>356</v>
      </c>
      <c r="AE76" s="143" t="s">
        <v>356</v>
      </c>
      <c r="AF76" s="143" t="s">
        <v>356</v>
      </c>
      <c r="AG76" s="143" t="s">
        <v>356</v>
      </c>
      <c r="AH76" s="143" t="s">
        <v>356</v>
      </c>
      <c r="AI76" s="143" t="s">
        <v>356</v>
      </c>
      <c r="AJ76" s="143" t="s">
        <v>356</v>
      </c>
      <c r="AK76" s="143" t="s">
        <v>356</v>
      </c>
      <c r="AL76" s="143" t="s">
        <v>356</v>
      </c>
      <c r="AM76" s="143" t="s">
        <v>356</v>
      </c>
      <c r="AN76" s="143" t="s">
        <v>356</v>
      </c>
      <c r="AO76" s="122">
        <v>45.86</v>
      </c>
      <c r="AP76" s="122">
        <v>41.15</v>
      </c>
      <c r="AQ76" s="122">
        <v>38.369999999999997</v>
      </c>
      <c r="AR76" s="122">
        <v>35.96</v>
      </c>
      <c r="AS76" s="143" t="s">
        <v>356</v>
      </c>
      <c r="AT76" s="143" t="s">
        <v>356</v>
      </c>
      <c r="AU76" s="143" t="s">
        <v>356</v>
      </c>
      <c r="AV76" s="143" t="s">
        <v>356</v>
      </c>
      <c r="AX76" s="361"/>
    </row>
    <row r="77" spans="2:50" x14ac:dyDescent="0.2">
      <c r="B77" s="63" t="s">
        <v>1002</v>
      </c>
      <c r="C77" s="143" t="s">
        <v>356</v>
      </c>
      <c r="D77" s="143" t="s">
        <v>356</v>
      </c>
      <c r="E77" s="143" t="s">
        <v>356</v>
      </c>
      <c r="F77" s="143" t="s">
        <v>356</v>
      </c>
      <c r="G77" s="143" t="s">
        <v>356</v>
      </c>
      <c r="H77" s="143" t="s">
        <v>356</v>
      </c>
      <c r="I77" s="143" t="s">
        <v>356</v>
      </c>
      <c r="J77" s="143" t="s">
        <v>356</v>
      </c>
      <c r="K77" s="143" t="s">
        <v>356</v>
      </c>
      <c r="L77" s="143" t="s">
        <v>356</v>
      </c>
      <c r="M77" s="143" t="s">
        <v>356</v>
      </c>
      <c r="N77" s="143" t="s">
        <v>356</v>
      </c>
      <c r="O77" s="143" t="s">
        <v>356</v>
      </c>
      <c r="P77" s="143" t="s">
        <v>356</v>
      </c>
      <c r="Q77" s="122">
        <v>128.54</v>
      </c>
      <c r="R77" s="122">
        <v>118.02</v>
      </c>
      <c r="S77" s="122">
        <v>103.59</v>
      </c>
      <c r="T77" s="122">
        <v>97.09</v>
      </c>
      <c r="U77" s="122">
        <v>90.93</v>
      </c>
      <c r="V77" s="122">
        <v>87.62</v>
      </c>
      <c r="W77" s="122">
        <v>85.61</v>
      </c>
      <c r="X77" s="30">
        <v>87</v>
      </c>
      <c r="Z77" s="63" t="s">
        <v>1002</v>
      </c>
      <c r="AA77" s="143" t="s">
        <v>356</v>
      </c>
      <c r="AB77" s="143" t="s">
        <v>356</v>
      </c>
      <c r="AC77" s="143" t="s">
        <v>356</v>
      </c>
      <c r="AD77" s="143" t="s">
        <v>356</v>
      </c>
      <c r="AE77" s="143" t="s">
        <v>356</v>
      </c>
      <c r="AF77" s="143" t="s">
        <v>356</v>
      </c>
      <c r="AG77" s="143" t="s">
        <v>356</v>
      </c>
      <c r="AH77" s="143" t="s">
        <v>356</v>
      </c>
      <c r="AI77" s="143" t="s">
        <v>356</v>
      </c>
      <c r="AJ77" s="143" t="s">
        <v>356</v>
      </c>
      <c r="AK77" s="143" t="s">
        <v>356</v>
      </c>
      <c r="AL77" s="143" t="s">
        <v>356</v>
      </c>
      <c r="AM77" s="143" t="s">
        <v>356</v>
      </c>
      <c r="AN77" s="143" t="s">
        <v>356</v>
      </c>
      <c r="AO77" s="122">
        <v>40.67</v>
      </c>
      <c r="AP77" s="122">
        <v>37.590000000000003</v>
      </c>
      <c r="AQ77" s="122">
        <v>33.43</v>
      </c>
      <c r="AR77" s="122">
        <v>31</v>
      </c>
      <c r="AS77" s="143" t="s">
        <v>356</v>
      </c>
      <c r="AT77" s="143" t="s">
        <v>356</v>
      </c>
      <c r="AU77" s="143" t="s">
        <v>356</v>
      </c>
      <c r="AV77" s="143" t="s">
        <v>356</v>
      </c>
    </row>
    <row r="78" spans="2:50" x14ac:dyDescent="0.2">
      <c r="B78" s="63" t="s">
        <v>1003</v>
      </c>
      <c r="C78" s="143" t="s">
        <v>356</v>
      </c>
      <c r="D78" s="143" t="s">
        <v>356</v>
      </c>
      <c r="E78" s="143" t="s">
        <v>356</v>
      </c>
      <c r="F78" s="143" t="s">
        <v>356</v>
      </c>
      <c r="G78" s="143" t="s">
        <v>356</v>
      </c>
      <c r="H78" s="143" t="s">
        <v>356</v>
      </c>
      <c r="I78" s="143" t="s">
        <v>356</v>
      </c>
      <c r="J78" s="143" t="s">
        <v>356</v>
      </c>
      <c r="K78" s="143" t="s">
        <v>356</v>
      </c>
      <c r="L78" s="143" t="s">
        <v>356</v>
      </c>
      <c r="M78" s="143" t="s">
        <v>356</v>
      </c>
      <c r="N78" s="143" t="s">
        <v>356</v>
      </c>
      <c r="O78" s="143" t="s">
        <v>356</v>
      </c>
      <c r="P78" s="143" t="s">
        <v>356</v>
      </c>
      <c r="Q78" s="122">
        <v>22.34</v>
      </c>
      <c r="R78" s="122">
        <v>20.87</v>
      </c>
      <c r="S78" s="122">
        <v>20.81</v>
      </c>
      <c r="T78" s="122">
        <v>21.2</v>
      </c>
      <c r="U78" s="122">
        <v>21.32</v>
      </c>
      <c r="V78" s="122">
        <v>20.79</v>
      </c>
      <c r="W78" s="122">
        <v>20.58</v>
      </c>
      <c r="X78" s="30">
        <v>22.28</v>
      </c>
      <c r="Z78" s="63" t="s">
        <v>1003</v>
      </c>
      <c r="AA78" s="143" t="s">
        <v>356</v>
      </c>
      <c r="AB78" s="143" t="s">
        <v>356</v>
      </c>
      <c r="AC78" s="143" t="s">
        <v>356</v>
      </c>
      <c r="AD78" s="143" t="s">
        <v>356</v>
      </c>
      <c r="AE78" s="143" t="s">
        <v>356</v>
      </c>
      <c r="AF78" s="143" t="s">
        <v>356</v>
      </c>
      <c r="AG78" s="143" t="s">
        <v>356</v>
      </c>
      <c r="AH78" s="143" t="s">
        <v>356</v>
      </c>
      <c r="AI78" s="143" t="s">
        <v>356</v>
      </c>
      <c r="AJ78" s="143" t="s">
        <v>356</v>
      </c>
      <c r="AK78" s="143" t="s">
        <v>356</v>
      </c>
      <c r="AL78" s="143" t="s">
        <v>356</v>
      </c>
      <c r="AM78" s="143" t="s">
        <v>356</v>
      </c>
      <c r="AN78" s="143" t="s">
        <v>356</v>
      </c>
      <c r="AO78" s="122">
        <v>7.65</v>
      </c>
      <c r="AP78" s="122">
        <v>7.34</v>
      </c>
      <c r="AQ78" s="122">
        <v>7.67</v>
      </c>
      <c r="AR78" s="122">
        <v>7.36</v>
      </c>
      <c r="AS78" s="143" t="s">
        <v>356</v>
      </c>
      <c r="AT78" s="143" t="s">
        <v>356</v>
      </c>
      <c r="AU78" s="143" t="s">
        <v>356</v>
      </c>
      <c r="AV78" s="143" t="s">
        <v>356</v>
      </c>
    </row>
    <row r="79" spans="2:50" x14ac:dyDescent="0.2">
      <c r="B79" s="63" t="s">
        <v>1004</v>
      </c>
      <c r="C79" s="143" t="s">
        <v>356</v>
      </c>
      <c r="D79" s="143" t="s">
        <v>356</v>
      </c>
      <c r="E79" s="143" t="s">
        <v>356</v>
      </c>
      <c r="F79" s="143" t="s">
        <v>356</v>
      </c>
      <c r="G79" s="143" t="s">
        <v>356</v>
      </c>
      <c r="H79" s="143" t="s">
        <v>356</v>
      </c>
      <c r="I79" s="143" t="s">
        <v>356</v>
      </c>
      <c r="J79" s="143" t="s">
        <v>356</v>
      </c>
      <c r="K79" s="143" t="s">
        <v>356</v>
      </c>
      <c r="L79" s="143" t="s">
        <v>356</v>
      </c>
      <c r="M79" s="143" t="s">
        <v>356</v>
      </c>
      <c r="N79" s="143" t="s">
        <v>356</v>
      </c>
      <c r="O79" s="143" t="s">
        <v>356</v>
      </c>
      <c r="P79" s="143" t="s">
        <v>356</v>
      </c>
      <c r="Q79" s="122">
        <v>29.96</v>
      </c>
      <c r="R79" s="122">
        <v>29.28</v>
      </c>
      <c r="S79" s="122">
        <v>28.48</v>
      </c>
      <c r="T79" s="122">
        <v>27.83</v>
      </c>
      <c r="U79" s="122">
        <v>27.43</v>
      </c>
      <c r="V79" s="122">
        <v>27.47</v>
      </c>
      <c r="W79" s="122">
        <v>27.92</v>
      </c>
      <c r="X79" s="30">
        <v>29.05</v>
      </c>
      <c r="Z79" s="63" t="s">
        <v>1004</v>
      </c>
      <c r="AA79" s="143" t="s">
        <v>356</v>
      </c>
      <c r="AB79" s="143" t="s">
        <v>356</v>
      </c>
      <c r="AC79" s="143" t="s">
        <v>356</v>
      </c>
      <c r="AD79" s="143" t="s">
        <v>356</v>
      </c>
      <c r="AE79" s="143" t="s">
        <v>356</v>
      </c>
      <c r="AF79" s="143" t="s">
        <v>356</v>
      </c>
      <c r="AG79" s="143" t="s">
        <v>356</v>
      </c>
      <c r="AH79" s="143" t="s">
        <v>356</v>
      </c>
      <c r="AI79" s="143" t="s">
        <v>356</v>
      </c>
      <c r="AJ79" s="143" t="s">
        <v>356</v>
      </c>
      <c r="AK79" s="143" t="s">
        <v>356</v>
      </c>
      <c r="AL79" s="143" t="s">
        <v>356</v>
      </c>
      <c r="AM79" s="143" t="s">
        <v>356</v>
      </c>
      <c r="AN79" s="143" t="s">
        <v>356</v>
      </c>
      <c r="AO79" s="122">
        <v>10.26</v>
      </c>
      <c r="AP79" s="122">
        <v>9.99</v>
      </c>
      <c r="AQ79" s="122">
        <v>9.69</v>
      </c>
      <c r="AR79" s="122">
        <v>9.5500000000000007</v>
      </c>
      <c r="AS79" s="143" t="s">
        <v>356</v>
      </c>
      <c r="AT79" s="143" t="s">
        <v>356</v>
      </c>
      <c r="AU79" s="143" t="s">
        <v>356</v>
      </c>
      <c r="AV79" s="143" t="s">
        <v>356</v>
      </c>
    </row>
    <row r="80" spans="2:50" x14ac:dyDescent="0.2">
      <c r="B80" s="63" t="s">
        <v>1005</v>
      </c>
      <c r="C80" s="143" t="s">
        <v>356</v>
      </c>
      <c r="D80" s="143" t="s">
        <v>356</v>
      </c>
      <c r="E80" s="143" t="s">
        <v>356</v>
      </c>
      <c r="F80" s="143" t="s">
        <v>356</v>
      </c>
      <c r="G80" s="143" t="s">
        <v>356</v>
      </c>
      <c r="H80" s="143" t="s">
        <v>356</v>
      </c>
      <c r="I80" s="143" t="s">
        <v>356</v>
      </c>
      <c r="J80" s="143" t="s">
        <v>356</v>
      </c>
      <c r="K80" s="143" t="s">
        <v>356</v>
      </c>
      <c r="L80" s="143" t="s">
        <v>356</v>
      </c>
      <c r="M80" s="143" t="s">
        <v>356</v>
      </c>
      <c r="N80" s="143" t="s">
        <v>356</v>
      </c>
      <c r="O80" s="143" t="s">
        <v>356</v>
      </c>
      <c r="P80" s="143" t="s">
        <v>356</v>
      </c>
      <c r="Q80" s="122">
        <v>97.66</v>
      </c>
      <c r="R80" s="122">
        <v>94.32</v>
      </c>
      <c r="S80" s="122">
        <v>91.85</v>
      </c>
      <c r="T80" s="122">
        <v>91.15</v>
      </c>
      <c r="U80" s="122">
        <v>90.74</v>
      </c>
      <c r="V80" s="122">
        <v>89.48</v>
      </c>
      <c r="W80" s="122">
        <v>90.18</v>
      </c>
      <c r="X80" s="30">
        <v>92.45</v>
      </c>
      <c r="Z80" s="63" t="s">
        <v>1005</v>
      </c>
      <c r="AA80" s="143" t="s">
        <v>356</v>
      </c>
      <c r="AB80" s="143" t="s">
        <v>356</v>
      </c>
      <c r="AC80" s="143" t="s">
        <v>356</v>
      </c>
      <c r="AD80" s="143" t="s">
        <v>356</v>
      </c>
      <c r="AE80" s="143" t="s">
        <v>356</v>
      </c>
      <c r="AF80" s="143" t="s">
        <v>356</v>
      </c>
      <c r="AG80" s="143" t="s">
        <v>356</v>
      </c>
      <c r="AH80" s="143" t="s">
        <v>356</v>
      </c>
      <c r="AI80" s="143" t="s">
        <v>356</v>
      </c>
      <c r="AJ80" s="143" t="s">
        <v>356</v>
      </c>
      <c r="AK80" s="143" t="s">
        <v>356</v>
      </c>
      <c r="AL80" s="143" t="s">
        <v>356</v>
      </c>
      <c r="AM80" s="143" t="s">
        <v>356</v>
      </c>
      <c r="AN80" s="143" t="s">
        <v>356</v>
      </c>
      <c r="AO80" s="122">
        <v>32.6</v>
      </c>
      <c r="AP80" s="122">
        <v>31.44</v>
      </c>
      <c r="AQ80" s="122">
        <v>31.36</v>
      </c>
      <c r="AR80" s="122">
        <v>30.57</v>
      </c>
      <c r="AS80" s="143" t="s">
        <v>356</v>
      </c>
      <c r="AT80" s="143" t="s">
        <v>356</v>
      </c>
      <c r="AU80" s="143" t="s">
        <v>356</v>
      </c>
      <c r="AV80" s="143" t="s">
        <v>356</v>
      </c>
    </row>
    <row r="81" spans="2:48" x14ac:dyDescent="0.2">
      <c r="B81" s="29" t="s">
        <v>1010</v>
      </c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29">
        <f t="shared" ref="Q81:U81" si="2">SUM(Q50:Q80)</f>
        <v>5066.8100000000004</v>
      </c>
      <c r="R81" s="29">
        <f t="shared" si="2"/>
        <v>4763.0899999999992</v>
      </c>
      <c r="S81" s="29">
        <f t="shared" si="2"/>
        <v>4440.13</v>
      </c>
      <c r="T81" s="29">
        <f t="shared" si="2"/>
        <v>4384.6399999999994</v>
      </c>
      <c r="U81" s="29">
        <f t="shared" si="2"/>
        <v>4311.9599999999991</v>
      </c>
      <c r="V81" s="29">
        <f>SUM(V50:V80)</f>
        <v>4329.37</v>
      </c>
      <c r="W81" s="29">
        <f t="shared" ref="W81:X81" si="3">SUM(W50:W80)</f>
        <v>4442.0599999999995</v>
      </c>
      <c r="X81" s="29">
        <f t="shared" si="3"/>
        <v>4652.57</v>
      </c>
      <c r="Z81" s="29" t="s">
        <v>1010</v>
      </c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29">
        <f>SUM(AO50:AO80)</f>
        <v>1634.7199999999998</v>
      </c>
      <c r="AP81" s="29">
        <f t="shared" ref="AP81:AR81" si="4">SUM(AP50:AP80)</f>
        <v>1570.7899999999997</v>
      </c>
      <c r="AQ81" s="29">
        <f t="shared" si="4"/>
        <v>1496.1100000000001</v>
      </c>
      <c r="AR81" s="29">
        <f t="shared" si="4"/>
        <v>1447.8399999999997</v>
      </c>
      <c r="AS81" s="362">
        <v>1411.02</v>
      </c>
      <c r="AT81" s="362">
        <v>1487.17</v>
      </c>
      <c r="AU81" s="362">
        <v>1547.22</v>
      </c>
      <c r="AV81" s="362">
        <v>1602.59</v>
      </c>
    </row>
    <row r="86" spans="2:48" x14ac:dyDescent="0.2">
      <c r="B86" s="105" t="s">
        <v>1013</v>
      </c>
      <c r="Z86" s="105" t="s">
        <v>1017</v>
      </c>
    </row>
    <row r="87" spans="2:48" x14ac:dyDescent="0.2">
      <c r="B87" s="39" t="s">
        <v>974</v>
      </c>
      <c r="C87" s="39" t="s">
        <v>19</v>
      </c>
      <c r="D87" s="39" t="s">
        <v>18</v>
      </c>
      <c r="E87" s="39" t="s">
        <v>17</v>
      </c>
      <c r="F87" s="39" t="s">
        <v>16</v>
      </c>
      <c r="G87" s="39" t="s">
        <v>15</v>
      </c>
      <c r="H87" s="39" t="s">
        <v>14</v>
      </c>
      <c r="I87" s="39" t="s">
        <v>13</v>
      </c>
      <c r="J87" s="39" t="s">
        <v>12</v>
      </c>
      <c r="K87" s="39" t="s">
        <v>11</v>
      </c>
      <c r="L87" s="39" t="s">
        <v>10</v>
      </c>
      <c r="M87" s="39" t="s">
        <v>9</v>
      </c>
      <c r="N87" s="39" t="s">
        <v>8</v>
      </c>
      <c r="O87" s="39" t="s">
        <v>7</v>
      </c>
      <c r="P87" s="39" t="s">
        <v>6</v>
      </c>
      <c r="Q87" s="39" t="s">
        <v>5</v>
      </c>
      <c r="R87" s="39" t="s">
        <v>4</v>
      </c>
      <c r="S87" s="39" t="s">
        <v>3</v>
      </c>
      <c r="T87" s="39" t="s">
        <v>2</v>
      </c>
      <c r="U87" s="39" t="s">
        <v>1</v>
      </c>
      <c r="V87" s="39" t="s">
        <v>0</v>
      </c>
      <c r="W87" s="39" t="s">
        <v>851</v>
      </c>
      <c r="X87" s="39" t="s">
        <v>852</v>
      </c>
      <c r="Z87" s="39" t="s">
        <v>1016</v>
      </c>
      <c r="AA87" s="39" t="s">
        <v>19</v>
      </c>
      <c r="AB87" s="39" t="s">
        <v>18</v>
      </c>
      <c r="AC87" s="39" t="s">
        <v>17</v>
      </c>
      <c r="AD87" s="39" t="s">
        <v>16</v>
      </c>
      <c r="AE87" s="39" t="s">
        <v>15</v>
      </c>
      <c r="AF87" s="39" t="s">
        <v>14</v>
      </c>
      <c r="AG87" s="39" t="s">
        <v>13</v>
      </c>
      <c r="AH87" s="39" t="s">
        <v>12</v>
      </c>
      <c r="AI87" s="39" t="s">
        <v>11</v>
      </c>
      <c r="AJ87" s="39" t="s">
        <v>10</v>
      </c>
      <c r="AK87" s="39" t="s">
        <v>9</v>
      </c>
      <c r="AL87" s="39" t="s">
        <v>8</v>
      </c>
      <c r="AM87" s="39" t="s">
        <v>7</v>
      </c>
      <c r="AN87" s="39" t="s">
        <v>6</v>
      </c>
      <c r="AO87" s="39" t="s">
        <v>5</v>
      </c>
      <c r="AP87" s="39" t="s">
        <v>4</v>
      </c>
      <c r="AQ87" s="39" t="s">
        <v>3</v>
      </c>
      <c r="AR87" s="39" t="s">
        <v>2</v>
      </c>
      <c r="AS87" s="39" t="s">
        <v>1</v>
      </c>
      <c r="AT87" s="39" t="s">
        <v>0</v>
      </c>
      <c r="AU87" s="39" t="s">
        <v>0</v>
      </c>
      <c r="AV87" s="39" t="s">
        <v>0</v>
      </c>
    </row>
    <row r="88" spans="2:48" x14ac:dyDescent="0.2">
      <c r="B88" s="63" t="s">
        <v>975</v>
      </c>
      <c r="C88" s="122" t="s">
        <v>356</v>
      </c>
      <c r="D88" s="122" t="s">
        <v>356</v>
      </c>
      <c r="E88" s="122" t="s">
        <v>356</v>
      </c>
      <c r="F88" s="122" t="s">
        <v>356</v>
      </c>
      <c r="G88" s="122" t="s">
        <v>356</v>
      </c>
      <c r="H88" s="122" t="s">
        <v>356</v>
      </c>
      <c r="I88" s="122" t="s">
        <v>356</v>
      </c>
      <c r="J88" s="122" t="s">
        <v>356</v>
      </c>
      <c r="K88" s="122" t="s">
        <v>356</v>
      </c>
      <c r="L88" s="122" t="s">
        <v>356</v>
      </c>
      <c r="M88" s="122" t="s">
        <v>356</v>
      </c>
      <c r="N88" s="122" t="s">
        <v>356</v>
      </c>
      <c r="O88" s="122" t="s">
        <v>356</v>
      </c>
      <c r="P88" s="122" t="s">
        <v>356</v>
      </c>
      <c r="Q88" s="122">
        <f>Q15+Q50</f>
        <v>98.28</v>
      </c>
      <c r="R88" s="122">
        <f t="shared" ref="R88:V88" si="5">R15+R50</f>
        <v>102.42</v>
      </c>
      <c r="S88" s="122">
        <f t="shared" si="5"/>
        <v>109.99000000000001</v>
      </c>
      <c r="T88" s="122">
        <f t="shared" si="5"/>
        <v>112.80000000000001</v>
      </c>
      <c r="U88" s="122">
        <f t="shared" si="5"/>
        <v>113.37</v>
      </c>
      <c r="V88" s="122">
        <f t="shared" si="5"/>
        <v>113.67</v>
      </c>
      <c r="W88" s="122">
        <f t="shared" ref="W88:X88" si="6">W15+W50</f>
        <v>114.22</v>
      </c>
      <c r="X88" s="122">
        <f t="shared" si="6"/>
        <v>119.22</v>
      </c>
      <c r="Z88" s="63" t="s">
        <v>975</v>
      </c>
      <c r="AA88" s="143" t="s">
        <v>356</v>
      </c>
      <c r="AB88" s="143" t="s">
        <v>356</v>
      </c>
      <c r="AC88" s="143" t="s">
        <v>356</v>
      </c>
      <c r="AD88" s="143" t="s">
        <v>356</v>
      </c>
      <c r="AE88" s="143" t="s">
        <v>356</v>
      </c>
      <c r="AF88" s="143" t="s">
        <v>356</v>
      </c>
      <c r="AG88" s="143" t="s">
        <v>356</v>
      </c>
      <c r="AH88" s="143" t="s">
        <v>356</v>
      </c>
      <c r="AI88" s="143" t="s">
        <v>356</v>
      </c>
      <c r="AJ88" s="143" t="s">
        <v>356</v>
      </c>
      <c r="AK88" s="143" t="s">
        <v>356</v>
      </c>
      <c r="AL88" s="143" t="s">
        <v>356</v>
      </c>
      <c r="AM88" s="143" t="s">
        <v>356</v>
      </c>
      <c r="AN88" s="143" t="s">
        <v>356</v>
      </c>
      <c r="AO88" s="122">
        <f>AO15+AO50</f>
        <v>23.33</v>
      </c>
      <c r="AP88" s="122">
        <f t="shared" ref="AP88:AR88" si="7">AP15+AP50</f>
        <v>24.98</v>
      </c>
      <c r="AQ88" s="122">
        <f t="shared" si="7"/>
        <v>27.25</v>
      </c>
      <c r="AR88" s="122">
        <f t="shared" si="7"/>
        <v>25.59</v>
      </c>
      <c r="AS88" s="143"/>
      <c r="AT88" s="143"/>
      <c r="AU88" s="143"/>
      <c r="AV88" s="143"/>
    </row>
    <row r="89" spans="2:48" x14ac:dyDescent="0.2">
      <c r="B89" s="63" t="s">
        <v>976</v>
      </c>
      <c r="C89" s="122" t="s">
        <v>356</v>
      </c>
      <c r="D89" s="122" t="s">
        <v>356</v>
      </c>
      <c r="E89" s="122" t="s">
        <v>356</v>
      </c>
      <c r="F89" s="122" t="s">
        <v>356</v>
      </c>
      <c r="G89" s="122" t="s">
        <v>356</v>
      </c>
      <c r="H89" s="122" t="s">
        <v>356</v>
      </c>
      <c r="I89" s="122" t="s">
        <v>356</v>
      </c>
      <c r="J89" s="122" t="s">
        <v>356</v>
      </c>
      <c r="K89" s="122" t="s">
        <v>356</v>
      </c>
      <c r="L89" s="122" t="s">
        <v>356</v>
      </c>
      <c r="M89" s="122" t="s">
        <v>356</v>
      </c>
      <c r="N89" s="122" t="s">
        <v>356</v>
      </c>
      <c r="O89" s="122" t="s">
        <v>356</v>
      </c>
      <c r="P89" s="122" t="s">
        <v>356</v>
      </c>
      <c r="Q89" s="122">
        <f t="shared" ref="Q89:V89" si="8">Q16+Q51</f>
        <v>78.05</v>
      </c>
      <c r="R89" s="122">
        <f t="shared" si="8"/>
        <v>78.88</v>
      </c>
      <c r="S89" s="122">
        <f t="shared" si="8"/>
        <v>81.28</v>
      </c>
      <c r="T89" s="122">
        <f t="shared" si="8"/>
        <v>84.039999999999992</v>
      </c>
      <c r="U89" s="122">
        <f t="shared" si="8"/>
        <v>86.36</v>
      </c>
      <c r="V89" s="122">
        <f t="shared" si="8"/>
        <v>88.759999999999991</v>
      </c>
      <c r="W89" s="122">
        <f t="shared" ref="W89:X89" si="9">W16+W51</f>
        <v>91.02</v>
      </c>
      <c r="X89" s="122">
        <f t="shared" si="9"/>
        <v>95.339999999999989</v>
      </c>
      <c r="Z89" s="63" t="s">
        <v>976</v>
      </c>
      <c r="AA89" s="143" t="s">
        <v>356</v>
      </c>
      <c r="AB89" s="143" t="s">
        <v>356</v>
      </c>
      <c r="AC89" s="143" t="s">
        <v>356</v>
      </c>
      <c r="AD89" s="143" t="s">
        <v>356</v>
      </c>
      <c r="AE89" s="143" t="s">
        <v>356</v>
      </c>
      <c r="AF89" s="143" t="s">
        <v>356</v>
      </c>
      <c r="AG89" s="143" t="s">
        <v>356</v>
      </c>
      <c r="AH89" s="143" t="s">
        <v>356</v>
      </c>
      <c r="AI89" s="143" t="s">
        <v>356</v>
      </c>
      <c r="AJ89" s="143" t="s">
        <v>356</v>
      </c>
      <c r="AK89" s="143" t="s">
        <v>356</v>
      </c>
      <c r="AL89" s="143" t="s">
        <v>356</v>
      </c>
      <c r="AM89" s="143" t="s">
        <v>356</v>
      </c>
      <c r="AN89" s="143" t="s">
        <v>356</v>
      </c>
      <c r="AO89" s="122">
        <f t="shared" ref="AO89:AR89" si="10">AO16+AO51</f>
        <v>18.27</v>
      </c>
      <c r="AP89" s="122">
        <f t="shared" si="10"/>
        <v>18.630000000000003</v>
      </c>
      <c r="AQ89" s="122">
        <f t="shared" si="10"/>
        <v>19.32</v>
      </c>
      <c r="AR89" s="122">
        <f t="shared" si="10"/>
        <v>19.52</v>
      </c>
      <c r="AS89" s="143"/>
      <c r="AT89" s="143"/>
      <c r="AU89" s="143"/>
      <c r="AV89" s="143"/>
    </row>
    <row r="90" spans="2:48" x14ac:dyDescent="0.2">
      <c r="B90" s="63" t="s">
        <v>977</v>
      </c>
      <c r="C90" s="122" t="s">
        <v>356</v>
      </c>
      <c r="D90" s="122" t="s">
        <v>356</v>
      </c>
      <c r="E90" s="122" t="s">
        <v>356</v>
      </c>
      <c r="F90" s="122" t="s">
        <v>356</v>
      </c>
      <c r="G90" s="122" t="s">
        <v>356</v>
      </c>
      <c r="H90" s="122" t="s">
        <v>356</v>
      </c>
      <c r="I90" s="122" t="s">
        <v>356</v>
      </c>
      <c r="J90" s="122" t="s">
        <v>356</v>
      </c>
      <c r="K90" s="122" t="s">
        <v>356</v>
      </c>
      <c r="L90" s="122" t="s">
        <v>356</v>
      </c>
      <c r="M90" s="122" t="s">
        <v>356</v>
      </c>
      <c r="N90" s="122" t="s">
        <v>356</v>
      </c>
      <c r="O90" s="122" t="s">
        <v>356</v>
      </c>
      <c r="P90" s="122" t="s">
        <v>356</v>
      </c>
      <c r="Q90" s="122">
        <f t="shared" ref="Q90:V90" si="11">Q17+Q52</f>
        <v>756.12</v>
      </c>
      <c r="R90" s="122">
        <f t="shared" si="11"/>
        <v>779.59</v>
      </c>
      <c r="S90" s="122">
        <f t="shared" si="11"/>
        <v>755.06000000000006</v>
      </c>
      <c r="T90" s="122">
        <f t="shared" si="11"/>
        <v>793.1099999999999</v>
      </c>
      <c r="U90" s="122">
        <f t="shared" si="11"/>
        <v>832.37</v>
      </c>
      <c r="V90" s="122">
        <f t="shared" si="11"/>
        <v>864.13</v>
      </c>
      <c r="W90" s="122">
        <f t="shared" ref="W90:X90" si="12">W17+W52</f>
        <v>897.29</v>
      </c>
      <c r="X90" s="122">
        <f t="shared" si="12"/>
        <v>942</v>
      </c>
      <c r="Z90" s="63" t="s">
        <v>977</v>
      </c>
      <c r="AA90" s="143" t="s">
        <v>356</v>
      </c>
      <c r="AB90" s="143" t="s">
        <v>356</v>
      </c>
      <c r="AC90" s="143" t="s">
        <v>356</v>
      </c>
      <c r="AD90" s="143" t="s">
        <v>356</v>
      </c>
      <c r="AE90" s="143" t="s">
        <v>356</v>
      </c>
      <c r="AF90" s="143" t="s">
        <v>356</v>
      </c>
      <c r="AG90" s="143" t="s">
        <v>356</v>
      </c>
      <c r="AH90" s="143" t="s">
        <v>356</v>
      </c>
      <c r="AI90" s="143" t="s">
        <v>356</v>
      </c>
      <c r="AJ90" s="143" t="s">
        <v>356</v>
      </c>
      <c r="AK90" s="143" t="s">
        <v>356</v>
      </c>
      <c r="AL90" s="143" t="s">
        <v>356</v>
      </c>
      <c r="AM90" s="143" t="s">
        <v>356</v>
      </c>
      <c r="AN90" s="143" t="s">
        <v>356</v>
      </c>
      <c r="AO90" s="122">
        <f t="shared" ref="AO90:AR90" si="13">AO17+AO52</f>
        <v>176.57</v>
      </c>
      <c r="AP90" s="122">
        <f t="shared" si="13"/>
        <v>184.06</v>
      </c>
      <c r="AQ90" s="122">
        <f t="shared" si="13"/>
        <v>177.97</v>
      </c>
      <c r="AR90" s="122">
        <f t="shared" si="13"/>
        <v>180.25</v>
      </c>
      <c r="AS90" s="143"/>
      <c r="AT90" s="143"/>
      <c r="AU90" s="143"/>
      <c r="AV90" s="143"/>
    </row>
    <row r="91" spans="2:48" x14ac:dyDescent="0.2">
      <c r="B91" s="63" t="s">
        <v>978</v>
      </c>
      <c r="C91" s="122" t="s">
        <v>356</v>
      </c>
      <c r="D91" s="122" t="s">
        <v>356</v>
      </c>
      <c r="E91" s="122" t="s">
        <v>356</v>
      </c>
      <c r="F91" s="122" t="s">
        <v>356</v>
      </c>
      <c r="G91" s="122" t="s">
        <v>356</v>
      </c>
      <c r="H91" s="122" t="s">
        <v>356</v>
      </c>
      <c r="I91" s="122" t="s">
        <v>356</v>
      </c>
      <c r="J91" s="122" t="s">
        <v>356</v>
      </c>
      <c r="K91" s="122" t="s">
        <v>356</v>
      </c>
      <c r="L91" s="122" t="s">
        <v>356</v>
      </c>
      <c r="M91" s="122" t="s">
        <v>356</v>
      </c>
      <c r="N91" s="122" t="s">
        <v>356</v>
      </c>
      <c r="O91" s="122" t="s">
        <v>356</v>
      </c>
      <c r="P91" s="122" t="s">
        <v>356</v>
      </c>
      <c r="Q91" s="122">
        <f t="shared" ref="Q91:V91" si="14">Q18+Q53</f>
        <v>441.5</v>
      </c>
      <c r="R91" s="122">
        <f t="shared" si="14"/>
        <v>412</v>
      </c>
      <c r="S91" s="122">
        <f t="shared" si="14"/>
        <v>358.78</v>
      </c>
      <c r="T91" s="122">
        <f t="shared" si="14"/>
        <v>346.4</v>
      </c>
      <c r="U91" s="122">
        <f t="shared" si="14"/>
        <v>339.63</v>
      </c>
      <c r="V91" s="122">
        <f t="shared" si="14"/>
        <v>336.36</v>
      </c>
      <c r="W91" s="122">
        <f t="shared" ref="W91:X91" si="15">W18+W53</f>
        <v>336.36</v>
      </c>
      <c r="X91" s="122">
        <f t="shared" si="15"/>
        <v>342.27</v>
      </c>
      <c r="Z91" s="63" t="s">
        <v>978</v>
      </c>
      <c r="AA91" s="143" t="s">
        <v>356</v>
      </c>
      <c r="AB91" s="143" t="s">
        <v>356</v>
      </c>
      <c r="AC91" s="143" t="s">
        <v>356</v>
      </c>
      <c r="AD91" s="143" t="s">
        <v>356</v>
      </c>
      <c r="AE91" s="143" t="s">
        <v>356</v>
      </c>
      <c r="AF91" s="143" t="s">
        <v>356</v>
      </c>
      <c r="AG91" s="143" t="s">
        <v>356</v>
      </c>
      <c r="AH91" s="143" t="s">
        <v>356</v>
      </c>
      <c r="AI91" s="143" t="s">
        <v>356</v>
      </c>
      <c r="AJ91" s="143" t="s">
        <v>356</v>
      </c>
      <c r="AK91" s="143" t="s">
        <v>356</v>
      </c>
      <c r="AL91" s="143" t="s">
        <v>356</v>
      </c>
      <c r="AM91" s="143" t="s">
        <v>356</v>
      </c>
      <c r="AN91" s="143" t="s">
        <v>356</v>
      </c>
      <c r="AO91" s="122">
        <f t="shared" ref="AO91:AR91" si="16">AO18+AO53</f>
        <v>95.009999999999991</v>
      </c>
      <c r="AP91" s="122">
        <f t="shared" si="16"/>
        <v>90.3</v>
      </c>
      <c r="AQ91" s="122">
        <f t="shared" si="16"/>
        <v>80.72</v>
      </c>
      <c r="AR91" s="122">
        <f t="shared" si="16"/>
        <v>72.63</v>
      </c>
      <c r="AS91" s="143"/>
      <c r="AT91" s="143"/>
      <c r="AU91" s="143"/>
      <c r="AV91" s="143"/>
    </row>
    <row r="92" spans="2:48" x14ac:dyDescent="0.2">
      <c r="B92" s="63" t="s">
        <v>979</v>
      </c>
      <c r="C92" s="122" t="s">
        <v>356</v>
      </c>
      <c r="D92" s="122" t="s">
        <v>356</v>
      </c>
      <c r="E92" s="122" t="s">
        <v>356</v>
      </c>
      <c r="F92" s="122" t="s">
        <v>356</v>
      </c>
      <c r="G92" s="122" t="s">
        <v>356</v>
      </c>
      <c r="H92" s="122" t="s">
        <v>356</v>
      </c>
      <c r="I92" s="122" t="s">
        <v>356</v>
      </c>
      <c r="J92" s="122" t="s">
        <v>356</v>
      </c>
      <c r="K92" s="122" t="s">
        <v>356</v>
      </c>
      <c r="L92" s="122" t="s">
        <v>356</v>
      </c>
      <c r="M92" s="122" t="s">
        <v>356</v>
      </c>
      <c r="N92" s="122" t="s">
        <v>356</v>
      </c>
      <c r="O92" s="122" t="s">
        <v>356</v>
      </c>
      <c r="P92" s="122" t="s">
        <v>356</v>
      </c>
      <c r="Q92" s="122">
        <f t="shared" ref="Q92:V92" si="17">Q19+Q54</f>
        <v>219.67000000000002</v>
      </c>
      <c r="R92" s="122">
        <f t="shared" si="17"/>
        <v>211.14</v>
      </c>
      <c r="S92" s="122">
        <f t="shared" si="17"/>
        <v>199.91</v>
      </c>
      <c r="T92" s="122">
        <f t="shared" si="17"/>
        <v>196.62</v>
      </c>
      <c r="U92" s="122">
        <f t="shared" si="17"/>
        <v>195.32000000000002</v>
      </c>
      <c r="V92" s="122">
        <f t="shared" si="17"/>
        <v>195.05</v>
      </c>
      <c r="W92" s="122">
        <f t="shared" ref="W92:X92" si="18">W19+W54</f>
        <v>194.41</v>
      </c>
      <c r="X92" s="122">
        <f t="shared" si="18"/>
        <v>197.85</v>
      </c>
      <c r="Z92" s="63" t="s">
        <v>979</v>
      </c>
      <c r="AA92" s="143" t="s">
        <v>356</v>
      </c>
      <c r="AB92" s="143" t="s">
        <v>356</v>
      </c>
      <c r="AC92" s="143" t="s">
        <v>356</v>
      </c>
      <c r="AD92" s="143" t="s">
        <v>356</v>
      </c>
      <c r="AE92" s="143" t="s">
        <v>356</v>
      </c>
      <c r="AF92" s="143" t="s">
        <v>356</v>
      </c>
      <c r="AG92" s="143" t="s">
        <v>356</v>
      </c>
      <c r="AH92" s="143" t="s">
        <v>356</v>
      </c>
      <c r="AI92" s="143" t="s">
        <v>356</v>
      </c>
      <c r="AJ92" s="143" t="s">
        <v>356</v>
      </c>
      <c r="AK92" s="143" t="s">
        <v>356</v>
      </c>
      <c r="AL92" s="143" t="s">
        <v>356</v>
      </c>
      <c r="AM92" s="143" t="s">
        <v>356</v>
      </c>
      <c r="AN92" s="143" t="s">
        <v>356</v>
      </c>
      <c r="AO92" s="122">
        <f t="shared" ref="AO92:AR92" si="19">AO19+AO54</f>
        <v>50.3</v>
      </c>
      <c r="AP92" s="122">
        <f t="shared" si="19"/>
        <v>47.6</v>
      </c>
      <c r="AQ92" s="122">
        <f t="shared" si="19"/>
        <v>45.83</v>
      </c>
      <c r="AR92" s="122">
        <f t="shared" si="19"/>
        <v>44.42</v>
      </c>
      <c r="AS92" s="143"/>
      <c r="AT92" s="143"/>
      <c r="AU92" s="143"/>
      <c r="AV92" s="143"/>
    </row>
    <row r="93" spans="2:48" x14ac:dyDescent="0.2">
      <c r="B93" s="63" t="s">
        <v>980</v>
      </c>
      <c r="C93" s="122" t="s">
        <v>356</v>
      </c>
      <c r="D93" s="122" t="s">
        <v>356</v>
      </c>
      <c r="E93" s="122" t="s">
        <v>356</v>
      </c>
      <c r="F93" s="122" t="s">
        <v>356</v>
      </c>
      <c r="G93" s="122" t="s">
        <v>356</v>
      </c>
      <c r="H93" s="122" t="s">
        <v>356</v>
      </c>
      <c r="I93" s="122" t="s">
        <v>356</v>
      </c>
      <c r="J93" s="122" t="s">
        <v>356</v>
      </c>
      <c r="K93" s="122" t="s">
        <v>356</v>
      </c>
      <c r="L93" s="122" t="s">
        <v>356</v>
      </c>
      <c r="M93" s="122" t="s">
        <v>356</v>
      </c>
      <c r="N93" s="122" t="s">
        <v>356</v>
      </c>
      <c r="O93" s="122" t="s">
        <v>356</v>
      </c>
      <c r="P93" s="122" t="s">
        <v>356</v>
      </c>
      <c r="Q93" s="122">
        <f t="shared" ref="Q93:V93" si="20">Q20+Q55</f>
        <v>336.40999999999997</v>
      </c>
      <c r="R93" s="122">
        <f t="shared" si="20"/>
        <v>326.43</v>
      </c>
      <c r="S93" s="122">
        <f t="shared" si="20"/>
        <v>310.15999999999997</v>
      </c>
      <c r="T93" s="122">
        <f t="shared" si="20"/>
        <v>304.02999999999997</v>
      </c>
      <c r="U93" s="122">
        <f t="shared" si="20"/>
        <v>301.25</v>
      </c>
      <c r="V93" s="122">
        <f t="shared" si="20"/>
        <v>296.7</v>
      </c>
      <c r="W93" s="122">
        <f t="shared" ref="W93:X93" si="21">W20+W55</f>
        <v>290.95</v>
      </c>
      <c r="X93" s="122">
        <f t="shared" si="21"/>
        <v>294.01</v>
      </c>
      <c r="Z93" s="63" t="s">
        <v>980</v>
      </c>
      <c r="AA93" s="143" t="s">
        <v>356</v>
      </c>
      <c r="AB93" s="143" t="s">
        <v>356</v>
      </c>
      <c r="AC93" s="143" t="s">
        <v>356</v>
      </c>
      <c r="AD93" s="143" t="s">
        <v>356</v>
      </c>
      <c r="AE93" s="143" t="s">
        <v>356</v>
      </c>
      <c r="AF93" s="143" t="s">
        <v>356</v>
      </c>
      <c r="AG93" s="143" t="s">
        <v>356</v>
      </c>
      <c r="AH93" s="143" t="s">
        <v>356</v>
      </c>
      <c r="AI93" s="143" t="s">
        <v>356</v>
      </c>
      <c r="AJ93" s="143" t="s">
        <v>356</v>
      </c>
      <c r="AK93" s="143" t="s">
        <v>356</v>
      </c>
      <c r="AL93" s="143" t="s">
        <v>356</v>
      </c>
      <c r="AM93" s="143" t="s">
        <v>356</v>
      </c>
      <c r="AN93" s="143" t="s">
        <v>356</v>
      </c>
      <c r="AO93" s="122">
        <f t="shared" ref="AO93:AR93" si="22">AO20+AO55</f>
        <v>74.699999999999989</v>
      </c>
      <c r="AP93" s="122">
        <f t="shared" si="22"/>
        <v>72.260000000000005</v>
      </c>
      <c r="AQ93" s="122">
        <f t="shared" si="22"/>
        <v>70.88</v>
      </c>
      <c r="AR93" s="122">
        <f t="shared" si="22"/>
        <v>68.849999999999994</v>
      </c>
      <c r="AS93" s="143"/>
      <c r="AT93" s="143"/>
      <c r="AU93" s="143"/>
      <c r="AV93" s="143"/>
    </row>
    <row r="94" spans="2:48" x14ac:dyDescent="0.2">
      <c r="B94" s="63" t="s">
        <v>981</v>
      </c>
      <c r="C94" s="122" t="s">
        <v>356</v>
      </c>
      <c r="D94" s="122" t="s">
        <v>356</v>
      </c>
      <c r="E94" s="122" t="s">
        <v>356</v>
      </c>
      <c r="F94" s="122" t="s">
        <v>356</v>
      </c>
      <c r="G94" s="122" t="s">
        <v>356</v>
      </c>
      <c r="H94" s="122" t="s">
        <v>356</v>
      </c>
      <c r="I94" s="122" t="s">
        <v>356</v>
      </c>
      <c r="J94" s="122" t="s">
        <v>356</v>
      </c>
      <c r="K94" s="122" t="s">
        <v>356</v>
      </c>
      <c r="L94" s="122" t="s">
        <v>356</v>
      </c>
      <c r="M94" s="122" t="s">
        <v>356</v>
      </c>
      <c r="N94" s="122" t="s">
        <v>356</v>
      </c>
      <c r="O94" s="122" t="s">
        <v>356</v>
      </c>
      <c r="P94" s="122" t="s">
        <v>356</v>
      </c>
      <c r="Q94" s="122">
        <f t="shared" ref="Q94:V94" si="23">Q21+Q56</f>
        <v>219.07</v>
      </c>
      <c r="R94" s="122">
        <f t="shared" si="23"/>
        <v>212.03</v>
      </c>
      <c r="S94" s="122">
        <f t="shared" si="23"/>
        <v>200.69</v>
      </c>
      <c r="T94" s="122">
        <f t="shared" si="23"/>
        <v>189.17</v>
      </c>
      <c r="U94" s="122">
        <f t="shared" si="23"/>
        <v>187.53</v>
      </c>
      <c r="V94" s="122">
        <f t="shared" si="23"/>
        <v>186.85</v>
      </c>
      <c r="W94" s="122">
        <f t="shared" ref="W94:X94" si="24">W21+W56</f>
        <v>184.69</v>
      </c>
      <c r="X94" s="122">
        <f t="shared" si="24"/>
        <v>186.25</v>
      </c>
      <c r="Z94" s="63" t="s">
        <v>981</v>
      </c>
      <c r="AA94" s="143" t="s">
        <v>356</v>
      </c>
      <c r="AB94" s="143" t="s">
        <v>356</v>
      </c>
      <c r="AC94" s="143" t="s">
        <v>356</v>
      </c>
      <c r="AD94" s="143" t="s">
        <v>356</v>
      </c>
      <c r="AE94" s="143" t="s">
        <v>356</v>
      </c>
      <c r="AF94" s="143" t="s">
        <v>356</v>
      </c>
      <c r="AG94" s="143" t="s">
        <v>356</v>
      </c>
      <c r="AH94" s="143" t="s">
        <v>356</v>
      </c>
      <c r="AI94" s="143" t="s">
        <v>356</v>
      </c>
      <c r="AJ94" s="143" t="s">
        <v>356</v>
      </c>
      <c r="AK94" s="143" t="s">
        <v>356</v>
      </c>
      <c r="AL94" s="143" t="s">
        <v>356</v>
      </c>
      <c r="AM94" s="143" t="s">
        <v>356</v>
      </c>
      <c r="AN94" s="143" t="s">
        <v>356</v>
      </c>
      <c r="AO94" s="122">
        <f t="shared" ref="AO94:AR94" si="25">AO21+AO56</f>
        <v>48.25</v>
      </c>
      <c r="AP94" s="122">
        <f t="shared" si="25"/>
        <v>46.879999999999995</v>
      </c>
      <c r="AQ94" s="122">
        <f t="shared" si="25"/>
        <v>43.6</v>
      </c>
      <c r="AR94" s="122">
        <f t="shared" si="25"/>
        <v>39.989999999999995</v>
      </c>
      <c r="AS94" s="143"/>
      <c r="AT94" s="143"/>
      <c r="AU94" s="143"/>
      <c r="AV94" s="143"/>
    </row>
    <row r="95" spans="2:48" x14ac:dyDescent="0.2">
      <c r="B95" s="63" t="s">
        <v>982</v>
      </c>
      <c r="C95" s="122" t="s">
        <v>356</v>
      </c>
      <c r="D95" s="122" t="s">
        <v>356</v>
      </c>
      <c r="E95" s="122" t="s">
        <v>356</v>
      </c>
      <c r="F95" s="122" t="s">
        <v>356</v>
      </c>
      <c r="G95" s="122" t="s">
        <v>356</v>
      </c>
      <c r="H95" s="122" t="s">
        <v>356</v>
      </c>
      <c r="I95" s="122" t="s">
        <v>356</v>
      </c>
      <c r="J95" s="122" t="s">
        <v>356</v>
      </c>
      <c r="K95" s="122" t="s">
        <v>356</v>
      </c>
      <c r="L95" s="122" t="s">
        <v>356</v>
      </c>
      <c r="M95" s="122" t="s">
        <v>356</v>
      </c>
      <c r="N95" s="122" t="s">
        <v>356</v>
      </c>
      <c r="O95" s="122" t="s">
        <v>356</v>
      </c>
      <c r="P95" s="122" t="s">
        <v>356</v>
      </c>
      <c r="Q95" s="122">
        <f t="shared" ref="Q95:V95" si="26">Q22+Q57</f>
        <v>309.89999999999998</v>
      </c>
      <c r="R95" s="122">
        <f t="shared" si="26"/>
        <v>307.25</v>
      </c>
      <c r="S95" s="122">
        <f t="shared" si="26"/>
        <v>247.28</v>
      </c>
      <c r="T95" s="122">
        <f t="shared" si="26"/>
        <v>240.23</v>
      </c>
      <c r="U95" s="122">
        <f t="shared" si="26"/>
        <v>237.78000000000003</v>
      </c>
      <c r="V95" s="122">
        <f t="shared" si="26"/>
        <v>234.32999999999998</v>
      </c>
      <c r="W95" s="122">
        <f t="shared" ref="W95:X95" si="27">W22+W57</f>
        <v>228.05</v>
      </c>
      <c r="X95" s="122">
        <f t="shared" si="27"/>
        <v>225.18</v>
      </c>
      <c r="Z95" s="63" t="s">
        <v>982</v>
      </c>
      <c r="AA95" s="143" t="s">
        <v>356</v>
      </c>
      <c r="AB95" s="143" t="s">
        <v>356</v>
      </c>
      <c r="AC95" s="143" t="s">
        <v>356</v>
      </c>
      <c r="AD95" s="143" t="s">
        <v>356</v>
      </c>
      <c r="AE95" s="143" t="s">
        <v>356</v>
      </c>
      <c r="AF95" s="143" t="s">
        <v>356</v>
      </c>
      <c r="AG95" s="143" t="s">
        <v>356</v>
      </c>
      <c r="AH95" s="143" t="s">
        <v>356</v>
      </c>
      <c r="AI95" s="143" t="s">
        <v>356</v>
      </c>
      <c r="AJ95" s="143" t="s">
        <v>356</v>
      </c>
      <c r="AK95" s="143" t="s">
        <v>356</v>
      </c>
      <c r="AL95" s="143" t="s">
        <v>356</v>
      </c>
      <c r="AM95" s="143" t="s">
        <v>356</v>
      </c>
      <c r="AN95" s="143" t="s">
        <v>356</v>
      </c>
      <c r="AO95" s="122">
        <f t="shared" ref="AO95:AR95" si="28">AO22+AO57</f>
        <v>66.91</v>
      </c>
      <c r="AP95" s="122">
        <f t="shared" si="28"/>
        <v>67.460000000000008</v>
      </c>
      <c r="AQ95" s="122">
        <f t="shared" si="28"/>
        <v>55.36</v>
      </c>
      <c r="AR95" s="122">
        <f t="shared" si="28"/>
        <v>49.03</v>
      </c>
      <c r="AS95" s="143"/>
      <c r="AT95" s="143"/>
      <c r="AU95" s="143"/>
      <c r="AV95" s="143"/>
    </row>
    <row r="96" spans="2:48" x14ac:dyDescent="0.2">
      <c r="B96" s="63" t="s">
        <v>983</v>
      </c>
      <c r="C96" s="122" t="s">
        <v>356</v>
      </c>
      <c r="D96" s="122" t="s">
        <v>356</v>
      </c>
      <c r="E96" s="122" t="s">
        <v>356</v>
      </c>
      <c r="F96" s="122" t="s">
        <v>356</v>
      </c>
      <c r="G96" s="122" t="s">
        <v>356</v>
      </c>
      <c r="H96" s="122" t="s">
        <v>356</v>
      </c>
      <c r="I96" s="122" t="s">
        <v>356</v>
      </c>
      <c r="J96" s="122" t="s">
        <v>356</v>
      </c>
      <c r="K96" s="122" t="s">
        <v>356</v>
      </c>
      <c r="L96" s="122" t="s">
        <v>356</v>
      </c>
      <c r="M96" s="122" t="s">
        <v>356</v>
      </c>
      <c r="N96" s="122" t="s">
        <v>356</v>
      </c>
      <c r="O96" s="122" t="s">
        <v>356</v>
      </c>
      <c r="P96" s="122" t="s">
        <v>356</v>
      </c>
      <c r="Q96" s="122">
        <f t="shared" ref="Q96:V96" si="29">Q23+Q58</f>
        <v>116.17</v>
      </c>
      <c r="R96" s="122">
        <f t="shared" si="29"/>
        <v>119.31</v>
      </c>
      <c r="S96" s="122">
        <f t="shared" si="29"/>
        <v>122.92</v>
      </c>
      <c r="T96" s="122">
        <f t="shared" si="29"/>
        <v>122.97999999999999</v>
      </c>
      <c r="U96" s="122">
        <f t="shared" si="29"/>
        <v>121.1</v>
      </c>
      <c r="V96" s="122">
        <f t="shared" si="29"/>
        <v>120.3</v>
      </c>
      <c r="W96" s="122">
        <f t="shared" ref="W96:X96" si="30">W23+W58</f>
        <v>119.66</v>
      </c>
      <c r="X96" s="122">
        <f t="shared" si="30"/>
        <v>123.27</v>
      </c>
      <c r="Z96" s="63" t="s">
        <v>983</v>
      </c>
      <c r="AA96" s="143" t="s">
        <v>356</v>
      </c>
      <c r="AB96" s="143" t="s">
        <v>356</v>
      </c>
      <c r="AC96" s="143" t="s">
        <v>356</v>
      </c>
      <c r="AD96" s="143" t="s">
        <v>356</v>
      </c>
      <c r="AE96" s="143" t="s">
        <v>356</v>
      </c>
      <c r="AF96" s="143" t="s">
        <v>356</v>
      </c>
      <c r="AG96" s="143" t="s">
        <v>356</v>
      </c>
      <c r="AH96" s="143" t="s">
        <v>356</v>
      </c>
      <c r="AI96" s="143" t="s">
        <v>356</v>
      </c>
      <c r="AJ96" s="143" t="s">
        <v>356</v>
      </c>
      <c r="AK96" s="143" t="s">
        <v>356</v>
      </c>
      <c r="AL96" s="143" t="s">
        <v>356</v>
      </c>
      <c r="AM96" s="143" t="s">
        <v>356</v>
      </c>
      <c r="AN96" s="143" t="s">
        <v>356</v>
      </c>
      <c r="AO96" s="122">
        <f t="shared" ref="AO96:AR96" si="31">AO23+AO58</f>
        <v>28.560000000000002</v>
      </c>
      <c r="AP96" s="122">
        <f t="shared" si="31"/>
        <v>28.98</v>
      </c>
      <c r="AQ96" s="122">
        <f t="shared" si="31"/>
        <v>30.130000000000003</v>
      </c>
      <c r="AR96" s="122">
        <f t="shared" si="31"/>
        <v>27.560000000000002</v>
      </c>
      <c r="AS96" s="143"/>
      <c r="AT96" s="143"/>
      <c r="AU96" s="143"/>
      <c r="AV96" s="143"/>
    </row>
    <row r="97" spans="2:48" x14ac:dyDescent="0.2">
      <c r="B97" s="63" t="s">
        <v>984</v>
      </c>
      <c r="C97" s="122" t="s">
        <v>356</v>
      </c>
      <c r="D97" s="122" t="s">
        <v>356</v>
      </c>
      <c r="E97" s="122" t="s">
        <v>356</v>
      </c>
      <c r="F97" s="122" t="s">
        <v>356</v>
      </c>
      <c r="G97" s="122" t="s">
        <v>356</v>
      </c>
      <c r="H97" s="122" t="s">
        <v>356</v>
      </c>
      <c r="I97" s="122" t="s">
        <v>356</v>
      </c>
      <c r="J97" s="122" t="s">
        <v>356</v>
      </c>
      <c r="K97" s="122" t="s">
        <v>356</v>
      </c>
      <c r="L97" s="122" t="s">
        <v>356</v>
      </c>
      <c r="M97" s="122" t="s">
        <v>356</v>
      </c>
      <c r="N97" s="122" t="s">
        <v>356</v>
      </c>
      <c r="O97" s="122" t="s">
        <v>356</v>
      </c>
      <c r="P97" s="122" t="s">
        <v>356</v>
      </c>
      <c r="Q97" s="122">
        <f t="shared" ref="Q97:V97" si="32">Q24+Q59</f>
        <v>620.72</v>
      </c>
      <c r="R97" s="122">
        <f t="shared" si="32"/>
        <v>619.78</v>
      </c>
      <c r="S97" s="122">
        <f t="shared" si="32"/>
        <v>621.12</v>
      </c>
      <c r="T97" s="122">
        <f t="shared" si="32"/>
        <v>656.68000000000006</v>
      </c>
      <c r="U97" s="122">
        <f t="shared" si="32"/>
        <v>686.36</v>
      </c>
      <c r="V97" s="122">
        <f t="shared" si="32"/>
        <v>717.15000000000009</v>
      </c>
      <c r="W97" s="122">
        <f t="shared" ref="W97:X97" si="33">W24+W59</f>
        <v>748.90000000000009</v>
      </c>
      <c r="X97" s="122">
        <f t="shared" si="33"/>
        <v>786.2</v>
      </c>
      <c r="Z97" s="63" t="s">
        <v>984</v>
      </c>
      <c r="AA97" s="143" t="s">
        <v>356</v>
      </c>
      <c r="AB97" s="143" t="s">
        <v>356</v>
      </c>
      <c r="AC97" s="143" t="s">
        <v>356</v>
      </c>
      <c r="AD97" s="143" t="s">
        <v>356</v>
      </c>
      <c r="AE97" s="143" t="s">
        <v>356</v>
      </c>
      <c r="AF97" s="143" t="s">
        <v>356</v>
      </c>
      <c r="AG97" s="143" t="s">
        <v>356</v>
      </c>
      <c r="AH97" s="143" t="s">
        <v>356</v>
      </c>
      <c r="AI97" s="143" t="s">
        <v>356</v>
      </c>
      <c r="AJ97" s="143" t="s">
        <v>356</v>
      </c>
      <c r="AK97" s="143" t="s">
        <v>356</v>
      </c>
      <c r="AL97" s="143" t="s">
        <v>356</v>
      </c>
      <c r="AM97" s="143" t="s">
        <v>356</v>
      </c>
      <c r="AN97" s="143" t="s">
        <v>356</v>
      </c>
      <c r="AO97" s="122">
        <f t="shared" ref="AO97:AR97" si="34">AO24+AO59</f>
        <v>141.13999999999999</v>
      </c>
      <c r="AP97" s="122">
        <f t="shared" si="34"/>
        <v>143.51</v>
      </c>
      <c r="AQ97" s="122">
        <f t="shared" si="34"/>
        <v>146.99</v>
      </c>
      <c r="AR97" s="122">
        <f t="shared" si="34"/>
        <v>150.66</v>
      </c>
      <c r="AS97" s="143"/>
      <c r="AT97" s="143"/>
      <c r="AU97" s="143"/>
      <c r="AV97" s="143"/>
    </row>
    <row r="98" spans="2:48" x14ac:dyDescent="0.2">
      <c r="B98" s="63" t="s">
        <v>985</v>
      </c>
      <c r="C98" s="122" t="s">
        <v>356</v>
      </c>
      <c r="D98" s="122" t="s">
        <v>356</v>
      </c>
      <c r="E98" s="122" t="s">
        <v>356</v>
      </c>
      <c r="F98" s="122" t="s">
        <v>356</v>
      </c>
      <c r="G98" s="122" t="s">
        <v>356</v>
      </c>
      <c r="H98" s="122" t="s">
        <v>356</v>
      </c>
      <c r="I98" s="122" t="s">
        <v>356</v>
      </c>
      <c r="J98" s="122" t="s">
        <v>356</v>
      </c>
      <c r="K98" s="122" t="s">
        <v>356</v>
      </c>
      <c r="L98" s="122" t="s">
        <v>356</v>
      </c>
      <c r="M98" s="122" t="s">
        <v>356</v>
      </c>
      <c r="N98" s="122" t="s">
        <v>356</v>
      </c>
      <c r="O98" s="122" t="s">
        <v>356</v>
      </c>
      <c r="P98" s="122" t="s">
        <v>356</v>
      </c>
      <c r="Q98" s="122">
        <f t="shared" ref="Q98:V98" si="35">Q25+Q60</f>
        <v>498.65999999999997</v>
      </c>
      <c r="R98" s="122">
        <f t="shared" si="35"/>
        <v>496.03000000000003</v>
      </c>
      <c r="S98" s="122">
        <f t="shared" si="35"/>
        <v>497.84</v>
      </c>
      <c r="T98" s="122">
        <f t="shared" si="35"/>
        <v>504.40999999999997</v>
      </c>
      <c r="U98" s="122">
        <f t="shared" si="35"/>
        <v>504.93</v>
      </c>
      <c r="V98" s="122">
        <f t="shared" si="35"/>
        <v>505.33</v>
      </c>
      <c r="W98" s="122">
        <f t="shared" ref="W98:X98" si="36">W25+W60</f>
        <v>509.86</v>
      </c>
      <c r="X98" s="122">
        <f t="shared" si="36"/>
        <v>522.03</v>
      </c>
      <c r="Z98" s="63" t="s">
        <v>985</v>
      </c>
      <c r="AA98" s="143" t="s">
        <v>356</v>
      </c>
      <c r="AB98" s="143" t="s">
        <v>356</v>
      </c>
      <c r="AC98" s="143" t="s">
        <v>356</v>
      </c>
      <c r="AD98" s="143" t="s">
        <v>356</v>
      </c>
      <c r="AE98" s="143" t="s">
        <v>356</v>
      </c>
      <c r="AF98" s="143" t="s">
        <v>356</v>
      </c>
      <c r="AG98" s="143" t="s">
        <v>356</v>
      </c>
      <c r="AH98" s="143" t="s">
        <v>356</v>
      </c>
      <c r="AI98" s="143" t="s">
        <v>356</v>
      </c>
      <c r="AJ98" s="143" t="s">
        <v>356</v>
      </c>
      <c r="AK98" s="143" t="s">
        <v>356</v>
      </c>
      <c r="AL98" s="143" t="s">
        <v>356</v>
      </c>
      <c r="AM98" s="143" t="s">
        <v>356</v>
      </c>
      <c r="AN98" s="143" t="s">
        <v>356</v>
      </c>
      <c r="AO98" s="122">
        <f t="shared" ref="AO98:AR98" si="37">AO25+AO60</f>
        <v>112.86</v>
      </c>
      <c r="AP98" s="122">
        <f t="shared" si="37"/>
        <v>111.78</v>
      </c>
      <c r="AQ98" s="122">
        <f t="shared" si="37"/>
        <v>111.99000000000001</v>
      </c>
      <c r="AR98" s="122">
        <f t="shared" si="37"/>
        <v>110.24000000000001</v>
      </c>
      <c r="AS98" s="143"/>
      <c r="AT98" s="143"/>
      <c r="AU98" s="143"/>
      <c r="AV98" s="143"/>
    </row>
    <row r="99" spans="2:48" x14ac:dyDescent="0.2">
      <c r="B99" s="63" t="s">
        <v>986</v>
      </c>
      <c r="C99" s="122" t="s">
        <v>356</v>
      </c>
      <c r="D99" s="122" t="s">
        <v>356</v>
      </c>
      <c r="E99" s="122" t="s">
        <v>356</v>
      </c>
      <c r="F99" s="122" t="s">
        <v>356</v>
      </c>
      <c r="G99" s="122" t="s">
        <v>356</v>
      </c>
      <c r="H99" s="122" t="s">
        <v>356</v>
      </c>
      <c r="I99" s="122" t="s">
        <v>356</v>
      </c>
      <c r="J99" s="122" t="s">
        <v>356</v>
      </c>
      <c r="K99" s="122" t="s">
        <v>356</v>
      </c>
      <c r="L99" s="122" t="s">
        <v>356</v>
      </c>
      <c r="M99" s="122" t="s">
        <v>356</v>
      </c>
      <c r="N99" s="122" t="s">
        <v>356</v>
      </c>
      <c r="O99" s="122" t="s">
        <v>356</v>
      </c>
      <c r="P99" s="122" t="s">
        <v>356</v>
      </c>
      <c r="Q99" s="122">
        <f t="shared" ref="Q99:V99" si="38">Q26+Q61</f>
        <v>693.46</v>
      </c>
      <c r="R99" s="122">
        <f t="shared" si="38"/>
        <v>617.73</v>
      </c>
      <c r="S99" s="122">
        <f t="shared" si="38"/>
        <v>608.91</v>
      </c>
      <c r="T99" s="122">
        <f t="shared" si="38"/>
        <v>607.54999999999995</v>
      </c>
      <c r="U99" s="122">
        <f t="shared" si="38"/>
        <v>612.58000000000004</v>
      </c>
      <c r="V99" s="122">
        <f t="shared" si="38"/>
        <v>624.55999999999995</v>
      </c>
      <c r="W99" s="122">
        <f t="shared" ref="W99:X99" si="39">W26+W61</f>
        <v>642.67999999999995</v>
      </c>
      <c r="X99" s="122">
        <f t="shared" si="39"/>
        <v>666.01</v>
      </c>
      <c r="Z99" s="63" t="s">
        <v>986</v>
      </c>
      <c r="AA99" s="143" t="s">
        <v>356</v>
      </c>
      <c r="AB99" s="143" t="s">
        <v>356</v>
      </c>
      <c r="AC99" s="143" t="s">
        <v>356</v>
      </c>
      <c r="AD99" s="143" t="s">
        <v>356</v>
      </c>
      <c r="AE99" s="143" t="s">
        <v>356</v>
      </c>
      <c r="AF99" s="143" t="s">
        <v>356</v>
      </c>
      <c r="AG99" s="143" t="s">
        <v>356</v>
      </c>
      <c r="AH99" s="143" t="s">
        <v>356</v>
      </c>
      <c r="AI99" s="143" t="s">
        <v>356</v>
      </c>
      <c r="AJ99" s="143" t="s">
        <v>356</v>
      </c>
      <c r="AK99" s="143" t="s">
        <v>356</v>
      </c>
      <c r="AL99" s="143" t="s">
        <v>356</v>
      </c>
      <c r="AM99" s="143" t="s">
        <v>356</v>
      </c>
      <c r="AN99" s="143" t="s">
        <v>356</v>
      </c>
      <c r="AO99" s="122">
        <f t="shared" ref="AO99:AR99" si="40">AO26+AO61</f>
        <v>155.28</v>
      </c>
      <c r="AP99" s="122">
        <f t="shared" si="40"/>
        <v>138.32999999999998</v>
      </c>
      <c r="AQ99" s="122">
        <f t="shared" si="40"/>
        <v>140.57</v>
      </c>
      <c r="AR99" s="122">
        <f t="shared" si="40"/>
        <v>136.30000000000001</v>
      </c>
      <c r="AS99" s="143"/>
      <c r="AT99" s="143"/>
      <c r="AU99" s="143"/>
      <c r="AV99" s="143"/>
    </row>
    <row r="100" spans="2:48" x14ac:dyDescent="0.2">
      <c r="B100" s="63" t="s">
        <v>987</v>
      </c>
      <c r="C100" s="122" t="s">
        <v>356</v>
      </c>
      <c r="D100" s="122" t="s">
        <v>356</v>
      </c>
      <c r="E100" s="122" t="s">
        <v>356</v>
      </c>
      <c r="F100" s="122" t="s">
        <v>356</v>
      </c>
      <c r="G100" s="122" t="s">
        <v>356</v>
      </c>
      <c r="H100" s="122" t="s">
        <v>356</v>
      </c>
      <c r="I100" s="122" t="s">
        <v>356</v>
      </c>
      <c r="J100" s="122" t="s">
        <v>356</v>
      </c>
      <c r="K100" s="122" t="s">
        <v>356</v>
      </c>
      <c r="L100" s="122" t="s">
        <v>356</v>
      </c>
      <c r="M100" s="122" t="s">
        <v>356</v>
      </c>
      <c r="N100" s="122" t="s">
        <v>356</v>
      </c>
      <c r="O100" s="122" t="s">
        <v>356</v>
      </c>
      <c r="P100" s="122" t="s">
        <v>356</v>
      </c>
      <c r="Q100" s="122">
        <f t="shared" ref="Q100:V100" si="41">Q27+Q62</f>
        <v>361.82</v>
      </c>
      <c r="R100" s="122">
        <f t="shared" si="41"/>
        <v>364.77</v>
      </c>
      <c r="S100" s="122">
        <f t="shared" si="41"/>
        <v>370.65999999999997</v>
      </c>
      <c r="T100" s="122">
        <f t="shared" si="41"/>
        <v>387.2</v>
      </c>
      <c r="U100" s="122">
        <f t="shared" si="41"/>
        <v>401.65999999999997</v>
      </c>
      <c r="V100" s="122">
        <f t="shared" si="41"/>
        <v>414.15000000000003</v>
      </c>
      <c r="W100" s="122">
        <f t="shared" ref="W100:X100" si="42">W27+W62</f>
        <v>428.65999999999997</v>
      </c>
      <c r="X100" s="122">
        <f t="shared" si="42"/>
        <v>450.1</v>
      </c>
      <c r="Z100" s="63" t="s">
        <v>987</v>
      </c>
      <c r="AA100" s="143" t="s">
        <v>356</v>
      </c>
      <c r="AB100" s="143" t="s">
        <v>356</v>
      </c>
      <c r="AC100" s="143" t="s">
        <v>356</v>
      </c>
      <c r="AD100" s="143" t="s">
        <v>356</v>
      </c>
      <c r="AE100" s="143" t="s">
        <v>356</v>
      </c>
      <c r="AF100" s="143" t="s">
        <v>356</v>
      </c>
      <c r="AG100" s="143" t="s">
        <v>356</v>
      </c>
      <c r="AH100" s="143" t="s">
        <v>356</v>
      </c>
      <c r="AI100" s="143" t="s">
        <v>356</v>
      </c>
      <c r="AJ100" s="143" t="s">
        <v>356</v>
      </c>
      <c r="AK100" s="143" t="s">
        <v>356</v>
      </c>
      <c r="AL100" s="143" t="s">
        <v>356</v>
      </c>
      <c r="AM100" s="143" t="s">
        <v>356</v>
      </c>
      <c r="AN100" s="143" t="s">
        <v>356</v>
      </c>
      <c r="AO100" s="122">
        <f t="shared" ref="AO100:AR100" si="43">AO27+AO62</f>
        <v>81.13</v>
      </c>
      <c r="AP100" s="122">
        <f t="shared" si="43"/>
        <v>84.94</v>
      </c>
      <c r="AQ100" s="122">
        <f t="shared" si="43"/>
        <v>88.18</v>
      </c>
      <c r="AR100" s="122">
        <f t="shared" si="43"/>
        <v>90.12</v>
      </c>
      <c r="AS100" s="143"/>
      <c r="AT100" s="143"/>
      <c r="AU100" s="143"/>
      <c r="AV100" s="143"/>
    </row>
    <row r="101" spans="2:48" x14ac:dyDescent="0.2">
      <c r="B101" s="63" t="s">
        <v>988</v>
      </c>
      <c r="C101" s="122" t="s">
        <v>356</v>
      </c>
      <c r="D101" s="122" t="s">
        <v>356</v>
      </c>
      <c r="E101" s="122" t="s">
        <v>356</v>
      </c>
      <c r="F101" s="122" t="s">
        <v>356</v>
      </c>
      <c r="G101" s="122" t="s">
        <v>356</v>
      </c>
      <c r="H101" s="122" t="s">
        <v>356</v>
      </c>
      <c r="I101" s="122" t="s">
        <v>356</v>
      </c>
      <c r="J101" s="122" t="s">
        <v>356</v>
      </c>
      <c r="K101" s="122" t="s">
        <v>356</v>
      </c>
      <c r="L101" s="122" t="s">
        <v>356</v>
      </c>
      <c r="M101" s="122" t="s">
        <v>356</v>
      </c>
      <c r="N101" s="122" t="s">
        <v>356</v>
      </c>
      <c r="O101" s="122" t="s">
        <v>356</v>
      </c>
      <c r="P101" s="122" t="s">
        <v>356</v>
      </c>
      <c r="Q101" s="122">
        <f t="shared" ref="Q101:V101" si="44">Q28+Q63</f>
        <v>634.99</v>
      </c>
      <c r="R101" s="122">
        <f t="shared" si="44"/>
        <v>628.69000000000005</v>
      </c>
      <c r="S101" s="122">
        <f t="shared" si="44"/>
        <v>583.54999999999995</v>
      </c>
      <c r="T101" s="122">
        <f t="shared" si="44"/>
        <v>587.99</v>
      </c>
      <c r="U101" s="122">
        <f t="shared" si="44"/>
        <v>598.71</v>
      </c>
      <c r="V101" s="122">
        <f t="shared" si="44"/>
        <v>603.04</v>
      </c>
      <c r="W101" s="122">
        <f t="shared" ref="W101:X101" si="45">W28+W63</f>
        <v>613.93999999999994</v>
      </c>
      <c r="X101" s="122">
        <f t="shared" si="45"/>
        <v>628.21</v>
      </c>
      <c r="Z101" s="63" t="s">
        <v>988</v>
      </c>
      <c r="AA101" s="143" t="s">
        <v>356</v>
      </c>
      <c r="AB101" s="143" t="s">
        <v>356</v>
      </c>
      <c r="AC101" s="143" t="s">
        <v>356</v>
      </c>
      <c r="AD101" s="143" t="s">
        <v>356</v>
      </c>
      <c r="AE101" s="143" t="s">
        <v>356</v>
      </c>
      <c r="AF101" s="143" t="s">
        <v>356</v>
      </c>
      <c r="AG101" s="143" t="s">
        <v>356</v>
      </c>
      <c r="AH101" s="143" t="s">
        <v>356</v>
      </c>
      <c r="AI101" s="143" t="s">
        <v>356</v>
      </c>
      <c r="AJ101" s="143" t="s">
        <v>356</v>
      </c>
      <c r="AK101" s="143" t="s">
        <v>356</v>
      </c>
      <c r="AL101" s="143" t="s">
        <v>356</v>
      </c>
      <c r="AM101" s="143" t="s">
        <v>356</v>
      </c>
      <c r="AN101" s="143" t="s">
        <v>356</v>
      </c>
      <c r="AO101" s="122">
        <f t="shared" ref="AO101:AR101" si="46">AO28+AO63</f>
        <v>145.36000000000001</v>
      </c>
      <c r="AP101" s="122">
        <f t="shared" si="46"/>
        <v>145.63</v>
      </c>
      <c r="AQ101" s="122">
        <f t="shared" si="46"/>
        <v>139.99</v>
      </c>
      <c r="AR101" s="122">
        <f t="shared" si="46"/>
        <v>129</v>
      </c>
      <c r="AS101" s="143"/>
      <c r="AT101" s="143"/>
      <c r="AU101" s="143"/>
      <c r="AV101" s="143"/>
    </row>
    <row r="102" spans="2:48" x14ac:dyDescent="0.2">
      <c r="B102" s="63" t="s">
        <v>989</v>
      </c>
      <c r="C102" s="122" t="s">
        <v>356</v>
      </c>
      <c r="D102" s="122" t="s">
        <v>356</v>
      </c>
      <c r="E102" s="122" t="s">
        <v>356</v>
      </c>
      <c r="F102" s="122" t="s">
        <v>356</v>
      </c>
      <c r="G102" s="122" t="s">
        <v>356</v>
      </c>
      <c r="H102" s="122" t="s">
        <v>356</v>
      </c>
      <c r="I102" s="122" t="s">
        <v>356</v>
      </c>
      <c r="J102" s="122" t="s">
        <v>356</v>
      </c>
      <c r="K102" s="122" t="s">
        <v>356</v>
      </c>
      <c r="L102" s="122" t="s">
        <v>356</v>
      </c>
      <c r="M102" s="122" t="s">
        <v>356</v>
      </c>
      <c r="N102" s="122" t="s">
        <v>356</v>
      </c>
      <c r="O102" s="122" t="s">
        <v>356</v>
      </c>
      <c r="P102" s="122" t="s">
        <v>356</v>
      </c>
      <c r="Q102" s="122">
        <f t="shared" ref="Q102:V102" si="47">Q29+Q64</f>
        <v>989.23</v>
      </c>
      <c r="R102" s="122">
        <f t="shared" si="47"/>
        <v>955.77</v>
      </c>
      <c r="S102" s="122">
        <f t="shared" si="47"/>
        <v>943.96</v>
      </c>
      <c r="T102" s="122">
        <f t="shared" si="47"/>
        <v>963.27</v>
      </c>
      <c r="U102" s="122">
        <f t="shared" si="47"/>
        <v>985.44</v>
      </c>
      <c r="V102" s="122">
        <f t="shared" si="47"/>
        <v>1007.22</v>
      </c>
      <c r="W102" s="122">
        <f t="shared" ref="W102:X102" si="48">W29+W64</f>
        <v>1037.83</v>
      </c>
      <c r="X102" s="122">
        <f t="shared" si="48"/>
        <v>1071.69</v>
      </c>
      <c r="Z102" s="63" t="s">
        <v>989</v>
      </c>
      <c r="AA102" s="143" t="s">
        <v>356</v>
      </c>
      <c r="AB102" s="143" t="s">
        <v>356</v>
      </c>
      <c r="AC102" s="143" t="s">
        <v>356</v>
      </c>
      <c r="AD102" s="143" t="s">
        <v>356</v>
      </c>
      <c r="AE102" s="143" t="s">
        <v>356</v>
      </c>
      <c r="AF102" s="143" t="s">
        <v>356</v>
      </c>
      <c r="AG102" s="143" t="s">
        <v>356</v>
      </c>
      <c r="AH102" s="143" t="s">
        <v>356</v>
      </c>
      <c r="AI102" s="143" t="s">
        <v>356</v>
      </c>
      <c r="AJ102" s="143" t="s">
        <v>356</v>
      </c>
      <c r="AK102" s="143" t="s">
        <v>356</v>
      </c>
      <c r="AL102" s="143" t="s">
        <v>356</v>
      </c>
      <c r="AM102" s="143" t="s">
        <v>356</v>
      </c>
      <c r="AN102" s="143" t="s">
        <v>356</v>
      </c>
      <c r="AO102" s="122">
        <f t="shared" ref="AO102:AR102" si="49">AO29+AO64</f>
        <v>225.18</v>
      </c>
      <c r="AP102" s="122">
        <f t="shared" si="49"/>
        <v>211.25</v>
      </c>
      <c r="AQ102" s="122">
        <f t="shared" si="49"/>
        <v>215.32999999999998</v>
      </c>
      <c r="AR102" s="122">
        <f t="shared" si="49"/>
        <v>222.36</v>
      </c>
      <c r="AS102" s="143"/>
      <c r="AT102" s="143"/>
      <c r="AU102" s="143"/>
      <c r="AV102" s="143"/>
    </row>
    <row r="103" spans="2:48" x14ac:dyDescent="0.2">
      <c r="B103" s="63" t="s">
        <v>990</v>
      </c>
      <c r="C103" s="122" t="s">
        <v>356</v>
      </c>
      <c r="D103" s="122" t="s">
        <v>356</v>
      </c>
      <c r="E103" s="122" t="s">
        <v>356</v>
      </c>
      <c r="F103" s="122" t="s">
        <v>356</v>
      </c>
      <c r="G103" s="122" t="s">
        <v>356</v>
      </c>
      <c r="H103" s="122" t="s">
        <v>356</v>
      </c>
      <c r="I103" s="122" t="s">
        <v>356</v>
      </c>
      <c r="J103" s="122" t="s">
        <v>356</v>
      </c>
      <c r="K103" s="122" t="s">
        <v>356</v>
      </c>
      <c r="L103" s="122" t="s">
        <v>356</v>
      </c>
      <c r="M103" s="122" t="s">
        <v>356</v>
      </c>
      <c r="N103" s="122" t="s">
        <v>356</v>
      </c>
      <c r="O103" s="122" t="s">
        <v>356</v>
      </c>
      <c r="P103" s="122" t="s">
        <v>356</v>
      </c>
      <c r="Q103" s="122">
        <f t="shared" ref="Q103:V103" si="50">Q30+Q65</f>
        <v>1560.88</v>
      </c>
      <c r="R103" s="122">
        <f t="shared" si="50"/>
        <v>1532.97</v>
      </c>
      <c r="S103" s="122">
        <f t="shared" si="50"/>
        <v>1325.03</v>
      </c>
      <c r="T103" s="122">
        <f t="shared" si="50"/>
        <v>1327.96</v>
      </c>
      <c r="U103" s="122">
        <f t="shared" si="50"/>
        <v>1341.86</v>
      </c>
      <c r="V103" s="122">
        <f t="shared" si="50"/>
        <v>1381.42</v>
      </c>
      <c r="W103" s="122">
        <f t="shared" ref="W103:X103" si="51">W30+W65</f>
        <v>1411.22</v>
      </c>
      <c r="X103" s="122">
        <f t="shared" si="51"/>
        <v>1446.48</v>
      </c>
      <c r="Z103" s="63" t="s">
        <v>990</v>
      </c>
      <c r="AA103" s="143" t="s">
        <v>356</v>
      </c>
      <c r="AB103" s="143" t="s">
        <v>356</v>
      </c>
      <c r="AC103" s="143" t="s">
        <v>356</v>
      </c>
      <c r="AD103" s="143" t="s">
        <v>356</v>
      </c>
      <c r="AE103" s="143" t="s">
        <v>356</v>
      </c>
      <c r="AF103" s="143" t="s">
        <v>356</v>
      </c>
      <c r="AG103" s="143" t="s">
        <v>356</v>
      </c>
      <c r="AH103" s="143" t="s">
        <v>356</v>
      </c>
      <c r="AI103" s="143" t="s">
        <v>356</v>
      </c>
      <c r="AJ103" s="143" t="s">
        <v>356</v>
      </c>
      <c r="AK103" s="143" t="s">
        <v>356</v>
      </c>
      <c r="AL103" s="143" t="s">
        <v>356</v>
      </c>
      <c r="AM103" s="143" t="s">
        <v>356</v>
      </c>
      <c r="AN103" s="143" t="s">
        <v>356</v>
      </c>
      <c r="AO103" s="122">
        <f t="shared" ref="AO103:AR103" si="52">AO30+AO65</f>
        <v>355.06</v>
      </c>
      <c r="AP103" s="122">
        <f t="shared" si="52"/>
        <v>349.13</v>
      </c>
      <c r="AQ103" s="122">
        <f t="shared" si="52"/>
        <v>318.77</v>
      </c>
      <c r="AR103" s="122">
        <f t="shared" si="52"/>
        <v>297.84000000000003</v>
      </c>
      <c r="AS103" s="143"/>
      <c r="AT103" s="143"/>
      <c r="AU103" s="143"/>
      <c r="AV103" s="143"/>
    </row>
    <row r="104" spans="2:48" x14ac:dyDescent="0.2">
      <c r="B104" s="63" t="s">
        <v>991</v>
      </c>
      <c r="C104" s="122" t="s">
        <v>356</v>
      </c>
      <c r="D104" s="122" t="s">
        <v>356</v>
      </c>
      <c r="E104" s="122" t="s">
        <v>356</v>
      </c>
      <c r="F104" s="122" t="s">
        <v>356</v>
      </c>
      <c r="G104" s="122" t="s">
        <v>356</v>
      </c>
      <c r="H104" s="122" t="s">
        <v>356</v>
      </c>
      <c r="I104" s="122" t="s">
        <v>356</v>
      </c>
      <c r="J104" s="122" t="s">
        <v>356</v>
      </c>
      <c r="K104" s="122" t="s">
        <v>356</v>
      </c>
      <c r="L104" s="122" t="s">
        <v>356</v>
      </c>
      <c r="M104" s="122" t="s">
        <v>356</v>
      </c>
      <c r="N104" s="122" t="s">
        <v>356</v>
      </c>
      <c r="O104" s="122" t="s">
        <v>356</v>
      </c>
      <c r="P104" s="122" t="s">
        <v>356</v>
      </c>
      <c r="Q104" s="122">
        <f t="shared" ref="Q104:V104" si="53">Q31+Q66</f>
        <v>581.41</v>
      </c>
      <c r="R104" s="122">
        <f t="shared" si="53"/>
        <v>484.52</v>
      </c>
      <c r="S104" s="122">
        <f t="shared" si="53"/>
        <v>476.63</v>
      </c>
      <c r="T104" s="122">
        <f t="shared" si="53"/>
        <v>458.75</v>
      </c>
      <c r="U104" s="122">
        <f t="shared" si="53"/>
        <v>472.34000000000003</v>
      </c>
      <c r="V104" s="122">
        <f t="shared" si="53"/>
        <v>487.62</v>
      </c>
      <c r="W104" s="122">
        <f t="shared" ref="W104:X104" si="54">W31+W66</f>
        <v>503.28</v>
      </c>
      <c r="X104" s="122">
        <f t="shared" si="54"/>
        <v>525.36</v>
      </c>
      <c r="Z104" s="63" t="s">
        <v>991</v>
      </c>
      <c r="AA104" s="143" t="s">
        <v>356</v>
      </c>
      <c r="AB104" s="143" t="s">
        <v>356</v>
      </c>
      <c r="AC104" s="143" t="s">
        <v>356</v>
      </c>
      <c r="AD104" s="143" t="s">
        <v>356</v>
      </c>
      <c r="AE104" s="143" t="s">
        <v>356</v>
      </c>
      <c r="AF104" s="143" t="s">
        <v>356</v>
      </c>
      <c r="AG104" s="143" t="s">
        <v>356</v>
      </c>
      <c r="AH104" s="143" t="s">
        <v>356</v>
      </c>
      <c r="AI104" s="143" t="s">
        <v>356</v>
      </c>
      <c r="AJ104" s="143" t="s">
        <v>356</v>
      </c>
      <c r="AK104" s="143" t="s">
        <v>356</v>
      </c>
      <c r="AL104" s="143" t="s">
        <v>356</v>
      </c>
      <c r="AM104" s="143" t="s">
        <v>356</v>
      </c>
      <c r="AN104" s="143" t="s">
        <v>356</v>
      </c>
      <c r="AO104" s="122">
        <f t="shared" ref="AO104:AR104" si="55">AO31+AO66</f>
        <v>131.15</v>
      </c>
      <c r="AP104" s="122">
        <f t="shared" si="55"/>
        <v>114.57</v>
      </c>
      <c r="AQ104" s="122">
        <f t="shared" si="55"/>
        <v>109.58</v>
      </c>
      <c r="AR104" s="122">
        <f t="shared" si="55"/>
        <v>105.18</v>
      </c>
      <c r="AS104" s="143"/>
      <c r="AT104" s="143"/>
      <c r="AU104" s="143"/>
      <c r="AV104" s="143"/>
    </row>
    <row r="105" spans="2:48" x14ac:dyDescent="0.2">
      <c r="B105" s="63" t="s">
        <v>992</v>
      </c>
      <c r="C105" s="122" t="s">
        <v>356</v>
      </c>
      <c r="D105" s="122" t="s">
        <v>356</v>
      </c>
      <c r="E105" s="122" t="s">
        <v>356</v>
      </c>
      <c r="F105" s="122" t="s">
        <v>356</v>
      </c>
      <c r="G105" s="122" t="s">
        <v>356</v>
      </c>
      <c r="H105" s="122" t="s">
        <v>356</v>
      </c>
      <c r="I105" s="122" t="s">
        <v>356</v>
      </c>
      <c r="J105" s="122" t="s">
        <v>356</v>
      </c>
      <c r="K105" s="122" t="s">
        <v>356</v>
      </c>
      <c r="L105" s="122" t="s">
        <v>356</v>
      </c>
      <c r="M105" s="122" t="s">
        <v>356</v>
      </c>
      <c r="N105" s="122" t="s">
        <v>356</v>
      </c>
      <c r="O105" s="122" t="s">
        <v>356</v>
      </c>
      <c r="P105" s="122" t="s">
        <v>356</v>
      </c>
      <c r="Q105" s="122">
        <f t="shared" ref="Q105:V105" si="56">Q32+Q67</f>
        <v>706.65</v>
      </c>
      <c r="R105" s="122">
        <f t="shared" si="56"/>
        <v>684.90000000000009</v>
      </c>
      <c r="S105" s="122">
        <f t="shared" si="56"/>
        <v>682.09</v>
      </c>
      <c r="T105" s="122">
        <f t="shared" si="56"/>
        <v>694.47</v>
      </c>
      <c r="U105" s="122">
        <f t="shared" si="56"/>
        <v>711.27</v>
      </c>
      <c r="V105" s="122">
        <f t="shared" si="56"/>
        <v>726.86</v>
      </c>
      <c r="W105" s="122">
        <f t="shared" ref="W105:X105" si="57">W32+W67</f>
        <v>741.29</v>
      </c>
      <c r="X105" s="122">
        <f t="shared" si="57"/>
        <v>762.44</v>
      </c>
      <c r="Z105" s="63" t="s">
        <v>992</v>
      </c>
      <c r="AA105" s="143" t="s">
        <v>356</v>
      </c>
      <c r="AB105" s="143" t="s">
        <v>356</v>
      </c>
      <c r="AC105" s="143" t="s">
        <v>356</v>
      </c>
      <c r="AD105" s="143" t="s">
        <v>356</v>
      </c>
      <c r="AE105" s="143" t="s">
        <v>356</v>
      </c>
      <c r="AF105" s="143" t="s">
        <v>356</v>
      </c>
      <c r="AG105" s="143" t="s">
        <v>356</v>
      </c>
      <c r="AH105" s="143" t="s">
        <v>356</v>
      </c>
      <c r="AI105" s="143" t="s">
        <v>356</v>
      </c>
      <c r="AJ105" s="143" t="s">
        <v>356</v>
      </c>
      <c r="AK105" s="143" t="s">
        <v>356</v>
      </c>
      <c r="AL105" s="143" t="s">
        <v>356</v>
      </c>
      <c r="AM105" s="143" t="s">
        <v>356</v>
      </c>
      <c r="AN105" s="143" t="s">
        <v>356</v>
      </c>
      <c r="AO105" s="122">
        <f t="shared" ref="AO105:AR105" si="58">AO32+AO67</f>
        <v>160.45999999999998</v>
      </c>
      <c r="AP105" s="122">
        <f t="shared" si="58"/>
        <v>162.32999999999998</v>
      </c>
      <c r="AQ105" s="122">
        <f t="shared" si="58"/>
        <v>161.41000000000003</v>
      </c>
      <c r="AR105" s="122">
        <f t="shared" si="58"/>
        <v>155.94</v>
      </c>
      <c r="AS105" s="143"/>
      <c r="AT105" s="143"/>
      <c r="AU105" s="143"/>
      <c r="AV105" s="143"/>
    </row>
    <row r="106" spans="2:48" x14ac:dyDescent="0.2">
      <c r="B106" s="63" t="s">
        <v>993</v>
      </c>
      <c r="C106" s="122" t="s">
        <v>356</v>
      </c>
      <c r="D106" s="122" t="s">
        <v>356</v>
      </c>
      <c r="E106" s="122" t="s">
        <v>356</v>
      </c>
      <c r="F106" s="122" t="s">
        <v>356</v>
      </c>
      <c r="G106" s="122" t="s">
        <v>356</v>
      </c>
      <c r="H106" s="122" t="s">
        <v>356</v>
      </c>
      <c r="I106" s="122" t="s">
        <v>356</v>
      </c>
      <c r="J106" s="122" t="s">
        <v>356</v>
      </c>
      <c r="K106" s="122" t="s">
        <v>356</v>
      </c>
      <c r="L106" s="122" t="s">
        <v>356</v>
      </c>
      <c r="M106" s="122" t="s">
        <v>356</v>
      </c>
      <c r="N106" s="122" t="s">
        <v>356</v>
      </c>
      <c r="O106" s="122" t="s">
        <v>356</v>
      </c>
      <c r="P106" s="122" t="s">
        <v>356</v>
      </c>
      <c r="Q106" s="122">
        <f t="shared" ref="Q106:V106" si="59">Q33+Q68</f>
        <v>1301.1199999999999</v>
      </c>
      <c r="R106" s="122">
        <f t="shared" si="59"/>
        <v>1250.71</v>
      </c>
      <c r="S106" s="122">
        <f t="shared" si="59"/>
        <v>1212.73</v>
      </c>
      <c r="T106" s="122">
        <f t="shared" si="59"/>
        <v>1208.6599999999999</v>
      </c>
      <c r="U106" s="122">
        <f t="shared" si="59"/>
        <v>1224.2</v>
      </c>
      <c r="V106" s="122">
        <f t="shared" si="59"/>
        <v>1253.06</v>
      </c>
      <c r="W106" s="122">
        <f t="shared" ref="W106:X106" si="60">W33+W68</f>
        <v>1298.06</v>
      </c>
      <c r="X106" s="122">
        <f t="shared" si="60"/>
        <v>1360.8400000000001</v>
      </c>
      <c r="Z106" s="63" t="s">
        <v>993</v>
      </c>
      <c r="AA106" s="143" t="s">
        <v>356</v>
      </c>
      <c r="AB106" s="143" t="s">
        <v>356</v>
      </c>
      <c r="AC106" s="143" t="s">
        <v>356</v>
      </c>
      <c r="AD106" s="143" t="s">
        <v>356</v>
      </c>
      <c r="AE106" s="143" t="s">
        <v>356</v>
      </c>
      <c r="AF106" s="143" t="s">
        <v>356</v>
      </c>
      <c r="AG106" s="143" t="s">
        <v>356</v>
      </c>
      <c r="AH106" s="143" t="s">
        <v>356</v>
      </c>
      <c r="AI106" s="143" t="s">
        <v>356</v>
      </c>
      <c r="AJ106" s="143" t="s">
        <v>356</v>
      </c>
      <c r="AK106" s="143" t="s">
        <v>356</v>
      </c>
      <c r="AL106" s="143" t="s">
        <v>356</v>
      </c>
      <c r="AM106" s="143" t="s">
        <v>356</v>
      </c>
      <c r="AN106" s="143" t="s">
        <v>356</v>
      </c>
      <c r="AO106" s="122">
        <f t="shared" ref="AO106:AR106" si="61">AO33+AO68</f>
        <v>294.98</v>
      </c>
      <c r="AP106" s="122">
        <f t="shared" si="61"/>
        <v>285.55</v>
      </c>
      <c r="AQ106" s="122">
        <f t="shared" si="61"/>
        <v>280.04000000000002</v>
      </c>
      <c r="AR106" s="122">
        <f t="shared" si="61"/>
        <v>273.23</v>
      </c>
      <c r="AS106" s="143"/>
      <c r="AT106" s="143"/>
      <c r="AU106" s="143"/>
      <c r="AV106" s="143"/>
    </row>
    <row r="107" spans="2:48" x14ac:dyDescent="0.2">
      <c r="B107" s="63" t="s">
        <v>994</v>
      </c>
      <c r="C107" s="122" t="s">
        <v>356</v>
      </c>
      <c r="D107" s="122" t="s">
        <v>356</v>
      </c>
      <c r="E107" s="122" t="s">
        <v>356</v>
      </c>
      <c r="F107" s="122" t="s">
        <v>356</v>
      </c>
      <c r="G107" s="122" t="s">
        <v>356</v>
      </c>
      <c r="H107" s="122" t="s">
        <v>356</v>
      </c>
      <c r="I107" s="122" t="s">
        <v>356</v>
      </c>
      <c r="J107" s="122" t="s">
        <v>356</v>
      </c>
      <c r="K107" s="122" t="s">
        <v>356</v>
      </c>
      <c r="L107" s="122" t="s">
        <v>356</v>
      </c>
      <c r="M107" s="122" t="s">
        <v>356</v>
      </c>
      <c r="N107" s="122" t="s">
        <v>356</v>
      </c>
      <c r="O107" s="122" t="s">
        <v>356</v>
      </c>
      <c r="P107" s="122" t="s">
        <v>356</v>
      </c>
      <c r="Q107" s="122">
        <f t="shared" ref="Q107:V107" si="62">Q34+Q69</f>
        <v>627.83000000000004</v>
      </c>
      <c r="R107" s="122">
        <f t="shared" si="62"/>
        <v>623.1</v>
      </c>
      <c r="S107" s="122">
        <f t="shared" si="62"/>
        <v>621.34</v>
      </c>
      <c r="T107" s="122">
        <f t="shared" si="62"/>
        <v>626.89</v>
      </c>
      <c r="U107" s="122">
        <f t="shared" si="62"/>
        <v>636.41000000000008</v>
      </c>
      <c r="V107" s="122">
        <f t="shared" si="62"/>
        <v>650.12</v>
      </c>
      <c r="W107" s="122">
        <f t="shared" ref="W107:X107" si="63">W34+W69</f>
        <v>667.21</v>
      </c>
      <c r="X107" s="122">
        <f t="shared" si="63"/>
        <v>689.42</v>
      </c>
      <c r="Z107" s="63" t="s">
        <v>994</v>
      </c>
      <c r="AA107" s="143" t="s">
        <v>356</v>
      </c>
      <c r="AB107" s="143" t="s">
        <v>356</v>
      </c>
      <c r="AC107" s="143" t="s">
        <v>356</v>
      </c>
      <c r="AD107" s="143" t="s">
        <v>356</v>
      </c>
      <c r="AE107" s="143" t="s">
        <v>356</v>
      </c>
      <c r="AF107" s="143" t="s">
        <v>356</v>
      </c>
      <c r="AG107" s="143" t="s">
        <v>356</v>
      </c>
      <c r="AH107" s="143" t="s">
        <v>356</v>
      </c>
      <c r="AI107" s="143" t="s">
        <v>356</v>
      </c>
      <c r="AJ107" s="143" t="s">
        <v>356</v>
      </c>
      <c r="AK107" s="143" t="s">
        <v>356</v>
      </c>
      <c r="AL107" s="143" t="s">
        <v>356</v>
      </c>
      <c r="AM107" s="143" t="s">
        <v>356</v>
      </c>
      <c r="AN107" s="143" t="s">
        <v>356</v>
      </c>
      <c r="AO107" s="122">
        <f t="shared" ref="AO107:AR107" si="64">AO34+AO69</f>
        <v>141.53</v>
      </c>
      <c r="AP107" s="122">
        <f t="shared" si="64"/>
        <v>141.07999999999998</v>
      </c>
      <c r="AQ107" s="122">
        <f t="shared" si="64"/>
        <v>144.15</v>
      </c>
      <c r="AR107" s="122">
        <f t="shared" si="64"/>
        <v>141.41</v>
      </c>
      <c r="AS107" s="143"/>
      <c r="AT107" s="143"/>
      <c r="AU107" s="143"/>
      <c r="AV107" s="143"/>
    </row>
    <row r="108" spans="2:48" x14ac:dyDescent="0.2">
      <c r="B108" s="63" t="s">
        <v>995</v>
      </c>
      <c r="C108" s="122" t="s">
        <v>356</v>
      </c>
      <c r="D108" s="122" t="s">
        <v>356</v>
      </c>
      <c r="E108" s="122" t="s">
        <v>356</v>
      </c>
      <c r="F108" s="122" t="s">
        <v>356</v>
      </c>
      <c r="G108" s="122" t="s">
        <v>356</v>
      </c>
      <c r="H108" s="122" t="s">
        <v>356</v>
      </c>
      <c r="I108" s="122" t="s">
        <v>356</v>
      </c>
      <c r="J108" s="122" t="s">
        <v>356</v>
      </c>
      <c r="K108" s="122" t="s">
        <v>356</v>
      </c>
      <c r="L108" s="122" t="s">
        <v>356</v>
      </c>
      <c r="M108" s="122" t="s">
        <v>356</v>
      </c>
      <c r="N108" s="122" t="s">
        <v>356</v>
      </c>
      <c r="O108" s="122" t="s">
        <v>356</v>
      </c>
      <c r="P108" s="122" t="s">
        <v>356</v>
      </c>
      <c r="Q108" s="122">
        <f t="shared" ref="Q108:V108" si="65">Q35+Q70</f>
        <v>115.80000000000001</v>
      </c>
      <c r="R108" s="122">
        <f t="shared" si="65"/>
        <v>111.69</v>
      </c>
      <c r="S108" s="122">
        <f t="shared" si="65"/>
        <v>108.69999999999999</v>
      </c>
      <c r="T108" s="122">
        <f t="shared" si="65"/>
        <v>109</v>
      </c>
      <c r="U108" s="122">
        <f t="shared" si="65"/>
        <v>110.21</v>
      </c>
      <c r="V108" s="122">
        <f t="shared" si="65"/>
        <v>111.72999999999999</v>
      </c>
      <c r="W108" s="122">
        <f t="shared" ref="W108:X108" si="66">W35+W70</f>
        <v>114.28</v>
      </c>
      <c r="X108" s="122">
        <f t="shared" si="66"/>
        <v>118.47</v>
      </c>
      <c r="Z108" s="63" t="s">
        <v>995</v>
      </c>
      <c r="AA108" s="143" t="s">
        <v>356</v>
      </c>
      <c r="AB108" s="143" t="s">
        <v>356</v>
      </c>
      <c r="AC108" s="143" t="s">
        <v>356</v>
      </c>
      <c r="AD108" s="143" t="s">
        <v>356</v>
      </c>
      <c r="AE108" s="143" t="s">
        <v>356</v>
      </c>
      <c r="AF108" s="143" t="s">
        <v>356</v>
      </c>
      <c r="AG108" s="143" t="s">
        <v>356</v>
      </c>
      <c r="AH108" s="143" t="s">
        <v>356</v>
      </c>
      <c r="AI108" s="143" t="s">
        <v>356</v>
      </c>
      <c r="AJ108" s="143" t="s">
        <v>356</v>
      </c>
      <c r="AK108" s="143" t="s">
        <v>356</v>
      </c>
      <c r="AL108" s="143" t="s">
        <v>356</v>
      </c>
      <c r="AM108" s="143" t="s">
        <v>356</v>
      </c>
      <c r="AN108" s="143" t="s">
        <v>356</v>
      </c>
      <c r="AO108" s="122">
        <f t="shared" ref="AO108:AR108" si="67">AO35+AO70</f>
        <v>24.950000000000003</v>
      </c>
      <c r="AP108" s="122">
        <f t="shared" si="67"/>
        <v>24.189999999999998</v>
      </c>
      <c r="AQ108" s="122">
        <f t="shared" si="67"/>
        <v>24.13</v>
      </c>
      <c r="AR108" s="122">
        <f t="shared" si="67"/>
        <v>24.71</v>
      </c>
      <c r="AS108" s="143"/>
      <c r="AT108" s="143"/>
      <c r="AU108" s="143"/>
      <c r="AV108" s="143"/>
    </row>
    <row r="109" spans="2:48" x14ac:dyDescent="0.2">
      <c r="B109" s="63" t="s">
        <v>996</v>
      </c>
      <c r="C109" s="122" t="s">
        <v>356</v>
      </c>
      <c r="D109" s="122" t="s">
        <v>356</v>
      </c>
      <c r="E109" s="122" t="s">
        <v>356</v>
      </c>
      <c r="F109" s="122" t="s">
        <v>356</v>
      </c>
      <c r="G109" s="122" t="s">
        <v>356</v>
      </c>
      <c r="H109" s="122" t="s">
        <v>356</v>
      </c>
      <c r="I109" s="122" t="s">
        <v>356</v>
      </c>
      <c r="J109" s="122" t="s">
        <v>356</v>
      </c>
      <c r="K109" s="122" t="s">
        <v>356</v>
      </c>
      <c r="L109" s="122" t="s">
        <v>356</v>
      </c>
      <c r="M109" s="122" t="s">
        <v>356</v>
      </c>
      <c r="N109" s="122" t="s">
        <v>356</v>
      </c>
      <c r="O109" s="122" t="s">
        <v>356</v>
      </c>
      <c r="P109" s="122" t="s">
        <v>356</v>
      </c>
      <c r="Q109" s="122">
        <f t="shared" ref="Q109:V109" si="68">Q36+Q71</f>
        <v>314.5</v>
      </c>
      <c r="R109" s="122">
        <f t="shared" si="68"/>
        <v>303.05</v>
      </c>
      <c r="S109" s="122">
        <f t="shared" si="68"/>
        <v>300.67</v>
      </c>
      <c r="T109" s="122">
        <f t="shared" si="68"/>
        <v>301.36</v>
      </c>
      <c r="U109" s="122">
        <f t="shared" si="68"/>
        <v>303.37</v>
      </c>
      <c r="V109" s="122">
        <f t="shared" si="68"/>
        <v>306.41999999999996</v>
      </c>
      <c r="W109" s="122">
        <f t="shared" ref="W109:X109" si="69">W36+W71</f>
        <v>308.99</v>
      </c>
      <c r="X109" s="122">
        <f t="shared" si="69"/>
        <v>314.10000000000002</v>
      </c>
      <c r="Z109" s="63" t="s">
        <v>996</v>
      </c>
      <c r="AA109" s="143" t="s">
        <v>356</v>
      </c>
      <c r="AB109" s="143" t="s">
        <v>356</v>
      </c>
      <c r="AC109" s="143" t="s">
        <v>356</v>
      </c>
      <c r="AD109" s="143" t="s">
        <v>356</v>
      </c>
      <c r="AE109" s="143" t="s">
        <v>356</v>
      </c>
      <c r="AF109" s="143" t="s">
        <v>356</v>
      </c>
      <c r="AG109" s="143" t="s">
        <v>356</v>
      </c>
      <c r="AH109" s="143" t="s">
        <v>356</v>
      </c>
      <c r="AI109" s="143" t="s">
        <v>356</v>
      </c>
      <c r="AJ109" s="143" t="s">
        <v>356</v>
      </c>
      <c r="AK109" s="143" t="s">
        <v>356</v>
      </c>
      <c r="AL109" s="143" t="s">
        <v>356</v>
      </c>
      <c r="AM109" s="143" t="s">
        <v>356</v>
      </c>
      <c r="AN109" s="143" t="s">
        <v>356</v>
      </c>
      <c r="AO109" s="122">
        <f t="shared" ref="AO109:AR109" si="70">AO36+AO71</f>
        <v>71.08</v>
      </c>
      <c r="AP109" s="122">
        <f t="shared" si="70"/>
        <v>69.240000000000009</v>
      </c>
      <c r="AQ109" s="122">
        <f t="shared" si="70"/>
        <v>70.59</v>
      </c>
      <c r="AR109" s="122">
        <f t="shared" si="70"/>
        <v>68.55</v>
      </c>
      <c r="AS109" s="143"/>
      <c r="AT109" s="143"/>
      <c r="AU109" s="143"/>
      <c r="AV109" s="143"/>
    </row>
    <row r="110" spans="2:48" x14ac:dyDescent="0.2">
      <c r="B110" s="63" t="s">
        <v>997</v>
      </c>
      <c r="C110" s="122" t="s">
        <v>356</v>
      </c>
      <c r="D110" s="122" t="s">
        <v>356</v>
      </c>
      <c r="E110" s="122" t="s">
        <v>356</v>
      </c>
      <c r="F110" s="122" t="s">
        <v>356</v>
      </c>
      <c r="G110" s="122" t="s">
        <v>356</v>
      </c>
      <c r="H110" s="122" t="s">
        <v>356</v>
      </c>
      <c r="I110" s="122" t="s">
        <v>356</v>
      </c>
      <c r="J110" s="122" t="s">
        <v>356</v>
      </c>
      <c r="K110" s="122" t="s">
        <v>356</v>
      </c>
      <c r="L110" s="122" t="s">
        <v>356</v>
      </c>
      <c r="M110" s="122" t="s">
        <v>356</v>
      </c>
      <c r="N110" s="122" t="s">
        <v>356</v>
      </c>
      <c r="O110" s="122" t="s">
        <v>356</v>
      </c>
      <c r="P110" s="122" t="s">
        <v>356</v>
      </c>
      <c r="Q110" s="122">
        <f t="shared" ref="Q110:V110" si="71">Q37+Q72</f>
        <v>906.41</v>
      </c>
      <c r="R110" s="122">
        <f t="shared" si="71"/>
        <v>864.93000000000006</v>
      </c>
      <c r="S110" s="122">
        <f t="shared" si="71"/>
        <v>797.67000000000007</v>
      </c>
      <c r="T110" s="122">
        <f t="shared" si="71"/>
        <v>789.65000000000009</v>
      </c>
      <c r="U110" s="122">
        <f t="shared" si="71"/>
        <v>788.13</v>
      </c>
      <c r="V110" s="122">
        <f t="shared" si="71"/>
        <v>794.33999999999992</v>
      </c>
      <c r="W110" s="122">
        <f t="shared" ref="W110:X110" si="72">W37+W72</f>
        <v>800.98</v>
      </c>
      <c r="X110" s="122">
        <f t="shared" si="72"/>
        <v>817.27</v>
      </c>
      <c r="Z110" s="63" t="s">
        <v>997</v>
      </c>
      <c r="AA110" s="143" t="s">
        <v>356</v>
      </c>
      <c r="AB110" s="143" t="s">
        <v>356</v>
      </c>
      <c r="AC110" s="143" t="s">
        <v>356</v>
      </c>
      <c r="AD110" s="143" t="s">
        <v>356</v>
      </c>
      <c r="AE110" s="143" t="s">
        <v>356</v>
      </c>
      <c r="AF110" s="143" t="s">
        <v>356</v>
      </c>
      <c r="AG110" s="143" t="s">
        <v>356</v>
      </c>
      <c r="AH110" s="143" t="s">
        <v>356</v>
      </c>
      <c r="AI110" s="143" t="s">
        <v>356</v>
      </c>
      <c r="AJ110" s="143" t="s">
        <v>356</v>
      </c>
      <c r="AK110" s="143" t="s">
        <v>356</v>
      </c>
      <c r="AL110" s="143" t="s">
        <v>356</v>
      </c>
      <c r="AM110" s="143" t="s">
        <v>356</v>
      </c>
      <c r="AN110" s="143" t="s">
        <v>356</v>
      </c>
      <c r="AO110" s="122">
        <f t="shared" ref="AO110:AR110" si="73">AO37+AO72</f>
        <v>205.49</v>
      </c>
      <c r="AP110" s="122">
        <f t="shared" si="73"/>
        <v>199.79</v>
      </c>
      <c r="AQ110" s="122">
        <f t="shared" si="73"/>
        <v>182.89</v>
      </c>
      <c r="AR110" s="122">
        <f t="shared" si="73"/>
        <v>176.42000000000002</v>
      </c>
      <c r="AS110" s="143"/>
      <c r="AT110" s="143"/>
      <c r="AU110" s="143"/>
      <c r="AV110" s="143"/>
    </row>
    <row r="111" spans="2:48" x14ac:dyDescent="0.2">
      <c r="B111" s="63" t="s">
        <v>998</v>
      </c>
      <c r="C111" s="122" t="s">
        <v>356</v>
      </c>
      <c r="D111" s="122" t="s">
        <v>356</v>
      </c>
      <c r="E111" s="122" t="s">
        <v>356</v>
      </c>
      <c r="F111" s="122" t="s">
        <v>356</v>
      </c>
      <c r="G111" s="122" t="s">
        <v>356</v>
      </c>
      <c r="H111" s="122" t="s">
        <v>356</v>
      </c>
      <c r="I111" s="122" t="s">
        <v>356</v>
      </c>
      <c r="J111" s="122" t="s">
        <v>356</v>
      </c>
      <c r="K111" s="122" t="s">
        <v>356</v>
      </c>
      <c r="L111" s="122" t="s">
        <v>356</v>
      </c>
      <c r="M111" s="122" t="s">
        <v>356</v>
      </c>
      <c r="N111" s="122" t="s">
        <v>356</v>
      </c>
      <c r="O111" s="122" t="s">
        <v>356</v>
      </c>
      <c r="P111" s="122" t="s">
        <v>356</v>
      </c>
      <c r="Q111" s="122">
        <f t="shared" ref="Q111:V111" si="74">Q38+Q73</f>
        <v>622.54999999999995</v>
      </c>
      <c r="R111" s="122">
        <f t="shared" si="74"/>
        <v>590.16999999999996</v>
      </c>
      <c r="S111" s="122">
        <f t="shared" si="74"/>
        <v>565.82999999999993</v>
      </c>
      <c r="T111" s="122">
        <f t="shared" si="74"/>
        <v>553.14</v>
      </c>
      <c r="U111" s="122">
        <f t="shared" si="74"/>
        <v>544.28</v>
      </c>
      <c r="V111" s="122">
        <f t="shared" si="74"/>
        <v>542.51</v>
      </c>
      <c r="W111" s="122">
        <f t="shared" ref="W111:X111" si="75">W38+W73</f>
        <v>545.06999999999994</v>
      </c>
      <c r="X111" s="122">
        <f t="shared" si="75"/>
        <v>552.57000000000005</v>
      </c>
      <c r="Z111" s="63" t="s">
        <v>998</v>
      </c>
      <c r="AA111" s="143" t="s">
        <v>356</v>
      </c>
      <c r="AB111" s="143" t="s">
        <v>356</v>
      </c>
      <c r="AC111" s="143" t="s">
        <v>356</v>
      </c>
      <c r="AD111" s="143" t="s">
        <v>356</v>
      </c>
      <c r="AE111" s="143" t="s">
        <v>356</v>
      </c>
      <c r="AF111" s="143" t="s">
        <v>356</v>
      </c>
      <c r="AG111" s="143" t="s">
        <v>356</v>
      </c>
      <c r="AH111" s="143" t="s">
        <v>356</v>
      </c>
      <c r="AI111" s="143" t="s">
        <v>356</v>
      </c>
      <c r="AJ111" s="143" t="s">
        <v>356</v>
      </c>
      <c r="AK111" s="143" t="s">
        <v>356</v>
      </c>
      <c r="AL111" s="143" t="s">
        <v>356</v>
      </c>
      <c r="AM111" s="143" t="s">
        <v>356</v>
      </c>
      <c r="AN111" s="143" t="s">
        <v>356</v>
      </c>
      <c r="AO111" s="122">
        <f t="shared" ref="AO111:AR111" si="76">AO38+AO73</f>
        <v>137.20999999999998</v>
      </c>
      <c r="AP111" s="122">
        <f t="shared" si="76"/>
        <v>132.29</v>
      </c>
      <c r="AQ111" s="122">
        <f t="shared" si="76"/>
        <v>122.68</v>
      </c>
      <c r="AR111" s="122">
        <f t="shared" si="76"/>
        <v>122.21000000000001</v>
      </c>
      <c r="AS111" s="143"/>
      <c r="AT111" s="143"/>
      <c r="AU111" s="143"/>
      <c r="AV111" s="143"/>
    </row>
    <row r="112" spans="2:48" x14ac:dyDescent="0.2">
      <c r="B112" s="63" t="s">
        <v>999</v>
      </c>
      <c r="C112" s="122" t="s">
        <v>356</v>
      </c>
      <c r="D112" s="122" t="s">
        <v>356</v>
      </c>
      <c r="E112" s="122" t="s">
        <v>356</v>
      </c>
      <c r="F112" s="122" t="s">
        <v>356</v>
      </c>
      <c r="G112" s="122" t="s">
        <v>356</v>
      </c>
      <c r="H112" s="122" t="s">
        <v>356</v>
      </c>
      <c r="I112" s="122" t="s">
        <v>356</v>
      </c>
      <c r="J112" s="122" t="s">
        <v>356</v>
      </c>
      <c r="K112" s="122" t="s">
        <v>356</v>
      </c>
      <c r="L112" s="122" t="s">
        <v>356</v>
      </c>
      <c r="M112" s="122" t="s">
        <v>356</v>
      </c>
      <c r="N112" s="122" t="s">
        <v>356</v>
      </c>
      <c r="O112" s="122" t="s">
        <v>356</v>
      </c>
      <c r="P112" s="122" t="s">
        <v>356</v>
      </c>
      <c r="Q112" s="122">
        <f t="shared" ref="Q112:V112" si="77">Q39+Q74</f>
        <v>629.33999999999992</v>
      </c>
      <c r="R112" s="122">
        <f t="shared" si="77"/>
        <v>602.13</v>
      </c>
      <c r="S112" s="122">
        <f t="shared" si="77"/>
        <v>579.52</v>
      </c>
      <c r="T112" s="122">
        <f t="shared" si="77"/>
        <v>572.49</v>
      </c>
      <c r="U112" s="122">
        <f t="shared" si="77"/>
        <v>567.21</v>
      </c>
      <c r="V112" s="122">
        <f t="shared" si="77"/>
        <v>563.93000000000006</v>
      </c>
      <c r="W112" s="122">
        <f t="shared" ref="W112:X112" si="78">W39+W74</f>
        <v>562.48</v>
      </c>
      <c r="X112" s="122">
        <f t="shared" si="78"/>
        <v>565.66</v>
      </c>
      <c r="Z112" s="63" t="s">
        <v>999</v>
      </c>
      <c r="AA112" s="143" t="s">
        <v>356</v>
      </c>
      <c r="AB112" s="143" t="s">
        <v>356</v>
      </c>
      <c r="AC112" s="143" t="s">
        <v>356</v>
      </c>
      <c r="AD112" s="143" t="s">
        <v>356</v>
      </c>
      <c r="AE112" s="143" t="s">
        <v>356</v>
      </c>
      <c r="AF112" s="143" t="s">
        <v>356</v>
      </c>
      <c r="AG112" s="143" t="s">
        <v>356</v>
      </c>
      <c r="AH112" s="143" t="s">
        <v>356</v>
      </c>
      <c r="AI112" s="143" t="s">
        <v>356</v>
      </c>
      <c r="AJ112" s="143" t="s">
        <v>356</v>
      </c>
      <c r="AK112" s="143" t="s">
        <v>356</v>
      </c>
      <c r="AL112" s="143" t="s">
        <v>356</v>
      </c>
      <c r="AM112" s="143" t="s">
        <v>356</v>
      </c>
      <c r="AN112" s="143" t="s">
        <v>356</v>
      </c>
      <c r="AO112" s="122">
        <f t="shared" ref="AO112:AR112" si="79">AO39+AO74</f>
        <v>134.1</v>
      </c>
      <c r="AP112" s="122">
        <f t="shared" si="79"/>
        <v>129.72999999999999</v>
      </c>
      <c r="AQ112" s="122">
        <f t="shared" si="79"/>
        <v>129.55000000000001</v>
      </c>
      <c r="AR112" s="122">
        <f t="shared" si="79"/>
        <v>128.1</v>
      </c>
      <c r="AS112" s="143"/>
      <c r="AT112" s="143"/>
      <c r="AU112" s="143"/>
      <c r="AV112" s="143"/>
    </row>
    <row r="113" spans="2:48" x14ac:dyDescent="0.2">
      <c r="B113" s="63" t="s">
        <v>1000</v>
      </c>
      <c r="C113" s="122" t="s">
        <v>356</v>
      </c>
      <c r="D113" s="122" t="s">
        <v>356</v>
      </c>
      <c r="E113" s="122" t="s">
        <v>356</v>
      </c>
      <c r="F113" s="122" t="s">
        <v>356</v>
      </c>
      <c r="G113" s="122" t="s">
        <v>356</v>
      </c>
      <c r="H113" s="122" t="s">
        <v>356</v>
      </c>
      <c r="I113" s="122" t="s">
        <v>356</v>
      </c>
      <c r="J113" s="122" t="s">
        <v>356</v>
      </c>
      <c r="K113" s="122" t="s">
        <v>356</v>
      </c>
      <c r="L113" s="122" t="s">
        <v>356</v>
      </c>
      <c r="M113" s="122" t="s">
        <v>356</v>
      </c>
      <c r="N113" s="122" t="s">
        <v>356</v>
      </c>
      <c r="O113" s="122" t="s">
        <v>356</v>
      </c>
      <c r="P113" s="122" t="s">
        <v>356</v>
      </c>
      <c r="Q113" s="122">
        <f t="shared" ref="Q113:V113" si="80">Q40+Q75</f>
        <v>43.11</v>
      </c>
      <c r="R113" s="122">
        <f t="shared" si="80"/>
        <v>42.23</v>
      </c>
      <c r="S113" s="122">
        <f t="shared" si="80"/>
        <v>42.09</v>
      </c>
      <c r="T113" s="122">
        <f t="shared" si="80"/>
        <v>41.94</v>
      </c>
      <c r="U113" s="122">
        <f t="shared" si="80"/>
        <v>40.980000000000004</v>
      </c>
      <c r="V113" s="122">
        <f t="shared" si="80"/>
        <v>42.32</v>
      </c>
      <c r="W113" s="122">
        <f t="shared" ref="W113:X113" si="81">W40+W75</f>
        <v>43.97</v>
      </c>
      <c r="X113" s="122">
        <f t="shared" si="81"/>
        <v>45.57</v>
      </c>
      <c r="Z113" s="63" t="s">
        <v>1000</v>
      </c>
      <c r="AA113" s="143" t="s">
        <v>356</v>
      </c>
      <c r="AB113" s="143" t="s">
        <v>356</v>
      </c>
      <c r="AC113" s="143" t="s">
        <v>356</v>
      </c>
      <c r="AD113" s="143" t="s">
        <v>356</v>
      </c>
      <c r="AE113" s="143" t="s">
        <v>356</v>
      </c>
      <c r="AF113" s="143" t="s">
        <v>356</v>
      </c>
      <c r="AG113" s="143" t="s">
        <v>356</v>
      </c>
      <c r="AH113" s="143" t="s">
        <v>356</v>
      </c>
      <c r="AI113" s="143" t="s">
        <v>356</v>
      </c>
      <c r="AJ113" s="143" t="s">
        <v>356</v>
      </c>
      <c r="AK113" s="143" t="s">
        <v>356</v>
      </c>
      <c r="AL113" s="143" t="s">
        <v>356</v>
      </c>
      <c r="AM113" s="143" t="s">
        <v>356</v>
      </c>
      <c r="AN113" s="143" t="s">
        <v>356</v>
      </c>
      <c r="AO113" s="122">
        <f t="shared" ref="AO113:AR113" si="82">AO40+AO75</f>
        <v>9.41</v>
      </c>
      <c r="AP113" s="122">
        <f t="shared" si="82"/>
        <v>9.5</v>
      </c>
      <c r="AQ113" s="122">
        <f t="shared" si="82"/>
        <v>9.4</v>
      </c>
      <c r="AR113" s="122">
        <f t="shared" si="82"/>
        <v>9.36</v>
      </c>
      <c r="AS113" s="143"/>
      <c r="AT113" s="143"/>
      <c r="AU113" s="143"/>
      <c r="AV113" s="143"/>
    </row>
    <row r="114" spans="2:48" x14ac:dyDescent="0.2">
      <c r="B114" s="63" t="s">
        <v>1001</v>
      </c>
      <c r="C114" s="122" t="s">
        <v>356</v>
      </c>
      <c r="D114" s="122" t="s">
        <v>356</v>
      </c>
      <c r="E114" s="122" t="s">
        <v>356</v>
      </c>
      <c r="F114" s="122" t="s">
        <v>356</v>
      </c>
      <c r="G114" s="122" t="s">
        <v>356</v>
      </c>
      <c r="H114" s="122" t="s">
        <v>356</v>
      </c>
      <c r="I114" s="122" t="s">
        <v>356</v>
      </c>
      <c r="J114" s="122" t="s">
        <v>356</v>
      </c>
      <c r="K114" s="122" t="s">
        <v>356</v>
      </c>
      <c r="L114" s="122" t="s">
        <v>356</v>
      </c>
      <c r="M114" s="122" t="s">
        <v>356</v>
      </c>
      <c r="N114" s="122" t="s">
        <v>356</v>
      </c>
      <c r="O114" s="122" t="s">
        <v>356</v>
      </c>
      <c r="P114" s="122" t="s">
        <v>356</v>
      </c>
      <c r="Q114" s="122">
        <f t="shared" ref="Q114:V114" si="83">Q41+Q76</f>
        <v>403.48</v>
      </c>
      <c r="R114" s="122">
        <f t="shared" si="83"/>
        <v>366.17</v>
      </c>
      <c r="S114" s="122">
        <f t="shared" si="83"/>
        <v>347.52</v>
      </c>
      <c r="T114" s="122">
        <f t="shared" si="83"/>
        <v>338.14</v>
      </c>
      <c r="U114" s="122">
        <f t="shared" si="83"/>
        <v>340.19</v>
      </c>
      <c r="V114" s="122">
        <f t="shared" si="83"/>
        <v>346.89</v>
      </c>
      <c r="W114" s="122">
        <f t="shared" ref="W114:X114" si="84">W41+W76</f>
        <v>357.28</v>
      </c>
      <c r="X114" s="122">
        <f t="shared" si="84"/>
        <v>374.16</v>
      </c>
      <c r="Z114" s="63" t="s">
        <v>1001</v>
      </c>
      <c r="AA114" s="143" t="s">
        <v>356</v>
      </c>
      <c r="AB114" s="143" t="s">
        <v>356</v>
      </c>
      <c r="AC114" s="143" t="s">
        <v>356</v>
      </c>
      <c r="AD114" s="143" t="s">
        <v>356</v>
      </c>
      <c r="AE114" s="143" t="s">
        <v>356</v>
      </c>
      <c r="AF114" s="143" t="s">
        <v>356</v>
      </c>
      <c r="AG114" s="143" t="s">
        <v>356</v>
      </c>
      <c r="AH114" s="143" t="s">
        <v>356</v>
      </c>
      <c r="AI114" s="143" t="s">
        <v>356</v>
      </c>
      <c r="AJ114" s="143" t="s">
        <v>356</v>
      </c>
      <c r="AK114" s="143" t="s">
        <v>356</v>
      </c>
      <c r="AL114" s="143" t="s">
        <v>356</v>
      </c>
      <c r="AM114" s="143" t="s">
        <v>356</v>
      </c>
      <c r="AN114" s="143" t="s">
        <v>356</v>
      </c>
      <c r="AO114" s="122">
        <f t="shared" ref="AO114:AR114" si="85">AO41+AO76</f>
        <v>86.63</v>
      </c>
      <c r="AP114" s="122">
        <f t="shared" si="85"/>
        <v>79.039999999999992</v>
      </c>
      <c r="AQ114" s="122">
        <f t="shared" si="85"/>
        <v>77.180000000000007</v>
      </c>
      <c r="AR114" s="122">
        <f t="shared" si="85"/>
        <v>76.460000000000008</v>
      </c>
      <c r="AS114" s="143"/>
      <c r="AT114" s="143"/>
      <c r="AU114" s="143"/>
      <c r="AV114" s="143"/>
    </row>
    <row r="115" spans="2:48" x14ac:dyDescent="0.2">
      <c r="B115" s="63" t="s">
        <v>1002</v>
      </c>
      <c r="C115" s="122" t="s">
        <v>356</v>
      </c>
      <c r="D115" s="122" t="s">
        <v>356</v>
      </c>
      <c r="E115" s="122" t="s">
        <v>356</v>
      </c>
      <c r="F115" s="122" t="s">
        <v>356</v>
      </c>
      <c r="G115" s="122" t="s">
        <v>356</v>
      </c>
      <c r="H115" s="122" t="s">
        <v>356</v>
      </c>
      <c r="I115" s="122" t="s">
        <v>356</v>
      </c>
      <c r="J115" s="122" t="s">
        <v>356</v>
      </c>
      <c r="K115" s="122" t="s">
        <v>356</v>
      </c>
      <c r="L115" s="122" t="s">
        <v>356</v>
      </c>
      <c r="M115" s="122" t="s">
        <v>356</v>
      </c>
      <c r="N115" s="122" t="s">
        <v>356</v>
      </c>
      <c r="O115" s="122" t="s">
        <v>356</v>
      </c>
      <c r="P115" s="122" t="s">
        <v>356</v>
      </c>
      <c r="Q115" s="122">
        <f t="shared" ref="Q115:V115" si="86">Q42+Q77</f>
        <v>348.61</v>
      </c>
      <c r="R115" s="122">
        <f t="shared" si="86"/>
        <v>324.37</v>
      </c>
      <c r="S115" s="122">
        <f t="shared" si="86"/>
        <v>290.32</v>
      </c>
      <c r="T115" s="122">
        <f t="shared" si="86"/>
        <v>277.33000000000004</v>
      </c>
      <c r="U115" s="122">
        <f t="shared" si="86"/>
        <v>271.17</v>
      </c>
      <c r="V115" s="122">
        <f t="shared" si="86"/>
        <v>269.77999999999997</v>
      </c>
      <c r="W115" s="122">
        <f t="shared" ref="W115:X115" si="87">W42+W77</f>
        <v>271.18</v>
      </c>
      <c r="X115" s="122">
        <f t="shared" si="87"/>
        <v>276.64999999999998</v>
      </c>
      <c r="Z115" s="63" t="s">
        <v>1002</v>
      </c>
      <c r="AA115" s="143" t="s">
        <v>356</v>
      </c>
      <c r="AB115" s="143" t="s">
        <v>356</v>
      </c>
      <c r="AC115" s="143" t="s">
        <v>356</v>
      </c>
      <c r="AD115" s="143" t="s">
        <v>356</v>
      </c>
      <c r="AE115" s="143" t="s">
        <v>356</v>
      </c>
      <c r="AF115" s="143" t="s">
        <v>356</v>
      </c>
      <c r="AG115" s="143" t="s">
        <v>356</v>
      </c>
      <c r="AH115" s="143" t="s">
        <v>356</v>
      </c>
      <c r="AI115" s="143" t="s">
        <v>356</v>
      </c>
      <c r="AJ115" s="143" t="s">
        <v>356</v>
      </c>
      <c r="AK115" s="143" t="s">
        <v>356</v>
      </c>
      <c r="AL115" s="143" t="s">
        <v>356</v>
      </c>
      <c r="AM115" s="143" t="s">
        <v>356</v>
      </c>
      <c r="AN115" s="143" t="s">
        <v>356</v>
      </c>
      <c r="AO115" s="122">
        <f t="shared" ref="AO115:AR115" si="88">AO42+AO77</f>
        <v>74.490000000000009</v>
      </c>
      <c r="AP115" s="122">
        <f t="shared" si="88"/>
        <v>71.710000000000008</v>
      </c>
      <c r="AQ115" s="122">
        <f t="shared" si="88"/>
        <v>65.52000000000001</v>
      </c>
      <c r="AR115" s="122">
        <f t="shared" si="88"/>
        <v>59.07</v>
      </c>
      <c r="AS115" s="143"/>
      <c r="AT115" s="143"/>
      <c r="AU115" s="143"/>
      <c r="AV115" s="143"/>
    </row>
    <row r="116" spans="2:48" x14ac:dyDescent="0.2">
      <c r="B116" s="63" t="s">
        <v>1003</v>
      </c>
      <c r="C116" s="122" t="s">
        <v>356</v>
      </c>
      <c r="D116" s="122" t="s">
        <v>356</v>
      </c>
      <c r="E116" s="122" t="s">
        <v>356</v>
      </c>
      <c r="F116" s="122" t="s">
        <v>356</v>
      </c>
      <c r="G116" s="122" t="s">
        <v>356</v>
      </c>
      <c r="H116" s="122" t="s">
        <v>356</v>
      </c>
      <c r="I116" s="122" t="s">
        <v>356</v>
      </c>
      <c r="J116" s="122" t="s">
        <v>356</v>
      </c>
      <c r="K116" s="122" t="s">
        <v>356</v>
      </c>
      <c r="L116" s="122" t="s">
        <v>356</v>
      </c>
      <c r="M116" s="122" t="s">
        <v>356</v>
      </c>
      <c r="N116" s="122" t="s">
        <v>356</v>
      </c>
      <c r="O116" s="122" t="s">
        <v>356</v>
      </c>
      <c r="P116" s="122" t="s">
        <v>356</v>
      </c>
      <c r="Q116" s="122">
        <f t="shared" ref="Q116:V116" si="89">Q43+Q78</f>
        <v>73.53</v>
      </c>
      <c r="R116" s="122">
        <f t="shared" si="89"/>
        <v>70.739999999999995</v>
      </c>
      <c r="S116" s="122">
        <f t="shared" si="89"/>
        <v>68.27</v>
      </c>
      <c r="T116" s="122">
        <f t="shared" si="89"/>
        <v>67.31</v>
      </c>
      <c r="U116" s="122">
        <f t="shared" si="89"/>
        <v>66.72</v>
      </c>
      <c r="V116" s="122">
        <f t="shared" si="89"/>
        <v>66.58</v>
      </c>
      <c r="W116" s="122">
        <f t="shared" ref="W116:X116" si="90">W43+W78</f>
        <v>67.09</v>
      </c>
      <c r="X116" s="122">
        <f t="shared" si="90"/>
        <v>70.88</v>
      </c>
      <c r="Z116" s="63" t="s">
        <v>1003</v>
      </c>
      <c r="AA116" s="143" t="s">
        <v>356</v>
      </c>
      <c r="AB116" s="143" t="s">
        <v>356</v>
      </c>
      <c r="AC116" s="143" t="s">
        <v>356</v>
      </c>
      <c r="AD116" s="143" t="s">
        <v>356</v>
      </c>
      <c r="AE116" s="143" t="s">
        <v>356</v>
      </c>
      <c r="AF116" s="143" t="s">
        <v>356</v>
      </c>
      <c r="AG116" s="143" t="s">
        <v>356</v>
      </c>
      <c r="AH116" s="143" t="s">
        <v>356</v>
      </c>
      <c r="AI116" s="143" t="s">
        <v>356</v>
      </c>
      <c r="AJ116" s="143" t="s">
        <v>356</v>
      </c>
      <c r="AK116" s="143" t="s">
        <v>356</v>
      </c>
      <c r="AL116" s="143" t="s">
        <v>356</v>
      </c>
      <c r="AM116" s="143" t="s">
        <v>356</v>
      </c>
      <c r="AN116" s="143" t="s">
        <v>356</v>
      </c>
      <c r="AO116" s="122">
        <f t="shared" ref="AO116:AR116" si="91">AO43+AO78</f>
        <v>15.91</v>
      </c>
      <c r="AP116" s="122">
        <f t="shared" si="91"/>
        <v>15.65</v>
      </c>
      <c r="AQ116" s="122">
        <f t="shared" si="91"/>
        <v>15.530000000000001</v>
      </c>
      <c r="AR116" s="122">
        <f t="shared" si="91"/>
        <v>14.99</v>
      </c>
      <c r="AS116" s="143"/>
      <c r="AT116" s="143"/>
      <c r="AU116" s="143"/>
      <c r="AV116" s="143"/>
    </row>
    <row r="117" spans="2:48" x14ac:dyDescent="0.2">
      <c r="B117" s="63" t="s">
        <v>1004</v>
      </c>
      <c r="C117" s="122" t="s">
        <v>356</v>
      </c>
      <c r="D117" s="122" t="s">
        <v>356</v>
      </c>
      <c r="E117" s="122" t="s">
        <v>356</v>
      </c>
      <c r="F117" s="122" t="s">
        <v>356</v>
      </c>
      <c r="G117" s="122" t="s">
        <v>356</v>
      </c>
      <c r="H117" s="122" t="s">
        <v>356</v>
      </c>
      <c r="I117" s="122" t="s">
        <v>356</v>
      </c>
      <c r="J117" s="122" t="s">
        <v>356</v>
      </c>
      <c r="K117" s="122" t="s">
        <v>356</v>
      </c>
      <c r="L117" s="122" t="s">
        <v>356</v>
      </c>
      <c r="M117" s="122" t="s">
        <v>356</v>
      </c>
      <c r="N117" s="122" t="s">
        <v>356</v>
      </c>
      <c r="O117" s="122" t="s">
        <v>356</v>
      </c>
      <c r="P117" s="122" t="s">
        <v>356</v>
      </c>
      <c r="Q117" s="122">
        <f t="shared" ref="Q117:V117" si="92">Q44+Q79</f>
        <v>94.289999999999992</v>
      </c>
      <c r="R117" s="122">
        <f t="shared" si="92"/>
        <v>91.09</v>
      </c>
      <c r="S117" s="122">
        <f t="shared" si="92"/>
        <v>88.87</v>
      </c>
      <c r="T117" s="122">
        <f t="shared" si="92"/>
        <v>86.699999999999989</v>
      </c>
      <c r="U117" s="122">
        <f t="shared" si="92"/>
        <v>85.78</v>
      </c>
      <c r="V117" s="122">
        <f t="shared" si="92"/>
        <v>85.759999999999991</v>
      </c>
      <c r="W117" s="122">
        <f t="shared" ref="W117:X117" si="93">W44+W79</f>
        <v>86.06</v>
      </c>
      <c r="X117" s="122">
        <f t="shared" si="93"/>
        <v>87.2</v>
      </c>
      <c r="Z117" s="63" t="s">
        <v>1004</v>
      </c>
      <c r="AA117" s="143" t="s">
        <v>356</v>
      </c>
      <c r="AB117" s="143" t="s">
        <v>356</v>
      </c>
      <c r="AC117" s="143" t="s">
        <v>356</v>
      </c>
      <c r="AD117" s="143" t="s">
        <v>356</v>
      </c>
      <c r="AE117" s="143" t="s">
        <v>356</v>
      </c>
      <c r="AF117" s="143" t="s">
        <v>356</v>
      </c>
      <c r="AG117" s="143" t="s">
        <v>356</v>
      </c>
      <c r="AH117" s="143" t="s">
        <v>356</v>
      </c>
      <c r="AI117" s="143" t="s">
        <v>356</v>
      </c>
      <c r="AJ117" s="143" t="s">
        <v>356</v>
      </c>
      <c r="AK117" s="143" t="s">
        <v>356</v>
      </c>
      <c r="AL117" s="143" t="s">
        <v>356</v>
      </c>
      <c r="AM117" s="143" t="s">
        <v>356</v>
      </c>
      <c r="AN117" s="143" t="s">
        <v>356</v>
      </c>
      <c r="AO117" s="122">
        <f t="shared" ref="AO117:AR117" si="94">AO44+AO79</f>
        <v>21.38</v>
      </c>
      <c r="AP117" s="122">
        <f t="shared" si="94"/>
        <v>20.47</v>
      </c>
      <c r="AQ117" s="122">
        <f t="shared" si="94"/>
        <v>19.71</v>
      </c>
      <c r="AR117" s="122">
        <f t="shared" si="94"/>
        <v>18.87</v>
      </c>
      <c r="AS117" s="143"/>
      <c r="AT117" s="143"/>
      <c r="AU117" s="143"/>
      <c r="AV117" s="143"/>
    </row>
    <row r="118" spans="2:48" x14ac:dyDescent="0.2">
      <c r="B118" s="63" t="s">
        <v>1005</v>
      </c>
      <c r="C118" s="122" t="s">
        <v>356</v>
      </c>
      <c r="D118" s="122" t="s">
        <v>356</v>
      </c>
      <c r="E118" s="122" t="s">
        <v>356</v>
      </c>
      <c r="F118" s="122" t="s">
        <v>356</v>
      </c>
      <c r="G118" s="122" t="s">
        <v>356</v>
      </c>
      <c r="H118" s="122" t="s">
        <v>356</v>
      </c>
      <c r="I118" s="122" t="s">
        <v>356</v>
      </c>
      <c r="J118" s="122" t="s">
        <v>356</v>
      </c>
      <c r="K118" s="122" t="s">
        <v>356</v>
      </c>
      <c r="L118" s="122" t="s">
        <v>356</v>
      </c>
      <c r="M118" s="122" t="s">
        <v>356</v>
      </c>
      <c r="N118" s="122" t="s">
        <v>356</v>
      </c>
      <c r="O118" s="122" t="s">
        <v>356</v>
      </c>
      <c r="P118" s="122" t="s">
        <v>356</v>
      </c>
      <c r="Q118" s="122">
        <f t="shared" ref="Q118:V118" si="95">Q45+Q80</f>
        <v>289.61</v>
      </c>
      <c r="R118" s="122">
        <f t="shared" si="95"/>
        <v>284.39999999999998</v>
      </c>
      <c r="S118" s="122">
        <f t="shared" si="95"/>
        <v>281.28999999999996</v>
      </c>
      <c r="T118" s="122">
        <f t="shared" si="95"/>
        <v>285.44</v>
      </c>
      <c r="U118" s="122">
        <f t="shared" si="95"/>
        <v>295.63</v>
      </c>
      <c r="V118" s="122">
        <f t="shared" si="95"/>
        <v>305.42</v>
      </c>
      <c r="W118" s="122">
        <f t="shared" ref="W118:X118" si="96">W45+W80</f>
        <v>318.81</v>
      </c>
      <c r="X118" s="122">
        <f t="shared" si="96"/>
        <v>335.13</v>
      </c>
      <c r="Z118" s="63" t="s">
        <v>1005</v>
      </c>
      <c r="AA118" s="143" t="s">
        <v>356</v>
      </c>
      <c r="AB118" s="143" t="s">
        <v>356</v>
      </c>
      <c r="AC118" s="143" t="s">
        <v>356</v>
      </c>
      <c r="AD118" s="143" t="s">
        <v>356</v>
      </c>
      <c r="AE118" s="143" t="s">
        <v>356</v>
      </c>
      <c r="AF118" s="143" t="s">
        <v>356</v>
      </c>
      <c r="AG118" s="143" t="s">
        <v>356</v>
      </c>
      <c r="AH118" s="143" t="s">
        <v>356</v>
      </c>
      <c r="AI118" s="143" t="s">
        <v>356</v>
      </c>
      <c r="AJ118" s="143" t="s">
        <v>356</v>
      </c>
      <c r="AK118" s="143" t="s">
        <v>356</v>
      </c>
      <c r="AL118" s="143" t="s">
        <v>356</v>
      </c>
      <c r="AM118" s="143" t="s">
        <v>356</v>
      </c>
      <c r="AN118" s="143" t="s">
        <v>356</v>
      </c>
      <c r="AO118" s="122">
        <f t="shared" ref="AO118:AR118" si="97">AO45+AO80</f>
        <v>64.84</v>
      </c>
      <c r="AP118" s="122">
        <f t="shared" si="97"/>
        <v>64.61</v>
      </c>
      <c r="AQ118" s="122">
        <f t="shared" si="97"/>
        <v>66.22</v>
      </c>
      <c r="AR118" s="122">
        <f t="shared" si="97"/>
        <v>67.430000000000007</v>
      </c>
      <c r="AS118" s="143"/>
      <c r="AT118" s="143"/>
      <c r="AU118" s="143"/>
      <c r="AV118" s="143"/>
    </row>
    <row r="119" spans="2:48" x14ac:dyDescent="0.2">
      <c r="B119" s="29" t="s">
        <v>1010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>
        <f>SUM(Q88:Q118)</f>
        <v>14993.170000000002</v>
      </c>
      <c r="R119" s="30">
        <f t="shared" ref="R119:X119" si="98">SUM(R88:R118)</f>
        <v>14458.990000000002</v>
      </c>
      <c r="S119" s="30">
        <f t="shared" si="98"/>
        <v>13800.680000000004</v>
      </c>
      <c r="T119" s="30">
        <f t="shared" si="98"/>
        <v>13835.71</v>
      </c>
      <c r="U119" s="30">
        <f t="shared" si="98"/>
        <v>14004.139999999998</v>
      </c>
      <c r="V119" s="30">
        <f t="shared" si="98"/>
        <v>14242.36</v>
      </c>
      <c r="W119" s="30">
        <f t="shared" si="98"/>
        <v>14535.77</v>
      </c>
      <c r="X119" s="30">
        <f t="shared" si="98"/>
        <v>14991.829999999998</v>
      </c>
      <c r="Z119" s="29" t="s">
        <v>1010</v>
      </c>
      <c r="AA119" s="145"/>
      <c r="AB119" s="145"/>
      <c r="AC119" s="145"/>
      <c r="AD119" s="145"/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30">
        <f>SUM(AO88:AO118)</f>
        <v>3371.5200000000004</v>
      </c>
      <c r="AP119" s="30">
        <f t="shared" ref="AP119" si="99">SUM(AP88:AP118)</f>
        <v>3285.4700000000003</v>
      </c>
      <c r="AQ119" s="30">
        <f t="shared" ref="AQ119" si="100">SUM(AQ88:AQ118)</f>
        <v>3191.46</v>
      </c>
      <c r="AR119" s="30">
        <f t="shared" ref="AR119" si="101">SUM(AR88:AR118)</f>
        <v>3106.29</v>
      </c>
      <c r="AS119" s="30">
        <f>AS46+AS81</f>
        <v>3140.06</v>
      </c>
      <c r="AT119" s="30">
        <f t="shared" ref="AT119:AV119" si="102">AT46+AT81</f>
        <v>3239.6400000000003</v>
      </c>
      <c r="AU119" s="30">
        <f t="shared" si="102"/>
        <v>3313.77</v>
      </c>
      <c r="AV119" s="30">
        <f t="shared" si="102"/>
        <v>3469.89</v>
      </c>
    </row>
    <row r="124" spans="2:48" x14ac:dyDescent="0.2">
      <c r="B124" s="15" t="s">
        <v>1014</v>
      </c>
    </row>
    <row r="150" spans="2:2" x14ac:dyDescent="0.2">
      <c r="B150" s="15" t="s">
        <v>1015</v>
      </c>
    </row>
    <row r="181" spans="2:2" x14ac:dyDescent="0.2">
      <c r="B181" s="15" t="s">
        <v>1018</v>
      </c>
    </row>
    <row r="205" spans="2:2" x14ac:dyDescent="0.2">
      <c r="B205" s="15"/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90"/>
  <sheetViews>
    <sheetView showGridLines="0" topLeftCell="A31" zoomScale="115" zoomScaleNormal="115" workbookViewId="0">
      <selection activeCell="P62" sqref="P62"/>
    </sheetView>
  </sheetViews>
  <sheetFormatPr defaultRowHeight="13.8" x14ac:dyDescent="0.25"/>
  <sheetData>
    <row r="3" spans="2:2" x14ac:dyDescent="0.25">
      <c r="B3" s="14" t="s">
        <v>711</v>
      </c>
    </row>
    <row r="4" spans="2:2" x14ac:dyDescent="0.25">
      <c r="B4" s="14"/>
    </row>
    <row r="5" spans="2:2" x14ac:dyDescent="0.25">
      <c r="B5" t="s">
        <v>712</v>
      </c>
    </row>
    <row r="18" spans="2:2" x14ac:dyDescent="0.25">
      <c r="B18" t="s">
        <v>713</v>
      </c>
    </row>
    <row r="31" spans="2:2" x14ac:dyDescent="0.25">
      <c r="B31" t="s">
        <v>714</v>
      </c>
    </row>
    <row r="45" spans="2:2" x14ac:dyDescent="0.25">
      <c r="B45" t="s">
        <v>715</v>
      </c>
    </row>
    <row r="59" spans="2:2" x14ac:dyDescent="0.25">
      <c r="B59" t="s">
        <v>716</v>
      </c>
    </row>
    <row r="72" spans="2:2" x14ac:dyDescent="0.25">
      <c r="B72" t="s">
        <v>717</v>
      </c>
    </row>
    <row r="90" spans="2:2" x14ac:dyDescent="0.25">
      <c r="B90" t="s">
        <v>718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05"/>
  <sheetViews>
    <sheetView showGridLines="0" topLeftCell="I73" zoomScale="85" zoomScaleNormal="85" workbookViewId="0">
      <selection activeCell="D2" sqref="D2"/>
    </sheetView>
  </sheetViews>
  <sheetFormatPr defaultRowHeight="11.4" x14ac:dyDescent="0.2"/>
  <cols>
    <col min="1" max="1" width="4.77734375" style="65" customWidth="1"/>
    <col min="2" max="2" width="8.88671875" style="66"/>
    <col min="3" max="3" width="8.88671875" style="65"/>
    <col min="4" max="4" width="16.21875" style="67" customWidth="1"/>
    <col min="5" max="16384" width="8.88671875" style="65"/>
  </cols>
  <sheetData>
    <row r="2" spans="2:6" x14ac:dyDescent="0.2">
      <c r="B2" s="15" t="s">
        <v>600</v>
      </c>
      <c r="C2" s="15"/>
      <c r="D2" s="72">
        <v>7597175534</v>
      </c>
      <c r="F2" s="15" t="s">
        <v>675</v>
      </c>
    </row>
    <row r="4" spans="2:6" s="66" customFormat="1" x14ac:dyDescent="0.2">
      <c r="B4" s="68" t="s">
        <v>599</v>
      </c>
      <c r="C4" s="68" t="s">
        <v>598</v>
      </c>
      <c r="D4" s="69" t="s">
        <v>283</v>
      </c>
    </row>
    <row r="5" spans="2:6" x14ac:dyDescent="0.2">
      <c r="B5" s="68">
        <v>1</v>
      </c>
      <c r="C5" s="70" t="s">
        <v>397</v>
      </c>
      <c r="D5" s="71">
        <v>1393686493</v>
      </c>
    </row>
    <row r="6" spans="2:6" x14ac:dyDescent="0.2">
      <c r="B6" s="68">
        <v>2</v>
      </c>
      <c r="C6" s="70" t="s">
        <v>398</v>
      </c>
      <c r="D6" s="71">
        <v>1358137719</v>
      </c>
    </row>
    <row r="7" spans="2:6" x14ac:dyDescent="0.2">
      <c r="B7" s="68">
        <v>3</v>
      </c>
      <c r="C7" s="70" t="s">
        <v>399</v>
      </c>
      <c r="D7" s="71">
        <v>328835763</v>
      </c>
    </row>
    <row r="8" spans="2:6" x14ac:dyDescent="0.2">
      <c r="B8" s="68">
        <v>4</v>
      </c>
      <c r="C8" s="70" t="s">
        <v>400</v>
      </c>
      <c r="D8" s="71">
        <v>266357298</v>
      </c>
    </row>
    <row r="9" spans="2:6" x14ac:dyDescent="0.2">
      <c r="B9" s="68">
        <v>5</v>
      </c>
      <c r="C9" s="70" t="s">
        <v>401</v>
      </c>
      <c r="D9" s="71">
        <v>212873151</v>
      </c>
    </row>
    <row r="10" spans="2:6" x14ac:dyDescent="0.2">
      <c r="B10" s="68">
        <v>6</v>
      </c>
      <c r="C10" s="70" t="s">
        <v>402</v>
      </c>
      <c r="D10" s="71">
        <v>200662818</v>
      </c>
    </row>
    <row r="11" spans="2:6" x14ac:dyDescent="0.2">
      <c r="B11" s="68">
        <v>7</v>
      </c>
      <c r="C11" s="70" t="s">
        <v>403</v>
      </c>
      <c r="D11" s="71">
        <v>196752840</v>
      </c>
    </row>
    <row r="12" spans="2:6" x14ac:dyDescent="0.2">
      <c r="B12" s="68">
        <v>8</v>
      </c>
      <c r="C12" s="70" t="s">
        <v>404</v>
      </c>
      <c r="D12" s="71">
        <v>166734722</v>
      </c>
    </row>
    <row r="13" spans="2:6" x14ac:dyDescent="0.2">
      <c r="B13" s="68">
        <v>9</v>
      </c>
      <c r="C13" s="70" t="s">
        <v>405</v>
      </c>
      <c r="D13" s="71">
        <v>143261490</v>
      </c>
    </row>
    <row r="14" spans="2:6" x14ac:dyDescent="0.2">
      <c r="B14" s="68">
        <v>10</v>
      </c>
      <c r="C14" s="70" t="s">
        <v>406</v>
      </c>
      <c r="D14" s="71">
        <v>131788271</v>
      </c>
    </row>
    <row r="15" spans="2:6" x14ac:dyDescent="0.2">
      <c r="B15" s="68">
        <v>11</v>
      </c>
      <c r="C15" s="70" t="s">
        <v>407</v>
      </c>
      <c r="D15" s="71">
        <v>125738357</v>
      </c>
    </row>
    <row r="16" spans="2:6" x14ac:dyDescent="0.2">
      <c r="B16" s="68">
        <v>12</v>
      </c>
      <c r="C16" s="70" t="s">
        <v>408</v>
      </c>
      <c r="D16" s="71">
        <v>106863442</v>
      </c>
    </row>
    <row r="17" spans="2:4" x14ac:dyDescent="0.2">
      <c r="B17" s="68">
        <v>13</v>
      </c>
      <c r="C17" s="70" t="s">
        <v>409</v>
      </c>
      <c r="D17" s="71">
        <v>105341062</v>
      </c>
    </row>
    <row r="18" spans="2:4" x14ac:dyDescent="0.2">
      <c r="B18" s="68">
        <v>14</v>
      </c>
      <c r="C18" s="70" t="s">
        <v>410</v>
      </c>
      <c r="D18" s="71">
        <v>97006920</v>
      </c>
    </row>
    <row r="19" spans="2:4" x14ac:dyDescent="0.2">
      <c r="B19" s="68">
        <v>15</v>
      </c>
      <c r="C19" s="70" t="s">
        <v>411</v>
      </c>
      <c r="D19" s="71">
        <v>96356744</v>
      </c>
    </row>
    <row r="20" spans="2:4" x14ac:dyDescent="0.2">
      <c r="B20" s="68">
        <v>16</v>
      </c>
      <c r="C20" s="70" t="s">
        <v>412</v>
      </c>
      <c r="D20" s="71">
        <v>84825354</v>
      </c>
    </row>
    <row r="21" spans="2:4" x14ac:dyDescent="0.2">
      <c r="B21" s="68">
        <v>17</v>
      </c>
      <c r="C21" s="70" t="s">
        <v>413</v>
      </c>
      <c r="D21" s="71">
        <v>81810283</v>
      </c>
    </row>
    <row r="22" spans="2:4" x14ac:dyDescent="0.2">
      <c r="B22" s="68">
        <v>18</v>
      </c>
      <c r="C22" s="70" t="s">
        <v>414</v>
      </c>
      <c r="D22" s="71">
        <v>81086257</v>
      </c>
    </row>
    <row r="23" spans="2:4" x14ac:dyDescent="0.2">
      <c r="B23" s="68">
        <v>19</v>
      </c>
      <c r="C23" s="70" t="s">
        <v>415</v>
      </c>
      <c r="D23" s="71">
        <v>80560850</v>
      </c>
    </row>
    <row r="24" spans="2:4" x14ac:dyDescent="0.2">
      <c r="B24" s="68">
        <v>20</v>
      </c>
      <c r="C24" s="70" t="s">
        <v>416</v>
      </c>
      <c r="D24" s="71">
        <v>68415739</v>
      </c>
    </row>
    <row r="25" spans="2:4" x14ac:dyDescent="0.2">
      <c r="B25" s="68">
        <v>21</v>
      </c>
      <c r="C25" s="70" t="s">
        <v>417</v>
      </c>
      <c r="D25" s="71">
        <v>65912569</v>
      </c>
    </row>
    <row r="26" spans="2:4" x14ac:dyDescent="0.2">
      <c r="B26" s="68">
        <v>22</v>
      </c>
      <c r="C26" s="70" t="s">
        <v>418</v>
      </c>
      <c r="D26" s="71">
        <v>65205671</v>
      </c>
    </row>
    <row r="27" spans="2:4" x14ac:dyDescent="0.2">
      <c r="B27" s="68">
        <v>23</v>
      </c>
      <c r="C27" s="70" t="s">
        <v>419</v>
      </c>
      <c r="D27" s="71">
        <v>59788104</v>
      </c>
    </row>
    <row r="28" spans="2:4" x14ac:dyDescent="0.2">
      <c r="B28" s="68">
        <v>24</v>
      </c>
      <c r="C28" s="70" t="s">
        <v>420</v>
      </c>
      <c r="D28" s="71">
        <v>58636512</v>
      </c>
    </row>
    <row r="29" spans="2:4" x14ac:dyDescent="0.2">
      <c r="B29" s="68">
        <v>25</v>
      </c>
      <c r="C29" s="70" t="s">
        <v>421</v>
      </c>
      <c r="D29" s="71">
        <v>55866711</v>
      </c>
    </row>
    <row r="30" spans="2:4" x14ac:dyDescent="0.2">
      <c r="B30" s="68">
        <v>26</v>
      </c>
      <c r="C30" s="70" t="s">
        <v>422</v>
      </c>
      <c r="D30" s="71">
        <v>55311238</v>
      </c>
    </row>
    <row r="31" spans="2:4" x14ac:dyDescent="0.2">
      <c r="B31" s="68">
        <v>27</v>
      </c>
      <c r="C31" s="70" t="s">
        <v>423</v>
      </c>
      <c r="D31" s="71">
        <v>50896594</v>
      </c>
    </row>
    <row r="32" spans="2:4" x14ac:dyDescent="0.2">
      <c r="B32" s="68">
        <v>28</v>
      </c>
      <c r="C32" s="70" t="s">
        <v>424</v>
      </c>
      <c r="D32" s="71">
        <v>49695319</v>
      </c>
    </row>
    <row r="33" spans="2:4" x14ac:dyDescent="0.2">
      <c r="B33" s="68">
        <v>29</v>
      </c>
      <c r="C33" s="70" t="s">
        <v>425</v>
      </c>
      <c r="D33" s="71">
        <v>49468825</v>
      </c>
    </row>
    <row r="34" spans="2:4" x14ac:dyDescent="0.2">
      <c r="B34" s="68">
        <v>30</v>
      </c>
      <c r="C34" s="70" t="s">
        <v>426</v>
      </c>
      <c r="D34" s="71">
        <v>46116884</v>
      </c>
    </row>
    <row r="35" spans="2:4" x14ac:dyDescent="0.2">
      <c r="B35" s="68">
        <v>31</v>
      </c>
      <c r="C35" s="70" t="s">
        <v>427</v>
      </c>
      <c r="D35" s="71">
        <v>44691517</v>
      </c>
    </row>
    <row r="36" spans="2:4" x14ac:dyDescent="0.2">
      <c r="B36" s="68">
        <v>32</v>
      </c>
      <c r="C36" s="70" t="s">
        <v>428</v>
      </c>
      <c r="D36" s="71">
        <v>44170002</v>
      </c>
    </row>
    <row r="37" spans="2:4" x14ac:dyDescent="0.2">
      <c r="B37" s="68">
        <v>33</v>
      </c>
      <c r="C37" s="70" t="s">
        <v>429</v>
      </c>
      <c r="D37" s="71">
        <v>43196092</v>
      </c>
    </row>
    <row r="38" spans="2:4" x14ac:dyDescent="0.2">
      <c r="B38" s="68">
        <v>34</v>
      </c>
      <c r="C38" s="70" t="s">
        <v>430</v>
      </c>
      <c r="D38" s="71">
        <v>43020681</v>
      </c>
    </row>
    <row r="39" spans="2:4" x14ac:dyDescent="0.2">
      <c r="B39" s="68">
        <v>35</v>
      </c>
      <c r="C39" s="70" t="s">
        <v>431</v>
      </c>
      <c r="D39" s="71">
        <v>41729942</v>
      </c>
    </row>
    <row r="40" spans="2:4" x14ac:dyDescent="0.2">
      <c r="B40" s="68">
        <v>36</v>
      </c>
      <c r="C40" s="70" t="s">
        <v>432</v>
      </c>
      <c r="D40" s="71">
        <v>39751312</v>
      </c>
    </row>
    <row r="41" spans="2:4" x14ac:dyDescent="0.2">
      <c r="B41" s="68">
        <v>37</v>
      </c>
      <c r="C41" s="70" t="s">
        <v>433</v>
      </c>
      <c r="D41" s="71">
        <v>38522728</v>
      </c>
    </row>
    <row r="42" spans="2:4" x14ac:dyDescent="0.2">
      <c r="B42" s="68">
        <v>38</v>
      </c>
      <c r="C42" s="70" t="s">
        <v>434</v>
      </c>
      <c r="D42" s="71">
        <v>36958491</v>
      </c>
    </row>
    <row r="43" spans="2:4" x14ac:dyDescent="0.2">
      <c r="B43" s="68">
        <v>39</v>
      </c>
      <c r="C43" s="70" t="s">
        <v>435</v>
      </c>
      <c r="D43" s="71">
        <v>35651885</v>
      </c>
    </row>
    <row r="44" spans="2:4" x14ac:dyDescent="0.2">
      <c r="B44" s="68">
        <v>40</v>
      </c>
      <c r="C44" s="70" t="s">
        <v>436</v>
      </c>
      <c r="D44" s="71">
        <v>34935713</v>
      </c>
    </row>
    <row r="45" spans="2:4" x14ac:dyDescent="0.2">
      <c r="B45" s="68">
        <v>41</v>
      </c>
      <c r="C45" s="70" t="s">
        <v>437</v>
      </c>
      <c r="D45" s="71">
        <v>33299935</v>
      </c>
    </row>
    <row r="46" spans="2:4" x14ac:dyDescent="0.2">
      <c r="B46" s="68">
        <v>42</v>
      </c>
      <c r="C46" s="70" t="s">
        <v>438</v>
      </c>
      <c r="D46" s="71">
        <v>32553697</v>
      </c>
    </row>
    <row r="47" spans="2:4" x14ac:dyDescent="0.2">
      <c r="B47" s="68">
        <v>43</v>
      </c>
      <c r="C47" s="70" t="s">
        <v>439</v>
      </c>
      <c r="D47" s="71">
        <v>32328063</v>
      </c>
    </row>
    <row r="48" spans="2:4" x14ac:dyDescent="0.2">
      <c r="B48" s="68">
        <v>44</v>
      </c>
      <c r="C48" s="70" t="s">
        <v>440</v>
      </c>
      <c r="D48" s="71">
        <v>31570576</v>
      </c>
    </row>
    <row r="49" spans="2:4" x14ac:dyDescent="0.2">
      <c r="B49" s="68">
        <v>45</v>
      </c>
      <c r="C49" s="70" t="s">
        <v>441</v>
      </c>
      <c r="D49" s="71">
        <v>31064765</v>
      </c>
    </row>
    <row r="50" spans="2:4" x14ac:dyDescent="0.2">
      <c r="B50" s="68">
        <v>46</v>
      </c>
      <c r="C50" s="70" t="s">
        <v>442</v>
      </c>
      <c r="D50" s="71">
        <v>30338988</v>
      </c>
    </row>
    <row r="51" spans="2:4" x14ac:dyDescent="0.2">
      <c r="B51" s="68">
        <v>47</v>
      </c>
      <c r="C51" s="70" t="s">
        <v>443</v>
      </c>
      <c r="D51" s="71">
        <v>29521803</v>
      </c>
    </row>
    <row r="52" spans="2:4" x14ac:dyDescent="0.2">
      <c r="B52" s="68">
        <v>48</v>
      </c>
      <c r="C52" s="70" t="s">
        <v>444</v>
      </c>
      <c r="D52" s="71">
        <v>29280235</v>
      </c>
    </row>
    <row r="53" spans="2:4" x14ac:dyDescent="0.2">
      <c r="B53" s="68">
        <v>49</v>
      </c>
      <c r="C53" s="70" t="s">
        <v>445</v>
      </c>
      <c r="D53" s="71">
        <v>28758331</v>
      </c>
    </row>
    <row r="54" spans="2:4" x14ac:dyDescent="0.2">
      <c r="B54" s="68">
        <v>50</v>
      </c>
      <c r="C54" s="70" t="s">
        <v>446</v>
      </c>
      <c r="D54" s="71">
        <v>27497645</v>
      </c>
    </row>
    <row r="55" spans="2:4" x14ac:dyDescent="0.2">
      <c r="B55" s="68">
        <v>51</v>
      </c>
      <c r="C55" s="70" t="s">
        <v>447</v>
      </c>
      <c r="D55" s="71">
        <v>26326352</v>
      </c>
    </row>
    <row r="56" spans="2:4" x14ac:dyDescent="0.2">
      <c r="B56" s="68">
        <v>52</v>
      </c>
      <c r="C56" s="70" t="s">
        <v>448</v>
      </c>
      <c r="D56" s="71">
        <v>25527001</v>
      </c>
    </row>
    <row r="57" spans="2:4" x14ac:dyDescent="0.2">
      <c r="B57" s="68">
        <v>53</v>
      </c>
      <c r="C57" s="70" t="s">
        <v>449</v>
      </c>
      <c r="D57" s="71">
        <v>25111719</v>
      </c>
    </row>
    <row r="58" spans="2:4" x14ac:dyDescent="0.2">
      <c r="B58" s="68">
        <v>54</v>
      </c>
      <c r="C58" s="70" t="s">
        <v>450</v>
      </c>
      <c r="D58" s="71">
        <v>24966531</v>
      </c>
    </row>
    <row r="59" spans="2:4" x14ac:dyDescent="0.2">
      <c r="B59" s="68">
        <v>55</v>
      </c>
      <c r="C59" s="70" t="s">
        <v>451</v>
      </c>
      <c r="D59" s="71">
        <v>24387362</v>
      </c>
    </row>
    <row r="60" spans="2:4" x14ac:dyDescent="0.2">
      <c r="B60" s="68">
        <v>56</v>
      </c>
      <c r="C60" s="70" t="s">
        <v>452</v>
      </c>
      <c r="D60" s="71">
        <v>23410026</v>
      </c>
    </row>
    <row r="61" spans="2:4" x14ac:dyDescent="0.2">
      <c r="B61" s="68">
        <v>57</v>
      </c>
      <c r="C61" s="70" t="s">
        <v>453</v>
      </c>
      <c r="D61" s="71">
        <v>22445308</v>
      </c>
    </row>
    <row r="62" spans="2:4" x14ac:dyDescent="0.2">
      <c r="B62" s="68">
        <v>58</v>
      </c>
      <c r="C62" s="70" t="s">
        <v>454</v>
      </c>
      <c r="D62" s="71">
        <v>20996478</v>
      </c>
    </row>
    <row r="63" spans="2:4" x14ac:dyDescent="0.2">
      <c r="B63" s="68">
        <v>59</v>
      </c>
      <c r="C63" s="70" t="s">
        <v>455</v>
      </c>
      <c r="D63" s="71">
        <v>19724353</v>
      </c>
    </row>
    <row r="64" spans="2:4" x14ac:dyDescent="0.2">
      <c r="B64" s="68">
        <v>60</v>
      </c>
      <c r="C64" s="70" t="s">
        <v>456</v>
      </c>
      <c r="D64" s="71">
        <v>19482401</v>
      </c>
    </row>
    <row r="65" spans="2:4" x14ac:dyDescent="0.2">
      <c r="B65" s="68">
        <v>61</v>
      </c>
      <c r="C65" s="70" t="s">
        <v>457</v>
      </c>
      <c r="D65" s="71">
        <v>19263634</v>
      </c>
    </row>
    <row r="66" spans="2:4" x14ac:dyDescent="0.2">
      <c r="B66" s="68">
        <v>62</v>
      </c>
      <c r="C66" s="70" t="s">
        <v>458</v>
      </c>
      <c r="D66" s="71">
        <v>19105089</v>
      </c>
    </row>
    <row r="67" spans="2:4" x14ac:dyDescent="0.2">
      <c r="B67" s="68">
        <v>63</v>
      </c>
      <c r="C67" s="70" t="s">
        <v>459</v>
      </c>
      <c r="D67" s="71">
        <v>18860963</v>
      </c>
    </row>
    <row r="68" spans="2:4" x14ac:dyDescent="0.2">
      <c r="B68" s="68">
        <v>64</v>
      </c>
      <c r="C68" s="70" t="s">
        <v>460</v>
      </c>
      <c r="D68" s="71">
        <v>18492710</v>
      </c>
    </row>
    <row r="69" spans="2:4" x14ac:dyDescent="0.2">
      <c r="B69" s="68">
        <v>65</v>
      </c>
      <c r="C69" s="70" t="s">
        <v>461</v>
      </c>
      <c r="D69" s="71">
        <v>18256484</v>
      </c>
    </row>
    <row r="70" spans="2:4" x14ac:dyDescent="0.2">
      <c r="B70" s="68">
        <v>66</v>
      </c>
      <c r="C70" s="70" t="s">
        <v>462</v>
      </c>
      <c r="D70" s="71">
        <v>17772835</v>
      </c>
    </row>
    <row r="71" spans="2:4" x14ac:dyDescent="0.2">
      <c r="B71" s="68">
        <v>67</v>
      </c>
      <c r="C71" s="70" t="s">
        <v>463</v>
      </c>
      <c r="D71" s="71">
        <v>17340239</v>
      </c>
    </row>
    <row r="72" spans="2:4" x14ac:dyDescent="0.2">
      <c r="B72" s="68">
        <v>68</v>
      </c>
      <c r="C72" s="70" t="s">
        <v>464</v>
      </c>
      <c r="D72" s="71">
        <v>17084531</v>
      </c>
    </row>
    <row r="73" spans="2:4" x14ac:dyDescent="0.2">
      <c r="B73" s="68">
        <v>69</v>
      </c>
      <c r="C73" s="70" t="s">
        <v>465</v>
      </c>
      <c r="D73" s="71">
        <v>16864977</v>
      </c>
    </row>
    <row r="74" spans="2:4" x14ac:dyDescent="0.2">
      <c r="B74" s="68">
        <v>70</v>
      </c>
      <c r="C74" s="70" t="s">
        <v>466</v>
      </c>
      <c r="D74" s="71">
        <v>16713345</v>
      </c>
    </row>
    <row r="75" spans="2:4" x14ac:dyDescent="0.2">
      <c r="B75" s="68">
        <v>71</v>
      </c>
      <c r="C75" s="70" t="s">
        <v>467</v>
      </c>
      <c r="D75" s="71">
        <v>16524429</v>
      </c>
    </row>
    <row r="76" spans="2:4" x14ac:dyDescent="0.2">
      <c r="B76" s="68">
        <v>72</v>
      </c>
      <c r="C76" s="70" t="s">
        <v>468</v>
      </c>
      <c r="D76" s="71">
        <v>16323953</v>
      </c>
    </row>
    <row r="77" spans="2:4" x14ac:dyDescent="0.2">
      <c r="B77" s="68">
        <v>73</v>
      </c>
      <c r="C77" s="70" t="s">
        <v>469</v>
      </c>
      <c r="D77" s="71">
        <v>15443905</v>
      </c>
    </row>
    <row r="78" spans="2:4" x14ac:dyDescent="0.2">
      <c r="B78" s="68">
        <v>74</v>
      </c>
      <c r="C78" s="70" t="s">
        <v>470</v>
      </c>
      <c r="D78" s="71">
        <v>13639439</v>
      </c>
    </row>
    <row r="79" spans="2:4" x14ac:dyDescent="0.2">
      <c r="B79" s="68">
        <v>75</v>
      </c>
      <c r="C79" s="70" t="s">
        <v>471</v>
      </c>
      <c r="D79" s="71">
        <v>13438609</v>
      </c>
    </row>
    <row r="80" spans="2:4" x14ac:dyDescent="0.2">
      <c r="B80" s="68">
        <v>76</v>
      </c>
      <c r="C80" s="70" t="s">
        <v>472</v>
      </c>
      <c r="D80" s="71">
        <v>12438723</v>
      </c>
    </row>
    <row r="81" spans="2:4" x14ac:dyDescent="0.2">
      <c r="B81" s="68">
        <v>77</v>
      </c>
      <c r="C81" s="70" t="s">
        <v>473</v>
      </c>
      <c r="D81" s="71">
        <v>12328560</v>
      </c>
    </row>
    <row r="82" spans="2:4" x14ac:dyDescent="0.2">
      <c r="B82" s="68">
        <v>78</v>
      </c>
      <c r="C82" s="70" t="s">
        <v>474</v>
      </c>
      <c r="D82" s="71">
        <v>11755337</v>
      </c>
    </row>
    <row r="83" spans="2:4" x14ac:dyDescent="0.2">
      <c r="B83" s="68">
        <v>79</v>
      </c>
      <c r="C83" s="70" t="s">
        <v>475</v>
      </c>
      <c r="D83" s="71">
        <v>11723108</v>
      </c>
    </row>
    <row r="84" spans="2:4" x14ac:dyDescent="0.2">
      <c r="B84" s="68">
        <v>80</v>
      </c>
      <c r="C84" s="70" t="s">
        <v>476</v>
      </c>
      <c r="D84" s="71">
        <v>11611602</v>
      </c>
    </row>
    <row r="85" spans="2:4" x14ac:dyDescent="0.2">
      <c r="B85" s="68">
        <v>81</v>
      </c>
      <c r="C85" s="70" t="s">
        <v>477</v>
      </c>
      <c r="D85" s="71">
        <v>11513025</v>
      </c>
    </row>
    <row r="86" spans="2:4" x14ac:dyDescent="0.2">
      <c r="B86" s="68">
        <v>82</v>
      </c>
      <c r="C86" s="70" t="s">
        <v>478</v>
      </c>
      <c r="D86" s="71">
        <v>11383128</v>
      </c>
    </row>
    <row r="87" spans="2:4" x14ac:dyDescent="0.2">
      <c r="B87" s="68">
        <v>83</v>
      </c>
      <c r="C87" s="70" t="s">
        <v>479</v>
      </c>
      <c r="D87" s="71">
        <v>11217865</v>
      </c>
    </row>
    <row r="88" spans="2:4" x14ac:dyDescent="0.2">
      <c r="B88" s="68">
        <v>84</v>
      </c>
      <c r="C88" s="70" t="s">
        <v>480</v>
      </c>
      <c r="D88" s="71">
        <v>11116513</v>
      </c>
    </row>
    <row r="89" spans="2:4" x14ac:dyDescent="0.2">
      <c r="B89" s="68">
        <v>85</v>
      </c>
      <c r="C89" s="70" t="s">
        <v>481</v>
      </c>
      <c r="D89" s="71">
        <v>10882207</v>
      </c>
    </row>
    <row r="90" spans="2:4" x14ac:dyDescent="0.2">
      <c r="B90" s="68">
        <v>86</v>
      </c>
      <c r="C90" s="70" t="s">
        <v>482</v>
      </c>
      <c r="D90" s="71">
        <v>10871762</v>
      </c>
    </row>
    <row r="91" spans="2:4" x14ac:dyDescent="0.2">
      <c r="B91" s="68">
        <v>87</v>
      </c>
      <c r="C91" s="70" t="s">
        <v>483</v>
      </c>
      <c r="D91" s="71">
        <v>10563111</v>
      </c>
    </row>
    <row r="92" spans="2:4" x14ac:dyDescent="0.2">
      <c r="B92" s="68">
        <v>88</v>
      </c>
      <c r="C92" s="70" t="s">
        <v>484</v>
      </c>
      <c r="D92" s="71">
        <v>10229432</v>
      </c>
    </row>
    <row r="93" spans="2:4" x14ac:dyDescent="0.2">
      <c r="B93" s="68">
        <v>89</v>
      </c>
      <c r="C93" s="70" t="s">
        <v>485</v>
      </c>
      <c r="D93" s="71">
        <v>10070075</v>
      </c>
    </row>
    <row r="94" spans="2:4" x14ac:dyDescent="0.2">
      <c r="B94" s="68">
        <v>90</v>
      </c>
      <c r="C94" s="70" t="s">
        <v>486</v>
      </c>
      <c r="D94" s="71">
        <v>9987062</v>
      </c>
    </row>
    <row r="95" spans="2:4" x14ac:dyDescent="0.2">
      <c r="B95" s="68">
        <v>91</v>
      </c>
      <c r="C95" s="70" t="s">
        <v>487</v>
      </c>
      <c r="D95" s="71">
        <v>9754429</v>
      </c>
    </row>
    <row r="96" spans="2:4" x14ac:dyDescent="0.2">
      <c r="B96" s="68">
        <v>92</v>
      </c>
      <c r="C96" s="70" t="s">
        <v>488</v>
      </c>
      <c r="D96" s="71">
        <v>9542843</v>
      </c>
    </row>
    <row r="97" spans="2:4" x14ac:dyDescent="0.2">
      <c r="B97" s="68">
        <v>93</v>
      </c>
      <c r="C97" s="70" t="s">
        <v>489</v>
      </c>
      <c r="D97" s="71">
        <v>9429102</v>
      </c>
    </row>
    <row r="98" spans="2:4" x14ac:dyDescent="0.2">
      <c r="B98" s="68">
        <v>94</v>
      </c>
      <c r="C98" s="70" t="s">
        <v>490</v>
      </c>
      <c r="D98" s="71">
        <v>9046723</v>
      </c>
    </row>
    <row r="99" spans="2:4" x14ac:dyDescent="0.2">
      <c r="B99" s="68">
        <v>95</v>
      </c>
      <c r="C99" s="70" t="s">
        <v>491</v>
      </c>
      <c r="D99" s="71">
        <v>8742764</v>
      </c>
    </row>
    <row r="100" spans="2:4" x14ac:dyDescent="0.2">
      <c r="B100" s="68">
        <v>96</v>
      </c>
      <c r="C100" s="70" t="s">
        <v>492</v>
      </c>
      <c r="D100" s="71">
        <v>8613647</v>
      </c>
    </row>
    <row r="101" spans="2:4" x14ac:dyDescent="0.2">
      <c r="B101" s="68">
        <v>97</v>
      </c>
      <c r="C101" s="70" t="s">
        <v>493</v>
      </c>
      <c r="D101" s="71">
        <v>8523590</v>
      </c>
    </row>
    <row r="102" spans="2:4" x14ac:dyDescent="0.2">
      <c r="B102" s="68">
        <v>98</v>
      </c>
      <c r="C102" s="70" t="s">
        <v>494</v>
      </c>
      <c r="D102" s="71">
        <v>8455489</v>
      </c>
    </row>
    <row r="103" spans="2:4" x14ac:dyDescent="0.2">
      <c r="B103" s="68">
        <v>99</v>
      </c>
      <c r="C103" s="70" t="s">
        <v>495</v>
      </c>
      <c r="D103" s="71">
        <v>8420268</v>
      </c>
    </row>
    <row r="104" spans="2:4" x14ac:dyDescent="0.2">
      <c r="B104" s="68">
        <v>100</v>
      </c>
      <c r="C104" s="70" t="s">
        <v>496</v>
      </c>
      <c r="D104" s="71">
        <v>8092518</v>
      </c>
    </row>
    <row r="105" spans="2:4" x14ac:dyDescent="0.2">
      <c r="B105" s="68">
        <v>101</v>
      </c>
      <c r="C105" s="70" t="s">
        <v>497</v>
      </c>
      <c r="D105" s="71">
        <v>7985411</v>
      </c>
    </row>
    <row r="106" spans="2:4" x14ac:dyDescent="0.2">
      <c r="B106" s="68">
        <v>102</v>
      </c>
      <c r="C106" s="70" t="s">
        <v>498</v>
      </c>
      <c r="D106" s="71">
        <v>7889759</v>
      </c>
    </row>
    <row r="107" spans="2:4" x14ac:dyDescent="0.2">
      <c r="B107" s="68">
        <v>103</v>
      </c>
      <c r="C107" s="70" t="s">
        <v>499</v>
      </c>
      <c r="D107" s="71">
        <v>7455254</v>
      </c>
    </row>
    <row r="108" spans="2:4" x14ac:dyDescent="0.2">
      <c r="B108" s="68">
        <v>104</v>
      </c>
      <c r="C108" s="70" t="s">
        <v>500</v>
      </c>
      <c r="D108" s="71">
        <v>7158246</v>
      </c>
    </row>
    <row r="109" spans="2:4" x14ac:dyDescent="0.2">
      <c r="B109" s="68">
        <v>105</v>
      </c>
      <c r="C109" s="70" t="s">
        <v>501</v>
      </c>
      <c r="D109" s="71">
        <v>6992150</v>
      </c>
    </row>
    <row r="110" spans="2:4" x14ac:dyDescent="0.2">
      <c r="B110" s="68">
        <v>106</v>
      </c>
      <c r="C110" s="70" t="s">
        <v>502</v>
      </c>
      <c r="D110" s="71">
        <v>6897385</v>
      </c>
    </row>
    <row r="111" spans="2:4" x14ac:dyDescent="0.2">
      <c r="B111" s="68">
        <v>107</v>
      </c>
      <c r="C111" s="70" t="s">
        <v>503</v>
      </c>
      <c r="D111" s="71">
        <v>6875056</v>
      </c>
    </row>
    <row r="112" spans="2:4" x14ac:dyDescent="0.2">
      <c r="B112" s="68">
        <v>108</v>
      </c>
      <c r="C112" s="70" t="s">
        <v>504</v>
      </c>
      <c r="D112" s="71">
        <v>6505278</v>
      </c>
    </row>
    <row r="113" spans="2:4" x14ac:dyDescent="0.2">
      <c r="B113" s="68">
        <v>109</v>
      </c>
      <c r="C113" s="70" t="s">
        <v>505</v>
      </c>
      <c r="D113" s="71">
        <v>6285172</v>
      </c>
    </row>
    <row r="114" spans="2:4" x14ac:dyDescent="0.2">
      <c r="B114" s="68">
        <v>110</v>
      </c>
      <c r="C114" s="70" t="s">
        <v>506</v>
      </c>
      <c r="D114" s="71">
        <v>6213441</v>
      </c>
    </row>
    <row r="115" spans="2:4" x14ac:dyDescent="0.2">
      <c r="B115" s="68">
        <v>111</v>
      </c>
      <c r="C115" s="70" t="s">
        <v>507</v>
      </c>
      <c r="D115" s="71">
        <v>6188441</v>
      </c>
    </row>
    <row r="116" spans="2:4" x14ac:dyDescent="0.2">
      <c r="B116" s="68">
        <v>112</v>
      </c>
      <c r="C116" s="70" t="s">
        <v>508</v>
      </c>
      <c r="D116" s="71">
        <v>6021629</v>
      </c>
    </row>
    <row r="117" spans="2:4" x14ac:dyDescent="0.2">
      <c r="B117" s="68">
        <v>113</v>
      </c>
      <c r="C117" s="70" t="s">
        <v>509</v>
      </c>
      <c r="D117" s="71">
        <v>5866547</v>
      </c>
    </row>
    <row r="118" spans="2:4" x14ac:dyDescent="0.2">
      <c r="B118" s="68">
        <v>114</v>
      </c>
      <c r="C118" s="70" t="s">
        <v>510</v>
      </c>
      <c r="D118" s="71">
        <v>5732713</v>
      </c>
    </row>
    <row r="119" spans="2:4" x14ac:dyDescent="0.2">
      <c r="B119" s="68">
        <v>115</v>
      </c>
      <c r="C119" s="70" t="s">
        <v>511</v>
      </c>
      <c r="D119" s="71">
        <v>5616801</v>
      </c>
    </row>
    <row r="120" spans="2:4" x14ac:dyDescent="0.2">
      <c r="B120" s="68">
        <v>116</v>
      </c>
      <c r="C120" s="70" t="s">
        <v>512</v>
      </c>
      <c r="D120" s="71">
        <v>5565070</v>
      </c>
    </row>
    <row r="121" spans="2:4" x14ac:dyDescent="0.2">
      <c r="B121" s="68">
        <v>117</v>
      </c>
      <c r="C121" s="70" t="s">
        <v>513</v>
      </c>
      <c r="D121" s="71">
        <v>5556439</v>
      </c>
    </row>
    <row r="122" spans="2:4" x14ac:dyDescent="0.2">
      <c r="B122" s="68">
        <v>118</v>
      </c>
      <c r="C122" s="70" t="s">
        <v>514</v>
      </c>
      <c r="D122" s="71">
        <v>5434237</v>
      </c>
    </row>
    <row r="123" spans="2:4" x14ac:dyDescent="0.2">
      <c r="B123" s="68">
        <v>119</v>
      </c>
      <c r="C123" s="70" t="s">
        <v>515</v>
      </c>
      <c r="D123" s="71">
        <v>5387342</v>
      </c>
    </row>
    <row r="124" spans="2:4" x14ac:dyDescent="0.2">
      <c r="B124" s="68">
        <v>120</v>
      </c>
      <c r="C124" s="70" t="s">
        <v>516</v>
      </c>
      <c r="D124" s="71">
        <v>5200921</v>
      </c>
    </row>
    <row r="125" spans="2:4" x14ac:dyDescent="0.2">
      <c r="B125" s="68">
        <v>121</v>
      </c>
      <c r="C125" s="70" t="s">
        <v>517</v>
      </c>
      <c r="D125" s="71">
        <v>5061292</v>
      </c>
    </row>
    <row r="126" spans="2:4" x14ac:dyDescent="0.2">
      <c r="B126" s="68">
        <v>122</v>
      </c>
      <c r="C126" s="70" t="s">
        <v>518</v>
      </c>
      <c r="D126" s="71">
        <v>4995596</v>
      </c>
    </row>
    <row r="127" spans="2:4" x14ac:dyDescent="0.2">
      <c r="B127" s="68">
        <v>123</v>
      </c>
      <c r="C127" s="70" t="s">
        <v>519</v>
      </c>
      <c r="D127" s="71">
        <v>4952954</v>
      </c>
    </row>
    <row r="128" spans="2:4" x14ac:dyDescent="0.2">
      <c r="B128" s="68">
        <v>124</v>
      </c>
      <c r="C128" s="70" t="s">
        <v>520</v>
      </c>
      <c r="D128" s="71">
        <v>4848701</v>
      </c>
    </row>
    <row r="129" spans="2:4" x14ac:dyDescent="0.2">
      <c r="B129" s="68">
        <v>125</v>
      </c>
      <c r="C129" s="70" t="s">
        <v>521</v>
      </c>
      <c r="D129" s="71">
        <v>4790845</v>
      </c>
    </row>
    <row r="130" spans="2:4" x14ac:dyDescent="0.2">
      <c r="B130" s="68">
        <v>126</v>
      </c>
      <c r="C130" s="70" t="s">
        <v>522</v>
      </c>
      <c r="D130" s="71">
        <v>4774323</v>
      </c>
    </row>
    <row r="131" spans="2:4" x14ac:dyDescent="0.2">
      <c r="B131" s="68">
        <v>127</v>
      </c>
      <c r="C131" s="70" t="s">
        <v>523</v>
      </c>
      <c r="D131" s="71">
        <v>4646548</v>
      </c>
    </row>
    <row r="132" spans="2:4" x14ac:dyDescent="0.2">
      <c r="B132" s="68">
        <v>128</v>
      </c>
      <c r="C132" s="70" t="s">
        <v>524</v>
      </c>
      <c r="D132" s="71">
        <v>4367533</v>
      </c>
    </row>
    <row r="133" spans="2:4" x14ac:dyDescent="0.2">
      <c r="B133" s="68">
        <v>129</v>
      </c>
      <c r="C133" s="70" t="s">
        <v>525</v>
      </c>
      <c r="D133" s="71">
        <v>4194538</v>
      </c>
    </row>
    <row r="134" spans="2:4" x14ac:dyDescent="0.2">
      <c r="B134" s="68">
        <v>130</v>
      </c>
      <c r="C134" s="70" t="s">
        <v>526</v>
      </c>
      <c r="D134" s="71">
        <v>4176642</v>
      </c>
    </row>
    <row r="135" spans="2:4" x14ac:dyDescent="0.2">
      <c r="B135" s="68">
        <v>131</v>
      </c>
      <c r="C135" s="70" t="s">
        <v>527</v>
      </c>
      <c r="D135" s="71">
        <v>4111706</v>
      </c>
    </row>
    <row r="136" spans="2:4" x14ac:dyDescent="0.2">
      <c r="B136" s="68">
        <v>132</v>
      </c>
      <c r="C136" s="70" t="s">
        <v>528</v>
      </c>
      <c r="D136" s="71">
        <v>4044534</v>
      </c>
    </row>
    <row r="137" spans="2:4" x14ac:dyDescent="0.2">
      <c r="B137" s="68">
        <v>133</v>
      </c>
      <c r="C137" s="70" t="s">
        <v>529</v>
      </c>
      <c r="D137" s="71">
        <v>3973681</v>
      </c>
    </row>
    <row r="138" spans="2:4" x14ac:dyDescent="0.2">
      <c r="B138" s="68">
        <v>134</v>
      </c>
      <c r="C138" s="70" t="s">
        <v>530</v>
      </c>
      <c r="D138" s="71">
        <v>3782297</v>
      </c>
    </row>
    <row r="139" spans="2:4" x14ac:dyDescent="0.2">
      <c r="B139" s="68">
        <v>135</v>
      </c>
      <c r="C139" s="70" t="s">
        <v>531</v>
      </c>
      <c r="D139" s="71">
        <v>3677835</v>
      </c>
    </row>
    <row r="140" spans="2:4" x14ac:dyDescent="0.2">
      <c r="B140" s="68">
        <v>136</v>
      </c>
      <c r="C140" s="70" t="s">
        <v>532</v>
      </c>
      <c r="D140" s="71">
        <v>3469771</v>
      </c>
    </row>
    <row r="141" spans="2:4" x14ac:dyDescent="0.2">
      <c r="B141" s="68">
        <v>137</v>
      </c>
      <c r="C141" s="70" t="s">
        <v>533</v>
      </c>
      <c r="D141" s="71">
        <v>3095592</v>
      </c>
    </row>
    <row r="142" spans="2:4" x14ac:dyDescent="0.2">
      <c r="B142" s="68">
        <v>138</v>
      </c>
      <c r="C142" s="70" t="s">
        <v>534</v>
      </c>
      <c r="D142" s="71">
        <v>3034998</v>
      </c>
    </row>
    <row r="143" spans="2:4" x14ac:dyDescent="0.2">
      <c r="B143" s="68">
        <v>139</v>
      </c>
      <c r="C143" s="70" t="s">
        <v>535</v>
      </c>
      <c r="D143" s="71">
        <v>2919422</v>
      </c>
    </row>
    <row r="144" spans="2:4" x14ac:dyDescent="0.2">
      <c r="B144" s="68">
        <v>140</v>
      </c>
      <c r="C144" s="70" t="s">
        <v>536</v>
      </c>
      <c r="D144" s="71">
        <v>2822897</v>
      </c>
    </row>
    <row r="145" spans="2:4" x14ac:dyDescent="0.2">
      <c r="B145" s="68">
        <v>141</v>
      </c>
      <c r="C145" s="70" t="s">
        <v>537</v>
      </c>
      <c r="D145" s="71">
        <v>2817402</v>
      </c>
    </row>
    <row r="146" spans="2:4" x14ac:dyDescent="0.2">
      <c r="B146" s="68">
        <v>142</v>
      </c>
      <c r="C146" s="70" t="s">
        <v>538</v>
      </c>
      <c r="D146" s="71">
        <v>2622723</v>
      </c>
    </row>
    <row r="147" spans="2:4" x14ac:dyDescent="0.2">
      <c r="B147" s="68">
        <v>143</v>
      </c>
      <c r="C147" s="70" t="s">
        <v>539</v>
      </c>
      <c r="D147" s="71">
        <v>2383184</v>
      </c>
    </row>
    <row r="148" spans="2:4" x14ac:dyDescent="0.2">
      <c r="B148" s="68">
        <v>144</v>
      </c>
      <c r="C148" s="70" t="s">
        <v>540</v>
      </c>
      <c r="D148" s="71">
        <v>2378373</v>
      </c>
    </row>
    <row r="149" spans="2:4" x14ac:dyDescent="0.2">
      <c r="B149" s="68">
        <v>145</v>
      </c>
      <c r="C149" s="70" t="s">
        <v>541</v>
      </c>
      <c r="D149" s="71">
        <v>2209595</v>
      </c>
    </row>
    <row r="150" spans="2:4" x14ac:dyDescent="0.2">
      <c r="B150" s="68">
        <v>146</v>
      </c>
      <c r="C150" s="70" t="s">
        <v>542</v>
      </c>
      <c r="D150" s="71">
        <v>2187265</v>
      </c>
    </row>
    <row r="151" spans="2:4" x14ac:dyDescent="0.2">
      <c r="B151" s="68">
        <v>147</v>
      </c>
      <c r="C151" s="70" t="s">
        <v>543</v>
      </c>
      <c r="D151" s="71">
        <v>2085315</v>
      </c>
    </row>
    <row r="152" spans="2:4" x14ac:dyDescent="0.2">
      <c r="B152" s="68">
        <v>148</v>
      </c>
      <c r="C152" s="70" t="s">
        <v>544</v>
      </c>
      <c r="D152" s="71">
        <v>2073018</v>
      </c>
    </row>
    <row r="153" spans="2:4" x14ac:dyDescent="0.2">
      <c r="B153" s="68">
        <v>149</v>
      </c>
      <c r="C153" s="70" t="s">
        <v>545</v>
      </c>
      <c r="D153" s="71">
        <v>1977645</v>
      </c>
    </row>
    <row r="154" spans="2:4" x14ac:dyDescent="0.2">
      <c r="B154" s="68">
        <v>150</v>
      </c>
      <c r="C154" s="70" t="s">
        <v>546</v>
      </c>
      <c r="D154" s="71">
        <v>1935780</v>
      </c>
    </row>
    <row r="155" spans="2:4" x14ac:dyDescent="0.2">
      <c r="B155" s="68">
        <v>151</v>
      </c>
      <c r="C155" s="70" t="s">
        <v>547</v>
      </c>
      <c r="D155" s="71">
        <v>1839575</v>
      </c>
    </row>
    <row r="156" spans="2:4" x14ac:dyDescent="0.2">
      <c r="B156" s="68">
        <v>152</v>
      </c>
      <c r="C156" s="70" t="s">
        <v>548</v>
      </c>
      <c r="D156" s="71">
        <v>1442394</v>
      </c>
    </row>
    <row r="157" spans="2:4" x14ac:dyDescent="0.2">
      <c r="B157" s="68">
        <v>153</v>
      </c>
      <c r="C157" s="70" t="s">
        <v>549</v>
      </c>
      <c r="D157" s="71">
        <v>1372648</v>
      </c>
    </row>
    <row r="158" spans="2:4" x14ac:dyDescent="0.2">
      <c r="B158" s="68">
        <v>154</v>
      </c>
      <c r="C158" s="70" t="s">
        <v>550</v>
      </c>
      <c r="D158" s="71">
        <v>1335999</v>
      </c>
    </row>
    <row r="159" spans="2:4" x14ac:dyDescent="0.2">
      <c r="B159" s="68">
        <v>155</v>
      </c>
      <c r="C159" s="70" t="s">
        <v>551</v>
      </c>
      <c r="D159" s="71">
        <v>1302401</v>
      </c>
    </row>
    <row r="160" spans="2:4" x14ac:dyDescent="0.2">
      <c r="B160" s="68">
        <v>156</v>
      </c>
      <c r="C160" s="70" t="s">
        <v>552</v>
      </c>
      <c r="D160" s="71">
        <v>1284928</v>
      </c>
    </row>
    <row r="161" spans="2:4" x14ac:dyDescent="0.2">
      <c r="B161" s="68">
        <v>157</v>
      </c>
      <c r="C161" s="70" t="s">
        <v>553</v>
      </c>
      <c r="D161" s="71">
        <v>1262927</v>
      </c>
    </row>
    <row r="162" spans="2:4" x14ac:dyDescent="0.2">
      <c r="B162" s="68">
        <v>158</v>
      </c>
      <c r="C162" s="70" t="s">
        <v>554</v>
      </c>
      <c r="D162" s="71">
        <v>1198198</v>
      </c>
    </row>
    <row r="163" spans="2:4" x14ac:dyDescent="0.2">
      <c r="B163" s="68">
        <v>159</v>
      </c>
      <c r="C163" s="70" t="s">
        <v>555</v>
      </c>
      <c r="D163" s="71">
        <v>923181</v>
      </c>
    </row>
    <row r="164" spans="2:4" x14ac:dyDescent="0.2">
      <c r="B164" s="68">
        <v>160</v>
      </c>
      <c r="C164" s="70" t="s">
        <v>556</v>
      </c>
      <c r="D164" s="71">
        <v>919654</v>
      </c>
    </row>
    <row r="165" spans="2:4" x14ac:dyDescent="0.2">
      <c r="B165" s="68">
        <v>161</v>
      </c>
      <c r="C165" s="70" t="s">
        <v>557</v>
      </c>
      <c r="D165" s="71">
        <v>907188</v>
      </c>
    </row>
    <row r="166" spans="2:4" x14ac:dyDescent="0.2">
      <c r="B166" s="68">
        <v>162</v>
      </c>
      <c r="C166" s="70" t="s">
        <v>558</v>
      </c>
      <c r="D166" s="71">
        <v>879548</v>
      </c>
    </row>
    <row r="167" spans="2:4" x14ac:dyDescent="0.2">
      <c r="B167" s="68">
        <v>163</v>
      </c>
      <c r="C167" s="70" t="s">
        <v>559</v>
      </c>
      <c r="D167" s="71">
        <v>844866</v>
      </c>
    </row>
    <row r="168" spans="2:4" x14ac:dyDescent="0.2">
      <c r="B168" s="68">
        <v>164</v>
      </c>
      <c r="C168" s="70" t="s">
        <v>560</v>
      </c>
      <c r="D168" s="71">
        <v>801257</v>
      </c>
    </row>
    <row r="169" spans="2:4" x14ac:dyDescent="0.2">
      <c r="B169" s="68">
        <v>165</v>
      </c>
      <c r="C169" s="70" t="s">
        <v>561</v>
      </c>
      <c r="D169" s="71">
        <v>778420</v>
      </c>
    </row>
    <row r="170" spans="2:4" x14ac:dyDescent="0.2">
      <c r="B170" s="68">
        <v>166</v>
      </c>
      <c r="C170" s="70" t="s">
        <v>562</v>
      </c>
      <c r="D170" s="71">
        <v>626240</v>
      </c>
    </row>
    <row r="171" spans="2:4" x14ac:dyDescent="0.2">
      <c r="B171" s="68">
        <v>167</v>
      </c>
      <c r="C171" s="70" t="s">
        <v>563</v>
      </c>
      <c r="D171" s="71">
        <v>617467</v>
      </c>
    </row>
    <row r="172" spans="2:4" x14ac:dyDescent="0.2">
      <c r="B172" s="68">
        <v>168</v>
      </c>
      <c r="C172" s="70" t="s">
        <v>564</v>
      </c>
      <c r="D172" s="71">
        <v>615471</v>
      </c>
    </row>
    <row r="173" spans="2:4" x14ac:dyDescent="0.2">
      <c r="B173" s="68">
        <v>169</v>
      </c>
      <c r="C173" s="70" t="s">
        <v>565</v>
      </c>
      <c r="D173" s="71">
        <v>607907</v>
      </c>
    </row>
    <row r="174" spans="2:4" x14ac:dyDescent="0.2">
      <c r="B174" s="68">
        <v>170</v>
      </c>
      <c r="C174" s="70" t="s">
        <v>566</v>
      </c>
      <c r="D174" s="71">
        <v>591126</v>
      </c>
    </row>
    <row r="175" spans="2:4" x14ac:dyDescent="0.2">
      <c r="B175" s="68">
        <v>171</v>
      </c>
      <c r="C175" s="70" t="s">
        <v>567</v>
      </c>
      <c r="D175" s="71">
        <v>556485</v>
      </c>
    </row>
    <row r="176" spans="2:4" x14ac:dyDescent="0.2">
      <c r="B176" s="68">
        <v>172</v>
      </c>
      <c r="C176" s="70" t="s">
        <v>568</v>
      </c>
      <c r="D176" s="71">
        <v>539924</v>
      </c>
    </row>
    <row r="177" spans="2:4" x14ac:dyDescent="0.2">
      <c r="B177" s="68">
        <v>173</v>
      </c>
      <c r="C177" s="70" t="s">
        <v>569</v>
      </c>
      <c r="D177" s="71">
        <v>474223</v>
      </c>
    </row>
    <row r="178" spans="2:4" x14ac:dyDescent="0.2">
      <c r="B178" s="68">
        <v>174</v>
      </c>
      <c r="C178" s="70" t="s">
        <v>570</v>
      </c>
      <c r="D178" s="71">
        <v>439908</v>
      </c>
    </row>
    <row r="179" spans="2:4" x14ac:dyDescent="0.2">
      <c r="B179" s="68">
        <v>175</v>
      </c>
      <c r="C179" s="70" t="s">
        <v>571</v>
      </c>
      <c r="D179" s="71">
        <v>421387</v>
      </c>
    </row>
    <row r="180" spans="2:4" x14ac:dyDescent="0.2">
      <c r="B180" s="68">
        <v>176</v>
      </c>
      <c r="C180" s="70" t="s">
        <v>572</v>
      </c>
      <c r="D180" s="71">
        <v>401412</v>
      </c>
    </row>
    <row r="181" spans="2:4" x14ac:dyDescent="0.2">
      <c r="B181" s="68">
        <v>177</v>
      </c>
      <c r="C181" s="70" t="s">
        <v>573</v>
      </c>
      <c r="D181" s="71">
        <v>395629</v>
      </c>
    </row>
    <row r="182" spans="2:4" x14ac:dyDescent="0.2">
      <c r="B182" s="68">
        <v>178</v>
      </c>
      <c r="C182" s="70" t="s">
        <v>574</v>
      </c>
      <c r="D182" s="71">
        <v>382395</v>
      </c>
    </row>
    <row r="183" spans="2:4" x14ac:dyDescent="0.2">
      <c r="B183" s="68">
        <v>179</v>
      </c>
      <c r="C183" s="70" t="s">
        <v>575</v>
      </c>
      <c r="D183" s="71">
        <v>381786</v>
      </c>
    </row>
    <row r="184" spans="2:4" x14ac:dyDescent="0.2">
      <c r="B184" s="68">
        <v>180</v>
      </c>
      <c r="C184" s="70" t="s">
        <v>576</v>
      </c>
      <c r="D184" s="71">
        <v>336938</v>
      </c>
    </row>
    <row r="185" spans="2:4" x14ac:dyDescent="0.2">
      <c r="B185" s="68">
        <v>181</v>
      </c>
      <c r="C185" s="70" t="s">
        <v>577</v>
      </c>
      <c r="D185" s="71">
        <v>291508</v>
      </c>
    </row>
    <row r="186" spans="2:4" x14ac:dyDescent="0.2">
      <c r="B186" s="68">
        <v>182</v>
      </c>
      <c r="C186" s="70" t="s">
        <v>578</v>
      </c>
      <c r="D186" s="71">
        <v>289847</v>
      </c>
    </row>
    <row r="187" spans="2:4" x14ac:dyDescent="0.2">
      <c r="B187" s="68">
        <v>183</v>
      </c>
      <c r="C187" s="70" t="s">
        <v>579</v>
      </c>
      <c r="D187" s="71">
        <v>286432</v>
      </c>
    </row>
    <row r="188" spans="2:4" x14ac:dyDescent="0.2">
      <c r="B188" s="68">
        <v>184</v>
      </c>
      <c r="C188" s="70" t="s">
        <v>580</v>
      </c>
      <c r="D188" s="71">
        <v>282229</v>
      </c>
    </row>
    <row r="189" spans="2:4" x14ac:dyDescent="0.2">
      <c r="B189" s="68">
        <v>185</v>
      </c>
      <c r="C189" s="70" t="s">
        <v>581</v>
      </c>
      <c r="D189" s="71">
        <v>273032</v>
      </c>
    </row>
    <row r="190" spans="2:4" x14ac:dyDescent="0.2">
      <c r="B190" s="68">
        <v>186</v>
      </c>
      <c r="C190" s="70" t="s">
        <v>582</v>
      </c>
      <c r="D190" s="71">
        <v>259717</v>
      </c>
    </row>
    <row r="191" spans="2:4" x14ac:dyDescent="0.2">
      <c r="B191" s="68">
        <v>187</v>
      </c>
      <c r="C191" s="70" t="s">
        <v>583</v>
      </c>
      <c r="D191" s="71">
        <v>202617</v>
      </c>
    </row>
    <row r="192" spans="2:4" x14ac:dyDescent="0.2">
      <c r="B192" s="68">
        <v>188</v>
      </c>
      <c r="C192" s="70" t="s">
        <v>584</v>
      </c>
      <c r="D192" s="71">
        <v>196902</v>
      </c>
    </row>
    <row r="193" spans="2:4" x14ac:dyDescent="0.2">
      <c r="B193" s="68">
        <v>189</v>
      </c>
      <c r="C193" s="70" t="s">
        <v>585</v>
      </c>
      <c r="D193" s="71">
        <v>189142</v>
      </c>
    </row>
    <row r="194" spans="2:4" x14ac:dyDescent="0.2">
      <c r="B194" s="68">
        <v>190</v>
      </c>
      <c r="C194" s="70" t="s">
        <v>586</v>
      </c>
      <c r="D194" s="71">
        <v>176268</v>
      </c>
    </row>
    <row r="195" spans="2:4" x14ac:dyDescent="0.2">
      <c r="B195" s="68">
        <v>191</v>
      </c>
      <c r="C195" s="70" t="s">
        <v>587</v>
      </c>
      <c r="D195" s="71">
        <v>165998</v>
      </c>
    </row>
    <row r="196" spans="2:4" x14ac:dyDescent="0.2">
      <c r="B196" s="68">
        <v>192</v>
      </c>
      <c r="C196" s="70" t="s">
        <v>588</v>
      </c>
      <c r="D196" s="71">
        <v>161279</v>
      </c>
    </row>
    <row r="197" spans="2:4" x14ac:dyDescent="0.2">
      <c r="B197" s="68">
        <v>193</v>
      </c>
      <c r="C197" s="70" t="s">
        <v>589</v>
      </c>
      <c r="D197" s="71">
        <v>118417</v>
      </c>
    </row>
    <row r="198" spans="2:4" x14ac:dyDescent="0.2">
      <c r="B198" s="68">
        <v>194</v>
      </c>
      <c r="C198" s="70" t="s">
        <v>590</v>
      </c>
      <c r="D198" s="71">
        <v>110186</v>
      </c>
    </row>
    <row r="199" spans="2:4" x14ac:dyDescent="0.2">
      <c r="B199" s="68">
        <v>195</v>
      </c>
      <c r="C199" s="70" t="s">
        <v>591</v>
      </c>
      <c r="D199" s="71">
        <v>108775</v>
      </c>
    </row>
    <row r="200" spans="2:4" x14ac:dyDescent="0.2">
      <c r="B200" s="68">
        <v>196</v>
      </c>
      <c r="C200" s="70" t="s">
        <v>592</v>
      </c>
      <c r="D200" s="71">
        <v>108379</v>
      </c>
    </row>
    <row r="201" spans="2:4" x14ac:dyDescent="0.2">
      <c r="B201" s="68">
        <v>197</v>
      </c>
      <c r="C201" s="70" t="s">
        <v>593</v>
      </c>
      <c r="D201" s="71">
        <v>106746</v>
      </c>
    </row>
    <row r="202" spans="2:4" x14ac:dyDescent="0.2">
      <c r="B202" s="68">
        <v>198</v>
      </c>
      <c r="C202" s="70" t="s">
        <v>594</v>
      </c>
      <c r="D202" s="71">
        <v>106249</v>
      </c>
    </row>
    <row r="203" spans="2:4" x14ac:dyDescent="0.2">
      <c r="B203" s="68">
        <v>199</v>
      </c>
      <c r="C203" s="70" t="s">
        <v>595</v>
      </c>
      <c r="D203" s="71">
        <v>104876</v>
      </c>
    </row>
    <row r="204" spans="2:4" x14ac:dyDescent="0.2">
      <c r="B204" s="68">
        <v>200</v>
      </c>
      <c r="C204" s="70" t="s">
        <v>596</v>
      </c>
      <c r="D204" s="71">
        <v>98013</v>
      </c>
    </row>
    <row r="205" spans="2:4" x14ac:dyDescent="0.2">
      <c r="B205" s="68">
        <v>201</v>
      </c>
      <c r="C205" s="70" t="s">
        <v>597</v>
      </c>
      <c r="D205" s="71">
        <v>94579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showGridLines="0" zoomScale="145" zoomScaleNormal="145" workbookViewId="0">
      <selection activeCell="B7" sqref="B7"/>
    </sheetView>
  </sheetViews>
  <sheetFormatPr defaultRowHeight="11.4" x14ac:dyDescent="0.2"/>
  <cols>
    <col min="1" max="1" width="8.88671875" style="2"/>
    <col min="2" max="2" width="17.88671875" style="2" customWidth="1"/>
    <col min="3" max="3" width="24.44140625" style="2" customWidth="1"/>
    <col min="4" max="16384" width="8.88671875" style="2"/>
  </cols>
  <sheetData>
    <row r="2" spans="2:3" x14ac:dyDescent="0.2">
      <c r="B2" s="15" t="s">
        <v>298</v>
      </c>
    </row>
    <row r="4" spans="2:3" x14ac:dyDescent="0.2">
      <c r="B4" s="29" t="s">
        <v>288</v>
      </c>
      <c r="C4" s="29" t="s">
        <v>293</v>
      </c>
    </row>
    <row r="5" spans="2:3" x14ac:dyDescent="0.2">
      <c r="B5" s="30" t="s">
        <v>289</v>
      </c>
      <c r="C5" s="30" t="s">
        <v>297</v>
      </c>
    </row>
    <row r="6" spans="2:3" x14ac:dyDescent="0.2">
      <c r="B6" s="30" t="s">
        <v>290</v>
      </c>
      <c r="C6" s="30" t="s">
        <v>294</v>
      </c>
    </row>
    <row r="7" spans="2:3" x14ac:dyDescent="0.2">
      <c r="B7" s="30" t="s">
        <v>291</v>
      </c>
      <c r="C7" s="30" t="s">
        <v>295</v>
      </c>
    </row>
    <row r="8" spans="2:3" x14ac:dyDescent="0.2">
      <c r="B8" s="30" t="s">
        <v>292</v>
      </c>
      <c r="C8" s="30" t="s">
        <v>296</v>
      </c>
    </row>
    <row r="10" spans="2:3" x14ac:dyDescent="0.2">
      <c r="B10" s="2" t="s">
        <v>299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4"/>
  <sheetViews>
    <sheetView showGridLines="0" topLeftCell="A13" zoomScale="115" zoomScaleNormal="115" workbookViewId="0">
      <selection activeCell="D17" sqref="D17"/>
    </sheetView>
  </sheetViews>
  <sheetFormatPr defaultRowHeight="11.4" x14ac:dyDescent="0.2"/>
  <cols>
    <col min="1" max="1" width="2.77734375" style="2" customWidth="1"/>
    <col min="2" max="2" width="4.5546875" style="2" customWidth="1"/>
    <col min="3" max="3" width="8.77734375" style="2" customWidth="1"/>
    <col min="4" max="4" width="146.109375" style="2" customWidth="1"/>
    <col min="5" max="16384" width="8.88671875" style="2"/>
  </cols>
  <sheetData>
    <row r="2" spans="2:4" ht="13.8" x14ac:dyDescent="0.25">
      <c r="B2" s="14" t="s">
        <v>95</v>
      </c>
    </row>
    <row r="3" spans="2:4" x14ac:dyDescent="0.2">
      <c r="B3" s="15"/>
    </row>
    <row r="4" spans="2:4" x14ac:dyDescent="0.2">
      <c r="B4" s="16" t="s">
        <v>98</v>
      </c>
      <c r="C4" s="16" t="s">
        <v>97</v>
      </c>
      <c r="D4" s="17" t="s">
        <v>96</v>
      </c>
    </row>
    <row r="5" spans="2:4" x14ac:dyDescent="0.2">
      <c r="B5" s="18">
        <v>1</v>
      </c>
      <c r="C5" s="18" t="s">
        <v>62</v>
      </c>
      <c r="D5" s="19" t="s">
        <v>616</v>
      </c>
    </row>
    <row r="6" spans="2:4" x14ac:dyDescent="0.2">
      <c r="B6" s="18">
        <v>2</v>
      </c>
      <c r="C6" s="18" t="s">
        <v>63</v>
      </c>
      <c r="D6" s="19" t="s">
        <v>617</v>
      </c>
    </row>
    <row r="7" spans="2:4" ht="22.8" x14ac:dyDescent="0.2">
      <c r="B7" s="18">
        <v>3</v>
      </c>
      <c r="C7" s="18" t="s">
        <v>64</v>
      </c>
      <c r="D7" s="19" t="s">
        <v>622</v>
      </c>
    </row>
    <row r="8" spans="2:4" x14ac:dyDescent="0.2">
      <c r="B8" s="18">
        <v>4</v>
      </c>
      <c r="C8" s="18" t="s">
        <v>65</v>
      </c>
      <c r="D8" s="19" t="s">
        <v>611</v>
      </c>
    </row>
    <row r="9" spans="2:4" x14ac:dyDescent="0.2">
      <c r="B9" s="18">
        <v>5</v>
      </c>
      <c r="C9" s="18" t="s">
        <v>66</v>
      </c>
      <c r="D9" s="19" t="s">
        <v>638</v>
      </c>
    </row>
    <row r="10" spans="2:4" x14ac:dyDescent="0.2">
      <c r="B10" s="18">
        <v>6</v>
      </c>
      <c r="C10" s="18" t="s">
        <v>67</v>
      </c>
      <c r="D10" s="19" t="s">
        <v>623</v>
      </c>
    </row>
    <row r="11" spans="2:4" ht="34.200000000000003" x14ac:dyDescent="0.2">
      <c r="B11" s="18">
        <v>7</v>
      </c>
      <c r="C11" s="18" t="s">
        <v>68</v>
      </c>
      <c r="D11" s="19" t="s">
        <v>639</v>
      </c>
    </row>
    <row r="12" spans="2:4" ht="22.8" x14ac:dyDescent="0.2">
      <c r="B12" s="18">
        <v>8</v>
      </c>
      <c r="C12" s="18" t="s">
        <v>69</v>
      </c>
      <c r="D12" s="19" t="s">
        <v>58</v>
      </c>
    </row>
    <row r="13" spans="2:4" ht="34.200000000000003" x14ac:dyDescent="0.2">
      <c r="B13" s="18">
        <v>9</v>
      </c>
      <c r="C13" s="18" t="s">
        <v>70</v>
      </c>
      <c r="D13" s="19" t="s">
        <v>59</v>
      </c>
    </row>
    <row r="14" spans="2:4" x14ac:dyDescent="0.2">
      <c r="B14" s="18">
        <v>10</v>
      </c>
      <c r="C14" s="18" t="s">
        <v>71</v>
      </c>
      <c r="D14" s="19" t="s">
        <v>624</v>
      </c>
    </row>
    <row r="15" spans="2:4" x14ac:dyDescent="0.2">
      <c r="B15" s="18">
        <v>11</v>
      </c>
      <c r="C15" s="18" t="s">
        <v>72</v>
      </c>
      <c r="D15" s="20" t="s">
        <v>618</v>
      </c>
    </row>
    <row r="16" spans="2:4" x14ac:dyDescent="0.2">
      <c r="B16" s="18">
        <v>12</v>
      </c>
      <c r="C16" s="18" t="s">
        <v>73</v>
      </c>
      <c r="D16" s="20" t="s">
        <v>632</v>
      </c>
    </row>
    <row r="17" spans="2:4" x14ac:dyDescent="0.2">
      <c r="B17" s="18">
        <v>13</v>
      </c>
      <c r="C17" s="18" t="s">
        <v>74</v>
      </c>
      <c r="D17" s="20" t="s">
        <v>636</v>
      </c>
    </row>
    <row r="18" spans="2:4" x14ac:dyDescent="0.2">
      <c r="B18" s="18">
        <v>14</v>
      </c>
      <c r="C18" s="18" t="s">
        <v>75</v>
      </c>
      <c r="D18" s="20" t="s">
        <v>633</v>
      </c>
    </row>
    <row r="19" spans="2:4" x14ac:dyDescent="0.2">
      <c r="B19" s="18">
        <v>15</v>
      </c>
      <c r="C19" s="18" t="s">
        <v>76</v>
      </c>
      <c r="D19" s="20" t="s">
        <v>631</v>
      </c>
    </row>
    <row r="20" spans="2:4" x14ac:dyDescent="0.2">
      <c r="B20" s="18">
        <v>16</v>
      </c>
      <c r="C20" s="18" t="s">
        <v>77</v>
      </c>
      <c r="D20" s="20" t="s">
        <v>612</v>
      </c>
    </row>
    <row r="21" spans="2:4" ht="22.8" x14ac:dyDescent="0.2">
      <c r="B21" s="18">
        <v>17</v>
      </c>
      <c r="C21" s="18" t="s">
        <v>78</v>
      </c>
      <c r="D21" s="20" t="s">
        <v>613</v>
      </c>
    </row>
    <row r="22" spans="2:4" ht="22.8" x14ac:dyDescent="0.2">
      <c r="B22" s="18">
        <v>18</v>
      </c>
      <c r="C22" s="18" t="s">
        <v>79</v>
      </c>
      <c r="D22" s="20" t="s">
        <v>614</v>
      </c>
    </row>
    <row r="23" spans="2:4" ht="22.8" x14ac:dyDescent="0.2">
      <c r="B23" s="18">
        <v>19</v>
      </c>
      <c r="C23" s="18" t="s">
        <v>80</v>
      </c>
      <c r="D23" s="20" t="s">
        <v>606</v>
      </c>
    </row>
    <row r="24" spans="2:4" ht="22.8" x14ac:dyDescent="0.2">
      <c r="B24" s="18">
        <v>20</v>
      </c>
      <c r="C24" s="18" t="s">
        <v>81</v>
      </c>
      <c r="D24" s="20" t="s">
        <v>60</v>
      </c>
    </row>
    <row r="25" spans="2:4" ht="22.8" x14ac:dyDescent="0.2">
      <c r="B25" s="18">
        <v>21</v>
      </c>
      <c r="C25" s="18" t="s">
        <v>82</v>
      </c>
      <c r="D25" s="20" t="s">
        <v>608</v>
      </c>
    </row>
    <row r="26" spans="2:4" x14ac:dyDescent="0.2">
      <c r="B26" s="18">
        <v>22</v>
      </c>
      <c r="C26" s="18" t="s">
        <v>83</v>
      </c>
      <c r="D26" s="20" t="s">
        <v>619</v>
      </c>
    </row>
    <row r="27" spans="2:4" x14ac:dyDescent="0.2">
      <c r="B27" s="18">
        <v>23</v>
      </c>
      <c r="C27" s="18" t="s">
        <v>84</v>
      </c>
      <c r="D27" s="20" t="s">
        <v>637</v>
      </c>
    </row>
    <row r="28" spans="2:4" x14ac:dyDescent="0.2">
      <c r="B28" s="18">
        <v>24</v>
      </c>
      <c r="C28" s="18" t="s">
        <v>643</v>
      </c>
      <c r="D28" s="20" t="s">
        <v>642</v>
      </c>
    </row>
    <row r="29" spans="2:4" x14ac:dyDescent="0.2">
      <c r="B29" s="18">
        <v>25</v>
      </c>
      <c r="C29" s="18" t="s">
        <v>85</v>
      </c>
      <c r="D29" s="20" t="s">
        <v>644</v>
      </c>
    </row>
    <row r="30" spans="2:4" x14ac:dyDescent="0.2">
      <c r="B30" s="18">
        <v>26</v>
      </c>
      <c r="C30" s="18" t="s">
        <v>86</v>
      </c>
      <c r="D30" s="20" t="s">
        <v>615</v>
      </c>
    </row>
    <row r="31" spans="2:4" x14ac:dyDescent="0.2">
      <c r="B31" s="18">
        <v>27</v>
      </c>
      <c r="C31" s="18" t="s">
        <v>87</v>
      </c>
      <c r="D31" s="20" t="s">
        <v>61</v>
      </c>
    </row>
    <row r="32" spans="2:4" x14ac:dyDescent="0.2">
      <c r="B32" s="18">
        <v>28</v>
      </c>
      <c r="C32" s="18" t="s">
        <v>635</v>
      </c>
      <c r="D32" s="20" t="s">
        <v>634</v>
      </c>
    </row>
    <row r="33" spans="2:4" x14ac:dyDescent="0.2">
      <c r="B33" s="18">
        <v>29</v>
      </c>
      <c r="C33" s="18" t="s">
        <v>88</v>
      </c>
      <c r="D33" s="20" t="s">
        <v>630</v>
      </c>
    </row>
    <row r="34" spans="2:4" x14ac:dyDescent="0.2">
      <c r="B34" s="18">
        <v>30</v>
      </c>
      <c r="C34" s="18" t="s">
        <v>89</v>
      </c>
      <c r="D34" s="20" t="s">
        <v>628</v>
      </c>
    </row>
    <row r="35" spans="2:4" x14ac:dyDescent="0.2">
      <c r="B35" s="18">
        <v>31</v>
      </c>
      <c r="C35" s="18" t="s">
        <v>90</v>
      </c>
      <c r="D35" s="20" t="s">
        <v>629</v>
      </c>
    </row>
    <row r="36" spans="2:4" ht="22.8" x14ac:dyDescent="0.2">
      <c r="B36" s="18">
        <v>32</v>
      </c>
      <c r="C36" s="18" t="s">
        <v>91</v>
      </c>
      <c r="D36" s="20" t="s">
        <v>607</v>
      </c>
    </row>
    <row r="37" spans="2:4" x14ac:dyDescent="0.2">
      <c r="B37" s="18">
        <v>33</v>
      </c>
      <c r="C37" s="18" t="s">
        <v>92</v>
      </c>
      <c r="D37" s="20" t="s">
        <v>625</v>
      </c>
    </row>
    <row r="38" spans="2:4" x14ac:dyDescent="0.2">
      <c r="B38" s="18">
        <v>34</v>
      </c>
      <c r="C38" s="18" t="s">
        <v>93</v>
      </c>
      <c r="D38" s="20" t="s">
        <v>626</v>
      </c>
    </row>
    <row r="39" spans="2:4" x14ac:dyDescent="0.2">
      <c r="B39" s="18">
        <v>35</v>
      </c>
      <c r="C39" s="18" t="s">
        <v>94</v>
      </c>
      <c r="D39" s="20" t="s">
        <v>627</v>
      </c>
    </row>
    <row r="40" spans="2:4" x14ac:dyDescent="0.2">
      <c r="B40" s="18">
        <v>36</v>
      </c>
      <c r="C40" s="18" t="s">
        <v>609</v>
      </c>
      <c r="D40" s="20" t="s">
        <v>610</v>
      </c>
    </row>
    <row r="41" spans="2:4" x14ac:dyDescent="0.2">
      <c r="B41" s="18">
        <v>37</v>
      </c>
      <c r="C41" s="18" t="s">
        <v>620</v>
      </c>
      <c r="D41" s="20" t="s">
        <v>621</v>
      </c>
    </row>
    <row r="42" spans="2:4" x14ac:dyDescent="0.2">
      <c r="B42" s="18">
        <v>38</v>
      </c>
      <c r="C42" s="18" t="s">
        <v>640</v>
      </c>
      <c r="D42" s="20" t="s">
        <v>641</v>
      </c>
    </row>
    <row r="44" spans="2:4" x14ac:dyDescent="0.2">
      <c r="B44" s="2" t="s">
        <v>287</v>
      </c>
      <c r="D44" s="2" t="s">
        <v>286</v>
      </c>
    </row>
  </sheetData>
  <sortState ref="B5:D45">
    <sortCondition ref="B2"/>
  </sortState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8"/>
  <sheetViews>
    <sheetView showGridLines="0" zoomScaleNormal="100" workbookViewId="0">
      <selection activeCell="K4" sqref="K4:K10"/>
    </sheetView>
  </sheetViews>
  <sheetFormatPr defaultRowHeight="11.4" x14ac:dyDescent="0.2"/>
  <cols>
    <col min="1" max="1" width="4.6640625" style="2" customWidth="1"/>
    <col min="2" max="3" width="14" style="22" customWidth="1"/>
    <col min="4" max="4" width="14" style="2" customWidth="1"/>
    <col min="5" max="5" width="5.44140625" style="2" customWidth="1"/>
    <col min="6" max="8" width="15.21875" style="22" customWidth="1"/>
    <col min="9" max="9" width="5.44140625" style="2" customWidth="1"/>
    <col min="10" max="10" width="14.88671875" style="2" customWidth="1"/>
    <col min="11" max="11" width="14.88671875" style="22" customWidth="1"/>
    <col min="12" max="12" width="14.88671875" style="2" customWidth="1"/>
    <col min="13" max="16384" width="8.88671875" style="2"/>
  </cols>
  <sheetData>
    <row r="1" spans="2:12" ht="13.8" x14ac:dyDescent="0.25">
      <c r="B1" s="21" t="s">
        <v>281</v>
      </c>
      <c r="F1" s="21" t="s">
        <v>2825</v>
      </c>
      <c r="J1" s="21" t="s">
        <v>2830</v>
      </c>
    </row>
    <row r="2" spans="2:12" ht="13.8" x14ac:dyDescent="0.25">
      <c r="B2" s="21"/>
    </row>
    <row r="3" spans="2:12" ht="22.8" x14ac:dyDescent="0.2">
      <c r="B3" s="27" t="s">
        <v>46</v>
      </c>
      <c r="C3" s="27" t="s">
        <v>47</v>
      </c>
      <c r="D3" s="28" t="s">
        <v>280</v>
      </c>
      <c r="F3" s="27" t="s">
        <v>720</v>
      </c>
      <c r="G3" s="27" t="s">
        <v>47</v>
      </c>
      <c r="H3" s="28" t="s">
        <v>722</v>
      </c>
      <c r="J3" s="352" t="s">
        <v>720</v>
      </c>
      <c r="K3" s="352" t="s">
        <v>47</v>
      </c>
      <c r="L3" s="28" t="s">
        <v>2829</v>
      </c>
    </row>
    <row r="4" spans="2:12" x14ac:dyDescent="0.2">
      <c r="B4" s="23">
        <v>1</v>
      </c>
      <c r="C4" s="23" t="s">
        <v>99</v>
      </c>
      <c r="D4" s="24">
        <v>107708.22</v>
      </c>
      <c r="E4" s="73"/>
      <c r="F4" s="25">
        <v>1</v>
      </c>
      <c r="G4" s="25" t="s">
        <v>106</v>
      </c>
      <c r="H4" s="103">
        <v>193621.3</v>
      </c>
      <c r="J4" s="25">
        <v>1</v>
      </c>
      <c r="K4" s="25" t="s">
        <v>106</v>
      </c>
      <c r="L4" s="26">
        <v>201999.6</v>
      </c>
    </row>
    <row r="5" spans="2:12" x14ac:dyDescent="0.2">
      <c r="B5" s="23">
        <v>2</v>
      </c>
      <c r="C5" s="23" t="s">
        <v>100</v>
      </c>
      <c r="D5" s="24">
        <v>80836.66</v>
      </c>
      <c r="E5" s="73"/>
      <c r="F5" s="25">
        <v>2</v>
      </c>
      <c r="G5" s="25" t="s">
        <v>172</v>
      </c>
      <c r="H5" s="103">
        <v>122427.76</v>
      </c>
      <c r="J5" s="25">
        <v>2</v>
      </c>
      <c r="K5" s="25" t="s">
        <v>172</v>
      </c>
      <c r="L5" s="26">
        <v>131186.9</v>
      </c>
    </row>
    <row r="6" spans="2:12" x14ac:dyDescent="0.2">
      <c r="B6" s="23">
        <v>3</v>
      </c>
      <c r="C6" s="23" t="s">
        <v>101</v>
      </c>
      <c r="D6" s="24">
        <v>79563.56</v>
      </c>
      <c r="E6" s="73"/>
      <c r="F6" s="25">
        <v>3</v>
      </c>
      <c r="G6" s="25" t="s">
        <v>123</v>
      </c>
      <c r="H6" s="103">
        <v>48844.9</v>
      </c>
      <c r="J6" s="25">
        <v>3</v>
      </c>
      <c r="K6" s="25" t="s">
        <v>123</v>
      </c>
      <c r="L6" s="26">
        <v>50631.3</v>
      </c>
    </row>
    <row r="7" spans="2:12" x14ac:dyDescent="0.2">
      <c r="B7" s="23">
        <v>4</v>
      </c>
      <c r="C7" s="23" t="s">
        <v>102</v>
      </c>
      <c r="D7" s="24">
        <v>73615.149999999994</v>
      </c>
      <c r="E7" s="73"/>
      <c r="F7" s="25">
        <v>4</v>
      </c>
      <c r="G7" s="25" t="s">
        <v>117</v>
      </c>
      <c r="H7" s="103">
        <v>36518.699999999997</v>
      </c>
      <c r="J7" s="25">
        <v>4</v>
      </c>
      <c r="K7" s="25" t="s">
        <v>117</v>
      </c>
      <c r="L7" s="26">
        <v>39348.1</v>
      </c>
    </row>
    <row r="8" spans="2:12" x14ac:dyDescent="0.2">
      <c r="B8" s="23">
        <v>5</v>
      </c>
      <c r="C8" s="23" t="s">
        <v>103</v>
      </c>
      <c r="D8" s="24">
        <v>73092.2</v>
      </c>
      <c r="E8" s="73"/>
      <c r="F8" s="23">
        <v>5</v>
      </c>
      <c r="G8" s="23" t="s">
        <v>121</v>
      </c>
      <c r="H8" s="102">
        <v>25748.1</v>
      </c>
      <c r="J8" s="353">
        <v>5</v>
      </c>
      <c r="K8" s="353" t="s">
        <v>121</v>
      </c>
      <c r="L8" s="24">
        <v>27656</v>
      </c>
    </row>
    <row r="9" spans="2:12" x14ac:dyDescent="0.2">
      <c r="B9" s="23">
        <v>6</v>
      </c>
      <c r="C9" s="23" t="s">
        <v>104</v>
      </c>
      <c r="D9" s="24">
        <v>68604.38</v>
      </c>
      <c r="E9" s="73"/>
      <c r="F9" s="23">
        <v>6</v>
      </c>
      <c r="G9" s="23" t="s">
        <v>122</v>
      </c>
      <c r="H9" s="102">
        <v>25650.5</v>
      </c>
      <c r="J9" s="353">
        <v>6</v>
      </c>
      <c r="K9" s="353" t="s">
        <v>122</v>
      </c>
      <c r="L9" s="24">
        <v>26612.3</v>
      </c>
    </row>
    <row r="10" spans="2:12" x14ac:dyDescent="0.2">
      <c r="B10" s="23">
        <v>7</v>
      </c>
      <c r="C10" s="23" t="s">
        <v>105</v>
      </c>
      <c r="D10" s="24">
        <v>60811.86</v>
      </c>
      <c r="E10" s="73"/>
      <c r="F10" s="23">
        <v>7</v>
      </c>
      <c r="G10" s="23" t="s">
        <v>236</v>
      </c>
      <c r="H10" s="102">
        <v>24390.1</v>
      </c>
      <c r="J10" s="353">
        <v>7</v>
      </c>
      <c r="K10" s="353" t="s">
        <v>236</v>
      </c>
      <c r="L10" s="24">
        <v>26541.7</v>
      </c>
    </row>
    <row r="11" spans="2:12" x14ac:dyDescent="0.2">
      <c r="B11" s="25">
        <v>8</v>
      </c>
      <c r="C11" s="25" t="s">
        <v>106</v>
      </c>
      <c r="D11" s="26">
        <v>59495.34</v>
      </c>
      <c r="E11" s="73"/>
      <c r="F11" s="23">
        <v>8</v>
      </c>
      <c r="G11" s="23" t="s">
        <v>165</v>
      </c>
      <c r="H11" s="102">
        <v>20809.2</v>
      </c>
      <c r="J11" s="353">
        <v>8</v>
      </c>
      <c r="K11" s="353" t="s">
        <v>165</v>
      </c>
      <c r="L11" s="24">
        <v>21997.200000000001</v>
      </c>
    </row>
    <row r="12" spans="2:12" x14ac:dyDescent="0.2">
      <c r="B12" s="23">
        <v>9</v>
      </c>
      <c r="C12" s="23" t="s">
        <v>107</v>
      </c>
      <c r="D12" s="24">
        <v>56334.61</v>
      </c>
      <c r="E12" s="73"/>
      <c r="F12" s="23">
        <v>9</v>
      </c>
      <c r="G12" s="23" t="s">
        <v>125</v>
      </c>
      <c r="H12" s="102">
        <v>19211.400000000001</v>
      </c>
      <c r="J12" s="353">
        <v>9</v>
      </c>
      <c r="K12" s="353" t="s">
        <v>125</v>
      </c>
      <c r="L12" s="24">
        <v>20489.900000000001</v>
      </c>
    </row>
    <row r="13" spans="2:12" x14ac:dyDescent="0.2">
      <c r="B13" s="23">
        <v>10</v>
      </c>
      <c r="C13" s="23" t="s">
        <v>108</v>
      </c>
      <c r="D13" s="24">
        <v>56135.42</v>
      </c>
      <c r="E13" s="73"/>
      <c r="F13" s="23">
        <v>10</v>
      </c>
      <c r="G13" s="23" t="s">
        <v>116</v>
      </c>
      <c r="H13" s="102">
        <v>16403.900000000001</v>
      </c>
      <c r="J13" s="353">
        <v>10</v>
      </c>
      <c r="K13" s="353" t="s">
        <v>116</v>
      </c>
      <c r="L13" s="24">
        <v>17634.900000000001</v>
      </c>
    </row>
    <row r="14" spans="2:12" x14ac:dyDescent="0.2">
      <c r="B14" s="23">
        <v>11</v>
      </c>
      <c r="C14" s="23" t="s">
        <v>109</v>
      </c>
      <c r="D14" s="24">
        <v>53880.13</v>
      </c>
      <c r="E14" s="73"/>
      <c r="F14" s="23">
        <v>11</v>
      </c>
      <c r="G14" s="23" t="s">
        <v>127</v>
      </c>
      <c r="H14" s="102">
        <v>15297.4</v>
      </c>
      <c r="J14" s="353">
        <v>11</v>
      </c>
      <c r="K14" s="353" t="s">
        <v>127</v>
      </c>
      <c r="L14" s="24">
        <v>15973.9</v>
      </c>
    </row>
    <row r="15" spans="2:12" x14ac:dyDescent="0.2">
      <c r="B15" s="23">
        <v>12</v>
      </c>
      <c r="C15" s="23" t="s">
        <v>110</v>
      </c>
      <c r="D15" s="24">
        <v>53248.14</v>
      </c>
      <c r="E15" s="73"/>
      <c r="F15" s="23">
        <v>12</v>
      </c>
      <c r="G15" s="23" t="s">
        <v>164</v>
      </c>
      <c r="H15" s="102">
        <v>14693.4</v>
      </c>
      <c r="J15" s="353">
        <v>12</v>
      </c>
      <c r="K15" s="353" t="s">
        <v>164</v>
      </c>
      <c r="L15" s="24">
        <v>15229</v>
      </c>
    </row>
    <row r="16" spans="2:12" x14ac:dyDescent="0.2">
      <c r="B16" s="23">
        <v>13</v>
      </c>
      <c r="C16" s="23" t="s">
        <v>111</v>
      </c>
      <c r="D16" s="24">
        <v>48271.67</v>
      </c>
      <c r="E16" s="73"/>
      <c r="F16" s="23">
        <v>13</v>
      </c>
      <c r="G16" s="23" t="s">
        <v>108</v>
      </c>
      <c r="H16" s="102">
        <v>13901.5</v>
      </c>
      <c r="J16" s="353">
        <v>13</v>
      </c>
      <c r="K16" s="353" t="s">
        <v>108</v>
      </c>
      <c r="L16" s="24">
        <v>14822.8</v>
      </c>
    </row>
    <row r="17" spans="2:12" x14ac:dyDescent="0.2">
      <c r="B17" s="23">
        <v>14</v>
      </c>
      <c r="C17" s="23" t="s">
        <v>112</v>
      </c>
      <c r="D17" s="24">
        <v>47302.15</v>
      </c>
      <c r="E17" s="73"/>
      <c r="F17" s="23">
        <v>14</v>
      </c>
      <c r="G17" s="23" t="s">
        <v>128</v>
      </c>
      <c r="H17" s="102">
        <v>13071.7</v>
      </c>
      <c r="J17" s="353">
        <v>14</v>
      </c>
      <c r="K17" s="353" t="s">
        <v>128</v>
      </c>
      <c r="L17" s="24">
        <v>14199.3</v>
      </c>
    </row>
    <row r="18" spans="2:12" x14ac:dyDescent="0.2">
      <c r="B18" s="23">
        <v>15</v>
      </c>
      <c r="C18" s="23" t="s">
        <v>113</v>
      </c>
      <c r="D18" s="24">
        <v>46435.93</v>
      </c>
      <c r="E18" s="73"/>
      <c r="F18" s="23">
        <v>15</v>
      </c>
      <c r="G18" s="23" t="s">
        <v>169</v>
      </c>
      <c r="H18" s="102">
        <v>11424.5</v>
      </c>
      <c r="J18" s="353">
        <v>15</v>
      </c>
      <c r="K18" s="353" t="s">
        <v>169</v>
      </c>
      <c r="L18" s="24">
        <v>12499.7</v>
      </c>
    </row>
    <row r="19" spans="2:12" x14ac:dyDescent="0.2">
      <c r="B19" s="23">
        <v>16</v>
      </c>
      <c r="C19" s="23" t="s">
        <v>114</v>
      </c>
      <c r="D19" s="24">
        <v>45692.89</v>
      </c>
      <c r="E19" s="73"/>
      <c r="F19" s="23">
        <v>16</v>
      </c>
      <c r="G19" s="23" t="s">
        <v>210</v>
      </c>
      <c r="H19" s="102">
        <v>10109.4</v>
      </c>
      <c r="J19" s="353">
        <v>16</v>
      </c>
      <c r="K19" s="353" t="s">
        <v>210</v>
      </c>
      <c r="L19" s="24">
        <v>10921.4</v>
      </c>
    </row>
    <row r="20" spans="2:12" x14ac:dyDescent="0.2">
      <c r="B20" s="23">
        <v>17</v>
      </c>
      <c r="C20" s="23" t="s">
        <v>115</v>
      </c>
      <c r="D20" s="24">
        <v>44999.31</v>
      </c>
      <c r="E20" s="73"/>
      <c r="F20" s="23">
        <v>17</v>
      </c>
      <c r="G20" s="23" t="s">
        <v>162</v>
      </c>
      <c r="H20" s="102">
        <v>8412.06</v>
      </c>
      <c r="J20" s="353">
        <v>17</v>
      </c>
      <c r="K20" s="353" t="s">
        <v>162</v>
      </c>
      <c r="L20" s="24">
        <v>9057.16</v>
      </c>
    </row>
    <row r="21" spans="2:12" x14ac:dyDescent="0.2">
      <c r="B21" s="23">
        <v>18</v>
      </c>
      <c r="C21" s="23" t="s">
        <v>116</v>
      </c>
      <c r="D21" s="24">
        <v>44773.26</v>
      </c>
      <c r="E21" s="73"/>
      <c r="F21" s="23">
        <v>18</v>
      </c>
      <c r="G21" s="23" t="s">
        <v>111</v>
      </c>
      <c r="H21" s="102">
        <v>8244.7999999999993</v>
      </c>
      <c r="J21" s="353">
        <v>18</v>
      </c>
      <c r="K21" s="353" t="s">
        <v>111</v>
      </c>
      <c r="L21" s="24">
        <v>8910.3700000000008</v>
      </c>
    </row>
    <row r="22" spans="2:12" x14ac:dyDescent="0.2">
      <c r="B22" s="25">
        <v>19</v>
      </c>
      <c r="C22" s="25" t="s">
        <v>117</v>
      </c>
      <c r="D22" s="26">
        <v>44184.45</v>
      </c>
      <c r="E22" s="73"/>
      <c r="F22" s="23">
        <v>19</v>
      </c>
      <c r="G22" s="23" t="s">
        <v>100</v>
      </c>
      <c r="H22" s="102">
        <v>6806.45</v>
      </c>
      <c r="J22" s="353">
        <v>19</v>
      </c>
      <c r="K22" s="353" t="s">
        <v>100</v>
      </c>
      <c r="L22" s="24">
        <v>7087.96</v>
      </c>
    </row>
    <row r="23" spans="2:12" x14ac:dyDescent="0.2">
      <c r="B23" s="23">
        <v>20</v>
      </c>
      <c r="C23" s="23" t="s">
        <v>118</v>
      </c>
      <c r="D23" s="24">
        <v>43243.3</v>
      </c>
      <c r="E23" s="73"/>
      <c r="F23" s="23">
        <v>20</v>
      </c>
      <c r="G23" s="23" t="s">
        <v>137</v>
      </c>
      <c r="H23" s="102">
        <v>6785.41</v>
      </c>
      <c r="J23" s="353">
        <v>20</v>
      </c>
      <c r="K23" s="353" t="s">
        <v>137</v>
      </c>
      <c r="L23" s="24">
        <v>7084.87</v>
      </c>
    </row>
    <row r="24" spans="2:12" x14ac:dyDescent="0.2">
      <c r="B24" s="23">
        <v>21</v>
      </c>
      <c r="C24" s="23" t="s">
        <v>119</v>
      </c>
      <c r="D24" s="24">
        <v>41629.33</v>
      </c>
      <c r="E24" s="73"/>
      <c r="F24" s="23">
        <v>21</v>
      </c>
      <c r="G24" s="23" t="s">
        <v>155</v>
      </c>
      <c r="H24" s="102">
        <v>6198.72</v>
      </c>
      <c r="J24" s="353">
        <v>21</v>
      </c>
      <c r="K24" s="353" t="s">
        <v>155</v>
      </c>
      <c r="L24" s="24">
        <v>6392.24</v>
      </c>
    </row>
    <row r="25" spans="2:12" x14ac:dyDescent="0.2">
      <c r="B25" s="23">
        <v>22</v>
      </c>
      <c r="C25" s="23" t="s">
        <v>120</v>
      </c>
      <c r="D25" s="24">
        <v>39974.339999999997</v>
      </c>
      <c r="E25" s="73"/>
      <c r="F25" s="23">
        <v>22</v>
      </c>
      <c r="G25" s="23" t="s">
        <v>135</v>
      </c>
      <c r="H25" s="102">
        <v>5714.53</v>
      </c>
      <c r="J25" s="353">
        <v>22</v>
      </c>
      <c r="K25" s="353" t="s">
        <v>110</v>
      </c>
      <c r="L25" s="24">
        <v>5949.78</v>
      </c>
    </row>
    <row r="26" spans="2:12" x14ac:dyDescent="0.2">
      <c r="B26" s="23">
        <v>23</v>
      </c>
      <c r="C26" s="23" t="s">
        <v>121</v>
      </c>
      <c r="D26" s="24">
        <v>39673.14</v>
      </c>
      <c r="E26" s="73"/>
      <c r="F26" s="23">
        <v>23</v>
      </c>
      <c r="G26" s="23" t="s">
        <v>110</v>
      </c>
      <c r="H26" s="102">
        <v>5418.89</v>
      </c>
      <c r="J26" s="353">
        <v>23</v>
      </c>
      <c r="K26" s="353" t="s">
        <v>135</v>
      </c>
      <c r="L26" s="24">
        <v>5882.77</v>
      </c>
    </row>
    <row r="27" spans="2:12" x14ac:dyDescent="0.2">
      <c r="B27" s="23">
        <v>24</v>
      </c>
      <c r="C27" s="23" t="s">
        <v>122</v>
      </c>
      <c r="D27" s="24">
        <v>38846.79</v>
      </c>
      <c r="E27" s="73"/>
      <c r="F27" s="23">
        <v>24</v>
      </c>
      <c r="G27" s="23" t="s">
        <v>157</v>
      </c>
      <c r="H27" s="102">
        <v>5099.55</v>
      </c>
      <c r="J27" s="353">
        <v>24</v>
      </c>
      <c r="K27" s="353" t="s">
        <v>157</v>
      </c>
      <c r="L27" s="24">
        <v>5713.23</v>
      </c>
    </row>
    <row r="28" spans="2:12" x14ac:dyDescent="0.2">
      <c r="B28" s="25">
        <v>25</v>
      </c>
      <c r="C28" s="25" t="s">
        <v>123</v>
      </c>
      <c r="D28" s="26">
        <v>38550.089999999997</v>
      </c>
      <c r="E28" s="73"/>
      <c r="F28" s="23">
        <v>25</v>
      </c>
      <c r="G28" s="23" t="s">
        <v>118</v>
      </c>
      <c r="H28" s="102">
        <v>4916.72</v>
      </c>
      <c r="J28" s="353">
        <v>25</v>
      </c>
      <c r="K28" s="353" t="s">
        <v>118</v>
      </c>
      <c r="L28" s="24">
        <v>5293.42</v>
      </c>
    </row>
    <row r="29" spans="2:12" x14ac:dyDescent="0.2">
      <c r="B29" s="23">
        <v>26</v>
      </c>
      <c r="C29" s="23" t="s">
        <v>124</v>
      </c>
      <c r="D29" s="24">
        <v>37346.11</v>
      </c>
      <c r="E29" s="73"/>
      <c r="F29" s="23">
        <v>26</v>
      </c>
      <c r="G29" s="23" t="s">
        <v>183</v>
      </c>
      <c r="H29" s="102">
        <v>4378.07</v>
      </c>
      <c r="J29" s="353">
        <v>26</v>
      </c>
      <c r="K29" s="353" t="s">
        <v>183</v>
      </c>
      <c r="L29" s="24">
        <v>4666.2299999999996</v>
      </c>
    </row>
    <row r="30" spans="2:12" x14ac:dyDescent="0.2">
      <c r="B30" s="23">
        <v>27</v>
      </c>
      <c r="C30" s="23" t="s">
        <v>125</v>
      </c>
      <c r="D30" s="24">
        <v>31618.68</v>
      </c>
      <c r="E30" s="73"/>
      <c r="F30" s="23">
        <v>27</v>
      </c>
      <c r="G30" s="23" t="s">
        <v>192</v>
      </c>
      <c r="H30" s="102">
        <v>4276.66</v>
      </c>
      <c r="J30" s="353">
        <v>27</v>
      </c>
      <c r="K30" s="353" t="s">
        <v>233</v>
      </c>
      <c r="L30" s="24">
        <v>4606.6000000000004</v>
      </c>
    </row>
    <row r="31" spans="2:12" x14ac:dyDescent="0.2">
      <c r="B31" s="23">
        <v>28</v>
      </c>
      <c r="C31" s="23" t="s">
        <v>126</v>
      </c>
      <c r="D31" s="24">
        <v>30728.81</v>
      </c>
      <c r="E31" s="73"/>
      <c r="F31" s="23">
        <v>28</v>
      </c>
      <c r="G31" s="23" t="s">
        <v>113</v>
      </c>
      <c r="H31" s="102">
        <v>4093.16</v>
      </c>
      <c r="J31" s="353">
        <v>28</v>
      </c>
      <c r="K31" s="353" t="s">
        <v>113</v>
      </c>
      <c r="L31" s="24">
        <v>4424.16</v>
      </c>
    </row>
    <row r="32" spans="2:12" x14ac:dyDescent="0.2">
      <c r="B32" s="23">
        <v>29</v>
      </c>
      <c r="C32" s="23" t="s">
        <v>127</v>
      </c>
      <c r="D32" s="24">
        <v>29730.2</v>
      </c>
      <c r="E32" s="73"/>
      <c r="F32" s="23">
        <v>29</v>
      </c>
      <c r="G32" s="23" t="s">
        <v>233</v>
      </c>
      <c r="H32" s="102">
        <v>3948.18</v>
      </c>
      <c r="J32" s="353">
        <v>29</v>
      </c>
      <c r="K32" s="353" t="s">
        <v>102</v>
      </c>
      <c r="L32" s="24">
        <v>4064.58</v>
      </c>
    </row>
    <row r="33" spans="2:12" x14ac:dyDescent="0.2">
      <c r="B33" s="23">
        <v>30</v>
      </c>
      <c r="C33" s="23" t="s">
        <v>128</v>
      </c>
      <c r="D33" s="24">
        <v>28212.46</v>
      </c>
      <c r="E33" s="73"/>
      <c r="F33" s="23">
        <v>30</v>
      </c>
      <c r="G33" s="23" t="s">
        <v>102</v>
      </c>
      <c r="H33" s="102">
        <v>3920.52</v>
      </c>
      <c r="J33" s="353">
        <v>30</v>
      </c>
      <c r="K33" s="353" t="s">
        <v>124</v>
      </c>
      <c r="L33" s="24">
        <v>4009.02</v>
      </c>
    </row>
    <row r="34" spans="2:12" x14ac:dyDescent="0.2">
      <c r="B34" s="23">
        <v>31</v>
      </c>
      <c r="C34" s="23" t="s">
        <v>129</v>
      </c>
      <c r="D34" s="24">
        <v>27893.45</v>
      </c>
      <c r="E34" s="73"/>
      <c r="F34" s="23">
        <v>31</v>
      </c>
      <c r="G34" s="23" t="s">
        <v>124</v>
      </c>
      <c r="H34" s="102">
        <v>3786.56</v>
      </c>
      <c r="J34" s="353">
        <v>31</v>
      </c>
      <c r="K34" s="353" t="s">
        <v>192</v>
      </c>
      <c r="L34" s="24">
        <v>3984.32</v>
      </c>
    </row>
    <row r="35" spans="2:12" x14ac:dyDescent="0.2">
      <c r="B35" s="23">
        <v>32</v>
      </c>
      <c r="C35" s="23" t="s">
        <v>130</v>
      </c>
      <c r="D35" s="24">
        <v>27567.37</v>
      </c>
      <c r="E35" s="73"/>
      <c r="F35" s="23">
        <v>32</v>
      </c>
      <c r="G35" s="23" t="s">
        <v>120</v>
      </c>
      <c r="H35" s="102">
        <v>3480.06</v>
      </c>
      <c r="J35" s="353">
        <v>32</v>
      </c>
      <c r="K35" s="353" t="s">
        <v>120</v>
      </c>
      <c r="L35" s="24">
        <v>3616.09</v>
      </c>
    </row>
    <row r="36" spans="2:12" x14ac:dyDescent="0.2">
      <c r="B36" s="23">
        <v>33</v>
      </c>
      <c r="C36" s="23" t="s">
        <v>131</v>
      </c>
      <c r="D36" s="24">
        <v>27236.75</v>
      </c>
      <c r="E36" s="73"/>
      <c r="F36" s="23">
        <v>33</v>
      </c>
      <c r="G36" s="23" t="s">
        <v>185</v>
      </c>
      <c r="H36" s="102">
        <v>3440.64</v>
      </c>
      <c r="J36" s="353">
        <v>33</v>
      </c>
      <c r="K36" s="353" t="s">
        <v>185</v>
      </c>
      <c r="L36" s="24">
        <v>3611.55</v>
      </c>
    </row>
    <row r="37" spans="2:12" x14ac:dyDescent="0.2">
      <c r="B37" s="23">
        <v>34</v>
      </c>
      <c r="C37" s="23" t="s">
        <v>132</v>
      </c>
      <c r="D37" s="24">
        <v>25169.55</v>
      </c>
      <c r="E37" s="73"/>
      <c r="F37" s="23">
        <v>34</v>
      </c>
      <c r="G37" s="23" t="s">
        <v>115</v>
      </c>
      <c r="H37" s="102">
        <v>3341.04</v>
      </c>
      <c r="J37" s="353">
        <v>34</v>
      </c>
      <c r="K37" s="353" t="s">
        <v>221</v>
      </c>
      <c r="L37" s="24">
        <v>3577.92</v>
      </c>
    </row>
    <row r="38" spans="2:12" x14ac:dyDescent="0.2">
      <c r="B38" s="23">
        <v>35</v>
      </c>
      <c r="C38" s="23" t="s">
        <v>133</v>
      </c>
      <c r="D38" s="24">
        <v>24740.959999999999</v>
      </c>
      <c r="E38" s="73"/>
      <c r="F38" s="23">
        <v>35</v>
      </c>
      <c r="G38" s="23" t="s">
        <v>104</v>
      </c>
      <c r="H38" s="102">
        <v>3256.49</v>
      </c>
      <c r="J38" s="353">
        <v>35</v>
      </c>
      <c r="K38" s="353" t="s">
        <v>104</v>
      </c>
      <c r="L38" s="24">
        <v>3571.71</v>
      </c>
    </row>
    <row r="39" spans="2:12" x14ac:dyDescent="0.2">
      <c r="B39" s="23">
        <v>36</v>
      </c>
      <c r="C39" s="23" t="s">
        <v>134</v>
      </c>
      <c r="D39" s="24">
        <v>24510.65</v>
      </c>
      <c r="E39" s="73"/>
      <c r="F39" s="23">
        <v>36</v>
      </c>
      <c r="G39" s="23" t="s">
        <v>107</v>
      </c>
      <c r="H39" s="102">
        <v>3241.46</v>
      </c>
      <c r="J39" s="353">
        <v>36</v>
      </c>
      <c r="K39" s="353" t="s">
        <v>107</v>
      </c>
      <c r="L39" s="24">
        <v>3515.63</v>
      </c>
    </row>
    <row r="40" spans="2:12" x14ac:dyDescent="0.2">
      <c r="B40" s="23">
        <v>37</v>
      </c>
      <c r="C40" s="23" t="s">
        <v>135</v>
      </c>
      <c r="D40" s="24">
        <v>24226.79</v>
      </c>
      <c r="E40" s="73"/>
      <c r="F40" s="23">
        <v>37</v>
      </c>
      <c r="G40" s="23" t="s">
        <v>221</v>
      </c>
      <c r="H40" s="102">
        <v>3211.89</v>
      </c>
      <c r="J40" s="353">
        <v>37</v>
      </c>
      <c r="K40" s="353" t="s">
        <v>115</v>
      </c>
      <c r="L40" s="24">
        <v>3447.81</v>
      </c>
    </row>
    <row r="41" spans="2:12" x14ac:dyDescent="0.2">
      <c r="B41" s="23">
        <v>38</v>
      </c>
      <c r="C41" s="23" t="s">
        <v>136</v>
      </c>
      <c r="D41" s="24">
        <v>23276.5</v>
      </c>
      <c r="E41" s="73"/>
      <c r="F41" s="23">
        <v>38</v>
      </c>
      <c r="G41" s="23" t="s">
        <v>168</v>
      </c>
      <c r="H41" s="102">
        <v>3098.58</v>
      </c>
      <c r="J41" s="353">
        <v>38</v>
      </c>
      <c r="K41" s="353" t="s">
        <v>168</v>
      </c>
      <c r="L41" s="24">
        <v>3409.23</v>
      </c>
    </row>
    <row r="42" spans="2:12" x14ac:dyDescent="0.2">
      <c r="B42" s="23">
        <v>39</v>
      </c>
      <c r="C42" s="23" t="s">
        <v>137</v>
      </c>
      <c r="D42" s="24">
        <v>20957.21</v>
      </c>
      <c r="E42" s="73"/>
      <c r="F42" s="23">
        <v>39</v>
      </c>
      <c r="G42" s="23" t="s">
        <v>184</v>
      </c>
      <c r="H42" s="102">
        <v>3074.75</v>
      </c>
      <c r="J42" s="353">
        <v>39</v>
      </c>
      <c r="K42" s="353" t="s">
        <v>184</v>
      </c>
      <c r="L42" s="24">
        <v>3224.89</v>
      </c>
    </row>
    <row r="43" spans="2:12" x14ac:dyDescent="0.2">
      <c r="B43" s="23">
        <v>40</v>
      </c>
      <c r="C43" s="23" t="s">
        <v>138</v>
      </c>
      <c r="D43" s="24">
        <v>20575.03</v>
      </c>
      <c r="E43" s="73"/>
      <c r="F43" s="23">
        <v>40</v>
      </c>
      <c r="G43" s="23" t="s">
        <v>109</v>
      </c>
      <c r="H43" s="102">
        <v>3057.57</v>
      </c>
      <c r="J43" s="353">
        <v>40</v>
      </c>
      <c r="K43" s="353" t="s">
        <v>109</v>
      </c>
      <c r="L43" s="24">
        <v>3168.72</v>
      </c>
    </row>
    <row r="44" spans="2:12" x14ac:dyDescent="0.2">
      <c r="B44" s="23">
        <v>41</v>
      </c>
      <c r="C44" s="23" t="s">
        <v>139</v>
      </c>
      <c r="D44" s="24">
        <v>19818.36</v>
      </c>
      <c r="E44" s="73"/>
      <c r="F44" s="23">
        <v>41</v>
      </c>
      <c r="G44" s="23" t="s">
        <v>154</v>
      </c>
      <c r="H44" s="102">
        <v>2632.06</v>
      </c>
      <c r="J44" s="353">
        <v>41</v>
      </c>
      <c r="K44" s="353" t="s">
        <v>243</v>
      </c>
      <c r="L44" s="24">
        <v>2736.18</v>
      </c>
    </row>
    <row r="45" spans="2:12" x14ac:dyDescent="0.2">
      <c r="B45" s="23">
        <v>42</v>
      </c>
      <c r="C45" s="23" t="s">
        <v>140</v>
      </c>
      <c r="D45" s="24">
        <v>19618.310000000001</v>
      </c>
      <c r="E45" s="73"/>
      <c r="F45" s="23">
        <v>42</v>
      </c>
      <c r="G45" s="23" t="s">
        <v>114</v>
      </c>
      <c r="H45" s="102">
        <v>2514.81</v>
      </c>
      <c r="J45" s="353">
        <v>42</v>
      </c>
      <c r="K45" s="353" t="s">
        <v>114</v>
      </c>
      <c r="L45" s="24">
        <v>2718.16</v>
      </c>
    </row>
    <row r="46" spans="2:12" x14ac:dyDescent="0.2">
      <c r="B46" s="23">
        <v>43</v>
      </c>
      <c r="C46" s="23" t="s">
        <v>141</v>
      </c>
      <c r="D46" s="24">
        <v>18945.09</v>
      </c>
      <c r="E46" s="73"/>
      <c r="F46" s="23">
        <v>43</v>
      </c>
      <c r="G46" s="23" t="s">
        <v>243</v>
      </c>
      <c r="H46" s="102">
        <v>2500.23</v>
      </c>
      <c r="J46" s="353">
        <v>43</v>
      </c>
      <c r="K46" s="353" t="s">
        <v>154</v>
      </c>
      <c r="L46" s="24">
        <v>2652.24</v>
      </c>
    </row>
    <row r="47" spans="2:12" x14ac:dyDescent="0.2">
      <c r="B47" s="23">
        <v>44</v>
      </c>
      <c r="C47" s="23" t="s">
        <v>142</v>
      </c>
      <c r="D47" s="24">
        <v>17570.490000000002</v>
      </c>
      <c r="E47" s="73"/>
      <c r="F47" s="23">
        <v>44</v>
      </c>
      <c r="G47" s="23" t="s">
        <v>229</v>
      </c>
      <c r="H47" s="102">
        <v>2159.63</v>
      </c>
      <c r="J47" s="353">
        <v>44</v>
      </c>
      <c r="K47" s="353" t="s">
        <v>139</v>
      </c>
      <c r="L47" s="24">
        <v>2379.9699999999998</v>
      </c>
    </row>
    <row r="48" spans="2:12" x14ac:dyDescent="0.2">
      <c r="B48" s="23">
        <v>45</v>
      </c>
      <c r="C48" s="23" t="s">
        <v>143</v>
      </c>
      <c r="D48" s="24">
        <v>17491.099999999999</v>
      </c>
      <c r="E48" s="73"/>
      <c r="F48" s="23">
        <v>45</v>
      </c>
      <c r="G48" s="23" t="s">
        <v>180</v>
      </c>
      <c r="H48" s="102">
        <v>2153.0700000000002</v>
      </c>
      <c r="J48" s="353">
        <v>45</v>
      </c>
      <c r="K48" s="353" t="s">
        <v>229</v>
      </c>
      <c r="L48" s="24">
        <v>2346.88</v>
      </c>
    </row>
    <row r="49" spans="2:12" x14ac:dyDescent="0.2">
      <c r="B49" s="23">
        <v>46</v>
      </c>
      <c r="C49" s="23" t="s">
        <v>144</v>
      </c>
      <c r="D49" s="24">
        <v>17406.009999999998</v>
      </c>
      <c r="E49" s="73"/>
      <c r="F49" s="23">
        <v>46</v>
      </c>
      <c r="G49" s="23" t="s">
        <v>138</v>
      </c>
      <c r="H49" s="102">
        <v>2116.96</v>
      </c>
      <c r="J49" s="353">
        <v>46</v>
      </c>
      <c r="K49" s="353" t="s">
        <v>138</v>
      </c>
      <c r="L49" s="24">
        <v>2221.17</v>
      </c>
    </row>
    <row r="50" spans="2:12" x14ac:dyDescent="0.2">
      <c r="B50" s="23">
        <v>47</v>
      </c>
      <c r="C50" s="23" t="s">
        <v>145</v>
      </c>
      <c r="D50" s="24">
        <v>17252.22</v>
      </c>
      <c r="E50" s="73"/>
      <c r="F50" s="23">
        <v>47</v>
      </c>
      <c r="G50" s="23" t="s">
        <v>181</v>
      </c>
      <c r="H50" s="102">
        <v>2100.13</v>
      </c>
      <c r="J50" s="353">
        <v>47</v>
      </c>
      <c r="K50" s="353" t="s">
        <v>181</v>
      </c>
      <c r="L50" s="24">
        <v>2217.1</v>
      </c>
    </row>
    <row r="51" spans="2:12" x14ac:dyDescent="0.2">
      <c r="B51" s="23">
        <v>48</v>
      </c>
      <c r="C51" s="23" t="s">
        <v>146</v>
      </c>
      <c r="D51" s="24">
        <v>17158.810000000001</v>
      </c>
      <c r="E51" s="73"/>
      <c r="F51" s="23">
        <v>48</v>
      </c>
      <c r="G51" s="23" t="s">
        <v>139</v>
      </c>
      <c r="H51" s="102">
        <v>2096.52</v>
      </c>
      <c r="J51" s="353">
        <v>48</v>
      </c>
      <c r="K51" s="353" t="s">
        <v>141</v>
      </c>
      <c r="L51" s="24">
        <v>2215.66</v>
      </c>
    </row>
    <row r="52" spans="2:12" x14ac:dyDescent="0.2">
      <c r="B52" s="23">
        <v>49</v>
      </c>
      <c r="C52" s="23" t="s">
        <v>147</v>
      </c>
      <c r="D52" s="24">
        <v>16826.189999999999</v>
      </c>
      <c r="E52" s="73"/>
      <c r="F52" s="23">
        <v>49</v>
      </c>
      <c r="G52" s="23" t="s">
        <v>141</v>
      </c>
      <c r="H52" s="102">
        <v>2042.99</v>
      </c>
      <c r="J52" s="353">
        <v>49</v>
      </c>
      <c r="K52" s="353" t="s">
        <v>119</v>
      </c>
      <c r="L52" s="24">
        <v>2151.7199999999998</v>
      </c>
    </row>
    <row r="53" spans="2:12" x14ac:dyDescent="0.2">
      <c r="B53" s="23">
        <v>50</v>
      </c>
      <c r="C53" s="23" t="s">
        <v>148</v>
      </c>
      <c r="D53" s="24">
        <v>16490.509999999998</v>
      </c>
      <c r="E53" s="73"/>
      <c r="F53" s="23">
        <v>50</v>
      </c>
      <c r="G53" s="23" t="s">
        <v>119</v>
      </c>
      <c r="H53" s="102">
        <v>2008.37</v>
      </c>
      <c r="J53" s="353">
        <v>50</v>
      </c>
      <c r="K53" s="353" t="s">
        <v>180</v>
      </c>
      <c r="L53" s="24">
        <v>2077.89</v>
      </c>
    </row>
    <row r="54" spans="2:12" x14ac:dyDescent="0.2">
      <c r="B54" s="23">
        <v>51</v>
      </c>
      <c r="C54" s="23" t="s">
        <v>149</v>
      </c>
      <c r="D54" s="24">
        <v>16443.21</v>
      </c>
      <c r="E54" s="73"/>
      <c r="F54" s="23">
        <v>51</v>
      </c>
      <c r="G54" s="23" t="s">
        <v>195</v>
      </c>
      <c r="H54" s="102">
        <v>1926.6</v>
      </c>
      <c r="J54" s="353">
        <v>51</v>
      </c>
      <c r="K54" s="353" t="s">
        <v>195</v>
      </c>
      <c r="L54" s="24">
        <v>2029.22</v>
      </c>
    </row>
    <row r="55" spans="2:12" x14ac:dyDescent="0.2">
      <c r="B55" s="23">
        <v>52</v>
      </c>
      <c r="C55" s="23" t="s">
        <v>150</v>
      </c>
      <c r="D55" s="24">
        <v>15658.06</v>
      </c>
      <c r="E55" s="73"/>
      <c r="F55" s="23">
        <v>52</v>
      </c>
      <c r="G55" s="23" t="s">
        <v>203</v>
      </c>
      <c r="H55" s="102">
        <v>1754.93</v>
      </c>
      <c r="J55" s="353">
        <v>52</v>
      </c>
      <c r="K55" s="353" t="s">
        <v>105</v>
      </c>
      <c r="L55" s="24">
        <v>1809.1</v>
      </c>
    </row>
    <row r="56" spans="2:12" x14ac:dyDescent="0.2">
      <c r="B56" s="23">
        <v>53</v>
      </c>
      <c r="C56" s="23" t="s">
        <v>151</v>
      </c>
      <c r="D56" s="24">
        <v>15402.66</v>
      </c>
      <c r="E56" s="73"/>
      <c r="F56" s="23">
        <v>53</v>
      </c>
      <c r="G56" s="23" t="s">
        <v>105</v>
      </c>
      <c r="H56" s="102">
        <v>1663.46</v>
      </c>
      <c r="J56" s="353">
        <v>53</v>
      </c>
      <c r="K56" s="353" t="s">
        <v>203</v>
      </c>
      <c r="L56" s="24">
        <v>1798.72</v>
      </c>
    </row>
    <row r="57" spans="2:12" x14ac:dyDescent="0.2">
      <c r="B57" s="23">
        <v>54</v>
      </c>
      <c r="C57" s="23" t="s">
        <v>152</v>
      </c>
      <c r="D57" s="24">
        <v>14784.1</v>
      </c>
      <c r="E57" s="73"/>
      <c r="F57" s="23">
        <v>54</v>
      </c>
      <c r="G57" s="23" t="s">
        <v>171</v>
      </c>
      <c r="H57" s="102">
        <v>1561.89</v>
      </c>
      <c r="J57" s="353">
        <v>54</v>
      </c>
      <c r="K57" s="353" t="s">
        <v>171</v>
      </c>
      <c r="L57" s="24">
        <v>1703.06</v>
      </c>
    </row>
    <row r="58" spans="2:12" x14ac:dyDescent="0.2">
      <c r="B58" s="23">
        <v>55</v>
      </c>
      <c r="C58" s="23" t="s">
        <v>153</v>
      </c>
      <c r="D58" s="24">
        <v>14409.3</v>
      </c>
      <c r="E58" s="73"/>
      <c r="F58" s="23">
        <v>55</v>
      </c>
      <c r="G58" s="23" t="s">
        <v>156</v>
      </c>
      <c r="H58" s="102">
        <v>1320.34</v>
      </c>
      <c r="J58" s="353">
        <v>55</v>
      </c>
      <c r="K58" s="353" t="s">
        <v>223</v>
      </c>
      <c r="L58" s="24">
        <v>1452.15</v>
      </c>
    </row>
    <row r="59" spans="2:12" x14ac:dyDescent="0.2">
      <c r="B59" s="23">
        <v>56</v>
      </c>
      <c r="C59" s="23" t="s">
        <v>154</v>
      </c>
      <c r="D59" s="24">
        <v>14314.75</v>
      </c>
      <c r="E59" s="73"/>
      <c r="F59" s="23">
        <v>56</v>
      </c>
      <c r="G59" s="23" t="s">
        <v>200</v>
      </c>
      <c r="H59" s="102">
        <v>1240.3399999999999</v>
      </c>
      <c r="J59" s="353">
        <v>56</v>
      </c>
      <c r="K59" s="353" t="s">
        <v>156</v>
      </c>
      <c r="L59" s="24">
        <v>1443.07</v>
      </c>
    </row>
    <row r="60" spans="2:12" x14ac:dyDescent="0.2">
      <c r="B60" s="23">
        <v>57</v>
      </c>
      <c r="C60" s="23" t="s">
        <v>155</v>
      </c>
      <c r="D60" s="24">
        <v>14061.75</v>
      </c>
      <c r="E60" s="73"/>
      <c r="F60" s="23">
        <v>57</v>
      </c>
      <c r="G60" s="23" t="s">
        <v>223</v>
      </c>
      <c r="H60" s="102">
        <v>1189.79</v>
      </c>
      <c r="J60" s="353">
        <v>57</v>
      </c>
      <c r="K60" s="353" t="s">
        <v>200</v>
      </c>
      <c r="L60" s="24">
        <v>1382.38</v>
      </c>
    </row>
    <row r="61" spans="2:12" x14ac:dyDescent="0.2">
      <c r="B61" s="23">
        <v>58</v>
      </c>
      <c r="C61" s="23" t="s">
        <v>156</v>
      </c>
      <c r="D61" s="24">
        <v>13459.73</v>
      </c>
      <c r="E61" s="73"/>
      <c r="F61" s="23">
        <v>58</v>
      </c>
      <c r="G61" s="23" t="s">
        <v>131</v>
      </c>
      <c r="H61" s="102">
        <v>1182.71</v>
      </c>
      <c r="J61" s="353">
        <v>58</v>
      </c>
      <c r="K61" s="353" t="s">
        <v>131</v>
      </c>
      <c r="L61" s="24">
        <v>1258.6400000000001</v>
      </c>
    </row>
    <row r="62" spans="2:12" x14ac:dyDescent="0.2">
      <c r="B62" s="23">
        <v>59</v>
      </c>
      <c r="C62" s="23" t="s">
        <v>157</v>
      </c>
      <c r="D62" s="24">
        <v>13429.41</v>
      </c>
      <c r="E62" s="73"/>
      <c r="F62" s="23">
        <v>59</v>
      </c>
      <c r="G62" s="23" t="s">
        <v>220</v>
      </c>
      <c r="H62" s="102">
        <v>1107.08</v>
      </c>
      <c r="J62" s="353">
        <v>59</v>
      </c>
      <c r="K62" s="353" t="s">
        <v>220</v>
      </c>
      <c r="L62" s="24">
        <v>1186.23</v>
      </c>
    </row>
    <row r="63" spans="2:12" x14ac:dyDescent="0.2">
      <c r="B63" s="23">
        <v>60</v>
      </c>
      <c r="C63" s="23" t="s">
        <v>158</v>
      </c>
      <c r="D63" s="24">
        <v>12862.95</v>
      </c>
      <c r="E63" s="73"/>
      <c r="F63" s="23">
        <v>60</v>
      </c>
      <c r="G63" s="23" t="s">
        <v>228</v>
      </c>
      <c r="H63" s="102">
        <v>1040.6199999999999</v>
      </c>
      <c r="J63" s="353">
        <v>60</v>
      </c>
      <c r="K63" s="353" t="s">
        <v>228</v>
      </c>
      <c r="L63" s="24">
        <v>1096.97</v>
      </c>
    </row>
    <row r="64" spans="2:12" x14ac:dyDescent="0.2">
      <c r="B64" s="23">
        <v>61</v>
      </c>
      <c r="C64" s="23" t="s">
        <v>159</v>
      </c>
      <c r="D64" s="24">
        <v>12568.6</v>
      </c>
      <c r="E64" s="73"/>
      <c r="F64" s="23">
        <v>61</v>
      </c>
      <c r="G64" s="23" t="s">
        <v>126</v>
      </c>
      <c r="H64" s="102">
        <v>1032.43</v>
      </c>
      <c r="J64" s="353">
        <v>61</v>
      </c>
      <c r="K64" s="353" t="s">
        <v>143</v>
      </c>
      <c r="L64" s="24">
        <v>1039.82</v>
      </c>
    </row>
    <row r="65" spans="2:12" x14ac:dyDescent="0.2">
      <c r="B65" s="23">
        <v>62</v>
      </c>
      <c r="C65" s="23" t="s">
        <v>160</v>
      </c>
      <c r="D65" s="24">
        <v>11948.11</v>
      </c>
      <c r="E65" s="73"/>
      <c r="F65" s="23">
        <v>62</v>
      </c>
      <c r="G65" s="23" t="s">
        <v>186</v>
      </c>
      <c r="H65" s="102">
        <v>985.76</v>
      </c>
      <c r="J65" s="353">
        <v>62</v>
      </c>
      <c r="K65" s="353" t="s">
        <v>126</v>
      </c>
      <c r="L65" s="24">
        <v>1015.21</v>
      </c>
    </row>
    <row r="66" spans="2:12" x14ac:dyDescent="0.2">
      <c r="B66" s="23">
        <v>63</v>
      </c>
      <c r="C66" s="23" t="s">
        <v>161</v>
      </c>
      <c r="D66" s="24">
        <v>11683.95</v>
      </c>
      <c r="E66" s="73"/>
      <c r="F66" s="23">
        <v>63</v>
      </c>
      <c r="G66" s="23" t="s">
        <v>143</v>
      </c>
      <c r="H66" s="102">
        <v>949.97</v>
      </c>
      <c r="J66" s="353">
        <v>63</v>
      </c>
      <c r="K66" s="353" t="s">
        <v>186</v>
      </c>
      <c r="L66" s="24">
        <v>996.88</v>
      </c>
    </row>
    <row r="67" spans="2:12" x14ac:dyDescent="0.2">
      <c r="B67" s="23">
        <v>64</v>
      </c>
      <c r="C67" s="23" t="s">
        <v>162</v>
      </c>
      <c r="D67" s="24">
        <v>10434.02</v>
      </c>
      <c r="E67" s="73"/>
      <c r="F67" s="23">
        <v>64</v>
      </c>
      <c r="G67" s="23" t="s">
        <v>209</v>
      </c>
      <c r="H67" s="102">
        <v>835.67</v>
      </c>
      <c r="J67" s="353">
        <v>64</v>
      </c>
      <c r="K67" s="353" t="s">
        <v>255</v>
      </c>
      <c r="L67" s="24">
        <v>873.03</v>
      </c>
    </row>
    <row r="68" spans="2:12" x14ac:dyDescent="0.2">
      <c r="B68" s="23">
        <v>65</v>
      </c>
      <c r="C68" s="23" t="s">
        <v>163</v>
      </c>
      <c r="D68" s="24">
        <v>10328.24</v>
      </c>
      <c r="E68" s="73"/>
      <c r="F68" s="23">
        <v>65</v>
      </c>
      <c r="G68" s="23" t="s">
        <v>255</v>
      </c>
      <c r="H68" s="102">
        <v>797.35</v>
      </c>
      <c r="J68" s="353">
        <v>65</v>
      </c>
      <c r="K68" s="353" t="s">
        <v>209</v>
      </c>
      <c r="L68" s="24">
        <v>872.34</v>
      </c>
    </row>
    <row r="69" spans="2:12" x14ac:dyDescent="0.2">
      <c r="B69" s="23">
        <v>66</v>
      </c>
      <c r="C69" s="23" t="s">
        <v>164</v>
      </c>
      <c r="D69" s="24">
        <v>10248.24</v>
      </c>
      <c r="E69" s="73"/>
      <c r="F69" s="23">
        <v>66</v>
      </c>
      <c r="G69" s="23" t="s">
        <v>239</v>
      </c>
      <c r="H69" s="102">
        <v>783.97</v>
      </c>
      <c r="J69" s="353">
        <v>66</v>
      </c>
      <c r="K69" s="353" t="s">
        <v>239</v>
      </c>
      <c r="L69" s="24">
        <v>859.8</v>
      </c>
    </row>
    <row r="70" spans="2:12" x14ac:dyDescent="0.2">
      <c r="B70" s="23">
        <v>67</v>
      </c>
      <c r="C70" s="23" t="s">
        <v>165</v>
      </c>
      <c r="D70" s="24">
        <v>10019.790000000001</v>
      </c>
      <c r="E70" s="73"/>
      <c r="F70" s="23">
        <v>67</v>
      </c>
      <c r="G70" s="23" t="s">
        <v>179</v>
      </c>
      <c r="H70" s="102">
        <v>748.73</v>
      </c>
      <c r="J70" s="353">
        <v>67</v>
      </c>
      <c r="K70" s="353" t="s">
        <v>179</v>
      </c>
      <c r="L70" s="24">
        <v>794.18</v>
      </c>
    </row>
    <row r="71" spans="2:12" x14ac:dyDescent="0.2">
      <c r="B71" s="23">
        <v>68</v>
      </c>
      <c r="C71" s="23" t="s">
        <v>166</v>
      </c>
      <c r="D71" s="24">
        <v>9780.17</v>
      </c>
      <c r="E71" s="73"/>
      <c r="F71" s="23">
        <v>68</v>
      </c>
      <c r="G71" s="23" t="s">
        <v>144</v>
      </c>
      <c r="H71" s="102">
        <v>719.31</v>
      </c>
      <c r="J71" s="353">
        <v>68</v>
      </c>
      <c r="K71" s="353" t="s">
        <v>144</v>
      </c>
      <c r="L71" s="24">
        <v>752.64</v>
      </c>
    </row>
    <row r="72" spans="2:12" x14ac:dyDescent="0.2">
      <c r="B72" s="23">
        <v>69</v>
      </c>
      <c r="C72" s="23" t="s">
        <v>167</v>
      </c>
      <c r="D72" s="24">
        <v>9671.9</v>
      </c>
      <c r="E72" s="73"/>
      <c r="F72" s="23">
        <v>69</v>
      </c>
      <c r="G72" s="23" t="s">
        <v>204</v>
      </c>
      <c r="H72" s="102">
        <v>708.06</v>
      </c>
      <c r="J72" s="353">
        <v>69</v>
      </c>
      <c r="K72" s="353" t="s">
        <v>204</v>
      </c>
      <c r="L72" s="24">
        <v>745.95</v>
      </c>
    </row>
    <row r="73" spans="2:12" x14ac:dyDescent="0.2">
      <c r="B73" s="23">
        <v>70</v>
      </c>
      <c r="C73" s="23" t="s">
        <v>168</v>
      </c>
      <c r="D73" s="24">
        <v>9659.8799999999992</v>
      </c>
      <c r="E73" s="73"/>
      <c r="F73" s="23">
        <v>70</v>
      </c>
      <c r="G73" s="23" t="s">
        <v>232</v>
      </c>
      <c r="H73" s="102">
        <v>675.05</v>
      </c>
      <c r="J73" s="353">
        <v>70</v>
      </c>
      <c r="K73" s="353" t="s">
        <v>248</v>
      </c>
      <c r="L73" s="24">
        <v>740.02</v>
      </c>
    </row>
    <row r="74" spans="2:12" x14ac:dyDescent="0.2">
      <c r="B74" s="23">
        <v>71</v>
      </c>
      <c r="C74" s="23" t="s">
        <v>169</v>
      </c>
      <c r="D74" s="24">
        <v>9249.27</v>
      </c>
      <c r="E74" s="73"/>
      <c r="F74" s="23">
        <v>71</v>
      </c>
      <c r="G74" s="23" t="s">
        <v>248</v>
      </c>
      <c r="H74" s="102">
        <v>669.66</v>
      </c>
      <c r="J74" s="353">
        <v>71</v>
      </c>
      <c r="K74" s="353" t="s">
        <v>99</v>
      </c>
      <c r="L74" s="24">
        <v>685.78</v>
      </c>
    </row>
    <row r="75" spans="2:12" x14ac:dyDescent="0.2">
      <c r="B75" s="23">
        <v>72</v>
      </c>
      <c r="C75" s="23" t="s">
        <v>170</v>
      </c>
      <c r="D75" s="24">
        <v>8591.74</v>
      </c>
      <c r="E75" s="73"/>
      <c r="F75" s="23">
        <v>72</v>
      </c>
      <c r="G75" s="23" t="s">
        <v>99</v>
      </c>
      <c r="H75" s="102">
        <v>635.16999999999996</v>
      </c>
      <c r="J75" s="353">
        <v>72</v>
      </c>
      <c r="K75" s="353" t="s">
        <v>232</v>
      </c>
      <c r="L75" s="24">
        <v>679.99</v>
      </c>
    </row>
    <row r="76" spans="2:12" x14ac:dyDescent="0.2">
      <c r="B76" s="23">
        <v>73</v>
      </c>
      <c r="C76" s="23" t="s">
        <v>171</v>
      </c>
      <c r="D76" s="24">
        <v>8585.31</v>
      </c>
      <c r="E76" s="73"/>
      <c r="F76" s="23">
        <v>73</v>
      </c>
      <c r="G76" s="23" t="s">
        <v>145</v>
      </c>
      <c r="H76" s="102">
        <v>602.66</v>
      </c>
      <c r="J76" s="353">
        <v>73</v>
      </c>
      <c r="K76" s="353" t="s">
        <v>145</v>
      </c>
      <c r="L76" s="24">
        <v>658.15</v>
      </c>
    </row>
    <row r="77" spans="2:12" x14ac:dyDescent="0.2">
      <c r="B77" s="25">
        <v>74</v>
      </c>
      <c r="C77" s="25" t="s">
        <v>172</v>
      </c>
      <c r="D77" s="26">
        <v>8582.94</v>
      </c>
      <c r="E77" s="73"/>
      <c r="F77" s="23">
        <v>74</v>
      </c>
      <c r="G77" s="23" t="s">
        <v>153</v>
      </c>
      <c r="H77" s="102">
        <v>590.51</v>
      </c>
      <c r="J77" s="353">
        <v>74</v>
      </c>
      <c r="K77" s="353" t="s">
        <v>153</v>
      </c>
      <c r="L77" s="24">
        <v>636.83000000000004</v>
      </c>
    </row>
    <row r="78" spans="2:12" x14ac:dyDescent="0.2">
      <c r="B78" s="23">
        <v>75</v>
      </c>
      <c r="C78" s="23" t="s">
        <v>173</v>
      </c>
      <c r="D78" s="24">
        <v>8574.74</v>
      </c>
      <c r="E78" s="73"/>
      <c r="F78" s="23">
        <v>75</v>
      </c>
      <c r="G78" s="23" t="s">
        <v>174</v>
      </c>
      <c r="H78" s="102">
        <v>559.54</v>
      </c>
      <c r="J78" s="353">
        <v>75</v>
      </c>
      <c r="K78" s="353" t="s">
        <v>174</v>
      </c>
      <c r="L78" s="24">
        <v>610.92999999999995</v>
      </c>
    </row>
    <row r="79" spans="2:12" x14ac:dyDescent="0.2">
      <c r="B79" s="23">
        <v>76</v>
      </c>
      <c r="C79" s="23" t="s">
        <v>174</v>
      </c>
      <c r="D79" s="24">
        <v>7923.97</v>
      </c>
      <c r="E79" s="73"/>
      <c r="F79" s="23">
        <v>76</v>
      </c>
      <c r="G79" s="23" t="s">
        <v>158</v>
      </c>
      <c r="H79" s="102">
        <v>534.80999999999995</v>
      </c>
      <c r="J79" s="353">
        <v>76</v>
      </c>
      <c r="K79" s="353" t="s">
        <v>158</v>
      </c>
      <c r="L79" s="24">
        <v>578.6</v>
      </c>
    </row>
    <row r="80" spans="2:12" x14ac:dyDescent="0.2">
      <c r="B80" s="23">
        <v>77</v>
      </c>
      <c r="C80" s="23" t="s">
        <v>175</v>
      </c>
      <c r="D80" s="24">
        <v>7673.8</v>
      </c>
      <c r="E80" s="73"/>
      <c r="F80" s="23">
        <v>77</v>
      </c>
      <c r="G80" s="23" t="s">
        <v>189</v>
      </c>
      <c r="H80" s="102">
        <v>527.83000000000004</v>
      </c>
      <c r="J80" s="353">
        <v>77</v>
      </c>
      <c r="K80" s="353" t="s">
        <v>252</v>
      </c>
      <c r="L80" s="24">
        <v>565.80999999999995</v>
      </c>
    </row>
    <row r="81" spans="2:12" x14ac:dyDescent="0.2">
      <c r="B81" s="23">
        <v>78</v>
      </c>
      <c r="C81" s="23" t="s">
        <v>176</v>
      </c>
      <c r="D81" s="24">
        <v>7583.93</v>
      </c>
      <c r="E81" s="73"/>
      <c r="F81" s="23">
        <v>78</v>
      </c>
      <c r="G81" s="23" t="s">
        <v>161</v>
      </c>
      <c r="H81" s="102">
        <v>526.98</v>
      </c>
      <c r="J81" s="353">
        <v>78</v>
      </c>
      <c r="K81" s="353" t="s">
        <v>101</v>
      </c>
      <c r="L81" s="24">
        <v>552.11</v>
      </c>
    </row>
    <row r="82" spans="2:12" x14ac:dyDescent="0.2">
      <c r="B82" s="23">
        <v>79</v>
      </c>
      <c r="C82" s="23" t="s">
        <v>177</v>
      </c>
      <c r="D82" s="24">
        <v>7522.07</v>
      </c>
      <c r="E82" s="73"/>
      <c r="F82" s="23">
        <v>79</v>
      </c>
      <c r="G82" s="23" t="s">
        <v>252</v>
      </c>
      <c r="H82" s="102">
        <v>516.14</v>
      </c>
      <c r="J82" s="353">
        <v>79</v>
      </c>
      <c r="K82" s="353" t="s">
        <v>161</v>
      </c>
      <c r="L82" s="24">
        <v>550.15</v>
      </c>
    </row>
    <row r="83" spans="2:12" x14ac:dyDescent="0.2">
      <c r="B83" s="23">
        <v>80</v>
      </c>
      <c r="C83" s="23" t="s">
        <v>178</v>
      </c>
      <c r="D83" s="24">
        <v>7395.66</v>
      </c>
      <c r="E83" s="73"/>
      <c r="F83" s="23">
        <v>80</v>
      </c>
      <c r="G83" s="23" t="s">
        <v>101</v>
      </c>
      <c r="H83" s="102">
        <v>511.6</v>
      </c>
      <c r="J83" s="353">
        <v>80</v>
      </c>
      <c r="K83" s="353" t="s">
        <v>189</v>
      </c>
      <c r="L83" s="24">
        <v>540.23</v>
      </c>
    </row>
    <row r="84" spans="2:12" x14ac:dyDescent="0.2">
      <c r="B84" s="23">
        <v>81</v>
      </c>
      <c r="C84" s="23" t="s">
        <v>179</v>
      </c>
      <c r="D84" s="24">
        <v>7360.52</v>
      </c>
      <c r="E84" s="73"/>
      <c r="F84" s="23">
        <v>81</v>
      </c>
      <c r="G84" s="23" t="s">
        <v>136</v>
      </c>
      <c r="H84" s="102">
        <v>480.78</v>
      </c>
      <c r="J84" s="353">
        <v>81</v>
      </c>
      <c r="K84" s="353" t="s">
        <v>136</v>
      </c>
      <c r="L84" s="24">
        <v>523.52</v>
      </c>
    </row>
    <row r="85" spans="2:12" x14ac:dyDescent="0.2">
      <c r="B85" s="23">
        <v>82</v>
      </c>
      <c r="C85" s="23" t="s">
        <v>180</v>
      </c>
      <c r="D85" s="24">
        <v>6850.12</v>
      </c>
      <c r="E85" s="73"/>
      <c r="F85" s="23">
        <v>82</v>
      </c>
      <c r="G85" s="23" t="s">
        <v>149</v>
      </c>
      <c r="H85" s="102">
        <v>466.66</v>
      </c>
      <c r="J85" s="353">
        <v>82</v>
      </c>
      <c r="K85" s="353" t="s">
        <v>149</v>
      </c>
      <c r="L85" s="24">
        <v>513.72</v>
      </c>
    </row>
    <row r="86" spans="2:12" x14ac:dyDescent="0.2">
      <c r="B86" s="23">
        <v>83</v>
      </c>
      <c r="C86" s="23" t="s">
        <v>181</v>
      </c>
      <c r="D86" s="24">
        <v>6598.46</v>
      </c>
      <c r="E86" s="73"/>
      <c r="F86" s="23">
        <v>83</v>
      </c>
      <c r="G86" s="23" t="s">
        <v>241</v>
      </c>
      <c r="H86" s="102">
        <v>454.64</v>
      </c>
      <c r="J86" s="353">
        <v>83</v>
      </c>
      <c r="K86" s="353" t="s">
        <v>241</v>
      </c>
      <c r="L86" s="24">
        <v>492.26</v>
      </c>
    </row>
    <row r="87" spans="2:12" x14ac:dyDescent="0.2">
      <c r="B87" s="23">
        <v>84</v>
      </c>
      <c r="C87" s="23" t="s">
        <v>182</v>
      </c>
      <c r="D87" s="24">
        <v>6415.72</v>
      </c>
      <c r="E87" s="73"/>
      <c r="F87" s="23">
        <v>84</v>
      </c>
      <c r="G87" s="23" t="s">
        <v>177</v>
      </c>
      <c r="H87" s="102">
        <v>416.7</v>
      </c>
      <c r="J87" s="353">
        <v>84</v>
      </c>
      <c r="K87" s="353" t="s">
        <v>193</v>
      </c>
      <c r="L87" s="24">
        <v>474.91</v>
      </c>
    </row>
    <row r="88" spans="2:12" x14ac:dyDescent="0.2">
      <c r="B88" s="23">
        <v>85</v>
      </c>
      <c r="C88" s="23" t="s">
        <v>183</v>
      </c>
      <c r="D88" s="24">
        <v>6336.34</v>
      </c>
      <c r="E88" s="73"/>
      <c r="F88" s="23">
        <v>85</v>
      </c>
      <c r="G88" s="23" t="s">
        <v>188</v>
      </c>
      <c r="H88" s="102">
        <v>404.87</v>
      </c>
      <c r="J88" s="353">
        <v>85</v>
      </c>
      <c r="K88" s="353" t="s">
        <v>177</v>
      </c>
      <c r="L88" s="24">
        <v>464.74</v>
      </c>
    </row>
    <row r="89" spans="2:12" x14ac:dyDescent="0.2">
      <c r="B89" s="23">
        <v>86</v>
      </c>
      <c r="C89" s="23" t="s">
        <v>184</v>
      </c>
      <c r="D89" s="24">
        <v>6237.59</v>
      </c>
      <c r="E89" s="73"/>
      <c r="F89" s="23">
        <v>86</v>
      </c>
      <c r="G89" s="23" t="s">
        <v>242</v>
      </c>
      <c r="H89" s="102">
        <v>399.06</v>
      </c>
      <c r="J89" s="353">
        <v>86</v>
      </c>
      <c r="K89" s="353" t="s">
        <v>242</v>
      </c>
      <c r="L89" s="24">
        <v>454.22</v>
      </c>
    </row>
    <row r="90" spans="2:12" x14ac:dyDescent="0.2">
      <c r="B90" s="23">
        <v>87</v>
      </c>
      <c r="C90" s="23" t="s">
        <v>185</v>
      </c>
      <c r="D90" s="24">
        <v>6089.22</v>
      </c>
      <c r="E90" s="73"/>
      <c r="F90" s="23">
        <v>87</v>
      </c>
      <c r="G90" s="23" t="s">
        <v>215</v>
      </c>
      <c r="H90" s="102">
        <v>398.83</v>
      </c>
      <c r="J90" s="353">
        <v>87</v>
      </c>
      <c r="K90" s="353" t="s">
        <v>208</v>
      </c>
      <c r="L90" s="24">
        <v>428.13</v>
      </c>
    </row>
    <row r="91" spans="2:12" x14ac:dyDescent="0.2">
      <c r="B91" s="23">
        <v>88</v>
      </c>
      <c r="C91" s="23" t="s">
        <v>186</v>
      </c>
      <c r="D91" s="24">
        <v>5875.69</v>
      </c>
      <c r="E91" s="73"/>
      <c r="F91" s="23">
        <v>88</v>
      </c>
      <c r="G91" s="23" t="s">
        <v>208</v>
      </c>
      <c r="H91" s="102">
        <v>392.07</v>
      </c>
      <c r="J91" s="353">
        <v>88</v>
      </c>
      <c r="K91" s="353" t="s">
        <v>188</v>
      </c>
      <c r="L91" s="24">
        <v>425.53</v>
      </c>
    </row>
    <row r="92" spans="2:12" x14ac:dyDescent="0.2">
      <c r="B92" s="23">
        <v>89</v>
      </c>
      <c r="C92" s="23" t="s">
        <v>187</v>
      </c>
      <c r="D92" s="24">
        <v>5761.06</v>
      </c>
      <c r="E92" s="73"/>
      <c r="F92" s="23">
        <v>89</v>
      </c>
      <c r="G92" s="23" t="s">
        <v>217</v>
      </c>
      <c r="H92" s="102">
        <v>377.76</v>
      </c>
      <c r="J92" s="353">
        <v>89</v>
      </c>
      <c r="K92" s="353" t="s">
        <v>217</v>
      </c>
      <c r="L92" s="24">
        <v>410.3</v>
      </c>
    </row>
    <row r="93" spans="2:12" x14ac:dyDescent="0.2">
      <c r="B93" s="23">
        <v>90</v>
      </c>
      <c r="C93" s="23" t="s">
        <v>188</v>
      </c>
      <c r="D93" s="24">
        <v>5677.62</v>
      </c>
      <c r="E93" s="73"/>
      <c r="F93" s="23">
        <v>90</v>
      </c>
      <c r="G93" s="23" t="s">
        <v>132</v>
      </c>
      <c r="H93" s="102">
        <v>338.73</v>
      </c>
      <c r="J93" s="353">
        <v>90</v>
      </c>
      <c r="K93" s="353" t="s">
        <v>215</v>
      </c>
      <c r="L93" s="24">
        <v>392.74</v>
      </c>
    </row>
    <row r="94" spans="2:12" x14ac:dyDescent="0.2">
      <c r="B94" s="23">
        <v>91</v>
      </c>
      <c r="C94" s="23" t="s">
        <v>189</v>
      </c>
      <c r="D94" s="24">
        <v>5585.24</v>
      </c>
      <c r="E94" s="73"/>
      <c r="F94" s="23">
        <v>91</v>
      </c>
      <c r="G94" s="23" t="s">
        <v>193</v>
      </c>
      <c r="H94" s="102">
        <v>333.14</v>
      </c>
      <c r="J94" s="353">
        <v>91</v>
      </c>
      <c r="K94" s="353" t="s">
        <v>132</v>
      </c>
      <c r="L94" s="24">
        <v>353.67</v>
      </c>
    </row>
    <row r="95" spans="2:12" x14ac:dyDescent="0.2">
      <c r="B95" s="23">
        <v>92</v>
      </c>
      <c r="C95" s="23" t="s">
        <v>190</v>
      </c>
      <c r="D95" s="24">
        <v>5500.3</v>
      </c>
      <c r="E95" s="73"/>
      <c r="F95" s="23">
        <v>92</v>
      </c>
      <c r="G95" s="23" t="s">
        <v>249</v>
      </c>
      <c r="H95" s="102">
        <v>306.52</v>
      </c>
      <c r="J95" s="353">
        <v>92</v>
      </c>
      <c r="K95" s="353" t="s">
        <v>151</v>
      </c>
      <c r="L95" s="24">
        <v>336.76</v>
      </c>
    </row>
    <row r="96" spans="2:12" x14ac:dyDescent="0.2">
      <c r="B96" s="23">
        <v>93</v>
      </c>
      <c r="C96" s="23" t="s">
        <v>191</v>
      </c>
      <c r="D96" s="24">
        <v>5358.2</v>
      </c>
      <c r="E96" s="73"/>
      <c r="F96" s="23">
        <v>93</v>
      </c>
      <c r="G96" s="23" t="s">
        <v>151</v>
      </c>
      <c r="H96" s="102">
        <v>301.76</v>
      </c>
      <c r="J96" s="353">
        <v>93</v>
      </c>
      <c r="K96" s="353" t="s">
        <v>249</v>
      </c>
      <c r="L96" s="24">
        <v>330.61</v>
      </c>
    </row>
    <row r="97" spans="2:12" x14ac:dyDescent="0.2">
      <c r="B97" s="23">
        <v>94</v>
      </c>
      <c r="C97" s="23" t="s">
        <v>192</v>
      </c>
      <c r="D97" s="24">
        <v>5252.41</v>
      </c>
      <c r="E97" s="73"/>
      <c r="F97" s="23">
        <v>94</v>
      </c>
      <c r="G97" s="23" t="s">
        <v>206</v>
      </c>
      <c r="H97" s="102">
        <v>287.8</v>
      </c>
      <c r="J97" s="353">
        <v>94</v>
      </c>
      <c r="K97" s="353" t="s">
        <v>206</v>
      </c>
      <c r="L97" s="24">
        <v>305.56</v>
      </c>
    </row>
    <row r="98" spans="2:12" x14ac:dyDescent="0.2">
      <c r="B98" s="23">
        <v>95</v>
      </c>
      <c r="C98" s="23" t="s">
        <v>193</v>
      </c>
      <c r="D98" s="24">
        <v>5166.17</v>
      </c>
      <c r="E98" s="73"/>
      <c r="F98" s="23">
        <v>95</v>
      </c>
      <c r="G98" s="23" t="s">
        <v>201</v>
      </c>
      <c r="H98" s="102">
        <v>274.07</v>
      </c>
      <c r="J98" s="353">
        <v>95</v>
      </c>
      <c r="K98" s="353" t="s">
        <v>103</v>
      </c>
      <c r="L98" s="24">
        <v>287.91000000000003</v>
      </c>
    </row>
    <row r="99" spans="2:12" x14ac:dyDescent="0.2">
      <c r="B99" s="23">
        <v>96</v>
      </c>
      <c r="C99" s="23" t="s">
        <v>194</v>
      </c>
      <c r="D99" s="24">
        <v>5023.6099999999997</v>
      </c>
      <c r="E99" s="73"/>
      <c r="F99" s="23">
        <v>96</v>
      </c>
      <c r="G99" s="23" t="s">
        <v>267</v>
      </c>
      <c r="H99" s="102">
        <v>263.91000000000003</v>
      </c>
      <c r="J99" s="353">
        <v>96</v>
      </c>
      <c r="K99" s="353" t="s">
        <v>201</v>
      </c>
      <c r="L99" s="24">
        <v>287.76</v>
      </c>
    </row>
    <row r="100" spans="2:12" x14ac:dyDescent="0.2">
      <c r="B100" s="23">
        <v>97</v>
      </c>
      <c r="C100" s="23" t="s">
        <v>195</v>
      </c>
      <c r="D100" s="24">
        <v>4958.07</v>
      </c>
      <c r="E100" s="73"/>
      <c r="F100" s="23">
        <v>97</v>
      </c>
      <c r="G100" s="23" t="s">
        <v>140</v>
      </c>
      <c r="H100" s="102">
        <v>256.83</v>
      </c>
      <c r="J100" s="353">
        <v>97</v>
      </c>
      <c r="K100" s="353" t="s">
        <v>140</v>
      </c>
      <c r="L100" s="24">
        <v>286.72000000000003</v>
      </c>
    </row>
    <row r="101" spans="2:12" x14ac:dyDescent="0.2">
      <c r="B101" s="23">
        <v>98</v>
      </c>
      <c r="C101" s="23" t="s">
        <v>196</v>
      </c>
      <c r="D101" s="24">
        <v>4698.62</v>
      </c>
      <c r="E101" s="73"/>
      <c r="F101" s="23">
        <v>98</v>
      </c>
      <c r="G101" s="23" t="s">
        <v>256</v>
      </c>
      <c r="H101" s="102">
        <v>256.73</v>
      </c>
      <c r="J101" s="353">
        <v>98</v>
      </c>
      <c r="K101" s="353" t="s">
        <v>267</v>
      </c>
      <c r="L101" s="24">
        <v>283.58</v>
      </c>
    </row>
    <row r="102" spans="2:12" x14ac:dyDescent="0.2">
      <c r="B102" s="23">
        <v>99</v>
      </c>
      <c r="C102" s="23" t="s">
        <v>197</v>
      </c>
      <c r="D102" s="24">
        <v>4662.3</v>
      </c>
      <c r="E102" s="73"/>
      <c r="F102" s="23">
        <v>99</v>
      </c>
      <c r="G102" s="23" t="s">
        <v>244</v>
      </c>
      <c r="H102" s="102">
        <v>255.76</v>
      </c>
      <c r="J102" s="353">
        <v>99</v>
      </c>
      <c r="K102" s="353" t="s">
        <v>244</v>
      </c>
      <c r="L102" s="24">
        <v>273.27999999999997</v>
      </c>
    </row>
    <row r="103" spans="2:12" x14ac:dyDescent="0.2">
      <c r="B103" s="23">
        <v>100</v>
      </c>
      <c r="C103" s="23" t="s">
        <v>198</v>
      </c>
      <c r="D103" s="24">
        <v>4540.47</v>
      </c>
      <c r="E103" s="73"/>
      <c r="F103" s="23">
        <v>100</v>
      </c>
      <c r="G103" s="23" t="s">
        <v>103</v>
      </c>
      <c r="H103" s="102">
        <v>248.48</v>
      </c>
      <c r="J103" s="353">
        <v>100</v>
      </c>
      <c r="K103" s="353" t="s">
        <v>258</v>
      </c>
      <c r="L103" s="24">
        <v>260.85000000000002</v>
      </c>
    </row>
    <row r="104" spans="2:12" x14ac:dyDescent="0.2">
      <c r="B104" s="23">
        <v>101</v>
      </c>
      <c r="C104" s="23" t="s">
        <v>199</v>
      </c>
      <c r="D104" s="24">
        <v>4520.2700000000004</v>
      </c>
      <c r="E104" s="73"/>
      <c r="F104" s="23">
        <v>101</v>
      </c>
      <c r="G104" s="23" t="s">
        <v>258</v>
      </c>
      <c r="H104" s="102">
        <v>240.65</v>
      </c>
      <c r="J104" s="353">
        <v>101</v>
      </c>
      <c r="K104" s="353" t="s">
        <v>256</v>
      </c>
      <c r="L104" s="24">
        <v>255.89</v>
      </c>
    </row>
    <row r="105" spans="2:12" x14ac:dyDescent="0.2">
      <c r="B105" s="23">
        <v>102</v>
      </c>
      <c r="C105" s="23" t="s">
        <v>200</v>
      </c>
      <c r="D105" s="24">
        <v>4401.43</v>
      </c>
      <c r="E105" s="73"/>
      <c r="F105" s="23">
        <v>102</v>
      </c>
      <c r="G105" s="23" t="s">
        <v>225</v>
      </c>
      <c r="H105" s="102">
        <v>226.75</v>
      </c>
      <c r="J105" s="353">
        <v>102</v>
      </c>
      <c r="K105" s="353" t="s">
        <v>246</v>
      </c>
      <c r="L105" s="24">
        <v>243.07</v>
      </c>
    </row>
    <row r="106" spans="2:12" x14ac:dyDescent="0.2">
      <c r="B106" s="23">
        <v>103</v>
      </c>
      <c r="C106" s="23" t="s">
        <v>201</v>
      </c>
      <c r="D106" s="24">
        <v>4303.2</v>
      </c>
      <c r="E106" s="73"/>
      <c r="F106" s="23">
        <v>103</v>
      </c>
      <c r="G106" s="23" t="s">
        <v>246</v>
      </c>
      <c r="H106" s="102">
        <v>222.52</v>
      </c>
      <c r="J106" s="353">
        <v>103</v>
      </c>
      <c r="K106" s="353" t="s">
        <v>225</v>
      </c>
      <c r="L106" s="24">
        <v>235.62</v>
      </c>
    </row>
    <row r="107" spans="2:12" x14ac:dyDescent="0.2">
      <c r="B107" s="23">
        <v>104</v>
      </c>
      <c r="C107" s="23" t="s">
        <v>202</v>
      </c>
      <c r="D107" s="24">
        <v>4283.0600000000004</v>
      </c>
      <c r="E107" s="73"/>
      <c r="F107" s="23">
        <v>104</v>
      </c>
      <c r="G107" s="23" t="s">
        <v>226</v>
      </c>
      <c r="H107" s="102">
        <v>218.11</v>
      </c>
      <c r="J107" s="353">
        <v>104</v>
      </c>
      <c r="K107" s="353" t="s">
        <v>226</v>
      </c>
      <c r="L107" s="24">
        <v>231.44</v>
      </c>
    </row>
    <row r="108" spans="2:12" x14ac:dyDescent="0.2">
      <c r="B108" s="23">
        <v>105</v>
      </c>
      <c r="C108" s="23" t="s">
        <v>203</v>
      </c>
      <c r="D108" s="24">
        <v>4225</v>
      </c>
      <c r="E108" s="73"/>
      <c r="F108" s="23">
        <v>105</v>
      </c>
      <c r="G108" s="23" t="s">
        <v>133</v>
      </c>
      <c r="H108" s="102">
        <v>211.09</v>
      </c>
      <c r="J108" s="353">
        <v>105</v>
      </c>
      <c r="K108" s="353" t="s">
        <v>133</v>
      </c>
      <c r="L108" s="24">
        <v>229.55</v>
      </c>
    </row>
    <row r="109" spans="2:12" x14ac:dyDescent="0.2">
      <c r="B109" s="23">
        <v>106</v>
      </c>
      <c r="C109" s="23" t="s">
        <v>204</v>
      </c>
      <c r="D109" s="24">
        <v>4184.92</v>
      </c>
      <c r="E109" s="73"/>
      <c r="F109" s="23">
        <v>106</v>
      </c>
      <c r="G109" s="23" t="s">
        <v>271</v>
      </c>
      <c r="H109" s="102">
        <v>210.56</v>
      </c>
      <c r="J109" s="353">
        <v>106</v>
      </c>
      <c r="K109" s="353" t="s">
        <v>271</v>
      </c>
      <c r="L109" s="24">
        <v>224.97</v>
      </c>
    </row>
    <row r="110" spans="2:12" x14ac:dyDescent="0.2">
      <c r="B110" s="23">
        <v>107</v>
      </c>
      <c r="C110" s="23" t="s">
        <v>205</v>
      </c>
      <c r="D110" s="24">
        <v>4176.71</v>
      </c>
      <c r="E110" s="73"/>
      <c r="F110" s="23">
        <v>107</v>
      </c>
      <c r="G110" s="23" t="s">
        <v>152</v>
      </c>
      <c r="H110" s="102">
        <v>203</v>
      </c>
      <c r="J110" s="353">
        <v>107</v>
      </c>
      <c r="K110" s="353" t="s">
        <v>152</v>
      </c>
      <c r="L110" s="24">
        <v>208</v>
      </c>
    </row>
    <row r="111" spans="2:12" x14ac:dyDescent="0.2">
      <c r="B111" s="23">
        <v>108</v>
      </c>
      <c r="C111" s="23" t="s">
        <v>206</v>
      </c>
      <c r="D111" s="24">
        <v>4138.7700000000004</v>
      </c>
      <c r="E111" s="73"/>
      <c r="F111" s="23">
        <v>108</v>
      </c>
      <c r="G111" s="23" t="s">
        <v>198</v>
      </c>
      <c r="H111" s="102">
        <v>174.57</v>
      </c>
      <c r="J111" s="353">
        <v>108</v>
      </c>
      <c r="K111" s="353" t="s">
        <v>250</v>
      </c>
      <c r="L111" s="24">
        <v>189.04</v>
      </c>
    </row>
    <row r="112" spans="2:12" x14ac:dyDescent="0.2">
      <c r="B112" s="23">
        <v>109</v>
      </c>
      <c r="C112" s="23" t="s">
        <v>207</v>
      </c>
      <c r="D112" s="24">
        <v>4123.3100000000004</v>
      </c>
      <c r="E112" s="73"/>
      <c r="F112" s="23">
        <v>109</v>
      </c>
      <c r="G112" s="23" t="s">
        <v>227</v>
      </c>
      <c r="H112" s="102">
        <v>171.52</v>
      </c>
      <c r="J112" s="353">
        <v>109</v>
      </c>
      <c r="K112" s="353" t="s">
        <v>227</v>
      </c>
      <c r="L112" s="24">
        <v>186.74</v>
      </c>
    </row>
    <row r="113" spans="2:12" x14ac:dyDescent="0.2">
      <c r="B113" s="23">
        <v>110</v>
      </c>
      <c r="C113" s="23" t="s">
        <v>208</v>
      </c>
      <c r="D113" s="24">
        <v>4097.58</v>
      </c>
      <c r="E113" s="73"/>
      <c r="F113" s="23">
        <v>110</v>
      </c>
      <c r="G113" s="23" t="s">
        <v>250</v>
      </c>
      <c r="H113" s="102">
        <v>171.05</v>
      </c>
      <c r="J113" s="353">
        <v>110</v>
      </c>
      <c r="K113" s="353" t="s">
        <v>198</v>
      </c>
      <c r="L113" s="24">
        <v>185.6</v>
      </c>
    </row>
    <row r="114" spans="2:12" x14ac:dyDescent="0.2">
      <c r="B114" s="23">
        <v>111</v>
      </c>
      <c r="C114" s="23" t="s">
        <v>209</v>
      </c>
      <c r="D114" s="24">
        <v>3905.6</v>
      </c>
      <c r="E114" s="73"/>
      <c r="F114" s="23">
        <v>111</v>
      </c>
      <c r="G114" s="23" t="s">
        <v>175</v>
      </c>
      <c r="H114" s="102">
        <v>167.25</v>
      </c>
      <c r="J114" s="353">
        <v>111</v>
      </c>
      <c r="K114" s="353" t="s">
        <v>253</v>
      </c>
      <c r="L114" s="24">
        <v>179.1</v>
      </c>
    </row>
    <row r="115" spans="2:12" x14ac:dyDescent="0.2">
      <c r="B115" s="23">
        <v>112</v>
      </c>
      <c r="C115" s="23" t="s">
        <v>210</v>
      </c>
      <c r="D115" s="24">
        <v>3858.69</v>
      </c>
      <c r="E115" s="73"/>
      <c r="F115" s="23">
        <v>112</v>
      </c>
      <c r="G115" s="23" t="s">
        <v>253</v>
      </c>
      <c r="H115" s="102">
        <v>160.57</v>
      </c>
      <c r="J115" s="353">
        <v>112</v>
      </c>
      <c r="K115" s="353" t="s">
        <v>175</v>
      </c>
      <c r="L115" s="24">
        <v>175.38</v>
      </c>
    </row>
    <row r="116" spans="2:12" x14ac:dyDescent="0.2">
      <c r="B116" s="23">
        <v>113</v>
      </c>
      <c r="C116" s="23" t="s">
        <v>211</v>
      </c>
      <c r="D116" s="24">
        <v>3690.3</v>
      </c>
      <c r="E116" s="73"/>
      <c r="F116" s="23">
        <v>113</v>
      </c>
      <c r="G116" s="23" t="s">
        <v>207</v>
      </c>
      <c r="H116" s="102">
        <v>152.30000000000001</v>
      </c>
      <c r="J116" s="353">
        <v>113</v>
      </c>
      <c r="K116" s="353" t="s">
        <v>207</v>
      </c>
      <c r="L116" s="24">
        <v>167.28</v>
      </c>
    </row>
    <row r="117" spans="2:12" x14ac:dyDescent="0.2">
      <c r="B117" s="23">
        <v>114</v>
      </c>
      <c r="C117" s="23" t="s">
        <v>212</v>
      </c>
      <c r="D117" s="24">
        <v>3623.56</v>
      </c>
      <c r="E117" s="73"/>
      <c r="F117" s="23">
        <v>114</v>
      </c>
      <c r="G117" s="23" t="s">
        <v>261</v>
      </c>
      <c r="H117" s="102">
        <v>149.97999999999999</v>
      </c>
      <c r="J117" s="353">
        <v>114</v>
      </c>
      <c r="K117" s="353" t="s">
        <v>261</v>
      </c>
      <c r="L117" s="24">
        <v>163.4</v>
      </c>
    </row>
    <row r="118" spans="2:12" x14ac:dyDescent="0.2">
      <c r="B118" s="23">
        <v>115</v>
      </c>
      <c r="C118" s="23" t="s">
        <v>213</v>
      </c>
      <c r="D118" s="24">
        <v>3618.95</v>
      </c>
      <c r="E118" s="73"/>
      <c r="F118" s="23">
        <v>115</v>
      </c>
      <c r="G118" s="23" t="s">
        <v>176</v>
      </c>
      <c r="H118" s="102">
        <v>144.66999999999999</v>
      </c>
      <c r="J118" s="353">
        <v>115</v>
      </c>
      <c r="K118" s="353" t="s">
        <v>176</v>
      </c>
      <c r="L118" s="24">
        <v>154.82</v>
      </c>
    </row>
    <row r="119" spans="2:12" x14ac:dyDescent="0.2">
      <c r="B119" s="23">
        <v>116</v>
      </c>
      <c r="C119" s="23" t="s">
        <v>214</v>
      </c>
      <c r="D119" s="24">
        <v>3552.9</v>
      </c>
      <c r="E119" s="73"/>
      <c r="F119" s="23">
        <v>116</v>
      </c>
      <c r="G119" s="23" t="s">
        <v>194</v>
      </c>
      <c r="H119" s="102">
        <v>142.9</v>
      </c>
      <c r="J119" s="353">
        <v>116</v>
      </c>
      <c r="K119" s="353" t="s">
        <v>194</v>
      </c>
      <c r="L119" s="24">
        <v>149.58000000000001</v>
      </c>
    </row>
    <row r="120" spans="2:12" x14ac:dyDescent="0.2">
      <c r="B120" s="23">
        <v>117</v>
      </c>
      <c r="C120" s="23" t="s">
        <v>215</v>
      </c>
      <c r="D120" s="24">
        <v>3517.52</v>
      </c>
      <c r="E120" s="73"/>
      <c r="F120" s="23">
        <v>117</v>
      </c>
      <c r="G120" s="23" t="s">
        <v>231</v>
      </c>
      <c r="H120" s="102">
        <v>136.91999999999999</v>
      </c>
      <c r="J120" s="353">
        <v>117</v>
      </c>
      <c r="K120" s="353" t="s">
        <v>275</v>
      </c>
      <c r="L120" s="24">
        <v>147.56</v>
      </c>
    </row>
    <row r="121" spans="2:12" x14ac:dyDescent="0.2">
      <c r="B121" s="23">
        <v>118</v>
      </c>
      <c r="C121" s="23" t="s">
        <v>216</v>
      </c>
      <c r="D121" s="24">
        <v>3513.22</v>
      </c>
      <c r="E121" s="73"/>
      <c r="F121" s="23">
        <v>118</v>
      </c>
      <c r="G121" s="23" t="s">
        <v>268</v>
      </c>
      <c r="H121" s="102">
        <v>131.87</v>
      </c>
      <c r="J121" s="353">
        <v>118</v>
      </c>
      <c r="K121" s="353" t="s">
        <v>268</v>
      </c>
      <c r="L121" s="24">
        <v>146.59</v>
      </c>
    </row>
    <row r="122" spans="2:12" x14ac:dyDescent="0.2">
      <c r="B122" s="23">
        <v>119</v>
      </c>
      <c r="C122" s="23" t="s">
        <v>217</v>
      </c>
      <c r="D122" s="24">
        <v>3412.24</v>
      </c>
      <c r="E122" s="73"/>
      <c r="F122" s="23">
        <v>119</v>
      </c>
      <c r="G122" s="23" t="s">
        <v>199</v>
      </c>
      <c r="H122" s="102">
        <v>130.01</v>
      </c>
      <c r="J122" s="353">
        <v>119</v>
      </c>
      <c r="K122" s="353" t="s">
        <v>231</v>
      </c>
      <c r="L122" s="24">
        <v>145.75</v>
      </c>
    </row>
    <row r="123" spans="2:12" x14ac:dyDescent="0.2">
      <c r="B123" s="23">
        <v>120</v>
      </c>
      <c r="C123" s="23" t="s">
        <v>218</v>
      </c>
      <c r="D123" s="24">
        <v>3218.82</v>
      </c>
      <c r="E123" s="73"/>
      <c r="F123" s="23">
        <v>120</v>
      </c>
      <c r="G123" s="23" t="s">
        <v>191</v>
      </c>
      <c r="H123" s="102">
        <v>125.58</v>
      </c>
      <c r="J123" s="353">
        <v>120</v>
      </c>
      <c r="K123" s="353" t="s">
        <v>199</v>
      </c>
      <c r="L123" s="24">
        <v>141.19999999999999</v>
      </c>
    </row>
    <row r="124" spans="2:12" x14ac:dyDescent="0.2">
      <c r="B124" s="23">
        <v>121</v>
      </c>
      <c r="C124" s="23" t="s">
        <v>219</v>
      </c>
      <c r="D124" s="24">
        <v>3212.92</v>
      </c>
      <c r="E124" s="73"/>
      <c r="F124" s="23">
        <v>121</v>
      </c>
      <c r="G124" s="23" t="s">
        <v>275</v>
      </c>
      <c r="H124" s="102">
        <v>123.45</v>
      </c>
      <c r="J124" s="353">
        <v>121</v>
      </c>
      <c r="K124" s="353" t="s">
        <v>130</v>
      </c>
      <c r="L124" s="24">
        <v>133.29</v>
      </c>
    </row>
    <row r="125" spans="2:12" x14ac:dyDescent="0.2">
      <c r="B125" s="23">
        <v>122</v>
      </c>
      <c r="C125" s="23" t="s">
        <v>220</v>
      </c>
      <c r="D125" s="24">
        <v>3176.53</v>
      </c>
      <c r="E125" s="73"/>
      <c r="F125" s="23">
        <v>122</v>
      </c>
      <c r="G125" s="23" t="s">
        <v>167</v>
      </c>
      <c r="H125" s="102">
        <v>122.73</v>
      </c>
      <c r="J125" s="353">
        <v>122</v>
      </c>
      <c r="K125" s="353" t="s">
        <v>191</v>
      </c>
      <c r="L125" s="24">
        <v>132.78</v>
      </c>
    </row>
    <row r="126" spans="2:12" x14ac:dyDescent="0.2">
      <c r="B126" s="23">
        <v>123</v>
      </c>
      <c r="C126" s="23" t="s">
        <v>221</v>
      </c>
      <c r="D126" s="24">
        <v>3022.45</v>
      </c>
      <c r="E126" s="73"/>
      <c r="F126" s="23">
        <v>123</v>
      </c>
      <c r="G126" s="23" t="s">
        <v>130</v>
      </c>
      <c r="H126" s="102">
        <v>120.11</v>
      </c>
      <c r="J126" s="353">
        <v>123</v>
      </c>
      <c r="K126" s="353" t="s">
        <v>167</v>
      </c>
      <c r="L126" s="24">
        <v>128.74</v>
      </c>
    </row>
    <row r="127" spans="2:12" x14ac:dyDescent="0.2">
      <c r="B127" s="23">
        <v>124</v>
      </c>
      <c r="C127" s="23" t="s">
        <v>222</v>
      </c>
      <c r="D127" s="24">
        <v>2976.16</v>
      </c>
      <c r="E127" s="73"/>
      <c r="F127" s="23">
        <v>124</v>
      </c>
      <c r="G127" s="23" t="s">
        <v>129</v>
      </c>
      <c r="H127" s="102">
        <v>119.63</v>
      </c>
      <c r="J127" s="353">
        <v>124</v>
      </c>
      <c r="K127" s="353" t="s">
        <v>190</v>
      </c>
      <c r="L127" s="24">
        <v>122.92</v>
      </c>
    </row>
    <row r="128" spans="2:12" x14ac:dyDescent="0.2">
      <c r="B128" s="23">
        <v>125</v>
      </c>
      <c r="C128" s="23" t="s">
        <v>223</v>
      </c>
      <c r="D128" s="24">
        <v>2917.4</v>
      </c>
      <c r="E128" s="73"/>
      <c r="F128" s="23">
        <v>125</v>
      </c>
      <c r="G128" s="23" t="s">
        <v>190</v>
      </c>
      <c r="H128" s="102">
        <v>114.16</v>
      </c>
      <c r="J128" s="353">
        <v>125</v>
      </c>
      <c r="K128" s="353" t="s">
        <v>129</v>
      </c>
      <c r="L128" s="24">
        <v>119.91</v>
      </c>
    </row>
    <row r="129" spans="2:12" x14ac:dyDescent="0.2">
      <c r="B129" s="23">
        <v>126</v>
      </c>
      <c r="C129" s="23" t="s">
        <v>224</v>
      </c>
      <c r="D129" s="24">
        <v>2886.82</v>
      </c>
      <c r="E129" s="73"/>
      <c r="F129" s="23">
        <v>126</v>
      </c>
      <c r="G129" s="23" t="s">
        <v>211</v>
      </c>
      <c r="H129" s="102">
        <v>110.37</v>
      </c>
      <c r="J129" s="353">
        <v>126</v>
      </c>
      <c r="K129" s="353" t="s">
        <v>214</v>
      </c>
      <c r="L129" s="24">
        <v>115.53</v>
      </c>
    </row>
    <row r="130" spans="2:12" x14ac:dyDescent="0.2">
      <c r="B130" s="23">
        <v>127</v>
      </c>
      <c r="C130" s="23" t="s">
        <v>225</v>
      </c>
      <c r="D130" s="24">
        <v>2729.78</v>
      </c>
      <c r="E130" s="73"/>
      <c r="F130" s="23">
        <v>127</v>
      </c>
      <c r="G130" s="23" t="s">
        <v>214</v>
      </c>
      <c r="H130" s="102">
        <v>108.69</v>
      </c>
      <c r="J130" s="353">
        <v>127</v>
      </c>
      <c r="K130" s="353" t="s">
        <v>211</v>
      </c>
      <c r="L130" s="24">
        <v>115.24</v>
      </c>
    </row>
    <row r="131" spans="2:12" x14ac:dyDescent="0.2">
      <c r="B131" s="23">
        <v>128</v>
      </c>
      <c r="C131" s="23" t="s">
        <v>226</v>
      </c>
      <c r="D131" s="24">
        <v>2689.74</v>
      </c>
      <c r="E131" s="73"/>
      <c r="F131" s="23">
        <v>128</v>
      </c>
      <c r="G131" s="23" t="s">
        <v>276</v>
      </c>
      <c r="H131" s="102">
        <v>105.57</v>
      </c>
      <c r="J131" s="353">
        <v>128</v>
      </c>
      <c r="K131" s="353" t="s">
        <v>276</v>
      </c>
      <c r="L131" s="24">
        <v>111.61</v>
      </c>
    </row>
    <row r="132" spans="2:12" x14ac:dyDescent="0.2">
      <c r="B132" s="23">
        <v>129</v>
      </c>
      <c r="C132" s="23" t="s">
        <v>227</v>
      </c>
      <c r="D132" s="24">
        <v>2567.5</v>
      </c>
      <c r="E132" s="73"/>
      <c r="F132" s="23">
        <v>129</v>
      </c>
      <c r="G132" s="23" t="s">
        <v>160</v>
      </c>
      <c r="H132" s="102">
        <v>100.69</v>
      </c>
      <c r="J132" s="353">
        <v>129</v>
      </c>
      <c r="K132" s="353" t="s">
        <v>257</v>
      </c>
      <c r="L132" s="24">
        <v>106.16</v>
      </c>
    </row>
    <row r="133" spans="2:12" x14ac:dyDescent="0.2">
      <c r="B133" s="23">
        <v>130</v>
      </c>
      <c r="C133" s="23" t="s">
        <v>228</v>
      </c>
      <c r="D133" s="24">
        <v>2458.59</v>
      </c>
      <c r="E133" s="73"/>
      <c r="F133" s="23">
        <v>130</v>
      </c>
      <c r="G133" s="23" t="s">
        <v>260</v>
      </c>
      <c r="H133" s="102">
        <v>97.4</v>
      </c>
      <c r="J133" s="353">
        <v>130</v>
      </c>
      <c r="K133" s="353" t="s">
        <v>260</v>
      </c>
      <c r="L133" s="24">
        <v>101.24</v>
      </c>
    </row>
    <row r="134" spans="2:12" x14ac:dyDescent="0.2">
      <c r="B134" s="23">
        <v>131</v>
      </c>
      <c r="C134" s="23" t="s">
        <v>229</v>
      </c>
      <c r="D134" s="24">
        <v>2306.23</v>
      </c>
      <c r="E134" s="73"/>
      <c r="F134" s="23">
        <v>131</v>
      </c>
      <c r="G134" s="23" t="s">
        <v>257</v>
      </c>
      <c r="H134" s="102">
        <v>94.1</v>
      </c>
      <c r="J134" s="353">
        <v>131</v>
      </c>
      <c r="K134" s="353" t="s">
        <v>160</v>
      </c>
      <c r="L134" s="24">
        <v>99.07</v>
      </c>
    </row>
    <row r="135" spans="2:12" x14ac:dyDescent="0.2">
      <c r="B135" s="23">
        <v>132</v>
      </c>
      <c r="C135" s="23" t="s">
        <v>230</v>
      </c>
      <c r="D135" s="24">
        <v>2240.08</v>
      </c>
      <c r="E135" s="73"/>
      <c r="F135" s="23">
        <v>132</v>
      </c>
      <c r="G135" s="23" t="s">
        <v>266</v>
      </c>
      <c r="H135" s="102">
        <v>91.83</v>
      </c>
      <c r="J135" s="353">
        <v>132</v>
      </c>
      <c r="K135" s="353" t="s">
        <v>266</v>
      </c>
      <c r="L135" s="24">
        <v>98.55</v>
      </c>
    </row>
    <row r="136" spans="2:12" x14ac:dyDescent="0.2">
      <c r="B136" s="23">
        <v>133</v>
      </c>
      <c r="C136" s="23" t="s">
        <v>231</v>
      </c>
      <c r="D136" s="24">
        <v>2201.0700000000002</v>
      </c>
      <c r="E136" s="73"/>
      <c r="F136" s="23">
        <v>133</v>
      </c>
      <c r="G136" s="23" t="s">
        <v>134</v>
      </c>
      <c r="H136" s="102">
        <v>91.27</v>
      </c>
      <c r="J136" s="353">
        <v>133</v>
      </c>
      <c r="K136" s="353" t="s">
        <v>134</v>
      </c>
      <c r="L136" s="24">
        <v>95.15</v>
      </c>
    </row>
    <row r="137" spans="2:12" x14ac:dyDescent="0.2">
      <c r="B137" s="23">
        <v>134</v>
      </c>
      <c r="C137" s="23" t="s">
        <v>232</v>
      </c>
      <c r="D137" s="24">
        <v>2128.21</v>
      </c>
      <c r="E137" s="73"/>
      <c r="F137" s="23">
        <v>134</v>
      </c>
      <c r="G137" s="23" t="s">
        <v>265</v>
      </c>
      <c r="H137" s="102">
        <v>89.18</v>
      </c>
      <c r="J137" s="353">
        <v>134</v>
      </c>
      <c r="K137" s="353" t="s">
        <v>265</v>
      </c>
      <c r="L137" s="24">
        <v>94.13</v>
      </c>
    </row>
    <row r="138" spans="2:12" x14ac:dyDescent="0.2">
      <c r="B138" s="23">
        <v>135</v>
      </c>
      <c r="C138" s="23" t="s">
        <v>233</v>
      </c>
      <c r="D138" s="24">
        <v>2092.4699999999998</v>
      </c>
      <c r="E138" s="73"/>
      <c r="F138" s="23">
        <v>135</v>
      </c>
      <c r="G138" s="23" t="s">
        <v>264</v>
      </c>
      <c r="H138" s="102">
        <v>83.6</v>
      </c>
      <c r="J138" s="353">
        <v>135</v>
      </c>
      <c r="K138" s="353" t="s">
        <v>264</v>
      </c>
      <c r="L138" s="24">
        <v>89.52</v>
      </c>
    </row>
    <row r="139" spans="2:12" x14ac:dyDescent="0.2">
      <c r="B139" s="23">
        <v>136</v>
      </c>
      <c r="C139" s="23" t="s">
        <v>234</v>
      </c>
      <c r="D139" s="24">
        <v>2074.15</v>
      </c>
      <c r="E139" s="73"/>
      <c r="F139" s="23">
        <v>136</v>
      </c>
      <c r="G139" s="23" t="s">
        <v>230</v>
      </c>
      <c r="H139" s="102">
        <v>79.45</v>
      </c>
      <c r="J139" s="353">
        <v>136</v>
      </c>
      <c r="K139" s="353" t="s">
        <v>230</v>
      </c>
      <c r="L139" s="24">
        <v>87.09</v>
      </c>
    </row>
    <row r="140" spans="2:12" x14ac:dyDescent="0.2">
      <c r="B140" s="23">
        <v>137</v>
      </c>
      <c r="C140" s="23" t="s">
        <v>235</v>
      </c>
      <c r="D140" s="24">
        <v>2039.91</v>
      </c>
      <c r="E140" s="73"/>
      <c r="F140" s="23">
        <v>137</v>
      </c>
      <c r="G140" s="23" t="s">
        <v>274</v>
      </c>
      <c r="H140" s="102">
        <v>78.92</v>
      </c>
      <c r="J140" s="353">
        <v>137</v>
      </c>
      <c r="K140" s="353" t="s">
        <v>274</v>
      </c>
      <c r="L140" s="24">
        <v>86.44</v>
      </c>
    </row>
    <row r="141" spans="2:12" x14ac:dyDescent="0.2">
      <c r="B141" s="23">
        <v>138</v>
      </c>
      <c r="C141" s="23" t="s">
        <v>236</v>
      </c>
      <c r="D141" s="24">
        <v>1852.09</v>
      </c>
      <c r="E141" s="73"/>
      <c r="F141" s="23">
        <v>138</v>
      </c>
      <c r="G141" s="23" t="s">
        <v>237</v>
      </c>
      <c r="H141" s="102">
        <v>77.989999999999995</v>
      </c>
      <c r="J141" s="353">
        <v>138</v>
      </c>
      <c r="K141" s="353" t="s">
        <v>237</v>
      </c>
      <c r="L141" s="24">
        <v>79.599999999999994</v>
      </c>
    </row>
    <row r="142" spans="2:12" x14ac:dyDescent="0.2">
      <c r="B142" s="23">
        <v>139</v>
      </c>
      <c r="C142" s="23" t="s">
        <v>237</v>
      </c>
      <c r="D142" s="24">
        <v>1793.85</v>
      </c>
      <c r="E142" s="73"/>
      <c r="F142" s="23">
        <v>139</v>
      </c>
      <c r="G142" s="23" t="s">
        <v>259</v>
      </c>
      <c r="H142" s="102">
        <v>72.34</v>
      </c>
      <c r="J142" s="353">
        <v>139</v>
      </c>
      <c r="K142" s="353" t="s">
        <v>251</v>
      </c>
      <c r="L142" s="24">
        <v>72.89</v>
      </c>
    </row>
    <row r="143" spans="2:12" x14ac:dyDescent="0.2">
      <c r="B143" s="23">
        <v>140</v>
      </c>
      <c r="C143" s="23" t="s">
        <v>238</v>
      </c>
      <c r="D143" s="24">
        <v>1749.48</v>
      </c>
      <c r="E143" s="73"/>
      <c r="F143" s="23">
        <v>140</v>
      </c>
      <c r="G143" s="23" t="s">
        <v>251</v>
      </c>
      <c r="H143" s="102">
        <v>70.61</v>
      </c>
      <c r="J143" s="353">
        <v>140</v>
      </c>
      <c r="K143" s="353" t="s">
        <v>259</v>
      </c>
      <c r="L143" s="24">
        <v>71.33</v>
      </c>
    </row>
    <row r="144" spans="2:12" x14ac:dyDescent="0.2">
      <c r="B144" s="23">
        <v>141</v>
      </c>
      <c r="C144" s="23" t="s">
        <v>239</v>
      </c>
      <c r="D144" s="24">
        <v>1677.7</v>
      </c>
      <c r="E144" s="73"/>
      <c r="F144" s="23">
        <v>141</v>
      </c>
      <c r="G144" s="23" t="s">
        <v>721</v>
      </c>
      <c r="H144" s="102">
        <v>65.22</v>
      </c>
      <c r="J144" s="353">
        <v>141</v>
      </c>
      <c r="K144" s="353" t="s">
        <v>254</v>
      </c>
      <c r="L144" s="24">
        <v>68.56</v>
      </c>
    </row>
    <row r="145" spans="2:12" x14ac:dyDescent="0.2">
      <c r="B145" s="23">
        <v>142</v>
      </c>
      <c r="C145" s="23" t="s">
        <v>240</v>
      </c>
      <c r="D145" s="24">
        <v>1625.16</v>
      </c>
      <c r="E145" s="73"/>
      <c r="F145" s="23">
        <v>142</v>
      </c>
      <c r="G145" s="23" t="s">
        <v>279</v>
      </c>
      <c r="H145" s="102">
        <v>62.61</v>
      </c>
      <c r="J145" s="353">
        <v>142</v>
      </c>
      <c r="K145" s="353" t="s">
        <v>721</v>
      </c>
      <c r="L145" s="24">
        <v>67.87</v>
      </c>
    </row>
    <row r="146" spans="2:12" x14ac:dyDescent="0.2">
      <c r="B146" s="23">
        <v>143</v>
      </c>
      <c r="C146" s="23" t="s">
        <v>241</v>
      </c>
      <c r="D146" s="24">
        <v>1607.74</v>
      </c>
      <c r="E146" s="73"/>
      <c r="F146" s="23">
        <v>143</v>
      </c>
      <c r="G146" s="23" t="s">
        <v>254</v>
      </c>
      <c r="H146" s="102">
        <v>60.5</v>
      </c>
      <c r="J146" s="353">
        <v>143</v>
      </c>
      <c r="K146" s="353" t="s">
        <v>279</v>
      </c>
      <c r="L146" s="24">
        <v>67.38</v>
      </c>
    </row>
    <row r="147" spans="2:12" x14ac:dyDescent="0.2">
      <c r="B147" s="23">
        <v>144</v>
      </c>
      <c r="C147" s="23" t="s">
        <v>242</v>
      </c>
      <c r="D147" s="24">
        <v>1598.8</v>
      </c>
      <c r="E147" s="73"/>
      <c r="F147" s="23">
        <v>144</v>
      </c>
      <c r="G147" s="23" t="s">
        <v>187</v>
      </c>
      <c r="H147" s="102">
        <v>50.54</v>
      </c>
      <c r="J147" s="353">
        <v>144</v>
      </c>
      <c r="K147" s="353" t="s">
        <v>187</v>
      </c>
      <c r="L147" s="24">
        <v>53.87</v>
      </c>
    </row>
    <row r="148" spans="2:12" x14ac:dyDescent="0.2">
      <c r="B148" s="23">
        <v>145</v>
      </c>
      <c r="C148" s="23" t="s">
        <v>243</v>
      </c>
      <c r="D148" s="24">
        <v>1532.13</v>
      </c>
      <c r="E148" s="73"/>
      <c r="F148" s="23">
        <v>145</v>
      </c>
      <c r="G148" s="23" t="s">
        <v>247</v>
      </c>
      <c r="H148" s="102">
        <v>49.85</v>
      </c>
      <c r="J148" s="353">
        <v>145</v>
      </c>
      <c r="K148" s="353" t="s">
        <v>269</v>
      </c>
      <c r="L148" s="24">
        <v>53.47</v>
      </c>
    </row>
    <row r="149" spans="2:12" x14ac:dyDescent="0.2">
      <c r="B149" s="23">
        <v>146</v>
      </c>
      <c r="C149" s="23" t="s">
        <v>244</v>
      </c>
      <c r="D149" s="24">
        <v>1483.69</v>
      </c>
      <c r="E149" s="73"/>
      <c r="F149" s="23">
        <v>146</v>
      </c>
      <c r="G149" s="23" t="s">
        <v>146</v>
      </c>
      <c r="H149" s="102">
        <v>48.21</v>
      </c>
      <c r="J149" s="353">
        <v>146</v>
      </c>
      <c r="K149" s="353" t="s">
        <v>146</v>
      </c>
      <c r="L149" s="24">
        <v>51.26</v>
      </c>
    </row>
    <row r="150" spans="2:12" x14ac:dyDescent="0.2">
      <c r="B150" s="23">
        <v>147</v>
      </c>
      <c r="C150" s="23" t="s">
        <v>245</v>
      </c>
      <c r="D150" s="24">
        <v>1413.55</v>
      </c>
      <c r="E150" s="73"/>
      <c r="F150" s="23">
        <v>147</v>
      </c>
      <c r="G150" s="23" t="s">
        <v>269</v>
      </c>
      <c r="H150" s="102">
        <v>47.97</v>
      </c>
      <c r="J150" s="353">
        <v>147</v>
      </c>
      <c r="K150" s="353" t="s">
        <v>247</v>
      </c>
      <c r="L150" s="24">
        <v>50.58</v>
      </c>
    </row>
    <row r="151" spans="2:12" x14ac:dyDescent="0.2">
      <c r="B151" s="23">
        <v>148</v>
      </c>
      <c r="C151" s="23" t="s">
        <v>246</v>
      </c>
      <c r="D151" s="24">
        <v>1389.63</v>
      </c>
      <c r="E151" s="73"/>
      <c r="F151" s="23">
        <v>148</v>
      </c>
      <c r="G151" s="23" t="s">
        <v>159</v>
      </c>
      <c r="H151" s="102">
        <v>45.2</v>
      </c>
      <c r="J151" s="353">
        <v>148</v>
      </c>
      <c r="K151" s="353" t="s">
        <v>159</v>
      </c>
      <c r="L151" s="24">
        <v>48.25</v>
      </c>
    </row>
    <row r="152" spans="2:12" x14ac:dyDescent="0.2">
      <c r="B152" s="23">
        <v>149</v>
      </c>
      <c r="C152" s="23" t="s">
        <v>247</v>
      </c>
      <c r="D152" s="24">
        <v>1284.4100000000001</v>
      </c>
      <c r="E152" s="73"/>
      <c r="F152" s="23">
        <v>149</v>
      </c>
      <c r="G152" s="23" t="s">
        <v>216</v>
      </c>
      <c r="H152" s="102">
        <v>40.299999999999997</v>
      </c>
      <c r="J152" s="353">
        <v>149</v>
      </c>
      <c r="K152" s="353" t="s">
        <v>270</v>
      </c>
      <c r="L152" s="24">
        <v>41.24</v>
      </c>
    </row>
    <row r="153" spans="2:12" x14ac:dyDescent="0.2">
      <c r="B153" s="23">
        <v>150</v>
      </c>
      <c r="C153" s="23" t="s">
        <v>248</v>
      </c>
      <c r="D153" s="24">
        <v>1272.04</v>
      </c>
      <c r="E153" s="73"/>
      <c r="F153" s="23">
        <v>150</v>
      </c>
      <c r="G153" s="23" t="s">
        <v>270</v>
      </c>
      <c r="H153" s="102">
        <v>38.97</v>
      </c>
      <c r="J153" s="353">
        <v>150</v>
      </c>
      <c r="K153" s="353" t="s">
        <v>216</v>
      </c>
      <c r="L153" s="24">
        <v>40.19</v>
      </c>
    </row>
    <row r="154" spans="2:12" x14ac:dyDescent="0.2">
      <c r="B154" s="23">
        <v>151</v>
      </c>
      <c r="C154" s="23" t="s">
        <v>249</v>
      </c>
      <c r="D154" s="24">
        <v>1262.56</v>
      </c>
      <c r="E154" s="73"/>
      <c r="F154" s="23">
        <v>151</v>
      </c>
      <c r="G154" s="23" t="s">
        <v>182</v>
      </c>
      <c r="H154" s="102">
        <v>36.65</v>
      </c>
      <c r="J154" s="353">
        <v>151</v>
      </c>
      <c r="K154" s="353" t="s">
        <v>182</v>
      </c>
      <c r="L154" s="24">
        <v>40.08</v>
      </c>
    </row>
    <row r="155" spans="2:12" x14ac:dyDescent="0.2">
      <c r="B155" s="23">
        <v>152</v>
      </c>
      <c r="C155" s="23" t="s">
        <v>250</v>
      </c>
      <c r="D155" s="24">
        <v>1149.72</v>
      </c>
      <c r="E155" s="73"/>
      <c r="F155" s="23">
        <v>152</v>
      </c>
      <c r="G155" s="23" t="s">
        <v>197</v>
      </c>
      <c r="H155" s="102">
        <v>35.909999999999997</v>
      </c>
      <c r="J155" s="353">
        <v>152</v>
      </c>
      <c r="K155" s="353" t="s">
        <v>278</v>
      </c>
      <c r="L155" s="24">
        <v>38.11</v>
      </c>
    </row>
    <row r="156" spans="2:12" x14ac:dyDescent="0.2">
      <c r="B156" s="23">
        <v>153</v>
      </c>
      <c r="C156" s="23" t="s">
        <v>251</v>
      </c>
      <c r="D156" s="24">
        <v>1139.57</v>
      </c>
      <c r="E156" s="73"/>
      <c r="F156" s="23">
        <v>153</v>
      </c>
      <c r="G156" s="23" t="s">
        <v>278</v>
      </c>
      <c r="H156" s="102">
        <v>33.93</v>
      </c>
      <c r="J156" s="353">
        <v>153</v>
      </c>
      <c r="K156" s="353" t="s">
        <v>197</v>
      </c>
      <c r="L156" s="24">
        <v>37.21</v>
      </c>
    </row>
    <row r="157" spans="2:12" x14ac:dyDescent="0.2">
      <c r="B157" s="23">
        <v>154</v>
      </c>
      <c r="C157" s="23" t="s">
        <v>252</v>
      </c>
      <c r="D157" s="24">
        <v>1040.51</v>
      </c>
      <c r="E157" s="73"/>
      <c r="F157" s="23">
        <v>154</v>
      </c>
      <c r="G157" s="23" t="s">
        <v>245</v>
      </c>
      <c r="H157" s="102">
        <v>27.21</v>
      </c>
      <c r="J157" s="353">
        <v>154</v>
      </c>
      <c r="K157" s="353" t="s">
        <v>245</v>
      </c>
      <c r="L157" s="24">
        <v>28.81</v>
      </c>
    </row>
    <row r="158" spans="2:12" x14ac:dyDescent="0.2">
      <c r="B158" s="23">
        <v>155</v>
      </c>
      <c r="C158" s="23" t="s">
        <v>253</v>
      </c>
      <c r="D158" s="24">
        <v>998.20100000000002</v>
      </c>
      <c r="E158" s="73"/>
      <c r="F158" s="23">
        <v>155</v>
      </c>
      <c r="G158" s="23" t="s">
        <v>224</v>
      </c>
      <c r="H158" s="102">
        <v>23.21</v>
      </c>
      <c r="J158" s="353">
        <v>155</v>
      </c>
      <c r="K158" s="353" t="s">
        <v>224</v>
      </c>
      <c r="L158" s="24">
        <v>26.28</v>
      </c>
    </row>
    <row r="159" spans="2:12" x14ac:dyDescent="0.2">
      <c r="B159" s="23">
        <v>156</v>
      </c>
      <c r="C159" s="23" t="s">
        <v>254</v>
      </c>
      <c r="D159" s="24">
        <v>900.79200000000003</v>
      </c>
      <c r="E159" s="73"/>
      <c r="F159" s="23">
        <v>156</v>
      </c>
      <c r="G159" s="23" t="s">
        <v>273</v>
      </c>
      <c r="H159" s="102">
        <v>21.4</v>
      </c>
      <c r="J159" s="353">
        <v>156</v>
      </c>
      <c r="K159" s="353" t="s">
        <v>235</v>
      </c>
      <c r="L159" s="24">
        <v>22.94</v>
      </c>
    </row>
    <row r="160" spans="2:12" x14ac:dyDescent="0.2">
      <c r="B160" s="23">
        <v>157</v>
      </c>
      <c r="C160" s="23" t="s">
        <v>255</v>
      </c>
      <c r="D160" s="24">
        <v>860.55700000000002</v>
      </c>
      <c r="E160" s="73"/>
      <c r="F160" s="23">
        <v>157</v>
      </c>
      <c r="G160" s="23" t="s">
        <v>235</v>
      </c>
      <c r="H160" s="102">
        <v>20.82</v>
      </c>
      <c r="J160" s="353">
        <v>157</v>
      </c>
      <c r="K160" s="353" t="s">
        <v>277</v>
      </c>
      <c r="L160" s="24">
        <v>22.33</v>
      </c>
    </row>
    <row r="161" spans="2:12" x14ac:dyDescent="0.2">
      <c r="B161" s="23">
        <v>158</v>
      </c>
      <c r="C161" s="23" t="s">
        <v>256</v>
      </c>
      <c r="D161" s="24">
        <v>856.40899999999999</v>
      </c>
      <c r="E161" s="73"/>
      <c r="F161" s="23">
        <v>158</v>
      </c>
      <c r="G161" s="23" t="s">
        <v>277</v>
      </c>
      <c r="H161" s="102">
        <v>19.920000000000002</v>
      </c>
      <c r="J161" s="353">
        <v>158</v>
      </c>
      <c r="K161" s="353" t="s">
        <v>273</v>
      </c>
      <c r="L161" s="24">
        <v>21.91</v>
      </c>
    </row>
    <row r="162" spans="2:12" x14ac:dyDescent="0.2">
      <c r="B162" s="23">
        <v>159</v>
      </c>
      <c r="C162" s="23" t="s">
        <v>257</v>
      </c>
      <c r="D162" s="24">
        <v>825.83500000000004</v>
      </c>
      <c r="E162" s="73"/>
      <c r="F162" s="23">
        <v>159</v>
      </c>
      <c r="G162" s="23" t="s">
        <v>196</v>
      </c>
      <c r="H162" s="102">
        <v>18.190000000000001</v>
      </c>
      <c r="J162" s="353">
        <v>159</v>
      </c>
      <c r="K162" s="353" t="s">
        <v>196</v>
      </c>
      <c r="L162" s="24">
        <v>19.05</v>
      </c>
    </row>
    <row r="163" spans="2:12" x14ac:dyDescent="0.2">
      <c r="B163" s="23">
        <v>160</v>
      </c>
      <c r="C163" s="23" t="s">
        <v>258</v>
      </c>
      <c r="D163" s="24">
        <v>824.22900000000004</v>
      </c>
      <c r="E163" s="73"/>
      <c r="F163" s="23">
        <v>160</v>
      </c>
      <c r="G163" s="23" t="s">
        <v>219</v>
      </c>
      <c r="H163" s="102">
        <v>17.28</v>
      </c>
      <c r="J163" s="353">
        <v>160</v>
      </c>
      <c r="K163" s="353" t="s">
        <v>219</v>
      </c>
      <c r="L163" s="24">
        <v>18.690000000000001</v>
      </c>
    </row>
    <row r="164" spans="2:12" x14ac:dyDescent="0.2">
      <c r="B164" s="23">
        <v>161</v>
      </c>
      <c r="C164" s="23" t="s">
        <v>259</v>
      </c>
      <c r="D164" s="24">
        <v>818.62900000000002</v>
      </c>
      <c r="E164" s="73"/>
      <c r="F164" s="23">
        <v>161</v>
      </c>
      <c r="G164" s="23" t="s">
        <v>166</v>
      </c>
      <c r="H164" s="102">
        <v>17.170000000000002</v>
      </c>
      <c r="J164" s="353">
        <v>161</v>
      </c>
      <c r="K164" s="353" t="s">
        <v>166</v>
      </c>
      <c r="L164" s="24">
        <v>17.79</v>
      </c>
    </row>
    <row r="165" spans="2:12" x14ac:dyDescent="0.2">
      <c r="B165" s="23">
        <v>162</v>
      </c>
      <c r="C165" s="23" t="s">
        <v>260</v>
      </c>
      <c r="D165" s="24">
        <v>799.35500000000002</v>
      </c>
      <c r="E165" s="73"/>
      <c r="F165" s="23">
        <v>162</v>
      </c>
      <c r="G165" s="23" t="s">
        <v>112</v>
      </c>
      <c r="H165" s="102">
        <v>16.329999999999998</v>
      </c>
      <c r="J165" s="353">
        <v>162</v>
      </c>
      <c r="K165" s="353" t="s">
        <v>112</v>
      </c>
      <c r="L165" s="24">
        <v>17.18</v>
      </c>
    </row>
    <row r="166" spans="2:12" x14ac:dyDescent="0.2">
      <c r="B166" s="23">
        <v>163</v>
      </c>
      <c r="C166" s="23" t="s">
        <v>261</v>
      </c>
      <c r="D166" s="24">
        <v>793.83600000000001</v>
      </c>
      <c r="E166" s="73"/>
      <c r="F166" s="23">
        <v>163</v>
      </c>
      <c r="G166" s="23" t="s">
        <v>147</v>
      </c>
      <c r="H166" s="102">
        <v>15.35</v>
      </c>
      <c r="J166" s="353">
        <v>163</v>
      </c>
      <c r="K166" s="353" t="s">
        <v>147</v>
      </c>
      <c r="L166" s="24">
        <v>16</v>
      </c>
    </row>
    <row r="167" spans="2:12" x14ac:dyDescent="0.2">
      <c r="B167" s="23">
        <v>164</v>
      </c>
      <c r="C167" s="23" t="s">
        <v>262</v>
      </c>
      <c r="D167" s="24">
        <v>777.46799999999996</v>
      </c>
      <c r="E167" s="73"/>
      <c r="F167" s="23">
        <v>164</v>
      </c>
      <c r="G167" s="23" t="s">
        <v>150</v>
      </c>
      <c r="H167" s="102">
        <v>14.79</v>
      </c>
      <c r="J167" s="353">
        <v>164</v>
      </c>
      <c r="K167" s="353" t="s">
        <v>150</v>
      </c>
      <c r="L167" s="24">
        <v>15.58</v>
      </c>
    </row>
    <row r="168" spans="2:12" x14ac:dyDescent="0.2">
      <c r="B168" s="23">
        <v>165</v>
      </c>
      <c r="C168" s="23" t="s">
        <v>263</v>
      </c>
      <c r="D168" s="24">
        <v>761.34799999999996</v>
      </c>
      <c r="E168" s="73"/>
      <c r="F168" s="23">
        <v>165</v>
      </c>
      <c r="G168" s="23" t="s">
        <v>263</v>
      </c>
      <c r="H168" s="102">
        <v>12.95</v>
      </c>
      <c r="J168" s="353">
        <v>165</v>
      </c>
      <c r="K168" s="353" t="s">
        <v>263</v>
      </c>
      <c r="L168" s="24">
        <v>14.46</v>
      </c>
    </row>
    <row r="169" spans="2:12" x14ac:dyDescent="0.2">
      <c r="B169" s="23">
        <v>166</v>
      </c>
      <c r="C169" s="23" t="s">
        <v>264</v>
      </c>
      <c r="D169" s="24">
        <v>761.19100000000003</v>
      </c>
      <c r="E169" s="73"/>
      <c r="F169" s="23">
        <v>166</v>
      </c>
      <c r="G169" s="23" t="s">
        <v>234</v>
      </c>
      <c r="H169" s="102">
        <v>12.73</v>
      </c>
      <c r="J169" s="353">
        <v>166</v>
      </c>
      <c r="K169" s="353" t="s">
        <v>234</v>
      </c>
      <c r="L169" s="24">
        <v>13.72</v>
      </c>
    </row>
    <row r="170" spans="2:12" x14ac:dyDescent="0.2">
      <c r="B170" s="23">
        <v>167</v>
      </c>
      <c r="C170" s="23" t="s">
        <v>265</v>
      </c>
      <c r="D170" s="24">
        <v>754.13900000000001</v>
      </c>
      <c r="E170" s="73"/>
      <c r="F170" s="23">
        <v>167</v>
      </c>
      <c r="G170" s="23" t="s">
        <v>163</v>
      </c>
      <c r="H170" s="102">
        <v>11.11</v>
      </c>
      <c r="J170" s="353">
        <v>167</v>
      </c>
      <c r="K170" s="353" t="s">
        <v>163</v>
      </c>
      <c r="L170" s="24">
        <v>11.62</v>
      </c>
    </row>
    <row r="171" spans="2:12" x14ac:dyDescent="0.2">
      <c r="B171" s="23">
        <v>168</v>
      </c>
      <c r="C171" s="23" t="s">
        <v>266</v>
      </c>
      <c r="D171" s="24">
        <v>707.98900000000003</v>
      </c>
      <c r="E171" s="73"/>
      <c r="F171" s="23">
        <v>168</v>
      </c>
      <c r="G171" s="23" t="s">
        <v>272</v>
      </c>
      <c r="H171" s="102">
        <v>10.38</v>
      </c>
      <c r="J171" s="353">
        <v>168</v>
      </c>
      <c r="K171" s="353" t="s">
        <v>272</v>
      </c>
      <c r="L171" s="24">
        <v>10.94</v>
      </c>
    </row>
    <row r="172" spans="2:12" x14ac:dyDescent="0.2">
      <c r="B172" s="23">
        <v>169</v>
      </c>
      <c r="C172" s="23" t="s">
        <v>267</v>
      </c>
      <c r="D172" s="24">
        <v>700.52499999999998</v>
      </c>
      <c r="E172" s="73"/>
      <c r="F172" s="23">
        <v>169</v>
      </c>
      <c r="G172" s="23" t="s">
        <v>148</v>
      </c>
      <c r="H172" s="102">
        <v>9.39</v>
      </c>
      <c r="J172" s="353">
        <v>169</v>
      </c>
      <c r="K172" s="353" t="s">
        <v>148</v>
      </c>
      <c r="L172" s="24">
        <v>9.91</v>
      </c>
    </row>
    <row r="173" spans="2:12" x14ac:dyDescent="0.2">
      <c r="B173" s="23">
        <v>170</v>
      </c>
      <c r="C173" s="23" t="s">
        <v>268</v>
      </c>
      <c r="D173" s="24">
        <v>696.44799999999998</v>
      </c>
      <c r="E173" s="73"/>
      <c r="F173" s="23">
        <v>170</v>
      </c>
      <c r="G173" s="23" t="s">
        <v>202</v>
      </c>
      <c r="H173" s="102">
        <v>8.44</v>
      </c>
      <c r="J173" s="353">
        <v>170</v>
      </c>
      <c r="K173" s="353" t="s">
        <v>222</v>
      </c>
      <c r="L173" s="24">
        <v>8.94</v>
      </c>
    </row>
    <row r="174" spans="2:12" x14ac:dyDescent="0.2">
      <c r="B174" s="23">
        <v>171</v>
      </c>
      <c r="C174" s="23" t="s">
        <v>269</v>
      </c>
      <c r="D174" s="24">
        <v>621.83100000000002</v>
      </c>
      <c r="E174" s="73"/>
      <c r="F174" s="23">
        <v>171</v>
      </c>
      <c r="G174" s="23" t="s">
        <v>222</v>
      </c>
      <c r="H174" s="102">
        <v>8.3699999999999992</v>
      </c>
      <c r="J174" s="353">
        <v>171</v>
      </c>
      <c r="K174" s="353" t="s">
        <v>202</v>
      </c>
      <c r="L174" s="24">
        <v>8.7100000000000009</v>
      </c>
    </row>
    <row r="175" spans="2:12" x14ac:dyDescent="0.2">
      <c r="B175" s="23">
        <v>172</v>
      </c>
      <c r="C175" s="23" t="s">
        <v>270</v>
      </c>
      <c r="D175" s="24">
        <v>593.90300000000002</v>
      </c>
      <c r="E175" s="73"/>
      <c r="F175" s="23">
        <v>172</v>
      </c>
      <c r="G175" s="23" t="s">
        <v>178</v>
      </c>
      <c r="H175" s="102">
        <v>8.15</v>
      </c>
      <c r="J175" s="353">
        <v>172</v>
      </c>
      <c r="K175" s="353" t="s">
        <v>178</v>
      </c>
      <c r="L175" s="24">
        <v>8.5</v>
      </c>
    </row>
    <row r="176" spans="2:12" x14ac:dyDescent="0.2">
      <c r="B176" s="23">
        <v>173</v>
      </c>
      <c r="C176" s="23" t="s">
        <v>271</v>
      </c>
      <c r="D176" s="24">
        <v>572.16300000000001</v>
      </c>
      <c r="E176" s="73"/>
      <c r="F176" s="23">
        <v>173</v>
      </c>
      <c r="G176" s="23" t="s">
        <v>262</v>
      </c>
      <c r="H176" s="102">
        <v>6.59</v>
      </c>
      <c r="J176" s="353">
        <v>173</v>
      </c>
      <c r="K176" s="353" t="s">
        <v>262</v>
      </c>
      <c r="L176" s="24">
        <v>7.31</v>
      </c>
    </row>
    <row r="177" spans="2:12" x14ac:dyDescent="0.2">
      <c r="B177" s="23">
        <v>174</v>
      </c>
      <c r="C177" s="23" t="s">
        <v>272</v>
      </c>
      <c r="D177" s="24">
        <v>488.46800000000002</v>
      </c>
      <c r="E177" s="73"/>
      <c r="F177" s="23">
        <v>174</v>
      </c>
      <c r="G177" s="23" t="s">
        <v>170</v>
      </c>
      <c r="H177" s="102">
        <v>6.08</v>
      </c>
      <c r="J177" s="353">
        <v>174</v>
      </c>
      <c r="K177" s="353" t="s">
        <v>170</v>
      </c>
      <c r="L177" s="24">
        <v>6.33</v>
      </c>
    </row>
    <row r="178" spans="2:12" x14ac:dyDescent="0.2">
      <c r="B178" s="23">
        <v>175</v>
      </c>
      <c r="C178" s="23" t="s">
        <v>273</v>
      </c>
      <c r="D178" s="24">
        <v>474.98399999999998</v>
      </c>
      <c r="E178" s="73"/>
      <c r="F178" s="23">
        <v>175</v>
      </c>
      <c r="G178" s="23" t="s">
        <v>205</v>
      </c>
      <c r="H178" s="102">
        <v>4.37</v>
      </c>
      <c r="J178" s="353">
        <v>175</v>
      </c>
      <c r="K178" s="353" t="s">
        <v>205</v>
      </c>
      <c r="L178" s="24">
        <v>4.37</v>
      </c>
    </row>
    <row r="179" spans="2:12" x14ac:dyDescent="0.2">
      <c r="B179" s="23">
        <v>176</v>
      </c>
      <c r="C179" s="23" t="s">
        <v>274</v>
      </c>
      <c r="D179" s="24">
        <v>420.75</v>
      </c>
      <c r="E179" s="73"/>
      <c r="F179" s="23">
        <v>176</v>
      </c>
      <c r="G179" s="23" t="s">
        <v>238</v>
      </c>
      <c r="H179" s="102">
        <v>3.72</v>
      </c>
      <c r="J179" s="353">
        <v>176</v>
      </c>
      <c r="K179" s="353" t="s">
        <v>238</v>
      </c>
      <c r="L179" s="24">
        <v>4.08</v>
      </c>
    </row>
    <row r="180" spans="2:12" x14ac:dyDescent="0.2">
      <c r="B180" s="23">
        <v>177</v>
      </c>
      <c r="C180" s="23" t="s">
        <v>275</v>
      </c>
      <c r="D180" s="24">
        <v>417.92700000000002</v>
      </c>
      <c r="E180" s="73"/>
      <c r="F180" s="23">
        <v>177</v>
      </c>
      <c r="G180" s="23" t="s">
        <v>218</v>
      </c>
      <c r="H180" s="102">
        <v>3.29</v>
      </c>
      <c r="J180" s="353">
        <v>177</v>
      </c>
      <c r="K180" s="353" t="s">
        <v>142</v>
      </c>
      <c r="L180" s="24">
        <v>3.45</v>
      </c>
    </row>
    <row r="181" spans="2:12" x14ac:dyDescent="0.2">
      <c r="B181" s="23">
        <v>178</v>
      </c>
      <c r="C181" s="23" t="s">
        <v>276</v>
      </c>
      <c r="D181" s="24">
        <v>412.16800000000001</v>
      </c>
      <c r="E181" s="73"/>
      <c r="F181" s="23">
        <v>178</v>
      </c>
      <c r="G181" s="23" t="s">
        <v>142</v>
      </c>
      <c r="H181" s="102">
        <v>3.21</v>
      </c>
      <c r="J181" s="353">
        <v>178</v>
      </c>
      <c r="K181" s="353" t="s">
        <v>218</v>
      </c>
      <c r="L181" s="24">
        <v>3.37</v>
      </c>
    </row>
    <row r="182" spans="2:12" x14ac:dyDescent="0.2">
      <c r="B182" s="23">
        <v>179</v>
      </c>
      <c r="C182" s="23" t="s">
        <v>277</v>
      </c>
      <c r="D182" s="24">
        <v>399.78699999999998</v>
      </c>
      <c r="E182" s="73"/>
      <c r="F182" s="23">
        <v>179</v>
      </c>
      <c r="G182" s="23" t="s">
        <v>212</v>
      </c>
      <c r="H182" s="102">
        <v>1.99</v>
      </c>
      <c r="J182" s="353">
        <v>179</v>
      </c>
      <c r="K182" s="353" t="s">
        <v>212</v>
      </c>
      <c r="L182" s="24">
        <v>2.0499999999999998</v>
      </c>
    </row>
    <row r="183" spans="2:12" x14ac:dyDescent="0.2">
      <c r="B183" s="23">
        <v>180</v>
      </c>
      <c r="C183" s="23" t="s">
        <v>278</v>
      </c>
      <c r="D183" s="24">
        <v>343.39299999999997</v>
      </c>
      <c r="E183" s="73"/>
      <c r="F183" s="23">
        <v>180</v>
      </c>
      <c r="G183" s="23" t="s">
        <v>240</v>
      </c>
      <c r="H183" s="102">
        <v>1.86</v>
      </c>
      <c r="J183" s="353">
        <v>180</v>
      </c>
      <c r="K183" s="353" t="s">
        <v>240</v>
      </c>
      <c r="L183" s="24">
        <v>1.96</v>
      </c>
    </row>
    <row r="184" spans="2:12" x14ac:dyDescent="0.2">
      <c r="B184" s="23">
        <v>181</v>
      </c>
      <c r="C184" s="23" t="s">
        <v>279</v>
      </c>
      <c r="D184" s="24">
        <v>326.60899999999998</v>
      </c>
      <c r="E184" s="73"/>
      <c r="J184" s="353">
        <v>181</v>
      </c>
      <c r="K184" s="353" t="s">
        <v>173</v>
      </c>
      <c r="L184" s="24">
        <v>1.1599999999999999</v>
      </c>
    </row>
    <row r="185" spans="2:12" x14ac:dyDescent="0.2">
      <c r="J185" s="353">
        <v>182</v>
      </c>
      <c r="K185" s="353" t="s">
        <v>213</v>
      </c>
      <c r="L185" s="24">
        <v>0.41</v>
      </c>
    </row>
    <row r="186" spans="2:12" x14ac:dyDescent="0.2">
      <c r="J186" s="353">
        <v>183</v>
      </c>
      <c r="K186" s="353" t="s">
        <v>2826</v>
      </c>
      <c r="L186" s="24">
        <v>0</v>
      </c>
    </row>
    <row r="187" spans="2:12" x14ac:dyDescent="0.2">
      <c r="J187" s="353">
        <v>184</v>
      </c>
      <c r="K187" s="353" t="s">
        <v>2827</v>
      </c>
      <c r="L187" s="24">
        <v>0</v>
      </c>
    </row>
    <row r="188" spans="2:12" x14ac:dyDescent="0.2">
      <c r="J188" s="353">
        <v>185</v>
      </c>
      <c r="K188" s="353" t="s">
        <v>2828</v>
      </c>
      <c r="L188" s="2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281"/>
  <sheetViews>
    <sheetView showGridLines="0" zoomScale="85" zoomScaleNormal="85" workbookViewId="0">
      <pane ySplit="1" topLeftCell="A2" activePane="bottomLeft" state="frozen"/>
      <selection pane="bottomLeft" activeCell="A8" sqref="A8"/>
    </sheetView>
  </sheetViews>
  <sheetFormatPr defaultRowHeight="11.4" x14ac:dyDescent="0.2"/>
  <cols>
    <col min="1" max="1" width="21.109375" style="2" customWidth="1"/>
    <col min="2" max="59" width="13.77734375" style="2" customWidth="1"/>
    <col min="60" max="60" width="17.6640625" style="2" bestFit="1" customWidth="1"/>
    <col min="61" max="253" width="8.88671875" style="2"/>
    <col min="254" max="254" width="44.109375" style="2" bestFit="1" customWidth="1"/>
    <col min="255" max="255" width="25.6640625" style="2" bestFit="1" customWidth="1"/>
    <col min="256" max="256" width="15.6640625" style="2" bestFit="1" customWidth="1"/>
    <col min="257" max="257" width="15.109375" style="2" bestFit="1" customWidth="1"/>
    <col min="258" max="316" width="12" style="2" bestFit="1" customWidth="1"/>
    <col min="317" max="509" width="8.88671875" style="2"/>
    <col min="510" max="510" width="44.109375" style="2" bestFit="1" customWidth="1"/>
    <col min="511" max="511" width="25.6640625" style="2" bestFit="1" customWidth="1"/>
    <col min="512" max="512" width="15.6640625" style="2" bestFit="1" customWidth="1"/>
    <col min="513" max="513" width="15.109375" style="2" bestFit="1" customWidth="1"/>
    <col min="514" max="572" width="12" style="2" bestFit="1" customWidth="1"/>
    <col min="573" max="765" width="8.88671875" style="2"/>
    <col min="766" max="766" width="44.109375" style="2" bestFit="1" customWidth="1"/>
    <col min="767" max="767" width="25.6640625" style="2" bestFit="1" customWidth="1"/>
    <col min="768" max="768" width="15.6640625" style="2" bestFit="1" customWidth="1"/>
    <col min="769" max="769" width="15.109375" style="2" bestFit="1" customWidth="1"/>
    <col min="770" max="828" width="12" style="2" bestFit="1" customWidth="1"/>
    <col min="829" max="1021" width="8.88671875" style="2"/>
    <col min="1022" max="1022" width="44.109375" style="2" bestFit="1" customWidth="1"/>
    <col min="1023" max="1023" width="25.6640625" style="2" bestFit="1" customWidth="1"/>
    <col min="1024" max="1024" width="15.6640625" style="2" bestFit="1" customWidth="1"/>
    <col min="1025" max="1025" width="15.109375" style="2" bestFit="1" customWidth="1"/>
    <col min="1026" max="1084" width="12" style="2" bestFit="1" customWidth="1"/>
    <col min="1085" max="1277" width="8.88671875" style="2"/>
    <col min="1278" max="1278" width="44.109375" style="2" bestFit="1" customWidth="1"/>
    <col min="1279" max="1279" width="25.6640625" style="2" bestFit="1" customWidth="1"/>
    <col min="1280" max="1280" width="15.6640625" style="2" bestFit="1" customWidth="1"/>
    <col min="1281" max="1281" width="15.109375" style="2" bestFit="1" customWidth="1"/>
    <col min="1282" max="1340" width="12" style="2" bestFit="1" customWidth="1"/>
    <col min="1341" max="1533" width="8.88671875" style="2"/>
    <col min="1534" max="1534" width="44.109375" style="2" bestFit="1" customWidth="1"/>
    <col min="1535" max="1535" width="25.6640625" style="2" bestFit="1" customWidth="1"/>
    <col min="1536" max="1536" width="15.6640625" style="2" bestFit="1" customWidth="1"/>
    <col min="1537" max="1537" width="15.109375" style="2" bestFit="1" customWidth="1"/>
    <col min="1538" max="1596" width="12" style="2" bestFit="1" customWidth="1"/>
    <col min="1597" max="1789" width="8.88671875" style="2"/>
    <col min="1790" max="1790" width="44.109375" style="2" bestFit="1" customWidth="1"/>
    <col min="1791" max="1791" width="25.6640625" style="2" bestFit="1" customWidth="1"/>
    <col min="1792" max="1792" width="15.6640625" style="2" bestFit="1" customWidth="1"/>
    <col min="1793" max="1793" width="15.109375" style="2" bestFit="1" customWidth="1"/>
    <col min="1794" max="1852" width="12" style="2" bestFit="1" customWidth="1"/>
    <col min="1853" max="2045" width="8.88671875" style="2"/>
    <col min="2046" max="2046" width="44.109375" style="2" bestFit="1" customWidth="1"/>
    <col min="2047" max="2047" width="25.6640625" style="2" bestFit="1" customWidth="1"/>
    <col min="2048" max="2048" width="15.6640625" style="2" bestFit="1" customWidth="1"/>
    <col min="2049" max="2049" width="15.109375" style="2" bestFit="1" customWidth="1"/>
    <col min="2050" max="2108" width="12" style="2" bestFit="1" customWidth="1"/>
    <col min="2109" max="2301" width="8.88671875" style="2"/>
    <col min="2302" max="2302" width="44.109375" style="2" bestFit="1" customWidth="1"/>
    <col min="2303" max="2303" width="25.6640625" style="2" bestFit="1" customWidth="1"/>
    <col min="2304" max="2304" width="15.6640625" style="2" bestFit="1" customWidth="1"/>
    <col min="2305" max="2305" width="15.109375" style="2" bestFit="1" customWidth="1"/>
    <col min="2306" max="2364" width="12" style="2" bestFit="1" customWidth="1"/>
    <col min="2365" max="2557" width="8.88671875" style="2"/>
    <col min="2558" max="2558" width="44.109375" style="2" bestFit="1" customWidth="1"/>
    <col min="2559" max="2559" width="25.6640625" style="2" bestFit="1" customWidth="1"/>
    <col min="2560" max="2560" width="15.6640625" style="2" bestFit="1" customWidth="1"/>
    <col min="2561" max="2561" width="15.109375" style="2" bestFit="1" customWidth="1"/>
    <col min="2562" max="2620" width="12" style="2" bestFit="1" customWidth="1"/>
    <col min="2621" max="2813" width="8.88671875" style="2"/>
    <col min="2814" max="2814" width="44.109375" style="2" bestFit="1" customWidth="1"/>
    <col min="2815" max="2815" width="25.6640625" style="2" bestFit="1" customWidth="1"/>
    <col min="2816" max="2816" width="15.6640625" style="2" bestFit="1" customWidth="1"/>
    <col min="2817" max="2817" width="15.109375" style="2" bestFit="1" customWidth="1"/>
    <col min="2818" max="2876" width="12" style="2" bestFit="1" customWidth="1"/>
    <col min="2877" max="3069" width="8.88671875" style="2"/>
    <col min="3070" max="3070" width="44.109375" style="2" bestFit="1" customWidth="1"/>
    <col min="3071" max="3071" width="25.6640625" style="2" bestFit="1" customWidth="1"/>
    <col min="3072" max="3072" width="15.6640625" style="2" bestFit="1" customWidth="1"/>
    <col min="3073" max="3073" width="15.109375" style="2" bestFit="1" customWidth="1"/>
    <col min="3074" max="3132" width="12" style="2" bestFit="1" customWidth="1"/>
    <col min="3133" max="3325" width="8.88671875" style="2"/>
    <col min="3326" max="3326" width="44.109375" style="2" bestFit="1" customWidth="1"/>
    <col min="3327" max="3327" width="25.6640625" style="2" bestFit="1" customWidth="1"/>
    <col min="3328" max="3328" width="15.6640625" style="2" bestFit="1" customWidth="1"/>
    <col min="3329" max="3329" width="15.109375" style="2" bestFit="1" customWidth="1"/>
    <col min="3330" max="3388" width="12" style="2" bestFit="1" customWidth="1"/>
    <col min="3389" max="3581" width="8.88671875" style="2"/>
    <col min="3582" max="3582" width="44.109375" style="2" bestFit="1" customWidth="1"/>
    <col min="3583" max="3583" width="25.6640625" style="2" bestFit="1" customWidth="1"/>
    <col min="3584" max="3584" width="15.6640625" style="2" bestFit="1" customWidth="1"/>
    <col min="3585" max="3585" width="15.109375" style="2" bestFit="1" customWidth="1"/>
    <col min="3586" max="3644" width="12" style="2" bestFit="1" customWidth="1"/>
    <col min="3645" max="3837" width="8.88671875" style="2"/>
    <col min="3838" max="3838" width="44.109375" style="2" bestFit="1" customWidth="1"/>
    <col min="3839" max="3839" width="25.6640625" style="2" bestFit="1" customWidth="1"/>
    <col min="3840" max="3840" width="15.6640625" style="2" bestFit="1" customWidth="1"/>
    <col min="3841" max="3841" width="15.109375" style="2" bestFit="1" customWidth="1"/>
    <col min="3842" max="3900" width="12" style="2" bestFit="1" customWidth="1"/>
    <col min="3901" max="4093" width="8.88671875" style="2"/>
    <col min="4094" max="4094" width="44.109375" style="2" bestFit="1" customWidth="1"/>
    <col min="4095" max="4095" width="25.6640625" style="2" bestFit="1" customWidth="1"/>
    <col min="4096" max="4096" width="15.6640625" style="2" bestFit="1" customWidth="1"/>
    <col min="4097" max="4097" width="15.109375" style="2" bestFit="1" customWidth="1"/>
    <col min="4098" max="4156" width="12" style="2" bestFit="1" customWidth="1"/>
    <col min="4157" max="4349" width="8.88671875" style="2"/>
    <col min="4350" max="4350" width="44.109375" style="2" bestFit="1" customWidth="1"/>
    <col min="4351" max="4351" width="25.6640625" style="2" bestFit="1" customWidth="1"/>
    <col min="4352" max="4352" width="15.6640625" style="2" bestFit="1" customWidth="1"/>
    <col min="4353" max="4353" width="15.109375" style="2" bestFit="1" customWidth="1"/>
    <col min="4354" max="4412" width="12" style="2" bestFit="1" customWidth="1"/>
    <col min="4413" max="4605" width="8.88671875" style="2"/>
    <col min="4606" max="4606" width="44.109375" style="2" bestFit="1" customWidth="1"/>
    <col min="4607" max="4607" width="25.6640625" style="2" bestFit="1" customWidth="1"/>
    <col min="4608" max="4608" width="15.6640625" style="2" bestFit="1" customWidth="1"/>
    <col min="4609" max="4609" width="15.109375" style="2" bestFit="1" customWidth="1"/>
    <col min="4610" max="4668" width="12" style="2" bestFit="1" customWidth="1"/>
    <col min="4669" max="4861" width="8.88671875" style="2"/>
    <col min="4862" max="4862" width="44.109375" style="2" bestFit="1" customWidth="1"/>
    <col min="4863" max="4863" width="25.6640625" style="2" bestFit="1" customWidth="1"/>
    <col min="4864" max="4864" width="15.6640625" style="2" bestFit="1" customWidth="1"/>
    <col min="4865" max="4865" width="15.109375" style="2" bestFit="1" customWidth="1"/>
    <col min="4866" max="4924" width="12" style="2" bestFit="1" customWidth="1"/>
    <col min="4925" max="5117" width="8.88671875" style="2"/>
    <col min="5118" max="5118" width="44.109375" style="2" bestFit="1" customWidth="1"/>
    <col min="5119" max="5119" width="25.6640625" style="2" bestFit="1" customWidth="1"/>
    <col min="5120" max="5120" width="15.6640625" style="2" bestFit="1" customWidth="1"/>
    <col min="5121" max="5121" width="15.109375" style="2" bestFit="1" customWidth="1"/>
    <col min="5122" max="5180" width="12" style="2" bestFit="1" customWidth="1"/>
    <col min="5181" max="5373" width="8.88671875" style="2"/>
    <col min="5374" max="5374" width="44.109375" style="2" bestFit="1" customWidth="1"/>
    <col min="5375" max="5375" width="25.6640625" style="2" bestFit="1" customWidth="1"/>
    <col min="5376" max="5376" width="15.6640625" style="2" bestFit="1" customWidth="1"/>
    <col min="5377" max="5377" width="15.109375" style="2" bestFit="1" customWidth="1"/>
    <col min="5378" max="5436" width="12" style="2" bestFit="1" customWidth="1"/>
    <col min="5437" max="5629" width="8.88671875" style="2"/>
    <col min="5630" max="5630" width="44.109375" style="2" bestFit="1" customWidth="1"/>
    <col min="5631" max="5631" width="25.6640625" style="2" bestFit="1" customWidth="1"/>
    <col min="5632" max="5632" width="15.6640625" style="2" bestFit="1" customWidth="1"/>
    <col min="5633" max="5633" width="15.109375" style="2" bestFit="1" customWidth="1"/>
    <col min="5634" max="5692" width="12" style="2" bestFit="1" customWidth="1"/>
    <col min="5693" max="5885" width="8.88671875" style="2"/>
    <col min="5886" max="5886" width="44.109375" style="2" bestFit="1" customWidth="1"/>
    <col min="5887" max="5887" width="25.6640625" style="2" bestFit="1" customWidth="1"/>
    <col min="5888" max="5888" width="15.6640625" style="2" bestFit="1" customWidth="1"/>
    <col min="5889" max="5889" width="15.109375" style="2" bestFit="1" customWidth="1"/>
    <col min="5890" max="5948" width="12" style="2" bestFit="1" customWidth="1"/>
    <col min="5949" max="6141" width="8.88671875" style="2"/>
    <col min="6142" max="6142" width="44.109375" style="2" bestFit="1" customWidth="1"/>
    <col min="6143" max="6143" width="25.6640625" style="2" bestFit="1" customWidth="1"/>
    <col min="6144" max="6144" width="15.6640625" style="2" bestFit="1" customWidth="1"/>
    <col min="6145" max="6145" width="15.109375" style="2" bestFit="1" customWidth="1"/>
    <col min="6146" max="6204" width="12" style="2" bestFit="1" customWidth="1"/>
    <col min="6205" max="6397" width="8.88671875" style="2"/>
    <col min="6398" max="6398" width="44.109375" style="2" bestFit="1" customWidth="1"/>
    <col min="6399" max="6399" width="25.6640625" style="2" bestFit="1" customWidth="1"/>
    <col min="6400" max="6400" width="15.6640625" style="2" bestFit="1" customWidth="1"/>
    <col min="6401" max="6401" width="15.109375" style="2" bestFit="1" customWidth="1"/>
    <col min="6402" max="6460" width="12" style="2" bestFit="1" customWidth="1"/>
    <col min="6461" max="6653" width="8.88671875" style="2"/>
    <col min="6654" max="6654" width="44.109375" style="2" bestFit="1" customWidth="1"/>
    <col min="6655" max="6655" width="25.6640625" style="2" bestFit="1" customWidth="1"/>
    <col min="6656" max="6656" width="15.6640625" style="2" bestFit="1" customWidth="1"/>
    <col min="6657" max="6657" width="15.109375" style="2" bestFit="1" customWidth="1"/>
    <col min="6658" max="6716" width="12" style="2" bestFit="1" customWidth="1"/>
    <col min="6717" max="6909" width="8.88671875" style="2"/>
    <col min="6910" max="6910" width="44.109375" style="2" bestFit="1" customWidth="1"/>
    <col min="6911" max="6911" width="25.6640625" style="2" bestFit="1" customWidth="1"/>
    <col min="6912" max="6912" width="15.6640625" style="2" bestFit="1" customWidth="1"/>
    <col min="6913" max="6913" width="15.109375" style="2" bestFit="1" customWidth="1"/>
    <col min="6914" max="6972" width="12" style="2" bestFit="1" customWidth="1"/>
    <col min="6973" max="7165" width="8.88671875" style="2"/>
    <col min="7166" max="7166" width="44.109375" style="2" bestFit="1" customWidth="1"/>
    <col min="7167" max="7167" width="25.6640625" style="2" bestFit="1" customWidth="1"/>
    <col min="7168" max="7168" width="15.6640625" style="2" bestFit="1" customWidth="1"/>
    <col min="7169" max="7169" width="15.109375" style="2" bestFit="1" customWidth="1"/>
    <col min="7170" max="7228" width="12" style="2" bestFit="1" customWidth="1"/>
    <col min="7229" max="7421" width="8.88671875" style="2"/>
    <col min="7422" max="7422" width="44.109375" style="2" bestFit="1" customWidth="1"/>
    <col min="7423" max="7423" width="25.6640625" style="2" bestFit="1" customWidth="1"/>
    <col min="7424" max="7424" width="15.6640625" style="2" bestFit="1" customWidth="1"/>
    <col min="7425" max="7425" width="15.109375" style="2" bestFit="1" customWidth="1"/>
    <col min="7426" max="7484" width="12" style="2" bestFit="1" customWidth="1"/>
    <col min="7485" max="7677" width="8.88671875" style="2"/>
    <col min="7678" max="7678" width="44.109375" style="2" bestFit="1" customWidth="1"/>
    <col min="7679" max="7679" width="25.6640625" style="2" bestFit="1" customWidth="1"/>
    <col min="7680" max="7680" width="15.6640625" style="2" bestFit="1" customWidth="1"/>
    <col min="7681" max="7681" width="15.109375" style="2" bestFit="1" customWidth="1"/>
    <col min="7682" max="7740" width="12" style="2" bestFit="1" customWidth="1"/>
    <col min="7741" max="7933" width="8.88671875" style="2"/>
    <col min="7934" max="7934" width="44.109375" style="2" bestFit="1" customWidth="1"/>
    <col min="7935" max="7935" width="25.6640625" style="2" bestFit="1" customWidth="1"/>
    <col min="7936" max="7936" width="15.6640625" style="2" bestFit="1" customWidth="1"/>
    <col min="7937" max="7937" width="15.109375" style="2" bestFit="1" customWidth="1"/>
    <col min="7938" max="7996" width="12" style="2" bestFit="1" customWidth="1"/>
    <col min="7997" max="8189" width="8.88671875" style="2"/>
    <col min="8190" max="8190" width="44.109375" style="2" bestFit="1" customWidth="1"/>
    <col min="8191" max="8191" width="25.6640625" style="2" bestFit="1" customWidth="1"/>
    <col min="8192" max="8192" width="15.6640625" style="2" bestFit="1" customWidth="1"/>
    <col min="8193" max="8193" width="15.109375" style="2" bestFit="1" customWidth="1"/>
    <col min="8194" max="8252" width="12" style="2" bestFit="1" customWidth="1"/>
    <col min="8253" max="8445" width="8.88671875" style="2"/>
    <col min="8446" max="8446" width="44.109375" style="2" bestFit="1" customWidth="1"/>
    <col min="8447" max="8447" width="25.6640625" style="2" bestFit="1" customWidth="1"/>
    <col min="8448" max="8448" width="15.6640625" style="2" bestFit="1" customWidth="1"/>
    <col min="8449" max="8449" width="15.109375" style="2" bestFit="1" customWidth="1"/>
    <col min="8450" max="8508" width="12" style="2" bestFit="1" customWidth="1"/>
    <col min="8509" max="8701" width="8.88671875" style="2"/>
    <col min="8702" max="8702" width="44.109375" style="2" bestFit="1" customWidth="1"/>
    <col min="8703" max="8703" width="25.6640625" style="2" bestFit="1" customWidth="1"/>
    <col min="8704" max="8704" width="15.6640625" style="2" bestFit="1" customWidth="1"/>
    <col min="8705" max="8705" width="15.109375" style="2" bestFit="1" customWidth="1"/>
    <col min="8706" max="8764" width="12" style="2" bestFit="1" customWidth="1"/>
    <col min="8765" max="8957" width="8.88671875" style="2"/>
    <col min="8958" max="8958" width="44.109375" style="2" bestFit="1" customWidth="1"/>
    <col min="8959" max="8959" width="25.6640625" style="2" bestFit="1" customWidth="1"/>
    <col min="8960" max="8960" width="15.6640625" style="2" bestFit="1" customWidth="1"/>
    <col min="8961" max="8961" width="15.109375" style="2" bestFit="1" customWidth="1"/>
    <col min="8962" max="9020" width="12" style="2" bestFit="1" customWidth="1"/>
    <col min="9021" max="9213" width="8.88671875" style="2"/>
    <col min="9214" max="9214" width="44.109375" style="2" bestFit="1" customWidth="1"/>
    <col min="9215" max="9215" width="25.6640625" style="2" bestFit="1" customWidth="1"/>
    <col min="9216" max="9216" width="15.6640625" style="2" bestFit="1" customWidth="1"/>
    <col min="9217" max="9217" width="15.109375" style="2" bestFit="1" customWidth="1"/>
    <col min="9218" max="9276" width="12" style="2" bestFit="1" customWidth="1"/>
    <col min="9277" max="9469" width="8.88671875" style="2"/>
    <col min="9470" max="9470" width="44.109375" style="2" bestFit="1" customWidth="1"/>
    <col min="9471" max="9471" width="25.6640625" style="2" bestFit="1" customWidth="1"/>
    <col min="9472" max="9472" width="15.6640625" style="2" bestFit="1" customWidth="1"/>
    <col min="9473" max="9473" width="15.109375" style="2" bestFit="1" customWidth="1"/>
    <col min="9474" max="9532" width="12" style="2" bestFit="1" customWidth="1"/>
    <col min="9533" max="9725" width="8.88671875" style="2"/>
    <col min="9726" max="9726" width="44.109375" style="2" bestFit="1" customWidth="1"/>
    <col min="9727" max="9727" width="25.6640625" style="2" bestFit="1" customWidth="1"/>
    <col min="9728" max="9728" width="15.6640625" style="2" bestFit="1" customWidth="1"/>
    <col min="9729" max="9729" width="15.109375" style="2" bestFit="1" customWidth="1"/>
    <col min="9730" max="9788" width="12" style="2" bestFit="1" customWidth="1"/>
    <col min="9789" max="9981" width="8.88671875" style="2"/>
    <col min="9982" max="9982" width="44.109375" style="2" bestFit="1" customWidth="1"/>
    <col min="9983" max="9983" width="25.6640625" style="2" bestFit="1" customWidth="1"/>
    <col min="9984" max="9984" width="15.6640625" style="2" bestFit="1" customWidth="1"/>
    <col min="9985" max="9985" width="15.109375" style="2" bestFit="1" customWidth="1"/>
    <col min="9986" max="10044" width="12" style="2" bestFit="1" customWidth="1"/>
    <col min="10045" max="10237" width="8.88671875" style="2"/>
    <col min="10238" max="10238" width="44.109375" style="2" bestFit="1" customWidth="1"/>
    <col min="10239" max="10239" width="25.6640625" style="2" bestFit="1" customWidth="1"/>
    <col min="10240" max="10240" width="15.6640625" style="2" bestFit="1" customWidth="1"/>
    <col min="10241" max="10241" width="15.109375" style="2" bestFit="1" customWidth="1"/>
    <col min="10242" max="10300" width="12" style="2" bestFit="1" customWidth="1"/>
    <col min="10301" max="10493" width="8.88671875" style="2"/>
    <col min="10494" max="10494" width="44.109375" style="2" bestFit="1" customWidth="1"/>
    <col min="10495" max="10495" width="25.6640625" style="2" bestFit="1" customWidth="1"/>
    <col min="10496" max="10496" width="15.6640625" style="2" bestFit="1" customWidth="1"/>
    <col min="10497" max="10497" width="15.109375" style="2" bestFit="1" customWidth="1"/>
    <col min="10498" max="10556" width="12" style="2" bestFit="1" customWidth="1"/>
    <col min="10557" max="10749" width="8.88671875" style="2"/>
    <col min="10750" max="10750" width="44.109375" style="2" bestFit="1" customWidth="1"/>
    <col min="10751" max="10751" width="25.6640625" style="2" bestFit="1" customWidth="1"/>
    <col min="10752" max="10752" width="15.6640625" style="2" bestFit="1" customWidth="1"/>
    <col min="10753" max="10753" width="15.109375" style="2" bestFit="1" customWidth="1"/>
    <col min="10754" max="10812" width="12" style="2" bestFit="1" customWidth="1"/>
    <col min="10813" max="11005" width="8.88671875" style="2"/>
    <col min="11006" max="11006" width="44.109375" style="2" bestFit="1" customWidth="1"/>
    <col min="11007" max="11007" width="25.6640625" style="2" bestFit="1" customWidth="1"/>
    <col min="11008" max="11008" width="15.6640625" style="2" bestFit="1" customWidth="1"/>
    <col min="11009" max="11009" width="15.109375" style="2" bestFit="1" customWidth="1"/>
    <col min="11010" max="11068" width="12" style="2" bestFit="1" customWidth="1"/>
    <col min="11069" max="11261" width="8.88671875" style="2"/>
    <col min="11262" max="11262" width="44.109375" style="2" bestFit="1" customWidth="1"/>
    <col min="11263" max="11263" width="25.6640625" style="2" bestFit="1" customWidth="1"/>
    <col min="11264" max="11264" width="15.6640625" style="2" bestFit="1" customWidth="1"/>
    <col min="11265" max="11265" width="15.109375" style="2" bestFit="1" customWidth="1"/>
    <col min="11266" max="11324" width="12" style="2" bestFit="1" customWidth="1"/>
    <col min="11325" max="11517" width="8.88671875" style="2"/>
    <col min="11518" max="11518" width="44.109375" style="2" bestFit="1" customWidth="1"/>
    <col min="11519" max="11519" width="25.6640625" style="2" bestFit="1" customWidth="1"/>
    <col min="11520" max="11520" width="15.6640625" style="2" bestFit="1" customWidth="1"/>
    <col min="11521" max="11521" width="15.109375" style="2" bestFit="1" customWidth="1"/>
    <col min="11522" max="11580" width="12" style="2" bestFit="1" customWidth="1"/>
    <col min="11581" max="11773" width="8.88671875" style="2"/>
    <col min="11774" max="11774" width="44.109375" style="2" bestFit="1" customWidth="1"/>
    <col min="11775" max="11775" width="25.6640625" style="2" bestFit="1" customWidth="1"/>
    <col min="11776" max="11776" width="15.6640625" style="2" bestFit="1" customWidth="1"/>
    <col min="11777" max="11777" width="15.109375" style="2" bestFit="1" customWidth="1"/>
    <col min="11778" max="11836" width="12" style="2" bestFit="1" customWidth="1"/>
    <col min="11837" max="12029" width="8.88671875" style="2"/>
    <col min="12030" max="12030" width="44.109375" style="2" bestFit="1" customWidth="1"/>
    <col min="12031" max="12031" width="25.6640625" style="2" bestFit="1" customWidth="1"/>
    <col min="12032" max="12032" width="15.6640625" style="2" bestFit="1" customWidth="1"/>
    <col min="12033" max="12033" width="15.109375" style="2" bestFit="1" customWidth="1"/>
    <col min="12034" max="12092" width="12" style="2" bestFit="1" customWidth="1"/>
    <col min="12093" max="12285" width="8.88671875" style="2"/>
    <col min="12286" max="12286" width="44.109375" style="2" bestFit="1" customWidth="1"/>
    <col min="12287" max="12287" width="25.6640625" style="2" bestFit="1" customWidth="1"/>
    <col min="12288" max="12288" width="15.6640625" style="2" bestFit="1" customWidth="1"/>
    <col min="12289" max="12289" width="15.109375" style="2" bestFit="1" customWidth="1"/>
    <col min="12290" max="12348" width="12" style="2" bestFit="1" customWidth="1"/>
    <col min="12349" max="12541" width="8.88671875" style="2"/>
    <col min="12542" max="12542" width="44.109375" style="2" bestFit="1" customWidth="1"/>
    <col min="12543" max="12543" width="25.6640625" style="2" bestFit="1" customWidth="1"/>
    <col min="12544" max="12544" width="15.6640625" style="2" bestFit="1" customWidth="1"/>
    <col min="12545" max="12545" width="15.109375" style="2" bestFit="1" customWidth="1"/>
    <col min="12546" max="12604" width="12" style="2" bestFit="1" customWidth="1"/>
    <col min="12605" max="12797" width="8.88671875" style="2"/>
    <col min="12798" max="12798" width="44.109375" style="2" bestFit="1" customWidth="1"/>
    <col min="12799" max="12799" width="25.6640625" style="2" bestFit="1" customWidth="1"/>
    <col min="12800" max="12800" width="15.6640625" style="2" bestFit="1" customWidth="1"/>
    <col min="12801" max="12801" width="15.109375" style="2" bestFit="1" customWidth="1"/>
    <col min="12802" max="12860" width="12" style="2" bestFit="1" customWidth="1"/>
    <col min="12861" max="13053" width="8.88671875" style="2"/>
    <col min="13054" max="13054" width="44.109375" style="2" bestFit="1" customWidth="1"/>
    <col min="13055" max="13055" width="25.6640625" style="2" bestFit="1" customWidth="1"/>
    <col min="13056" max="13056" width="15.6640625" style="2" bestFit="1" customWidth="1"/>
    <col min="13057" max="13057" width="15.109375" style="2" bestFit="1" customWidth="1"/>
    <col min="13058" max="13116" width="12" style="2" bestFit="1" customWidth="1"/>
    <col min="13117" max="13309" width="8.88671875" style="2"/>
    <col min="13310" max="13310" width="44.109375" style="2" bestFit="1" customWidth="1"/>
    <col min="13311" max="13311" width="25.6640625" style="2" bestFit="1" customWidth="1"/>
    <col min="13312" max="13312" width="15.6640625" style="2" bestFit="1" customWidth="1"/>
    <col min="13313" max="13313" width="15.109375" style="2" bestFit="1" customWidth="1"/>
    <col min="13314" max="13372" width="12" style="2" bestFit="1" customWidth="1"/>
    <col min="13373" max="13565" width="8.88671875" style="2"/>
    <col min="13566" max="13566" width="44.109375" style="2" bestFit="1" customWidth="1"/>
    <col min="13567" max="13567" width="25.6640625" style="2" bestFit="1" customWidth="1"/>
    <col min="13568" max="13568" width="15.6640625" style="2" bestFit="1" customWidth="1"/>
    <col min="13569" max="13569" width="15.109375" style="2" bestFit="1" customWidth="1"/>
    <col min="13570" max="13628" width="12" style="2" bestFit="1" customWidth="1"/>
    <col min="13629" max="13821" width="8.88671875" style="2"/>
    <col min="13822" max="13822" width="44.109375" style="2" bestFit="1" customWidth="1"/>
    <col min="13823" max="13823" width="25.6640625" style="2" bestFit="1" customWidth="1"/>
    <col min="13824" max="13824" width="15.6640625" style="2" bestFit="1" customWidth="1"/>
    <col min="13825" max="13825" width="15.109375" style="2" bestFit="1" customWidth="1"/>
    <col min="13826" max="13884" width="12" style="2" bestFit="1" customWidth="1"/>
    <col min="13885" max="14077" width="8.88671875" style="2"/>
    <col min="14078" max="14078" width="44.109375" style="2" bestFit="1" customWidth="1"/>
    <col min="14079" max="14079" width="25.6640625" style="2" bestFit="1" customWidth="1"/>
    <col min="14080" max="14080" width="15.6640625" style="2" bestFit="1" customWidth="1"/>
    <col min="14081" max="14081" width="15.109375" style="2" bestFit="1" customWidth="1"/>
    <col min="14082" max="14140" width="12" style="2" bestFit="1" customWidth="1"/>
    <col min="14141" max="14333" width="8.88671875" style="2"/>
    <col min="14334" max="14334" width="44.109375" style="2" bestFit="1" customWidth="1"/>
    <col min="14335" max="14335" width="25.6640625" style="2" bestFit="1" customWidth="1"/>
    <col min="14336" max="14336" width="15.6640625" style="2" bestFit="1" customWidth="1"/>
    <col min="14337" max="14337" width="15.109375" style="2" bestFit="1" customWidth="1"/>
    <col min="14338" max="14396" width="12" style="2" bestFit="1" customWidth="1"/>
    <col min="14397" max="14589" width="8.88671875" style="2"/>
    <col min="14590" max="14590" width="44.109375" style="2" bestFit="1" customWidth="1"/>
    <col min="14591" max="14591" width="25.6640625" style="2" bestFit="1" customWidth="1"/>
    <col min="14592" max="14592" width="15.6640625" style="2" bestFit="1" customWidth="1"/>
    <col min="14593" max="14593" width="15.109375" style="2" bestFit="1" customWidth="1"/>
    <col min="14594" max="14652" width="12" style="2" bestFit="1" customWidth="1"/>
    <col min="14653" max="14845" width="8.88671875" style="2"/>
    <col min="14846" max="14846" width="44.109375" style="2" bestFit="1" customWidth="1"/>
    <col min="14847" max="14847" width="25.6640625" style="2" bestFit="1" customWidth="1"/>
    <col min="14848" max="14848" width="15.6640625" style="2" bestFit="1" customWidth="1"/>
    <col min="14849" max="14849" width="15.109375" style="2" bestFit="1" customWidth="1"/>
    <col min="14850" max="14908" width="12" style="2" bestFit="1" customWidth="1"/>
    <col min="14909" max="15101" width="8.88671875" style="2"/>
    <col min="15102" max="15102" width="44.109375" style="2" bestFit="1" customWidth="1"/>
    <col min="15103" max="15103" width="25.6640625" style="2" bestFit="1" customWidth="1"/>
    <col min="15104" max="15104" width="15.6640625" style="2" bestFit="1" customWidth="1"/>
    <col min="15105" max="15105" width="15.109375" style="2" bestFit="1" customWidth="1"/>
    <col min="15106" max="15164" width="12" style="2" bestFit="1" customWidth="1"/>
    <col min="15165" max="15357" width="8.88671875" style="2"/>
    <col min="15358" max="15358" width="44.109375" style="2" bestFit="1" customWidth="1"/>
    <col min="15359" max="15359" width="25.6640625" style="2" bestFit="1" customWidth="1"/>
    <col min="15360" max="15360" width="15.6640625" style="2" bestFit="1" customWidth="1"/>
    <col min="15361" max="15361" width="15.109375" style="2" bestFit="1" customWidth="1"/>
    <col min="15362" max="15420" width="12" style="2" bestFit="1" customWidth="1"/>
    <col min="15421" max="15613" width="8.88671875" style="2"/>
    <col min="15614" max="15614" width="44.109375" style="2" bestFit="1" customWidth="1"/>
    <col min="15615" max="15615" width="25.6640625" style="2" bestFit="1" customWidth="1"/>
    <col min="15616" max="15616" width="15.6640625" style="2" bestFit="1" customWidth="1"/>
    <col min="15617" max="15617" width="15.109375" style="2" bestFit="1" customWidth="1"/>
    <col min="15618" max="15676" width="12" style="2" bestFit="1" customWidth="1"/>
    <col min="15677" max="15869" width="8.88671875" style="2"/>
    <col min="15870" max="15870" width="44.109375" style="2" bestFit="1" customWidth="1"/>
    <col min="15871" max="15871" width="25.6640625" style="2" bestFit="1" customWidth="1"/>
    <col min="15872" max="15872" width="15.6640625" style="2" bestFit="1" customWidth="1"/>
    <col min="15873" max="15873" width="15.109375" style="2" bestFit="1" customWidth="1"/>
    <col min="15874" max="15932" width="12" style="2" bestFit="1" customWidth="1"/>
    <col min="15933" max="16125" width="8.88671875" style="2"/>
    <col min="16126" max="16126" width="44.109375" style="2" bestFit="1" customWidth="1"/>
    <col min="16127" max="16127" width="25.6640625" style="2" bestFit="1" customWidth="1"/>
    <col min="16128" max="16128" width="15.6640625" style="2" bestFit="1" customWidth="1"/>
    <col min="16129" max="16129" width="15.109375" style="2" bestFit="1" customWidth="1"/>
    <col min="16130" max="16188" width="12" style="2" bestFit="1" customWidth="1"/>
    <col min="16189" max="16384" width="8.88671875" style="2"/>
  </cols>
  <sheetData>
    <row r="1" spans="1:60" s="15" customFormat="1" x14ac:dyDescent="0.2">
      <c r="A1" s="15" t="s">
        <v>1025</v>
      </c>
      <c r="B1" s="15" t="s">
        <v>2831</v>
      </c>
      <c r="C1" s="15" t="s">
        <v>2832</v>
      </c>
      <c r="D1" s="15" t="s">
        <v>2833</v>
      </c>
      <c r="E1" s="15" t="s">
        <v>2834</v>
      </c>
      <c r="F1" s="15" t="s">
        <v>2835</v>
      </c>
      <c r="G1" s="15" t="s">
        <v>2836</v>
      </c>
      <c r="H1" s="15" t="s">
        <v>2837</v>
      </c>
      <c r="I1" s="15" t="s">
        <v>2838</v>
      </c>
      <c r="J1" s="15" t="s">
        <v>2839</v>
      </c>
      <c r="K1" s="15" t="s">
        <v>2840</v>
      </c>
      <c r="L1" s="15" t="s">
        <v>2841</v>
      </c>
      <c r="M1" s="15" t="s">
        <v>2842</v>
      </c>
      <c r="N1" s="15" t="s">
        <v>2843</v>
      </c>
      <c r="O1" s="15" t="s">
        <v>2844</v>
      </c>
      <c r="P1" s="15" t="s">
        <v>2845</v>
      </c>
      <c r="Q1" s="15" t="s">
        <v>2846</v>
      </c>
      <c r="R1" s="15" t="s">
        <v>2847</v>
      </c>
      <c r="S1" s="15" t="s">
        <v>2848</v>
      </c>
      <c r="T1" s="15" t="s">
        <v>2849</v>
      </c>
      <c r="U1" s="15" t="s">
        <v>2850</v>
      </c>
      <c r="V1" s="15" t="s">
        <v>2851</v>
      </c>
      <c r="W1" s="15" t="s">
        <v>2852</v>
      </c>
      <c r="X1" s="15" t="s">
        <v>2853</v>
      </c>
      <c r="Y1" s="15" t="s">
        <v>2854</v>
      </c>
      <c r="Z1" s="15" t="s">
        <v>2855</v>
      </c>
      <c r="AA1" s="15" t="s">
        <v>2856</v>
      </c>
      <c r="AB1" s="15" t="s">
        <v>2857</v>
      </c>
      <c r="AC1" s="15" t="s">
        <v>2858</v>
      </c>
      <c r="AD1" s="15" t="s">
        <v>2859</v>
      </c>
      <c r="AE1" s="15" t="s">
        <v>2860</v>
      </c>
      <c r="AF1" s="15" t="s">
        <v>2861</v>
      </c>
      <c r="AG1" s="15" t="s">
        <v>2862</v>
      </c>
      <c r="AH1" s="15" t="s">
        <v>2863</v>
      </c>
      <c r="AI1" s="15" t="s">
        <v>2864</v>
      </c>
      <c r="AJ1" s="15" t="s">
        <v>2865</v>
      </c>
      <c r="AK1" s="15" t="s">
        <v>2866</v>
      </c>
      <c r="AL1" s="15" t="s">
        <v>2867</v>
      </c>
      <c r="AM1" s="15" t="s">
        <v>2868</v>
      </c>
      <c r="AN1" s="15" t="s">
        <v>2869</v>
      </c>
      <c r="AO1" s="15" t="s">
        <v>2870</v>
      </c>
      <c r="AP1" s="15" t="s">
        <v>2871</v>
      </c>
      <c r="AQ1" s="15" t="s">
        <v>2872</v>
      </c>
      <c r="AR1" s="15" t="s">
        <v>2873</v>
      </c>
      <c r="AS1" s="15" t="s">
        <v>2874</v>
      </c>
      <c r="AT1" s="15" t="s">
        <v>2875</v>
      </c>
      <c r="AU1" s="15" t="s">
        <v>2876</v>
      </c>
      <c r="AV1" s="15" t="s">
        <v>2877</v>
      </c>
      <c r="AW1" s="15" t="s">
        <v>2878</v>
      </c>
      <c r="AX1" s="15" t="s">
        <v>2879</v>
      </c>
      <c r="AY1" s="15" t="s">
        <v>2880</v>
      </c>
      <c r="AZ1" s="15" t="s">
        <v>2881</v>
      </c>
      <c r="BA1" s="15" t="s">
        <v>2882</v>
      </c>
      <c r="BB1" s="15" t="s">
        <v>2883</v>
      </c>
      <c r="BC1" s="15" t="s">
        <v>2884</v>
      </c>
      <c r="BD1" s="15" t="s">
        <v>2885</v>
      </c>
      <c r="BE1" s="15" t="s">
        <v>2886</v>
      </c>
      <c r="BF1" s="15" t="s">
        <v>2887</v>
      </c>
      <c r="BG1" s="15" t="s">
        <v>2888</v>
      </c>
      <c r="BH1" s="15" t="s">
        <v>2889</v>
      </c>
    </row>
    <row r="2" spans="1:60" x14ac:dyDescent="0.2">
      <c r="A2" s="2" t="s">
        <v>595</v>
      </c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/>
      <c r="AA2" s="363"/>
      <c r="AB2" s="363">
        <v>405463417.11745971</v>
      </c>
      <c r="AC2" s="363">
        <v>487602457.74641621</v>
      </c>
      <c r="AD2" s="363">
        <v>596423607.1147151</v>
      </c>
      <c r="AE2" s="363">
        <v>695304363.03110051</v>
      </c>
      <c r="AF2" s="363">
        <v>764887117.19448602</v>
      </c>
      <c r="AG2" s="363">
        <v>872138730.75458658</v>
      </c>
      <c r="AH2" s="363">
        <v>958463200.20540226</v>
      </c>
      <c r="AI2" s="363">
        <v>1082979707.6556647</v>
      </c>
      <c r="AJ2" s="363">
        <v>1245688253.1053855</v>
      </c>
      <c r="AK2" s="363">
        <v>1320474860.3351955</v>
      </c>
      <c r="AL2" s="363">
        <v>1379960893.8547485</v>
      </c>
      <c r="AM2" s="363">
        <v>1531944134.0782123</v>
      </c>
      <c r="AN2" s="363">
        <v>1665100558.6592178</v>
      </c>
      <c r="AO2" s="363">
        <v>1722798882.6815641</v>
      </c>
      <c r="AP2" s="363">
        <v>1873452513.9664805</v>
      </c>
      <c r="AQ2" s="363">
        <v>1920111731.8435755</v>
      </c>
      <c r="AR2" s="363">
        <v>1941340782.122905</v>
      </c>
      <c r="AS2" s="363">
        <v>2021229050.2793295</v>
      </c>
      <c r="AT2" s="363">
        <v>2228491620.111732</v>
      </c>
      <c r="AU2" s="363">
        <v>2330726256.9832401</v>
      </c>
      <c r="AV2" s="363">
        <v>2424581005.5865922</v>
      </c>
      <c r="AW2" s="363">
        <v>2615083798.8826814</v>
      </c>
      <c r="AX2" s="363">
        <v>2745251396.6480446</v>
      </c>
      <c r="AY2" s="363">
        <v>2498882681.5642457</v>
      </c>
      <c r="AZ2" s="363">
        <v>2390502793.2960892</v>
      </c>
      <c r="BA2" s="363">
        <v>2549720670.3910613</v>
      </c>
      <c r="BB2" s="363">
        <v>2534636871.5083799</v>
      </c>
      <c r="BC2" s="363">
        <v>2581564245.8100557</v>
      </c>
      <c r="BD2" s="363">
        <v>2649720670.3910613</v>
      </c>
      <c r="BE2" s="363">
        <v>2691620111.7318435</v>
      </c>
      <c r="BF2" s="363">
        <v>2646927374.3016758</v>
      </c>
      <c r="BG2" s="363">
        <v>2700558659.2178769</v>
      </c>
      <c r="BH2" s="363"/>
    </row>
    <row r="3" spans="1:60" x14ac:dyDescent="0.2">
      <c r="A3" s="2" t="s">
        <v>436</v>
      </c>
      <c r="B3" s="363">
        <v>537777811.11111116</v>
      </c>
      <c r="C3" s="363">
        <v>548888895.55555558</v>
      </c>
      <c r="D3" s="363">
        <v>546666677.77777779</v>
      </c>
      <c r="E3" s="363">
        <v>751111191.11111116</v>
      </c>
      <c r="F3" s="363">
        <v>800000044.44444442</v>
      </c>
      <c r="G3" s="363">
        <v>1006666637.7777778</v>
      </c>
      <c r="H3" s="363">
        <v>1399999966.6666667</v>
      </c>
      <c r="I3" s="363">
        <v>1673333417.7777777</v>
      </c>
      <c r="J3" s="363">
        <v>1373333366.6666667</v>
      </c>
      <c r="K3" s="363">
        <v>1408888922.2222223</v>
      </c>
      <c r="L3" s="363">
        <v>1748886595.5555556</v>
      </c>
      <c r="M3" s="363">
        <v>1831108971.1111112</v>
      </c>
      <c r="N3" s="363">
        <v>1595555475.5555556</v>
      </c>
      <c r="O3" s="363">
        <v>1733333264.4444444</v>
      </c>
      <c r="P3" s="363">
        <v>2155555497.7777777</v>
      </c>
      <c r="Q3" s="363">
        <v>2366666615.5555553</v>
      </c>
      <c r="R3" s="363">
        <v>2555555566.6666665</v>
      </c>
      <c r="S3" s="363">
        <v>2953333417.7777777</v>
      </c>
      <c r="T3" s="363">
        <v>3300000108.8888888</v>
      </c>
      <c r="U3" s="363">
        <v>3697940409.6109838</v>
      </c>
      <c r="V3" s="363">
        <v>3641723321.9954648</v>
      </c>
      <c r="W3" s="363">
        <v>3478787909.090909</v>
      </c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363">
        <v>4055176933.3690462</v>
      </c>
      <c r="AS3" s="363">
        <v>4515563413.8256369</v>
      </c>
      <c r="AT3" s="363">
        <v>5226775163.3020468</v>
      </c>
      <c r="AU3" s="363">
        <v>6209140044.0051861</v>
      </c>
      <c r="AV3" s="363">
        <v>6971286731.7206469</v>
      </c>
      <c r="AW3" s="363">
        <v>9747886104.5325127</v>
      </c>
      <c r="AX3" s="363">
        <v>10109218067.790415</v>
      </c>
      <c r="AY3" s="363">
        <v>12439087076.766651</v>
      </c>
      <c r="AZ3" s="363">
        <v>15856574731.44105</v>
      </c>
      <c r="BA3" s="363">
        <v>17804280538.110241</v>
      </c>
      <c r="BB3" s="363">
        <v>20001615788.671909</v>
      </c>
      <c r="BC3" s="363">
        <v>20561054090.399456</v>
      </c>
      <c r="BD3" s="363">
        <v>20484873230.211075</v>
      </c>
      <c r="BE3" s="363">
        <v>19907111418.993832</v>
      </c>
      <c r="BF3" s="363">
        <v>19362642266.648396</v>
      </c>
      <c r="BG3" s="363">
        <v>20191764940.160225</v>
      </c>
      <c r="BH3" s="363">
        <v>19362969582.364349</v>
      </c>
    </row>
    <row r="4" spans="1:60" x14ac:dyDescent="0.2">
      <c r="A4" s="2" t="s">
        <v>446</v>
      </c>
      <c r="B4" s="363"/>
      <c r="C4" s="363"/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>
        <v>5930503400.8322754</v>
      </c>
      <c r="W4" s="363">
        <v>5550483035.9081497</v>
      </c>
      <c r="X4" s="363">
        <v>5550483035.9081497</v>
      </c>
      <c r="Y4" s="363">
        <v>5784341596.3633938</v>
      </c>
      <c r="Z4" s="363">
        <v>6131475065.2383194</v>
      </c>
      <c r="AA4" s="363">
        <v>7553560459.1042786</v>
      </c>
      <c r="AB4" s="363">
        <v>7072063345.4478607</v>
      </c>
      <c r="AC4" s="363">
        <v>8083872012.4732618</v>
      </c>
      <c r="AD4" s="363">
        <v>8769250549.7359638</v>
      </c>
      <c r="AE4" s="363">
        <v>10201099039.565508</v>
      </c>
      <c r="AF4" s="363">
        <v>11228764963.161764</v>
      </c>
      <c r="AG4" s="363">
        <v>10603784541.19696</v>
      </c>
      <c r="AH4" s="363">
        <v>8307810973.588479</v>
      </c>
      <c r="AI4" s="363">
        <v>5768720421.6136732</v>
      </c>
      <c r="AJ4" s="363">
        <v>4438321017.3906784</v>
      </c>
      <c r="AK4" s="363">
        <v>5538749259.9471397</v>
      </c>
      <c r="AL4" s="363">
        <v>7526446605.5171165</v>
      </c>
      <c r="AM4" s="363">
        <v>7648377412.8327723</v>
      </c>
      <c r="AN4" s="363">
        <v>6506229607.2943239</v>
      </c>
      <c r="AO4" s="363">
        <v>6152922942.9803152</v>
      </c>
      <c r="AP4" s="363">
        <v>9129594818.6074924</v>
      </c>
      <c r="AQ4" s="363">
        <v>8936063723.2012119</v>
      </c>
      <c r="AR4" s="363">
        <v>15285594828.417973</v>
      </c>
      <c r="AS4" s="363">
        <v>17812705294.325008</v>
      </c>
      <c r="AT4" s="363">
        <v>23552052407.548832</v>
      </c>
      <c r="AU4" s="363">
        <v>36970918699.252289</v>
      </c>
      <c r="AV4" s="363">
        <v>52381006892.03801</v>
      </c>
      <c r="AW4" s="363">
        <v>65266452081.385963</v>
      </c>
      <c r="AX4" s="363">
        <v>88538611205.143311</v>
      </c>
      <c r="AY4" s="363">
        <v>70307163678.238007</v>
      </c>
      <c r="AZ4" s="363">
        <v>83799496611.200394</v>
      </c>
      <c r="BA4" s="363">
        <v>111789686464.4413</v>
      </c>
      <c r="BB4" s="363">
        <v>128052853643.10555</v>
      </c>
      <c r="BC4" s="363">
        <v>136709862831.19368</v>
      </c>
      <c r="BD4" s="363">
        <v>145712200312.50507</v>
      </c>
      <c r="BE4" s="363">
        <v>116193649124.15137</v>
      </c>
      <c r="BF4" s="363">
        <v>101123851090.45537</v>
      </c>
      <c r="BG4" s="363">
        <v>122123822333.5905</v>
      </c>
      <c r="BH4" s="363">
        <v>105750987618.62991</v>
      </c>
    </row>
    <row r="5" spans="1:60" x14ac:dyDescent="0.2">
      <c r="A5" s="2" t="s">
        <v>535</v>
      </c>
      <c r="B5" s="363"/>
      <c r="C5" s="363"/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/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>
        <v>1857338011.854882</v>
      </c>
      <c r="AA5" s="363">
        <v>1897050133.4201543</v>
      </c>
      <c r="AB5" s="363">
        <v>2097326250</v>
      </c>
      <c r="AC5" s="363">
        <v>2080796249.9999998</v>
      </c>
      <c r="AD5" s="363">
        <v>2051236249.9999998</v>
      </c>
      <c r="AE5" s="363">
        <v>2253090000</v>
      </c>
      <c r="AF5" s="363">
        <v>2028553750</v>
      </c>
      <c r="AG5" s="363">
        <v>1099559027.7777777</v>
      </c>
      <c r="AH5" s="363">
        <v>652174990.83730388</v>
      </c>
      <c r="AI5" s="363">
        <v>1185315468.4629517</v>
      </c>
      <c r="AJ5" s="363">
        <v>1880951520.3971961</v>
      </c>
      <c r="AK5" s="363">
        <v>2392764853.4210739</v>
      </c>
      <c r="AL5" s="363">
        <v>3199642579.9697413</v>
      </c>
      <c r="AM5" s="363">
        <v>2258515610.0886164</v>
      </c>
      <c r="AN5" s="363">
        <v>2545967253.2415981</v>
      </c>
      <c r="AO5" s="363">
        <v>3212119044.1708908</v>
      </c>
      <c r="AP5" s="363">
        <v>3480355188.6006331</v>
      </c>
      <c r="AQ5" s="363">
        <v>3922099470.9731321</v>
      </c>
      <c r="AR5" s="363">
        <v>4348070165.192606</v>
      </c>
      <c r="AS5" s="363">
        <v>5611492282.8658171</v>
      </c>
      <c r="AT5" s="363">
        <v>7184681398.5697956</v>
      </c>
      <c r="AU5" s="363">
        <v>8052075642.1078129</v>
      </c>
      <c r="AV5" s="363">
        <v>8896073938.3140659</v>
      </c>
      <c r="AW5" s="363">
        <v>10677321490.380735</v>
      </c>
      <c r="AX5" s="363">
        <v>12881353984.642635</v>
      </c>
      <c r="AY5" s="363">
        <v>12044223457.828699</v>
      </c>
      <c r="AZ5" s="363">
        <v>11926962834.964458</v>
      </c>
      <c r="BA5" s="363">
        <v>12890867535.556767</v>
      </c>
      <c r="BB5" s="363">
        <v>12319784701.33457</v>
      </c>
      <c r="BC5" s="363">
        <v>12776277648.915903</v>
      </c>
      <c r="BD5" s="363">
        <v>13228244336.324125</v>
      </c>
      <c r="BE5" s="363">
        <v>11386927679.087461</v>
      </c>
      <c r="BF5" s="363">
        <v>11861353752.067207</v>
      </c>
      <c r="BG5" s="363">
        <v>13025064966.578421</v>
      </c>
      <c r="BH5" s="363">
        <v>15102500898.237972</v>
      </c>
    </row>
    <row r="6" spans="1:60" x14ac:dyDescent="0.2">
      <c r="A6" s="2" t="s">
        <v>1099</v>
      </c>
      <c r="B6" s="363"/>
      <c r="C6" s="363"/>
      <c r="D6" s="363"/>
      <c r="E6" s="363"/>
      <c r="F6" s="363"/>
      <c r="G6" s="363"/>
      <c r="H6" s="363"/>
      <c r="I6" s="363"/>
      <c r="J6" s="363"/>
      <c r="K6" s="363"/>
      <c r="L6" s="363">
        <v>78619206.08509627</v>
      </c>
      <c r="M6" s="363">
        <v>89409820.359281436</v>
      </c>
      <c r="N6" s="363">
        <v>113408231.94408491</v>
      </c>
      <c r="O6" s="363">
        <v>150820102.79840088</v>
      </c>
      <c r="P6" s="363">
        <v>186558696.27920392</v>
      </c>
      <c r="Q6" s="363">
        <v>220127246.37681162</v>
      </c>
      <c r="R6" s="363">
        <v>227281024.6207411</v>
      </c>
      <c r="S6" s="363">
        <v>254020153.34063527</v>
      </c>
      <c r="T6" s="363">
        <v>308008897.56944448</v>
      </c>
      <c r="U6" s="363">
        <v>411578334.15964299</v>
      </c>
      <c r="V6" s="363">
        <v>446416105.82501739</v>
      </c>
      <c r="W6" s="363">
        <v>388958731.30293751</v>
      </c>
      <c r="X6" s="363">
        <v>375895956.38346207</v>
      </c>
      <c r="Y6" s="363">
        <v>327861832.94663572</v>
      </c>
      <c r="Z6" s="363">
        <v>330070689.29828197</v>
      </c>
      <c r="AA6" s="363">
        <v>346737964.77495104</v>
      </c>
      <c r="AB6" s="363">
        <v>482000594.03587979</v>
      </c>
      <c r="AC6" s="363">
        <v>611316399.40708804</v>
      </c>
      <c r="AD6" s="363">
        <v>721425939.15154982</v>
      </c>
      <c r="AE6" s="363">
        <v>795449332.39634585</v>
      </c>
      <c r="AF6" s="363">
        <v>1029048481.8805093</v>
      </c>
      <c r="AG6" s="363">
        <v>1106928582.8662927</v>
      </c>
      <c r="AH6" s="363">
        <v>1210013651.8771331</v>
      </c>
      <c r="AI6" s="363">
        <v>1007025755.0006536</v>
      </c>
      <c r="AJ6" s="363">
        <v>1017549124.332381</v>
      </c>
      <c r="AK6" s="363">
        <v>1178738991.1929545</v>
      </c>
      <c r="AL6" s="363">
        <v>1223945356.6268225</v>
      </c>
      <c r="AM6" s="363">
        <v>1180597272.7272727</v>
      </c>
      <c r="AN6" s="363">
        <v>1211932397.8171289</v>
      </c>
      <c r="AO6" s="363">
        <v>1239876305.1353083</v>
      </c>
      <c r="AP6" s="363">
        <v>1434429703.335176</v>
      </c>
      <c r="AQ6" s="363">
        <v>1496912751.6778524</v>
      </c>
      <c r="AR6" s="363">
        <v>1733116883.1168828</v>
      </c>
      <c r="AS6" s="363">
        <v>2398645598.1941309</v>
      </c>
      <c r="AT6" s="363">
        <v>2935659299.7268438</v>
      </c>
      <c r="AU6" s="363">
        <v>3255789080.9600797</v>
      </c>
      <c r="AV6" s="363">
        <v>3543256805.9214654</v>
      </c>
      <c r="AW6" s="363">
        <v>4016972351.4919243</v>
      </c>
      <c r="AX6" s="363">
        <v>4007353156.5841513</v>
      </c>
      <c r="AY6" s="363">
        <v>3660530702.9730482</v>
      </c>
      <c r="AZ6" s="363">
        <v>3355695364.2384105</v>
      </c>
      <c r="BA6" s="363">
        <v>3442062830.1362238</v>
      </c>
      <c r="BB6" s="363">
        <v>3164615186.9459076</v>
      </c>
      <c r="BC6" s="363">
        <v>3281585236.3250132</v>
      </c>
      <c r="BD6" s="363">
        <v>3350736367.2548757</v>
      </c>
      <c r="BE6" s="363">
        <v>2811489408.8943105</v>
      </c>
      <c r="BF6" s="363">
        <v>2877311946.9026546</v>
      </c>
      <c r="BG6" s="363">
        <v>3013387423.9350915</v>
      </c>
      <c r="BH6" s="363">
        <v>3236543909.3484416</v>
      </c>
    </row>
    <row r="7" spans="1:60" x14ac:dyDescent="0.2">
      <c r="A7" s="2" t="s">
        <v>1100</v>
      </c>
      <c r="B7" s="363"/>
      <c r="C7" s="363"/>
      <c r="D7" s="363"/>
      <c r="E7" s="363"/>
      <c r="F7" s="363"/>
      <c r="G7" s="363"/>
      <c r="H7" s="363"/>
      <c r="I7" s="363"/>
      <c r="J7" s="363">
        <v>25783474553.379421</v>
      </c>
      <c r="K7" s="363">
        <v>28323904178.55043</v>
      </c>
      <c r="L7" s="363">
        <v>31901466300.902294</v>
      </c>
      <c r="M7" s="363">
        <v>36922020165.749496</v>
      </c>
      <c r="N7" s="363">
        <v>44037818681.757607</v>
      </c>
      <c r="O7" s="363">
        <v>55739952569.471085</v>
      </c>
      <c r="P7" s="363">
        <v>105458157385.31535</v>
      </c>
      <c r="Q7" s="363">
        <v>116816052869.86592</v>
      </c>
      <c r="R7" s="363">
        <v>145153409925.66541</v>
      </c>
      <c r="S7" s="363">
        <v>167172518304.1019</v>
      </c>
      <c r="T7" s="363">
        <v>183595498971.62607</v>
      </c>
      <c r="U7" s="363">
        <v>248499691122.84079</v>
      </c>
      <c r="V7" s="363">
        <v>336972590486.05603</v>
      </c>
      <c r="W7" s="363">
        <v>347413172457.86224</v>
      </c>
      <c r="X7" s="363">
        <v>325886186037.8526</v>
      </c>
      <c r="Y7" s="363">
        <v>306140805808.35406</v>
      </c>
      <c r="Z7" s="363">
        <v>310544238979.3548</v>
      </c>
      <c r="AA7" s="363">
        <v>307396012668.2406</v>
      </c>
      <c r="AB7" s="363">
        <v>293430656655.12469</v>
      </c>
      <c r="AC7" s="363">
        <v>312834602128.54126</v>
      </c>
      <c r="AD7" s="363">
        <v>307664324720.93048</v>
      </c>
      <c r="AE7" s="363">
        <v>322628415960.82697</v>
      </c>
      <c r="AF7" s="363">
        <v>446670961697.29559</v>
      </c>
      <c r="AG7" s="363">
        <v>440404687634.22321</v>
      </c>
      <c r="AH7" s="363">
        <v>471510788825.99902</v>
      </c>
      <c r="AI7" s="363">
        <v>476989331833.63739</v>
      </c>
      <c r="AJ7" s="363">
        <v>487505088036.20319</v>
      </c>
      <c r="AK7" s="363">
        <v>523791440533.34186</v>
      </c>
      <c r="AL7" s="363">
        <v>578295690139.62085</v>
      </c>
      <c r="AM7" s="363">
        <v>613346331359.52722</v>
      </c>
      <c r="AN7" s="363">
        <v>591579002605.55469</v>
      </c>
      <c r="AO7" s="363">
        <v>643960199015.50513</v>
      </c>
      <c r="AP7" s="363">
        <v>735131486172.86328</v>
      </c>
      <c r="AQ7" s="363">
        <v>723369627609.96436</v>
      </c>
      <c r="AR7" s="363">
        <v>729106974590.00403</v>
      </c>
      <c r="AS7" s="363">
        <v>823290269190.97351</v>
      </c>
      <c r="AT7" s="363">
        <v>964319999129.73779</v>
      </c>
      <c r="AU7" s="363">
        <v>1185227002367.5823</v>
      </c>
      <c r="AV7" s="363">
        <v>1404826177655.7297</v>
      </c>
      <c r="AW7" s="363">
        <v>1638456504453.9082</v>
      </c>
      <c r="AX7" s="363">
        <v>2078956299035.2085</v>
      </c>
      <c r="AY7" s="363">
        <v>1796484471978.1538</v>
      </c>
      <c r="AZ7" s="363">
        <v>2110267956841.9067</v>
      </c>
      <c r="BA7" s="363">
        <v>2502201781996.0757</v>
      </c>
      <c r="BB7" s="363">
        <v>2787510179585.8145</v>
      </c>
      <c r="BC7" s="363">
        <v>2867811095547.3628</v>
      </c>
      <c r="BD7" s="363">
        <v>2908896274932.4624</v>
      </c>
      <c r="BE7" s="363">
        <v>2557895226891.439</v>
      </c>
      <c r="BF7" s="363">
        <v>2510521024647.2544</v>
      </c>
      <c r="BG7" s="363">
        <v>2586506133266.5737</v>
      </c>
      <c r="BH7" s="363">
        <v>2774314967156.4312</v>
      </c>
    </row>
    <row r="8" spans="1:60" x14ac:dyDescent="0.2">
      <c r="A8" s="2" t="s">
        <v>488</v>
      </c>
      <c r="B8" s="363"/>
      <c r="C8" s="363"/>
      <c r="D8" s="363"/>
      <c r="E8" s="363"/>
      <c r="F8" s="363"/>
      <c r="G8" s="363"/>
      <c r="H8" s="363"/>
      <c r="I8" s="363"/>
      <c r="J8" s="363"/>
      <c r="K8" s="363"/>
      <c r="L8" s="363"/>
      <c r="M8" s="363"/>
      <c r="N8" s="363"/>
      <c r="O8" s="363"/>
      <c r="P8" s="363"/>
      <c r="Q8" s="363">
        <v>14720672506.500393</v>
      </c>
      <c r="R8" s="363">
        <v>19213022691.052593</v>
      </c>
      <c r="S8" s="363">
        <v>24871775164.604309</v>
      </c>
      <c r="T8" s="363">
        <v>23775831783.426323</v>
      </c>
      <c r="U8" s="363">
        <v>31225463217.758213</v>
      </c>
      <c r="V8" s="363">
        <v>43598748449.047852</v>
      </c>
      <c r="W8" s="363">
        <v>49333424135.113052</v>
      </c>
      <c r="X8" s="363">
        <v>46622718605.284668</v>
      </c>
      <c r="Y8" s="363">
        <v>42803323345.137566</v>
      </c>
      <c r="Z8" s="363">
        <v>41807954235.903023</v>
      </c>
      <c r="AA8" s="363">
        <v>40603650231.54454</v>
      </c>
      <c r="AB8" s="363">
        <v>33943612094.797058</v>
      </c>
      <c r="AC8" s="363">
        <v>36384908744.211388</v>
      </c>
      <c r="AD8" s="363">
        <v>36275674203.214386</v>
      </c>
      <c r="AE8" s="363">
        <v>41464995913.919914</v>
      </c>
      <c r="AF8" s="363">
        <v>50701443748.29747</v>
      </c>
      <c r="AG8" s="363">
        <v>51552165622.446205</v>
      </c>
      <c r="AH8" s="363">
        <v>54239171887.769005</v>
      </c>
      <c r="AI8" s="363">
        <v>55625170253.336967</v>
      </c>
      <c r="AJ8" s="363">
        <v>59305093979.84201</v>
      </c>
      <c r="AK8" s="363">
        <v>65743666575.864891</v>
      </c>
      <c r="AL8" s="363">
        <v>73571233996.186325</v>
      </c>
      <c r="AM8" s="363">
        <v>78839008444.565521</v>
      </c>
      <c r="AN8" s="363">
        <v>75674336283.185837</v>
      </c>
      <c r="AO8" s="363">
        <v>84445473110.959839</v>
      </c>
      <c r="AP8" s="363">
        <v>104337372362.15112</v>
      </c>
      <c r="AQ8" s="363">
        <v>103311640571.81757</v>
      </c>
      <c r="AR8" s="363">
        <v>109816201497.61743</v>
      </c>
      <c r="AS8" s="363">
        <v>124346358066.71205</v>
      </c>
      <c r="AT8" s="363">
        <v>147824370319.94556</v>
      </c>
      <c r="AU8" s="363">
        <v>180617467954.22955</v>
      </c>
      <c r="AV8" s="363">
        <v>222116541865.21445</v>
      </c>
      <c r="AW8" s="363">
        <v>257916133424.09802</v>
      </c>
      <c r="AX8" s="363">
        <v>315474615738.59772</v>
      </c>
      <c r="AY8" s="363">
        <v>253547358747.4473</v>
      </c>
      <c r="AZ8" s="363">
        <v>289787338325.39142</v>
      </c>
      <c r="BA8" s="363">
        <v>350666031313.81891</v>
      </c>
      <c r="BB8" s="363">
        <v>374590605854.32269</v>
      </c>
      <c r="BC8" s="363">
        <v>390107556160.6535</v>
      </c>
      <c r="BD8" s="363">
        <v>403137100068.07349</v>
      </c>
      <c r="BE8" s="363">
        <v>358135057862.49152</v>
      </c>
      <c r="BF8" s="363">
        <v>357045064669.84344</v>
      </c>
      <c r="BG8" s="363">
        <v>377701060177.4704</v>
      </c>
      <c r="BH8" s="363">
        <v>414178942592.47931</v>
      </c>
    </row>
    <row r="9" spans="1:60" x14ac:dyDescent="0.2">
      <c r="A9" s="2" t="s">
        <v>427</v>
      </c>
      <c r="B9" s="363"/>
      <c r="C9" s="363"/>
      <c r="D9" s="363">
        <v>24450604877.608116</v>
      </c>
      <c r="E9" s="363">
        <v>18272123664.471519</v>
      </c>
      <c r="F9" s="363">
        <v>25605249381.759708</v>
      </c>
      <c r="G9" s="363">
        <v>28344705966.638908</v>
      </c>
      <c r="H9" s="363">
        <v>28630474727.90226</v>
      </c>
      <c r="I9" s="363">
        <v>24256667553.25692</v>
      </c>
      <c r="J9" s="363">
        <v>26436857247.498184</v>
      </c>
      <c r="K9" s="363">
        <v>31256284543.615479</v>
      </c>
      <c r="L9" s="363">
        <v>31584210365.544651</v>
      </c>
      <c r="M9" s="363">
        <v>33293199095.488117</v>
      </c>
      <c r="N9" s="363">
        <v>34733000536.286209</v>
      </c>
      <c r="O9" s="363">
        <v>52544000116.903732</v>
      </c>
      <c r="P9" s="363">
        <v>72436777342.455414</v>
      </c>
      <c r="Q9" s="363">
        <v>52438647921.9226</v>
      </c>
      <c r="R9" s="363">
        <v>51169499890.772217</v>
      </c>
      <c r="S9" s="363">
        <v>56781000100.944824</v>
      </c>
      <c r="T9" s="363">
        <v>58082870156.263428</v>
      </c>
      <c r="U9" s="363">
        <v>69252328953.37886</v>
      </c>
      <c r="V9" s="363">
        <v>76961923741.947845</v>
      </c>
      <c r="W9" s="363">
        <v>78676842366.421326</v>
      </c>
      <c r="X9" s="363">
        <v>84307486836.72403</v>
      </c>
      <c r="Y9" s="363">
        <v>103979106777.91103</v>
      </c>
      <c r="Z9" s="363">
        <v>79092001998.032043</v>
      </c>
      <c r="AA9" s="363">
        <v>88416668900.259583</v>
      </c>
      <c r="AB9" s="363">
        <v>110934442762.69356</v>
      </c>
      <c r="AC9" s="363">
        <v>111106191358.19745</v>
      </c>
      <c r="AD9" s="363">
        <v>126206817196.09116</v>
      </c>
      <c r="AE9" s="363">
        <v>76636898036.471191</v>
      </c>
      <c r="AF9" s="363">
        <v>141352368714.69131</v>
      </c>
      <c r="AG9" s="363">
        <v>189719984268.48453</v>
      </c>
      <c r="AH9" s="363">
        <v>228788617201.69592</v>
      </c>
      <c r="AI9" s="363">
        <v>236741715015.01501</v>
      </c>
      <c r="AJ9" s="363">
        <v>257440000000</v>
      </c>
      <c r="AK9" s="363">
        <v>258031750000</v>
      </c>
      <c r="AL9" s="363">
        <v>272149750000</v>
      </c>
      <c r="AM9" s="363">
        <v>292859000000</v>
      </c>
      <c r="AN9" s="363">
        <v>298948250000</v>
      </c>
      <c r="AO9" s="363">
        <v>283523000000</v>
      </c>
      <c r="AP9" s="363">
        <v>284203750000</v>
      </c>
      <c r="AQ9" s="363">
        <v>268696750000</v>
      </c>
      <c r="AR9" s="363">
        <v>97724004251.860199</v>
      </c>
      <c r="AS9" s="363">
        <v>127586973492.17664</v>
      </c>
      <c r="AT9" s="363">
        <v>164657930452.78662</v>
      </c>
      <c r="AU9" s="363">
        <v>198737095012.28165</v>
      </c>
      <c r="AV9" s="363">
        <v>232557260817.30771</v>
      </c>
      <c r="AW9" s="363">
        <v>287530508430.56799</v>
      </c>
      <c r="AX9" s="363">
        <v>361558037110.41925</v>
      </c>
      <c r="AY9" s="363">
        <v>332976484577.6189</v>
      </c>
      <c r="AZ9" s="363">
        <v>423627422092.48962</v>
      </c>
      <c r="BA9" s="363">
        <v>530163281574.65753</v>
      </c>
      <c r="BB9" s="363">
        <v>545982375701.12799</v>
      </c>
      <c r="BC9" s="363">
        <v>552025140252.24634</v>
      </c>
      <c r="BD9" s="363">
        <v>526319673731.63831</v>
      </c>
      <c r="BE9" s="363">
        <v>594749285413.2124</v>
      </c>
      <c r="BF9" s="363">
        <v>557531376217.96692</v>
      </c>
      <c r="BG9" s="363">
        <v>642695864756.3501</v>
      </c>
      <c r="BH9" s="363">
        <v>519871519807.79498</v>
      </c>
    </row>
    <row r="10" spans="1:60" x14ac:dyDescent="0.2">
      <c r="A10" s="2" t="s">
        <v>534</v>
      </c>
      <c r="B10" s="363"/>
      <c r="C10" s="363"/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/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>
        <v>2256838858.4271402</v>
      </c>
      <c r="AG10" s="363">
        <v>2068526521.9029896</v>
      </c>
      <c r="AH10" s="363">
        <v>1272577456.127115</v>
      </c>
      <c r="AI10" s="363">
        <v>1201313201.0127153</v>
      </c>
      <c r="AJ10" s="363">
        <v>1315158670.2828529</v>
      </c>
      <c r="AK10" s="363">
        <v>1468317350.0684099</v>
      </c>
      <c r="AL10" s="363">
        <v>1596968913.2789712</v>
      </c>
      <c r="AM10" s="363">
        <v>1639492424.3647203</v>
      </c>
      <c r="AN10" s="363">
        <v>1893726437.2646184</v>
      </c>
      <c r="AO10" s="363">
        <v>1845482181.4480083</v>
      </c>
      <c r="AP10" s="363">
        <v>1911563665.3900604</v>
      </c>
      <c r="AQ10" s="363">
        <v>2118467913.3787341</v>
      </c>
      <c r="AR10" s="363">
        <v>2376335048.3997555</v>
      </c>
      <c r="AS10" s="363">
        <v>2807061008.6908445</v>
      </c>
      <c r="AT10" s="363">
        <v>3576615240.4161587</v>
      </c>
      <c r="AU10" s="363">
        <v>4900469950.0903349</v>
      </c>
      <c r="AV10" s="363">
        <v>6384451606.1420965</v>
      </c>
      <c r="AW10" s="363">
        <v>9206301700.3961945</v>
      </c>
      <c r="AX10" s="363">
        <v>11662040713.875309</v>
      </c>
      <c r="AY10" s="363">
        <v>8647936747.9870396</v>
      </c>
      <c r="AZ10" s="363">
        <v>9260284937.7978153</v>
      </c>
      <c r="BA10" s="363">
        <v>10142111334.496105</v>
      </c>
      <c r="BB10" s="363">
        <v>10619320048.585737</v>
      </c>
      <c r="BC10" s="363">
        <v>11121465767.406683</v>
      </c>
      <c r="BD10" s="363">
        <v>11609512939.75425</v>
      </c>
      <c r="BE10" s="363">
        <v>10553337672.987202</v>
      </c>
      <c r="BF10" s="363">
        <v>10546135160.030987</v>
      </c>
      <c r="BG10" s="363">
        <v>11527458565.733419</v>
      </c>
      <c r="BH10" s="363">
        <v>12433089919.04594</v>
      </c>
    </row>
    <row r="11" spans="1:60" x14ac:dyDescent="0.2">
      <c r="A11" s="2" t="s">
        <v>1101</v>
      </c>
      <c r="B11" s="363"/>
      <c r="C11" s="363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>
        <v>514000000</v>
      </c>
      <c r="AS11" s="363">
        <v>527000000</v>
      </c>
      <c r="AT11" s="363">
        <v>512000000</v>
      </c>
      <c r="AU11" s="363">
        <v>502999999.99999994</v>
      </c>
      <c r="AV11" s="363">
        <v>495999999.99999994</v>
      </c>
      <c r="AW11" s="363">
        <v>520000000</v>
      </c>
      <c r="AX11" s="363">
        <v>563000000</v>
      </c>
      <c r="AY11" s="363">
        <v>678000000</v>
      </c>
      <c r="AZ11" s="363">
        <v>576000000</v>
      </c>
      <c r="BA11" s="363">
        <v>574000000</v>
      </c>
      <c r="BB11" s="363">
        <v>644000000</v>
      </c>
      <c r="BC11" s="363">
        <v>641000000</v>
      </c>
      <c r="BD11" s="363">
        <v>642000000</v>
      </c>
      <c r="BE11" s="363">
        <v>660999999.99999988</v>
      </c>
      <c r="BF11" s="363">
        <v>652000000</v>
      </c>
      <c r="BG11" s="363">
        <v>602000000</v>
      </c>
      <c r="BH11" s="363">
        <v>636000000</v>
      </c>
    </row>
    <row r="12" spans="1:60" x14ac:dyDescent="0.2">
      <c r="A12" s="2" t="s">
        <v>597</v>
      </c>
      <c r="B12" s="363"/>
      <c r="C12" s="363"/>
      <c r="D12" s="363"/>
      <c r="E12" s="363"/>
      <c r="F12" s="363"/>
      <c r="G12" s="363"/>
      <c r="H12" s="363"/>
      <c r="I12" s="363"/>
      <c r="J12" s="363"/>
      <c r="K12" s="363"/>
      <c r="L12" s="363"/>
      <c r="M12" s="363"/>
      <c r="N12" s="363"/>
      <c r="O12" s="363"/>
      <c r="P12" s="363"/>
      <c r="Q12" s="363"/>
      <c r="R12" s="363"/>
      <c r="S12" s="363">
        <v>77496753.703703701</v>
      </c>
      <c r="T12" s="363">
        <v>87879341.481481478</v>
      </c>
      <c r="U12" s="363">
        <v>109079978.88888888</v>
      </c>
      <c r="V12" s="363">
        <v>131431026.66666666</v>
      </c>
      <c r="W12" s="363">
        <v>147841734.44444445</v>
      </c>
      <c r="X12" s="363">
        <v>164369278.88888887</v>
      </c>
      <c r="Y12" s="363">
        <v>182144092.96296296</v>
      </c>
      <c r="Z12" s="363">
        <v>208372846.29629627</v>
      </c>
      <c r="AA12" s="363">
        <v>240923924.81481481</v>
      </c>
      <c r="AB12" s="363">
        <v>290440140.74074072</v>
      </c>
      <c r="AC12" s="363">
        <v>337174861.85185182</v>
      </c>
      <c r="AD12" s="363">
        <v>398637727.77777773</v>
      </c>
      <c r="AE12" s="363">
        <v>438794788.51851851</v>
      </c>
      <c r="AF12" s="363">
        <v>459469058.88888884</v>
      </c>
      <c r="AG12" s="363">
        <v>481706333.33333331</v>
      </c>
      <c r="AH12" s="363">
        <v>499281148.14814812</v>
      </c>
      <c r="AI12" s="363">
        <v>535172777.77777773</v>
      </c>
      <c r="AJ12" s="363">
        <v>589429592.5925926</v>
      </c>
      <c r="AK12" s="363">
        <v>577280740.74074066</v>
      </c>
      <c r="AL12" s="363">
        <v>633730629.62962961</v>
      </c>
      <c r="AM12" s="363">
        <v>680617111.11111104</v>
      </c>
      <c r="AN12" s="363">
        <v>727860592.5925926</v>
      </c>
      <c r="AO12" s="363">
        <v>766198925.92592573</v>
      </c>
      <c r="AP12" s="363">
        <v>830158777.77777767</v>
      </c>
      <c r="AQ12" s="363">
        <v>800740259.25925922</v>
      </c>
      <c r="AR12" s="363">
        <v>814615333.33333325</v>
      </c>
      <c r="AS12" s="363">
        <v>855643111.11111104</v>
      </c>
      <c r="AT12" s="363">
        <v>919577148.14814806</v>
      </c>
      <c r="AU12" s="363">
        <v>1022191296.296296</v>
      </c>
      <c r="AV12" s="363">
        <v>1157005444.4444444</v>
      </c>
      <c r="AW12" s="363">
        <v>1311401333.3333335</v>
      </c>
      <c r="AX12" s="363">
        <v>1368431037.0370371</v>
      </c>
      <c r="AY12" s="363">
        <v>1224252999.9999998</v>
      </c>
      <c r="AZ12" s="363">
        <v>1148700000</v>
      </c>
      <c r="BA12" s="363">
        <v>1137637037.0370369</v>
      </c>
      <c r="BB12" s="363">
        <v>1199948148.1481483</v>
      </c>
      <c r="BC12" s="363">
        <v>1181448148.1481481</v>
      </c>
      <c r="BD12" s="363">
        <v>1249733333.3333333</v>
      </c>
      <c r="BE12" s="363">
        <v>1336692592.5925927</v>
      </c>
      <c r="BF12" s="363">
        <v>1436585185.1851852</v>
      </c>
      <c r="BG12" s="363">
        <v>1467977777.7777777</v>
      </c>
      <c r="BH12" s="363">
        <v>1610574074.074074</v>
      </c>
    </row>
    <row r="13" spans="1:60" x14ac:dyDescent="0.2">
      <c r="A13" s="2" t="s">
        <v>450</v>
      </c>
      <c r="B13" s="363">
        <v>18577668271.922947</v>
      </c>
      <c r="C13" s="363">
        <v>19652816664.800091</v>
      </c>
      <c r="D13" s="363">
        <v>19892485160.712284</v>
      </c>
      <c r="E13" s="363">
        <v>21507447642.513157</v>
      </c>
      <c r="F13" s="363">
        <v>23764139321.312576</v>
      </c>
      <c r="G13" s="363">
        <v>25936835031.918468</v>
      </c>
      <c r="H13" s="363">
        <v>27268451114.346512</v>
      </c>
      <c r="I13" s="363">
        <v>30397580916.116032</v>
      </c>
      <c r="J13" s="363">
        <v>32665472057.341244</v>
      </c>
      <c r="K13" s="363">
        <v>36628961809.83313</v>
      </c>
      <c r="L13" s="363">
        <v>41271138985.328705</v>
      </c>
      <c r="M13" s="363">
        <v>45149512823.384476</v>
      </c>
      <c r="N13" s="363">
        <v>51967289719.62616</v>
      </c>
      <c r="O13" s="363">
        <v>63737347853.939781</v>
      </c>
      <c r="P13" s="363">
        <v>88831245394.252029</v>
      </c>
      <c r="Q13" s="363">
        <v>97170558514.270111</v>
      </c>
      <c r="R13" s="363">
        <v>104921215177.10828</v>
      </c>
      <c r="S13" s="363">
        <v>110201881165.40491</v>
      </c>
      <c r="T13" s="363">
        <v>118338596886.98398</v>
      </c>
      <c r="U13" s="363">
        <v>134712029989.77621</v>
      </c>
      <c r="V13" s="363">
        <v>149774930362.117</v>
      </c>
      <c r="W13" s="363">
        <v>176642284918.147</v>
      </c>
      <c r="X13" s="363">
        <v>193770274743.46243</v>
      </c>
      <c r="Y13" s="363">
        <v>177030416471.68927</v>
      </c>
      <c r="Z13" s="363">
        <v>193242166274.22568</v>
      </c>
      <c r="AA13" s="363">
        <v>180234716575.89932</v>
      </c>
      <c r="AB13" s="363">
        <v>182036933407.94629</v>
      </c>
      <c r="AC13" s="363">
        <v>189060349391.21228</v>
      </c>
      <c r="AD13" s="363">
        <v>235659196740.39581</v>
      </c>
      <c r="AE13" s="363">
        <v>299267974920.60907</v>
      </c>
      <c r="AF13" s="363">
        <v>310777222008.46478</v>
      </c>
      <c r="AG13" s="363">
        <v>325310415195.03961</v>
      </c>
      <c r="AH13" s="363">
        <v>324878874105.97546</v>
      </c>
      <c r="AI13" s="363">
        <v>311544406970.20801</v>
      </c>
      <c r="AJ13" s="363">
        <v>322211691456.24353</v>
      </c>
      <c r="AK13" s="363">
        <v>367216364716.36475</v>
      </c>
      <c r="AL13" s="363">
        <v>400302731411.22913</v>
      </c>
      <c r="AM13" s="363">
        <v>434568007512.91278</v>
      </c>
      <c r="AN13" s="363">
        <v>398899138574.23865</v>
      </c>
      <c r="AO13" s="363">
        <v>388608221581.65179</v>
      </c>
      <c r="AP13" s="363">
        <v>415222633925.76776</v>
      </c>
      <c r="AQ13" s="363">
        <v>378376086723.19415</v>
      </c>
      <c r="AR13" s="363">
        <v>394648911678.52649</v>
      </c>
      <c r="AS13" s="363">
        <v>466488060570.76288</v>
      </c>
      <c r="AT13" s="363">
        <v>612490396927.01672</v>
      </c>
      <c r="AU13" s="363">
        <v>693407758231.84485</v>
      </c>
      <c r="AV13" s="363">
        <v>746054207846.66077</v>
      </c>
      <c r="AW13" s="363">
        <v>853099630996.30994</v>
      </c>
      <c r="AX13" s="363">
        <v>1053995523724.2615</v>
      </c>
      <c r="AY13" s="363">
        <v>927805183330.87903</v>
      </c>
      <c r="AZ13" s="363">
        <v>1146138465603.8052</v>
      </c>
      <c r="BA13" s="363">
        <v>1396649906339.3474</v>
      </c>
      <c r="BB13" s="363">
        <v>1546151783872.9639</v>
      </c>
      <c r="BC13" s="363">
        <v>1576184467015.4919</v>
      </c>
      <c r="BD13" s="363">
        <v>1467483705131.7361</v>
      </c>
      <c r="BE13" s="363">
        <v>1351693984524.5029</v>
      </c>
      <c r="BF13" s="363">
        <v>1208846993739.9915</v>
      </c>
      <c r="BG13" s="363">
        <v>1330135756844.4075</v>
      </c>
      <c r="BH13" s="363">
        <v>1433904348500.1162</v>
      </c>
    </row>
    <row r="14" spans="1:60" x14ac:dyDescent="0.2">
      <c r="A14" s="2" t="s">
        <v>492</v>
      </c>
      <c r="B14" s="363">
        <v>6592693841.1849499</v>
      </c>
      <c r="C14" s="363">
        <v>7311749633.3622875</v>
      </c>
      <c r="D14" s="363">
        <v>7756110210.1196642</v>
      </c>
      <c r="E14" s="363">
        <v>8374175257.7307529</v>
      </c>
      <c r="F14" s="363">
        <v>9169983885.7118511</v>
      </c>
      <c r="G14" s="363">
        <v>9994070615.8599701</v>
      </c>
      <c r="H14" s="363">
        <v>10887682273.101418</v>
      </c>
      <c r="I14" s="363">
        <v>11579431668.916473</v>
      </c>
      <c r="J14" s="363">
        <v>12440625312.868534</v>
      </c>
      <c r="K14" s="363">
        <v>13582798556.240419</v>
      </c>
      <c r="L14" s="363">
        <v>15373005768.721884</v>
      </c>
      <c r="M14" s="363">
        <v>17858485956.603149</v>
      </c>
      <c r="N14" s="363">
        <v>22059612417.4058</v>
      </c>
      <c r="O14" s="363">
        <v>29515467987.91201</v>
      </c>
      <c r="P14" s="363">
        <v>35189299985.276794</v>
      </c>
      <c r="Q14" s="363">
        <v>40059206763.056015</v>
      </c>
      <c r="R14" s="363">
        <v>42959976068.113831</v>
      </c>
      <c r="S14" s="363">
        <v>51545759220.71434</v>
      </c>
      <c r="T14" s="363">
        <v>62052258694.210182</v>
      </c>
      <c r="U14" s="363">
        <v>73937296654.657745</v>
      </c>
      <c r="V14" s="363">
        <v>82058912465.432877</v>
      </c>
      <c r="W14" s="363">
        <v>71034228097.459824</v>
      </c>
      <c r="X14" s="363">
        <v>71275287327.579254</v>
      </c>
      <c r="Y14" s="363">
        <v>72121016623.257248</v>
      </c>
      <c r="Z14" s="363">
        <v>67985345161.955849</v>
      </c>
      <c r="AA14" s="363">
        <v>69386774474.594299</v>
      </c>
      <c r="AB14" s="363">
        <v>99036165209.553864</v>
      </c>
      <c r="AC14" s="363">
        <v>124168442860.2525</v>
      </c>
      <c r="AD14" s="363">
        <v>133339397080.12927</v>
      </c>
      <c r="AE14" s="363">
        <v>133105805928.23712</v>
      </c>
      <c r="AF14" s="363">
        <v>166463386663.43942</v>
      </c>
      <c r="AG14" s="363">
        <v>173794177725.39777</v>
      </c>
      <c r="AH14" s="363">
        <v>195078126346.10568</v>
      </c>
      <c r="AI14" s="363">
        <v>190379720927.48135</v>
      </c>
      <c r="AJ14" s="363">
        <v>203535242741.83835</v>
      </c>
      <c r="AK14" s="363">
        <v>241038283062.64502</v>
      </c>
      <c r="AL14" s="363">
        <v>237250948791.26593</v>
      </c>
      <c r="AM14" s="363">
        <v>212790348404.55518</v>
      </c>
      <c r="AN14" s="363">
        <v>218259904401.95642</v>
      </c>
      <c r="AO14" s="363">
        <v>217185787342.85104</v>
      </c>
      <c r="AP14" s="363">
        <v>196799778883.36099</v>
      </c>
      <c r="AQ14" s="363">
        <v>197337879194.63089</v>
      </c>
      <c r="AR14" s="363">
        <v>213377771503.85846</v>
      </c>
      <c r="AS14" s="363">
        <v>261695778781.03836</v>
      </c>
      <c r="AT14" s="363">
        <v>300904221504.84229</v>
      </c>
      <c r="AU14" s="363">
        <v>315974418604.65112</v>
      </c>
      <c r="AV14" s="363">
        <v>335998557270.10413</v>
      </c>
      <c r="AW14" s="363">
        <v>388691445387.35284</v>
      </c>
      <c r="AX14" s="363">
        <v>430294287388.31116</v>
      </c>
      <c r="AY14" s="363">
        <v>400172297860.51678</v>
      </c>
      <c r="AZ14" s="363">
        <v>391892746544.68994</v>
      </c>
      <c r="BA14" s="363">
        <v>431120310088.8197</v>
      </c>
      <c r="BB14" s="363">
        <v>409425234155.26318</v>
      </c>
      <c r="BC14" s="363">
        <v>430068712971.86731</v>
      </c>
      <c r="BD14" s="363">
        <v>441996131736.50793</v>
      </c>
      <c r="BE14" s="363">
        <v>381817565893.57379</v>
      </c>
      <c r="BF14" s="363">
        <v>395227684138.86182</v>
      </c>
      <c r="BG14" s="363">
        <v>417282900758.04272</v>
      </c>
      <c r="BH14" s="363">
        <v>455285818035.12488</v>
      </c>
    </row>
    <row r="15" spans="1:60" x14ac:dyDescent="0.2">
      <c r="A15" s="2" t="s">
        <v>485</v>
      </c>
      <c r="B15" s="363"/>
      <c r="C15" s="363"/>
      <c r="D15" s="363"/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363"/>
      <c r="P15" s="363"/>
      <c r="Q15" s="363"/>
      <c r="R15" s="363"/>
      <c r="S15" s="363"/>
      <c r="T15" s="363"/>
      <c r="U15" s="363"/>
      <c r="V15" s="363"/>
      <c r="W15" s="363"/>
      <c r="X15" s="363"/>
      <c r="Y15" s="363"/>
      <c r="Z15" s="363"/>
      <c r="AA15" s="363"/>
      <c r="AB15" s="363"/>
      <c r="AC15" s="363"/>
      <c r="AD15" s="363"/>
      <c r="AE15" s="363"/>
      <c r="AF15" s="363">
        <v>8858006035.915659</v>
      </c>
      <c r="AG15" s="363">
        <v>8792365810.5094032</v>
      </c>
      <c r="AH15" s="363">
        <v>4991350457.5425024</v>
      </c>
      <c r="AI15" s="363">
        <v>3970953395.5154357</v>
      </c>
      <c r="AJ15" s="363">
        <v>3313939553.5417986</v>
      </c>
      <c r="AK15" s="363">
        <v>3052467522.3610435</v>
      </c>
      <c r="AL15" s="363">
        <v>3176703092.3041153</v>
      </c>
      <c r="AM15" s="363">
        <v>3962735257.2145548</v>
      </c>
      <c r="AN15" s="363">
        <v>4446370371.1502304</v>
      </c>
      <c r="AO15" s="363">
        <v>4581246713.3206606</v>
      </c>
      <c r="AP15" s="363">
        <v>5272617196.0451736</v>
      </c>
      <c r="AQ15" s="363">
        <v>5707720390.8514986</v>
      </c>
      <c r="AR15" s="363">
        <v>6235856819.5844469</v>
      </c>
      <c r="AS15" s="363">
        <v>7276013031.9690495</v>
      </c>
      <c r="AT15" s="363">
        <v>8680370408.0594292</v>
      </c>
      <c r="AU15" s="363">
        <v>13245716099.005713</v>
      </c>
      <c r="AV15" s="363">
        <v>20982986344.302666</v>
      </c>
      <c r="AW15" s="363">
        <v>33050343782.775902</v>
      </c>
      <c r="AX15" s="363">
        <v>48852482960.077896</v>
      </c>
      <c r="AY15" s="363">
        <v>44291490420.502617</v>
      </c>
      <c r="AZ15" s="363">
        <v>52902703376.105644</v>
      </c>
      <c r="BA15" s="363">
        <v>65951627200.202614</v>
      </c>
      <c r="BB15" s="363">
        <v>69683935845.213837</v>
      </c>
      <c r="BC15" s="363">
        <v>74164435946.462723</v>
      </c>
      <c r="BD15" s="363">
        <v>75244294275.149811</v>
      </c>
      <c r="BE15" s="363">
        <v>53074468085.106384</v>
      </c>
      <c r="BF15" s="363">
        <v>37867518957.197472</v>
      </c>
      <c r="BG15" s="363">
        <v>40865558912.386703</v>
      </c>
      <c r="BH15" s="363">
        <v>46939529411.764709</v>
      </c>
    </row>
    <row r="16" spans="1:60" x14ac:dyDescent="0.2">
      <c r="A16" s="2" t="s">
        <v>473</v>
      </c>
      <c r="B16" s="363">
        <v>195999990</v>
      </c>
      <c r="C16" s="363">
        <v>202999991.99999997</v>
      </c>
      <c r="D16" s="363">
        <v>213500006</v>
      </c>
      <c r="E16" s="363">
        <v>232749998.00000003</v>
      </c>
      <c r="F16" s="363">
        <v>260750008.00000003</v>
      </c>
      <c r="G16" s="363">
        <v>158994962.96296299</v>
      </c>
      <c r="H16" s="363">
        <v>165444571.42857143</v>
      </c>
      <c r="I16" s="363">
        <v>178297142.85714287</v>
      </c>
      <c r="J16" s="363">
        <v>183200000</v>
      </c>
      <c r="K16" s="363">
        <v>190205714.2857143</v>
      </c>
      <c r="L16" s="363">
        <v>242732571.42857143</v>
      </c>
      <c r="M16" s="363">
        <v>252842285.7142857</v>
      </c>
      <c r="N16" s="363">
        <v>246804571.42857143</v>
      </c>
      <c r="O16" s="363">
        <v>304339839.55214554</v>
      </c>
      <c r="P16" s="363">
        <v>345263492.06349206</v>
      </c>
      <c r="Q16" s="363">
        <v>420986666.66666663</v>
      </c>
      <c r="R16" s="363">
        <v>448412753.62318838</v>
      </c>
      <c r="S16" s="363">
        <v>547535555.55555558</v>
      </c>
      <c r="T16" s="363">
        <v>610225555.55555558</v>
      </c>
      <c r="U16" s="363">
        <v>782496666.66666663</v>
      </c>
      <c r="V16" s="363">
        <v>919726666.66666651</v>
      </c>
      <c r="W16" s="363">
        <v>969046666.66666663</v>
      </c>
      <c r="X16" s="363">
        <v>1013222222.2222222</v>
      </c>
      <c r="Y16" s="363">
        <v>1082926304.464766</v>
      </c>
      <c r="Z16" s="363">
        <v>987143931.16698694</v>
      </c>
      <c r="AA16" s="363">
        <v>1149979285.7734692</v>
      </c>
      <c r="AB16" s="363">
        <v>1201725497.065779</v>
      </c>
      <c r="AC16" s="363">
        <v>1131466494.0110068</v>
      </c>
      <c r="AD16" s="363">
        <v>1082403219.4878733</v>
      </c>
      <c r="AE16" s="363">
        <v>1113924130.4114904</v>
      </c>
      <c r="AF16" s="363">
        <v>1132101252.5181746</v>
      </c>
      <c r="AG16" s="363">
        <v>1167398478.3459036</v>
      </c>
      <c r="AH16" s="363">
        <v>1083037670.6048403</v>
      </c>
      <c r="AI16" s="363">
        <v>938632612.02635908</v>
      </c>
      <c r="AJ16" s="363">
        <v>925030590.15368283</v>
      </c>
      <c r="AK16" s="363">
        <v>1000428393.885281</v>
      </c>
      <c r="AL16" s="363">
        <v>869033856.31709325</v>
      </c>
      <c r="AM16" s="363">
        <v>972896267.91542494</v>
      </c>
      <c r="AN16" s="363">
        <v>893770806.07764149</v>
      </c>
      <c r="AO16" s="363">
        <v>808077223.36574626</v>
      </c>
      <c r="AP16" s="363">
        <v>870486065.88313675</v>
      </c>
      <c r="AQ16" s="363">
        <v>876794723.06858552</v>
      </c>
      <c r="AR16" s="363">
        <v>825394490.15911055</v>
      </c>
      <c r="AS16" s="363">
        <v>784654423.62047625</v>
      </c>
      <c r="AT16" s="363">
        <v>915257323.39609957</v>
      </c>
      <c r="AU16" s="363">
        <v>1117113045.6522195</v>
      </c>
      <c r="AV16" s="363">
        <v>1273375020.2686231</v>
      </c>
      <c r="AW16" s="363">
        <v>1356199364.8588181</v>
      </c>
      <c r="AX16" s="363">
        <v>1611835901.9062982</v>
      </c>
      <c r="AY16" s="363">
        <v>1781455092.0711389</v>
      </c>
      <c r="AZ16" s="363">
        <v>2032135246.5000358</v>
      </c>
      <c r="BA16" s="363">
        <v>2235820867.8274293</v>
      </c>
      <c r="BB16" s="363">
        <v>2333308099.462491</v>
      </c>
      <c r="BC16" s="363">
        <v>2451625332.7458434</v>
      </c>
      <c r="BD16" s="363">
        <v>2705783272.0744286</v>
      </c>
      <c r="BE16" s="363">
        <v>3104394858.1151848</v>
      </c>
      <c r="BF16" s="363">
        <v>2959640987.2994313</v>
      </c>
      <c r="BG16" s="363">
        <v>3172292379.3632946</v>
      </c>
      <c r="BH16" s="363">
        <v>3036931818.181818</v>
      </c>
    </row>
    <row r="17" spans="1:60" x14ac:dyDescent="0.2">
      <c r="A17" s="2" t="s">
        <v>477</v>
      </c>
      <c r="B17" s="363">
        <v>11658722590.990019</v>
      </c>
      <c r="C17" s="363">
        <v>12400145221.594988</v>
      </c>
      <c r="D17" s="363">
        <v>13264015675.319344</v>
      </c>
      <c r="E17" s="363">
        <v>14260017387.049244</v>
      </c>
      <c r="F17" s="363">
        <v>15960106680.673218</v>
      </c>
      <c r="G17" s="363">
        <v>17371457607.937378</v>
      </c>
      <c r="H17" s="363">
        <v>18651883472.480846</v>
      </c>
      <c r="I17" s="363">
        <v>19992040788.45929</v>
      </c>
      <c r="J17" s="363">
        <v>21376353113.474991</v>
      </c>
      <c r="K17" s="363">
        <v>23710735894.702213</v>
      </c>
      <c r="L17" s="363">
        <v>26706196127.470753</v>
      </c>
      <c r="M17" s="363">
        <v>29821661540.991695</v>
      </c>
      <c r="N17" s="363">
        <v>37209417835.212173</v>
      </c>
      <c r="O17" s="363">
        <v>47743801490.374664</v>
      </c>
      <c r="P17" s="363">
        <v>56033078189.726593</v>
      </c>
      <c r="Q17" s="363">
        <v>65678188658.549965</v>
      </c>
      <c r="R17" s="363">
        <v>71113883176.593521</v>
      </c>
      <c r="S17" s="363">
        <v>82839905346.088913</v>
      </c>
      <c r="T17" s="363">
        <v>101246525553.99002</v>
      </c>
      <c r="U17" s="363">
        <v>116315456796.918</v>
      </c>
      <c r="V17" s="363">
        <v>126829314112.29135</v>
      </c>
      <c r="W17" s="363">
        <v>104730018252.9335</v>
      </c>
      <c r="X17" s="363">
        <v>92095926628.995224</v>
      </c>
      <c r="Y17" s="363">
        <v>87184238658.777115</v>
      </c>
      <c r="Z17" s="363">
        <v>83349529879.921814</v>
      </c>
      <c r="AA17" s="363">
        <v>86268264488.07663</v>
      </c>
      <c r="AB17" s="363">
        <v>120018787159.11143</v>
      </c>
      <c r="AC17" s="363">
        <v>149394403673.68991</v>
      </c>
      <c r="AD17" s="363">
        <v>162299103565.5513</v>
      </c>
      <c r="AE17" s="363">
        <v>164221056920.55692</v>
      </c>
      <c r="AF17" s="363">
        <v>205331747706.422</v>
      </c>
      <c r="AG17" s="363">
        <v>210510999291.19904</v>
      </c>
      <c r="AH17" s="363">
        <v>234781652070.26349</v>
      </c>
      <c r="AI17" s="363">
        <v>224721795592.35074</v>
      </c>
      <c r="AJ17" s="363">
        <v>244884129973.47479</v>
      </c>
      <c r="AK17" s="363">
        <v>288025588396.27808</v>
      </c>
      <c r="AL17" s="363">
        <v>279201433224.75574</v>
      </c>
      <c r="AM17" s="363">
        <v>252708051420.83896</v>
      </c>
      <c r="AN17" s="363">
        <v>258528339631.02911</v>
      </c>
      <c r="AO17" s="363">
        <v>258158533986.78885</v>
      </c>
      <c r="AP17" s="363">
        <v>236204532891.10007</v>
      </c>
      <c r="AQ17" s="363">
        <v>236541297539.1499</v>
      </c>
      <c r="AR17" s="363">
        <v>257157820440.42914</v>
      </c>
      <c r="AS17" s="363">
        <v>317381715575.62079</v>
      </c>
      <c r="AT17" s="363">
        <v>368537000248.32379</v>
      </c>
      <c r="AU17" s="363">
        <v>385570948886.95435</v>
      </c>
      <c r="AV17" s="363">
        <v>407918078032.86914</v>
      </c>
      <c r="AW17" s="363">
        <v>470324254037.77716</v>
      </c>
      <c r="AX17" s="363">
        <v>515223524241.98041</v>
      </c>
      <c r="AY17" s="363">
        <v>481345929424.84021</v>
      </c>
      <c r="AZ17" s="363">
        <v>480951629493.03296</v>
      </c>
      <c r="BA17" s="363">
        <v>522645519183.59094</v>
      </c>
      <c r="BB17" s="363">
        <v>496181260258.30011</v>
      </c>
      <c r="BC17" s="363">
        <v>521642714407.84277</v>
      </c>
      <c r="BD17" s="363">
        <v>534678075827.36139</v>
      </c>
      <c r="BE17" s="363">
        <v>462149679343.82184</v>
      </c>
      <c r="BF17" s="363">
        <v>476056833074.33594</v>
      </c>
      <c r="BG17" s="363">
        <v>503004504395.42871</v>
      </c>
      <c r="BH17" s="363">
        <v>542761092103.46851</v>
      </c>
    </row>
    <row r="18" spans="1:60" x14ac:dyDescent="0.2">
      <c r="A18" s="2" t="s">
        <v>474</v>
      </c>
      <c r="B18" s="363">
        <v>226195579.35701004</v>
      </c>
      <c r="C18" s="363">
        <v>235668222.42998353</v>
      </c>
      <c r="D18" s="363">
        <v>236434906.7542699</v>
      </c>
      <c r="E18" s="363">
        <v>253927646.47590935</v>
      </c>
      <c r="F18" s="363">
        <v>269818988.25926268</v>
      </c>
      <c r="G18" s="363">
        <v>289908720.64862245</v>
      </c>
      <c r="H18" s="363">
        <v>302925280.7735641</v>
      </c>
      <c r="I18" s="363">
        <v>306222000.40731567</v>
      </c>
      <c r="J18" s="363">
        <v>326323097.355964</v>
      </c>
      <c r="K18" s="363">
        <v>330748211.45973665</v>
      </c>
      <c r="L18" s="363">
        <v>333627758.15466613</v>
      </c>
      <c r="M18" s="363">
        <v>335072975.21576577</v>
      </c>
      <c r="N18" s="363">
        <v>410331900.95053083</v>
      </c>
      <c r="O18" s="363">
        <v>504376035.7164008</v>
      </c>
      <c r="P18" s="363">
        <v>554654786.96510708</v>
      </c>
      <c r="Q18" s="363">
        <v>676870140.34152865</v>
      </c>
      <c r="R18" s="363">
        <v>698408244.38534343</v>
      </c>
      <c r="S18" s="363">
        <v>750049739.15223765</v>
      </c>
      <c r="T18" s="363">
        <v>928843304.78396547</v>
      </c>
      <c r="U18" s="363">
        <v>1186231265.1841657</v>
      </c>
      <c r="V18" s="363">
        <v>1405251547.2388246</v>
      </c>
      <c r="W18" s="363">
        <v>1291119965.1126204</v>
      </c>
      <c r="X18" s="363">
        <v>1267778489.0307946</v>
      </c>
      <c r="Y18" s="363">
        <v>1095348302.9186547</v>
      </c>
      <c r="Z18" s="363">
        <v>1051133927.0000894</v>
      </c>
      <c r="AA18" s="363">
        <v>1045712703.0269576</v>
      </c>
      <c r="AB18" s="363">
        <v>1336102040.7102506</v>
      </c>
      <c r="AC18" s="363">
        <v>1562412030.3483832</v>
      </c>
      <c r="AD18" s="363">
        <v>1620246187.1517098</v>
      </c>
      <c r="AE18" s="363">
        <v>1502294411.4620216</v>
      </c>
      <c r="AF18" s="363">
        <v>1959965243.7626901</v>
      </c>
      <c r="AG18" s="363">
        <v>1986437859.9034622</v>
      </c>
      <c r="AH18" s="363">
        <v>1695315305.7030787</v>
      </c>
      <c r="AI18" s="363">
        <v>2274557914.074811</v>
      </c>
      <c r="AJ18" s="363">
        <v>1598075932.3543189</v>
      </c>
      <c r="AK18" s="363">
        <v>2169627250.9337907</v>
      </c>
      <c r="AL18" s="363">
        <v>2361116587.8607941</v>
      </c>
      <c r="AM18" s="363">
        <v>2268301537.6512799</v>
      </c>
      <c r="AN18" s="363">
        <v>2455092582.3092666</v>
      </c>
      <c r="AO18" s="363">
        <v>2689787917.5071068</v>
      </c>
      <c r="AP18" s="363">
        <v>2569186642.8699942</v>
      </c>
      <c r="AQ18" s="363">
        <v>2680213931.4647183</v>
      </c>
      <c r="AR18" s="363">
        <v>3054571081.691196</v>
      </c>
      <c r="AS18" s="363">
        <v>3905366187.8701715</v>
      </c>
      <c r="AT18" s="363">
        <v>4521424807.225194</v>
      </c>
      <c r="AU18" s="363">
        <v>4803702821.080555</v>
      </c>
      <c r="AV18" s="363">
        <v>5142380779.4410334</v>
      </c>
      <c r="AW18" s="363">
        <v>5969535131.5801554</v>
      </c>
      <c r="AX18" s="363">
        <v>7132787396.6654711</v>
      </c>
      <c r="AY18" s="363">
        <v>7097198711.6102266</v>
      </c>
      <c r="AZ18" s="363">
        <v>6977040762.1914797</v>
      </c>
      <c r="BA18" s="363">
        <v>7824320326.89328</v>
      </c>
      <c r="BB18" s="363">
        <v>8152088222.1999798</v>
      </c>
      <c r="BC18" s="363">
        <v>9159958825.6398659</v>
      </c>
      <c r="BD18" s="363">
        <v>9720362615.3982944</v>
      </c>
      <c r="BE18" s="363">
        <v>8294490789.0016375</v>
      </c>
      <c r="BF18" s="363">
        <v>8578984066.2997437</v>
      </c>
      <c r="BG18" s="363">
        <v>9269594834.7793102</v>
      </c>
      <c r="BH18" s="363">
        <v>10354274634.910833</v>
      </c>
    </row>
    <row r="19" spans="1:60" x14ac:dyDescent="0.2">
      <c r="A19" s="2" t="s">
        <v>455</v>
      </c>
      <c r="B19" s="363">
        <v>330442817.16885859</v>
      </c>
      <c r="C19" s="363">
        <v>350247237.11684048</v>
      </c>
      <c r="D19" s="363">
        <v>379567178.25689811</v>
      </c>
      <c r="E19" s="363">
        <v>394040749.12567043</v>
      </c>
      <c r="F19" s="363">
        <v>410321785.63105881</v>
      </c>
      <c r="G19" s="363">
        <v>422916848.42420805</v>
      </c>
      <c r="H19" s="363">
        <v>433889831.58470583</v>
      </c>
      <c r="I19" s="363">
        <v>450753993.17644781</v>
      </c>
      <c r="J19" s="363">
        <v>460442864.20594865</v>
      </c>
      <c r="K19" s="363">
        <v>478298781.54565793</v>
      </c>
      <c r="L19" s="363">
        <v>458404330.12509632</v>
      </c>
      <c r="M19" s="363">
        <v>482411278.98243874</v>
      </c>
      <c r="N19" s="363">
        <v>578595583.97572327</v>
      </c>
      <c r="O19" s="363">
        <v>674773821.15141559</v>
      </c>
      <c r="P19" s="363">
        <v>751133642.64746082</v>
      </c>
      <c r="Q19" s="363">
        <v>939972703.4630208</v>
      </c>
      <c r="R19" s="363">
        <v>976547572.21582389</v>
      </c>
      <c r="S19" s="363">
        <v>1131225278.7777252</v>
      </c>
      <c r="T19" s="363">
        <v>1475584037.2815588</v>
      </c>
      <c r="U19" s="363">
        <v>1748480982.1851664</v>
      </c>
      <c r="V19" s="363">
        <v>1928720390.2886932</v>
      </c>
      <c r="W19" s="363">
        <v>1775842679.9405589</v>
      </c>
      <c r="X19" s="363">
        <v>1754450379.207696</v>
      </c>
      <c r="Y19" s="363">
        <v>1600278756.4358931</v>
      </c>
      <c r="Z19" s="363">
        <v>1459880352.6482952</v>
      </c>
      <c r="AA19" s="363">
        <v>1552493413.9898932</v>
      </c>
      <c r="AB19" s="363">
        <v>2036303381.2014174</v>
      </c>
      <c r="AC19" s="363">
        <v>2369835438.6239276</v>
      </c>
      <c r="AD19" s="363">
        <v>2616040645.8726287</v>
      </c>
      <c r="AE19" s="363">
        <v>2615588545.6862864</v>
      </c>
      <c r="AF19" s="363">
        <v>3101301780.9506698</v>
      </c>
      <c r="AG19" s="363">
        <v>3135045684.1006017</v>
      </c>
      <c r="AH19" s="363">
        <v>2240264711.5481591</v>
      </c>
      <c r="AI19" s="363">
        <v>2332018010.5534105</v>
      </c>
      <c r="AJ19" s="363">
        <v>1895290964.8082888</v>
      </c>
      <c r="AK19" s="363">
        <v>2379518099.226603</v>
      </c>
      <c r="AL19" s="363">
        <v>2586550747.0984406</v>
      </c>
      <c r="AM19" s="363">
        <v>2447669403.890182</v>
      </c>
      <c r="AN19" s="363">
        <v>2804902723.731451</v>
      </c>
      <c r="AO19" s="363">
        <v>2993753187.0967741</v>
      </c>
      <c r="AP19" s="363">
        <v>2628920056.1009817</v>
      </c>
      <c r="AQ19" s="363">
        <v>2812845513.5712519</v>
      </c>
      <c r="AR19" s="363">
        <v>3205592289.7977324</v>
      </c>
      <c r="AS19" s="363">
        <v>4205691222.1139598</v>
      </c>
      <c r="AT19" s="363">
        <v>4838551099.7098532</v>
      </c>
      <c r="AU19" s="363">
        <v>5462709498.4511862</v>
      </c>
      <c r="AV19" s="363">
        <v>5816310157.7176542</v>
      </c>
      <c r="AW19" s="363">
        <v>6771277870.9641209</v>
      </c>
      <c r="AX19" s="363">
        <v>8369637065.4025469</v>
      </c>
      <c r="AY19" s="363">
        <v>8369175126.2531595</v>
      </c>
      <c r="AZ19" s="363">
        <v>8979966766.072319</v>
      </c>
      <c r="BA19" s="363">
        <v>10724063457.832636</v>
      </c>
      <c r="BB19" s="363">
        <v>11166063466.562302</v>
      </c>
      <c r="BC19" s="363">
        <v>11947176341.996599</v>
      </c>
      <c r="BD19" s="363">
        <v>12377391462.637663</v>
      </c>
      <c r="BE19" s="363">
        <v>10419303761.352406</v>
      </c>
      <c r="BF19" s="363">
        <v>10867024151.605324</v>
      </c>
      <c r="BG19" s="363">
        <v>12330338343.286469</v>
      </c>
      <c r="BH19" s="363">
        <v>14124775068.568975</v>
      </c>
    </row>
    <row r="20" spans="1:60" x14ac:dyDescent="0.2">
      <c r="A20" s="2" t="s">
        <v>404</v>
      </c>
      <c r="B20" s="363">
        <v>4274893913.4953618</v>
      </c>
      <c r="C20" s="363">
        <v>4817580183.6015539</v>
      </c>
      <c r="D20" s="363">
        <v>5081413339.7863493</v>
      </c>
      <c r="E20" s="363">
        <v>5319458351.1623526</v>
      </c>
      <c r="F20" s="363">
        <v>5386054619.3498726</v>
      </c>
      <c r="G20" s="363">
        <v>5906636557.0009193</v>
      </c>
      <c r="H20" s="363">
        <v>6439687598.323245</v>
      </c>
      <c r="I20" s="363">
        <v>7253575399.3214951</v>
      </c>
      <c r="J20" s="363">
        <v>7483685473.5127478</v>
      </c>
      <c r="K20" s="363">
        <v>8471006100.9539871</v>
      </c>
      <c r="L20" s="363">
        <v>8992721809.3933239</v>
      </c>
      <c r="M20" s="363">
        <v>8751842839.7965775</v>
      </c>
      <c r="N20" s="363">
        <v>6288245866.666667</v>
      </c>
      <c r="O20" s="363">
        <v>8086725729.3407011</v>
      </c>
      <c r="P20" s="363">
        <v>12512460519.708763</v>
      </c>
      <c r="Q20" s="363">
        <v>19448348073.456512</v>
      </c>
      <c r="R20" s="363">
        <v>10117113333.333334</v>
      </c>
      <c r="S20" s="363">
        <v>9651149301.8745956</v>
      </c>
      <c r="T20" s="363">
        <v>13281767142.857143</v>
      </c>
      <c r="U20" s="363">
        <v>15565480321.944809</v>
      </c>
      <c r="V20" s="363">
        <v>18138049095.607235</v>
      </c>
      <c r="W20" s="363">
        <v>20249694002.447979</v>
      </c>
      <c r="X20" s="363">
        <v>18525399201.596806</v>
      </c>
      <c r="Y20" s="363">
        <v>17609048821.548824</v>
      </c>
      <c r="Z20" s="363">
        <v>18920840000</v>
      </c>
      <c r="AA20" s="363">
        <v>22278423076.923077</v>
      </c>
      <c r="AB20" s="363">
        <v>21774033333.333332</v>
      </c>
      <c r="AC20" s="363">
        <v>24298032258.064518</v>
      </c>
      <c r="AD20" s="363">
        <v>26579005760.348606</v>
      </c>
      <c r="AE20" s="363">
        <v>28781714763.801205</v>
      </c>
      <c r="AF20" s="363">
        <v>31598341233.558998</v>
      </c>
      <c r="AG20" s="363">
        <v>30957483949.57983</v>
      </c>
      <c r="AH20" s="363">
        <v>31708874594.164459</v>
      </c>
      <c r="AI20" s="363">
        <v>33166519417.989422</v>
      </c>
      <c r="AJ20" s="363">
        <v>33768660882.793022</v>
      </c>
      <c r="AK20" s="363">
        <v>37939748768.656715</v>
      </c>
      <c r="AL20" s="363">
        <v>46438484107.57946</v>
      </c>
      <c r="AM20" s="363">
        <v>48244309133.489464</v>
      </c>
      <c r="AN20" s="363">
        <v>49984559471.365639</v>
      </c>
      <c r="AO20" s="363">
        <v>51270569883.527458</v>
      </c>
      <c r="AP20" s="363">
        <v>53369787318.624527</v>
      </c>
      <c r="AQ20" s="363">
        <v>53991289844.329132</v>
      </c>
      <c r="AR20" s="363">
        <v>54724081490.510185</v>
      </c>
      <c r="AS20" s="363">
        <v>60158929188.255615</v>
      </c>
      <c r="AT20" s="363">
        <v>65108544250.042473</v>
      </c>
      <c r="AU20" s="363">
        <v>69442943089.430893</v>
      </c>
      <c r="AV20" s="363">
        <v>71819083683.740326</v>
      </c>
      <c r="AW20" s="363">
        <v>79611888213.14798</v>
      </c>
      <c r="AX20" s="363">
        <v>91631278239.323715</v>
      </c>
      <c r="AY20" s="363">
        <v>102477791472.39049</v>
      </c>
      <c r="AZ20" s="363">
        <v>115279077465.22643</v>
      </c>
      <c r="BA20" s="363">
        <v>128637938711.3856</v>
      </c>
      <c r="BB20" s="363">
        <v>133355749482.47754</v>
      </c>
      <c r="BC20" s="363">
        <v>149990451022.28983</v>
      </c>
      <c r="BD20" s="363">
        <v>172885454931.45309</v>
      </c>
      <c r="BE20" s="363">
        <v>195078678697.22955</v>
      </c>
      <c r="BF20" s="363">
        <v>221415188000.47534</v>
      </c>
      <c r="BG20" s="363">
        <v>249723862487.36096</v>
      </c>
      <c r="BH20" s="363">
        <v>274024958965.89175</v>
      </c>
    </row>
    <row r="21" spans="1:60" x14ac:dyDescent="0.2">
      <c r="A21" s="2" t="s">
        <v>501</v>
      </c>
      <c r="B21" s="363"/>
      <c r="C21" s="363"/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/>
      <c r="Q21" s="363"/>
      <c r="R21" s="363"/>
      <c r="S21" s="363"/>
      <c r="T21" s="363"/>
      <c r="U21" s="363"/>
      <c r="V21" s="363">
        <v>19839230769.23077</v>
      </c>
      <c r="W21" s="363">
        <v>19870000000.000004</v>
      </c>
      <c r="X21" s="363">
        <v>19342000000.000004</v>
      </c>
      <c r="Y21" s="363">
        <v>16563666666.666664</v>
      </c>
      <c r="Z21" s="363">
        <v>17594944444.444447</v>
      </c>
      <c r="AA21" s="363">
        <v>17155421052.631578</v>
      </c>
      <c r="AB21" s="363">
        <v>20249294117.64706</v>
      </c>
      <c r="AC21" s="363">
        <v>28101000000</v>
      </c>
      <c r="AD21" s="363">
        <v>22555941176.470589</v>
      </c>
      <c r="AE21" s="363">
        <v>21988444444.444447</v>
      </c>
      <c r="AF21" s="363">
        <v>20632090909.090908</v>
      </c>
      <c r="AG21" s="363">
        <v>10943548387.096771</v>
      </c>
      <c r="AH21" s="363">
        <v>10350515463.917526</v>
      </c>
      <c r="AI21" s="363">
        <v>10829710144.927534</v>
      </c>
      <c r="AJ21" s="363">
        <v>9697416974.1697426</v>
      </c>
      <c r="AK21" s="363">
        <v>18867559523.809525</v>
      </c>
      <c r="AL21" s="363">
        <v>12184935356.942099</v>
      </c>
      <c r="AM21" s="363">
        <v>11211546465.307093</v>
      </c>
      <c r="AN21" s="363">
        <v>14942172233.583277</v>
      </c>
      <c r="AO21" s="363">
        <v>13531969309.462917</v>
      </c>
      <c r="AP21" s="363">
        <v>13153016530.871756</v>
      </c>
      <c r="AQ21" s="363">
        <v>14075616789.490549</v>
      </c>
      <c r="AR21" s="363">
        <v>16276456427.539719</v>
      </c>
      <c r="AS21" s="363">
        <v>20982685981.416283</v>
      </c>
      <c r="AT21" s="363">
        <v>25957970922.481113</v>
      </c>
      <c r="AU21" s="363">
        <v>29636617749.825294</v>
      </c>
      <c r="AV21" s="363">
        <v>34130122490.861286</v>
      </c>
      <c r="AW21" s="363">
        <v>44411476557.03289</v>
      </c>
      <c r="AX21" s="363">
        <v>54409138498.354774</v>
      </c>
      <c r="AY21" s="363">
        <v>51884481410.39312</v>
      </c>
      <c r="AZ21" s="363">
        <v>50610058210.369568</v>
      </c>
      <c r="BA21" s="363">
        <v>57418414504.08815</v>
      </c>
      <c r="BB21" s="363">
        <v>53903022339.027596</v>
      </c>
      <c r="BC21" s="363">
        <v>55555171009.771988</v>
      </c>
      <c r="BD21" s="363">
        <v>56814543481.210152</v>
      </c>
      <c r="BE21" s="363">
        <v>50201314894.581726</v>
      </c>
      <c r="BF21" s="363">
        <v>53240950226.244331</v>
      </c>
      <c r="BG21" s="363">
        <v>58220973782.771538</v>
      </c>
      <c r="BH21" s="363">
        <v>65132951116.475555</v>
      </c>
    </row>
    <row r="22" spans="1:60" x14ac:dyDescent="0.2">
      <c r="A22" s="2" t="s">
        <v>548</v>
      </c>
      <c r="B22" s="363"/>
      <c r="C22" s="363"/>
      <c r="D22" s="363"/>
      <c r="E22" s="363"/>
      <c r="F22" s="363"/>
      <c r="G22" s="363"/>
      <c r="H22" s="363"/>
      <c r="I22" s="363"/>
      <c r="J22" s="363"/>
      <c r="K22" s="363"/>
      <c r="L22" s="363"/>
      <c r="M22" s="363"/>
      <c r="N22" s="363"/>
      <c r="O22" s="363"/>
      <c r="P22" s="363"/>
      <c r="Q22" s="363"/>
      <c r="R22" s="363"/>
      <c r="S22" s="363"/>
      <c r="T22" s="363"/>
      <c r="U22" s="363"/>
      <c r="V22" s="363">
        <v>3072698328.46909</v>
      </c>
      <c r="W22" s="363">
        <v>3467819148.9361711</v>
      </c>
      <c r="X22" s="363">
        <v>3645744680.8510637</v>
      </c>
      <c r="Y22" s="363">
        <v>3735106382.9787235</v>
      </c>
      <c r="Z22" s="363">
        <v>3905585106.382978</v>
      </c>
      <c r="AA22" s="363">
        <v>3651861702.1276598</v>
      </c>
      <c r="AB22" s="363">
        <v>3052393617.0212765</v>
      </c>
      <c r="AC22" s="363">
        <v>3392021010.638298</v>
      </c>
      <c r="AD22" s="363">
        <v>3702393617.021276</v>
      </c>
      <c r="AE22" s="363">
        <v>3863563829.7872338</v>
      </c>
      <c r="AF22" s="363">
        <v>4229787234.0425539</v>
      </c>
      <c r="AG22" s="363">
        <v>4616223404.2553196</v>
      </c>
      <c r="AH22" s="363">
        <v>4751063829.7872343</v>
      </c>
      <c r="AI22" s="363">
        <v>5200265957.4468088</v>
      </c>
      <c r="AJ22" s="363">
        <v>5567553457.4468079</v>
      </c>
      <c r="AK22" s="363">
        <v>5849467819.1489363</v>
      </c>
      <c r="AL22" s="363">
        <v>6101861436.1702127</v>
      </c>
      <c r="AM22" s="363">
        <v>6349202393.6170216</v>
      </c>
      <c r="AN22" s="363">
        <v>6183776595.7446804</v>
      </c>
      <c r="AO22" s="363">
        <v>6621010372.3404255</v>
      </c>
      <c r="AP22" s="363">
        <v>9062898936.1702118</v>
      </c>
      <c r="AQ22" s="363">
        <v>8976196808.5106392</v>
      </c>
      <c r="AR22" s="363">
        <v>9593510638.2978706</v>
      </c>
      <c r="AS22" s="363">
        <v>11074813829.787235</v>
      </c>
      <c r="AT22" s="363">
        <v>13150159574.468084</v>
      </c>
      <c r="AU22" s="363">
        <v>15968723404.255316</v>
      </c>
      <c r="AV22" s="363">
        <v>18504760638.297871</v>
      </c>
      <c r="AW22" s="363">
        <v>21729999999.999996</v>
      </c>
      <c r="AX22" s="363">
        <v>25710877659.574467</v>
      </c>
      <c r="AY22" s="363">
        <v>22938218085.106384</v>
      </c>
      <c r="AZ22" s="363">
        <v>25713271276.595749</v>
      </c>
      <c r="BA22" s="363">
        <v>28776622340.425533</v>
      </c>
      <c r="BB22" s="363">
        <v>30749335106.382984</v>
      </c>
      <c r="BC22" s="363">
        <v>32539547872.340431</v>
      </c>
      <c r="BD22" s="363">
        <v>33387686170.212765</v>
      </c>
      <c r="BE22" s="363">
        <v>31125877659.574467</v>
      </c>
      <c r="BF22" s="363">
        <v>32250132978.723404</v>
      </c>
      <c r="BG22" s="363">
        <v>35432686170.212769</v>
      </c>
      <c r="BH22" s="363">
        <v>37746196808.510635</v>
      </c>
    </row>
    <row r="23" spans="1:60" x14ac:dyDescent="0.2">
      <c r="A23" s="2" t="s">
        <v>1102</v>
      </c>
      <c r="B23" s="363">
        <v>169803921.56862742</v>
      </c>
      <c r="C23" s="363">
        <v>190098039.21568626</v>
      </c>
      <c r="D23" s="363">
        <v>212254901.96078432</v>
      </c>
      <c r="E23" s="363">
        <v>237745098.03921568</v>
      </c>
      <c r="F23" s="363">
        <v>266666666.66666666</v>
      </c>
      <c r="G23" s="363">
        <v>300392156.86274511</v>
      </c>
      <c r="H23" s="363">
        <v>340000000</v>
      </c>
      <c r="I23" s="363">
        <v>390196078.43137252</v>
      </c>
      <c r="J23" s="363">
        <v>444901960.78431374</v>
      </c>
      <c r="K23" s="363">
        <v>528137254.90196091</v>
      </c>
      <c r="L23" s="363">
        <v>538423153.69261479</v>
      </c>
      <c r="M23" s="363">
        <v>573400000</v>
      </c>
      <c r="N23" s="363">
        <v>590900000</v>
      </c>
      <c r="O23" s="363">
        <v>670899999.99999988</v>
      </c>
      <c r="P23" s="363">
        <v>632399999.99999988</v>
      </c>
      <c r="Q23" s="363">
        <v>596200000.00000012</v>
      </c>
      <c r="R23" s="363">
        <v>642100000</v>
      </c>
      <c r="S23" s="363">
        <v>713000000</v>
      </c>
      <c r="T23" s="363">
        <v>832400000</v>
      </c>
      <c r="U23" s="363">
        <v>1139800100</v>
      </c>
      <c r="V23" s="363">
        <v>1335300000</v>
      </c>
      <c r="W23" s="363">
        <v>1426500000.0000002</v>
      </c>
      <c r="X23" s="363">
        <v>1578300000.0000002</v>
      </c>
      <c r="Y23" s="363">
        <v>1732800000</v>
      </c>
      <c r="Z23" s="363">
        <v>2041100000</v>
      </c>
      <c r="AA23" s="363">
        <v>2320699900</v>
      </c>
      <c r="AB23" s="363">
        <v>2472500000</v>
      </c>
      <c r="AC23" s="363">
        <v>2713999900</v>
      </c>
      <c r="AD23" s="363">
        <v>2817900000</v>
      </c>
      <c r="AE23" s="363">
        <v>3062000000.0000005</v>
      </c>
      <c r="AF23" s="363">
        <v>3166000000</v>
      </c>
      <c r="AG23" s="363">
        <v>3111160000</v>
      </c>
      <c r="AH23" s="363">
        <v>3109000000</v>
      </c>
      <c r="AI23" s="363">
        <v>3092000000</v>
      </c>
      <c r="AJ23" s="363">
        <v>3259000000</v>
      </c>
      <c r="AK23" s="363">
        <v>3429000000</v>
      </c>
      <c r="AL23" s="363">
        <v>3609000000</v>
      </c>
      <c r="AM23" s="363">
        <v>6332360000</v>
      </c>
      <c r="AN23" s="363">
        <v>6833220000</v>
      </c>
      <c r="AO23" s="363">
        <v>7683870000</v>
      </c>
      <c r="AP23" s="363">
        <v>8076470000</v>
      </c>
      <c r="AQ23" s="363">
        <v>8317830000</v>
      </c>
      <c r="AR23" s="363">
        <v>8881160000</v>
      </c>
      <c r="AS23" s="363">
        <v>8870090000</v>
      </c>
      <c r="AT23" s="363">
        <v>9055290000</v>
      </c>
      <c r="AU23" s="363">
        <v>9836200000</v>
      </c>
      <c r="AV23" s="363">
        <v>10167250000</v>
      </c>
      <c r="AW23" s="363">
        <v>10618340000</v>
      </c>
      <c r="AX23" s="363">
        <v>10526000000</v>
      </c>
      <c r="AY23" s="363">
        <v>9981960000</v>
      </c>
      <c r="AZ23" s="363">
        <v>10095760000</v>
      </c>
      <c r="BA23" s="363">
        <v>10070450000</v>
      </c>
      <c r="BB23" s="363">
        <v>10720500000</v>
      </c>
      <c r="BC23" s="363">
        <v>10562700000.000002</v>
      </c>
      <c r="BD23" s="363">
        <v>10913299999.999998</v>
      </c>
      <c r="BE23" s="363">
        <v>11752300000</v>
      </c>
      <c r="BF23" s="363">
        <v>11938400000</v>
      </c>
      <c r="BG23" s="363">
        <v>12150400000</v>
      </c>
      <c r="BH23" s="363">
        <v>12424499999.999998</v>
      </c>
    </row>
    <row r="24" spans="1:60" x14ac:dyDescent="0.2">
      <c r="A24" s="2" t="s">
        <v>530</v>
      </c>
      <c r="B24" s="363"/>
      <c r="C24" s="363"/>
      <c r="D24" s="363"/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/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/>
      <c r="AC24" s="363"/>
      <c r="AD24" s="363"/>
      <c r="AE24" s="363"/>
      <c r="AF24" s="363"/>
      <c r="AG24" s="363"/>
      <c r="AH24" s="363"/>
      <c r="AI24" s="363"/>
      <c r="AJ24" s="363">
        <v>1255802469.1358023</v>
      </c>
      <c r="AK24" s="363">
        <v>1866572953.736655</v>
      </c>
      <c r="AL24" s="363">
        <v>2786045321.6374269</v>
      </c>
      <c r="AM24" s="363">
        <v>3671816504.2385092</v>
      </c>
      <c r="AN24" s="363">
        <v>4116699437.4041028</v>
      </c>
      <c r="AO24" s="363">
        <v>4685733115.4684095</v>
      </c>
      <c r="AP24" s="363">
        <v>5505887894.4889297</v>
      </c>
      <c r="AQ24" s="363">
        <v>5748993411.4202051</v>
      </c>
      <c r="AR24" s="363">
        <v>6651106833.4937449</v>
      </c>
      <c r="AS24" s="363">
        <v>8369878822.8505478</v>
      </c>
      <c r="AT24" s="363">
        <v>10596205714.285715</v>
      </c>
      <c r="AU24" s="363">
        <v>11222953519.425192</v>
      </c>
      <c r="AV24" s="363">
        <v>12864610993.521904</v>
      </c>
      <c r="AW24" s="363">
        <v>15778767669.699089</v>
      </c>
      <c r="AX24" s="363">
        <v>19112739664.469746</v>
      </c>
      <c r="AY24" s="363">
        <v>17613836209.958096</v>
      </c>
      <c r="AZ24" s="363">
        <v>17176781336.76441</v>
      </c>
      <c r="BA24" s="363">
        <v>18644723860.970928</v>
      </c>
      <c r="BB24" s="363">
        <v>17226849297.07003</v>
      </c>
      <c r="BC24" s="363">
        <v>18178503835.449055</v>
      </c>
      <c r="BD24" s="363">
        <v>18558343508.34351</v>
      </c>
      <c r="BE24" s="363">
        <v>16211540686.135525</v>
      </c>
      <c r="BF24" s="363">
        <v>16913330693.965273</v>
      </c>
      <c r="BG24" s="363">
        <v>18080118128.385387</v>
      </c>
      <c r="BH24" s="363">
        <v>20161865419.432713</v>
      </c>
    </row>
    <row r="25" spans="1:60" x14ac:dyDescent="0.2">
      <c r="A25" s="2" t="s">
        <v>489</v>
      </c>
      <c r="B25" s="363"/>
      <c r="C25" s="363"/>
      <c r="D25" s="363"/>
      <c r="E25" s="363"/>
      <c r="F25" s="363"/>
      <c r="G25" s="363"/>
      <c r="H25" s="363"/>
      <c r="I25" s="363"/>
      <c r="J25" s="363"/>
      <c r="K25" s="363"/>
      <c r="L25" s="363"/>
      <c r="M25" s="363"/>
      <c r="N25" s="363"/>
      <c r="O25" s="363"/>
      <c r="P25" s="363"/>
      <c r="Q25" s="363"/>
      <c r="R25" s="363"/>
      <c r="S25" s="363"/>
      <c r="T25" s="363"/>
      <c r="U25" s="363"/>
      <c r="V25" s="363"/>
      <c r="W25" s="363"/>
      <c r="X25" s="363"/>
      <c r="Y25" s="363"/>
      <c r="Z25" s="363"/>
      <c r="AA25" s="363"/>
      <c r="AB25" s="363"/>
      <c r="AC25" s="363"/>
      <c r="AD25" s="363"/>
      <c r="AE25" s="363"/>
      <c r="AF25" s="363">
        <v>21650000000</v>
      </c>
      <c r="AG25" s="363">
        <v>18000000000</v>
      </c>
      <c r="AH25" s="363">
        <v>17037037037.037037</v>
      </c>
      <c r="AI25" s="363">
        <v>16280991735.537193</v>
      </c>
      <c r="AJ25" s="363">
        <v>14932024169.18429</v>
      </c>
      <c r="AK25" s="363">
        <v>13972676840.917984</v>
      </c>
      <c r="AL25" s="363">
        <v>14756846153.846155</v>
      </c>
      <c r="AM25" s="363">
        <v>14128408565.706362</v>
      </c>
      <c r="AN25" s="363">
        <v>15222012660.42317</v>
      </c>
      <c r="AO25" s="363">
        <v>12138486532.020298</v>
      </c>
      <c r="AP25" s="363">
        <v>12736856827.984663</v>
      </c>
      <c r="AQ25" s="363">
        <v>12354820143.88489</v>
      </c>
      <c r="AR25" s="363">
        <v>14594249022.892239</v>
      </c>
      <c r="AS25" s="363">
        <v>17827791321.306679</v>
      </c>
      <c r="AT25" s="363">
        <v>23144351851.851856</v>
      </c>
      <c r="AU25" s="363">
        <v>30207567316.620239</v>
      </c>
      <c r="AV25" s="363">
        <v>36954312354.312355</v>
      </c>
      <c r="AW25" s="363">
        <v>45277399813.606705</v>
      </c>
      <c r="AX25" s="363">
        <v>60763483146.067413</v>
      </c>
      <c r="AY25" s="363">
        <v>50874078052.273537</v>
      </c>
      <c r="AZ25" s="363">
        <v>58665088956.025513</v>
      </c>
      <c r="BA25" s="363">
        <v>61757788944.723618</v>
      </c>
      <c r="BB25" s="363">
        <v>65685102554.875854</v>
      </c>
      <c r="BC25" s="363">
        <v>75527984234.234238</v>
      </c>
      <c r="BD25" s="363">
        <v>78813839984.350571</v>
      </c>
      <c r="BE25" s="363">
        <v>56454734396.584198</v>
      </c>
      <c r="BF25" s="363">
        <v>47722657820.667473</v>
      </c>
      <c r="BG25" s="363">
        <v>54726595249.184914</v>
      </c>
      <c r="BH25" s="363">
        <v>59662495092.265411</v>
      </c>
    </row>
    <row r="26" spans="1:60" x14ac:dyDescent="0.2">
      <c r="A26" s="2" t="s">
        <v>574</v>
      </c>
      <c r="B26" s="363">
        <v>28071888.562228754</v>
      </c>
      <c r="C26" s="363">
        <v>29964370.712585747</v>
      </c>
      <c r="D26" s="363">
        <v>31856922.861542769</v>
      </c>
      <c r="E26" s="363">
        <v>33749405.011899762</v>
      </c>
      <c r="F26" s="363">
        <v>36193826.123477526</v>
      </c>
      <c r="G26" s="363">
        <v>40069930.069930069</v>
      </c>
      <c r="H26" s="363">
        <v>44405594.405594401</v>
      </c>
      <c r="I26" s="363">
        <v>47379310.344827585</v>
      </c>
      <c r="J26" s="363">
        <v>44910179.640718564</v>
      </c>
      <c r="K26" s="363">
        <v>47305389.221556887</v>
      </c>
      <c r="L26" s="363">
        <v>53233532.934131749</v>
      </c>
      <c r="M26" s="363">
        <v>59207317.073170736</v>
      </c>
      <c r="N26" s="363">
        <v>66062500</v>
      </c>
      <c r="O26" s="363">
        <v>78343558.282208592</v>
      </c>
      <c r="P26" s="363">
        <v>103216374.26900585</v>
      </c>
      <c r="Q26" s="363">
        <v>118066298.34254141</v>
      </c>
      <c r="R26" s="363">
        <v>96905829.596412554</v>
      </c>
      <c r="S26" s="363">
        <v>117650000.00000001</v>
      </c>
      <c r="T26" s="363">
        <v>136300000</v>
      </c>
      <c r="U26" s="363">
        <v>151800000</v>
      </c>
      <c r="V26" s="363">
        <v>197938222.42928299</v>
      </c>
      <c r="W26" s="363">
        <v>196089854.65634701</v>
      </c>
      <c r="X26" s="363">
        <v>182206326.98570901</v>
      </c>
      <c r="Y26" s="363">
        <v>192103185.95532149</v>
      </c>
      <c r="Z26" s="363">
        <v>214381949.01938048</v>
      </c>
      <c r="AA26" s="363">
        <v>212643742.66470551</v>
      </c>
      <c r="AB26" s="363">
        <v>231638320.53556648</v>
      </c>
      <c r="AC26" s="363">
        <v>281082558.58590001</v>
      </c>
      <c r="AD26" s="363">
        <v>320093360.27244997</v>
      </c>
      <c r="AE26" s="363">
        <v>369133890.70474499</v>
      </c>
      <c r="AF26" s="363">
        <v>412086445.49217653</v>
      </c>
      <c r="AG26" s="363">
        <v>444720750</v>
      </c>
      <c r="AH26" s="363">
        <v>518239100</v>
      </c>
      <c r="AI26" s="363">
        <v>559858250</v>
      </c>
      <c r="AJ26" s="363">
        <v>580863700</v>
      </c>
      <c r="AK26" s="363">
        <v>620140400</v>
      </c>
      <c r="AL26" s="363">
        <v>641383799.99999988</v>
      </c>
      <c r="AM26" s="363">
        <v>654314350</v>
      </c>
      <c r="AN26" s="363">
        <v>688992450</v>
      </c>
      <c r="AO26" s="363">
        <v>732732350</v>
      </c>
      <c r="AP26" s="363">
        <v>832072450</v>
      </c>
      <c r="AQ26" s="363">
        <v>871860600</v>
      </c>
      <c r="AR26" s="363">
        <v>932551850</v>
      </c>
      <c r="AS26" s="363">
        <v>990374050</v>
      </c>
      <c r="AT26" s="363">
        <v>1057845500</v>
      </c>
      <c r="AU26" s="363">
        <v>1114202700</v>
      </c>
      <c r="AV26" s="363">
        <v>1217442150</v>
      </c>
      <c r="AW26" s="363">
        <v>1290542550</v>
      </c>
      <c r="AX26" s="363">
        <v>1368625150</v>
      </c>
      <c r="AY26" s="363">
        <v>1335217500</v>
      </c>
      <c r="AZ26" s="363">
        <v>1377179137.3175399</v>
      </c>
      <c r="BA26" s="363">
        <v>1460800211.99593</v>
      </c>
      <c r="BB26" s="363">
        <v>1522899789.9207449</v>
      </c>
      <c r="BC26" s="363">
        <v>1579413515.2696347</v>
      </c>
      <c r="BD26" s="363">
        <v>1662802599.1019199</v>
      </c>
      <c r="BE26" s="363">
        <v>1723785356.5677598</v>
      </c>
      <c r="BF26" s="363">
        <v>1775100178.6889551</v>
      </c>
      <c r="BG26" s="363">
        <v>1836593466.1815698</v>
      </c>
      <c r="BH26" s="363">
        <v>1871203164.0827448</v>
      </c>
    </row>
    <row r="27" spans="1:60" x14ac:dyDescent="0.2">
      <c r="A27" s="2" t="s">
        <v>1103</v>
      </c>
      <c r="B27" s="363">
        <v>84466654.080154389</v>
      </c>
      <c r="C27" s="363">
        <v>89249986.700715616</v>
      </c>
      <c r="D27" s="363">
        <v>94149985.970558822</v>
      </c>
      <c r="E27" s="363">
        <v>96366652.306916475</v>
      </c>
      <c r="F27" s="363">
        <v>107566650.63798666</v>
      </c>
      <c r="G27" s="363">
        <v>114339048.96273592</v>
      </c>
      <c r="H27" s="363">
        <v>134173373.78280236</v>
      </c>
      <c r="I27" s="363">
        <v>155102984.62157604</v>
      </c>
      <c r="J27" s="363">
        <v>150000000</v>
      </c>
      <c r="K27" s="363">
        <v>164900000</v>
      </c>
      <c r="L27" s="363">
        <v>186300000</v>
      </c>
      <c r="M27" s="363">
        <v>211100000</v>
      </c>
      <c r="N27" s="363">
        <v>235400000</v>
      </c>
      <c r="O27" s="363">
        <v>269500000</v>
      </c>
      <c r="P27" s="363">
        <v>312600000</v>
      </c>
      <c r="Q27" s="363">
        <v>345000000</v>
      </c>
      <c r="R27" s="363">
        <v>386300000</v>
      </c>
      <c r="S27" s="363">
        <v>447000000</v>
      </c>
      <c r="T27" s="363">
        <v>475800000</v>
      </c>
      <c r="U27" s="363">
        <v>517200000</v>
      </c>
      <c r="V27" s="363">
        <v>613299968</v>
      </c>
      <c r="W27" s="363">
        <v>739100032</v>
      </c>
      <c r="X27" s="363">
        <v>785500032</v>
      </c>
      <c r="Y27" s="363">
        <v>889400000</v>
      </c>
      <c r="Z27" s="363">
        <v>985699968</v>
      </c>
      <c r="AA27" s="363">
        <v>1039500032</v>
      </c>
      <c r="AB27" s="363">
        <v>1173500032</v>
      </c>
      <c r="AC27" s="363">
        <v>1296499968</v>
      </c>
      <c r="AD27" s="363">
        <v>1415100032</v>
      </c>
      <c r="AE27" s="363">
        <v>1501500032</v>
      </c>
      <c r="AF27" s="363">
        <v>1592400000</v>
      </c>
      <c r="AG27" s="363">
        <v>1634899968</v>
      </c>
      <c r="AH27" s="363">
        <v>1679900032</v>
      </c>
      <c r="AI27" s="363">
        <v>1820359936</v>
      </c>
      <c r="AJ27" s="363">
        <v>1867160064</v>
      </c>
      <c r="AK27" s="363">
        <v>2030749952</v>
      </c>
      <c r="AL27" s="363">
        <v>2695390000</v>
      </c>
      <c r="AM27" s="363">
        <v>2932827000</v>
      </c>
      <c r="AN27" s="363">
        <v>3130748000</v>
      </c>
      <c r="AO27" s="363">
        <v>3324433000</v>
      </c>
      <c r="AP27" s="363">
        <v>3480219000</v>
      </c>
      <c r="AQ27" s="363">
        <v>3680483000</v>
      </c>
      <c r="AR27" s="363">
        <v>3937228000</v>
      </c>
      <c r="AS27" s="363">
        <v>4186525000</v>
      </c>
      <c r="AT27" s="363">
        <v>4484703000</v>
      </c>
      <c r="AU27" s="363">
        <v>4868136000</v>
      </c>
      <c r="AV27" s="363">
        <v>5414299000</v>
      </c>
      <c r="AW27" s="363">
        <v>5895048000</v>
      </c>
      <c r="AX27" s="363">
        <v>6109928000</v>
      </c>
      <c r="AY27" s="363">
        <v>5806378000</v>
      </c>
      <c r="AZ27" s="363">
        <v>5744414000</v>
      </c>
      <c r="BA27" s="363">
        <v>5550771000</v>
      </c>
      <c r="BB27" s="363">
        <v>5537537000</v>
      </c>
      <c r="BC27" s="363">
        <v>5573710000</v>
      </c>
      <c r="BD27" s="363"/>
      <c r="BE27" s="363"/>
      <c r="BF27" s="363"/>
      <c r="BG27" s="363"/>
      <c r="BH27" s="363"/>
    </row>
    <row r="28" spans="1:60" x14ac:dyDescent="0.2">
      <c r="A28" s="2" t="s">
        <v>479</v>
      </c>
      <c r="B28" s="363">
        <v>373879363.59538555</v>
      </c>
      <c r="C28" s="363">
        <v>406684585.71929413</v>
      </c>
      <c r="D28" s="363">
        <v>444665186.39710176</v>
      </c>
      <c r="E28" s="363">
        <v>478805990.08330691</v>
      </c>
      <c r="F28" s="363">
        <v>539491477.32015562</v>
      </c>
      <c r="G28" s="363">
        <v>604377104.3771044</v>
      </c>
      <c r="H28" s="363">
        <v>669191919.19191933</v>
      </c>
      <c r="I28" s="363">
        <v>755808080.80808079</v>
      </c>
      <c r="J28" s="363">
        <v>857912457.91245794</v>
      </c>
      <c r="K28" s="363">
        <v>929629629.62962949</v>
      </c>
      <c r="L28" s="363">
        <v>1017003367.0033671</v>
      </c>
      <c r="M28" s="363">
        <v>1095622895.6228957</v>
      </c>
      <c r="N28" s="363">
        <v>1257615644.9793155</v>
      </c>
      <c r="O28" s="363">
        <v>1262968515.7421291</v>
      </c>
      <c r="P28" s="363">
        <v>2100249875.0624688</v>
      </c>
      <c r="Q28" s="363">
        <v>2404697651.1744127</v>
      </c>
      <c r="R28" s="363">
        <v>2731984007.9960022</v>
      </c>
      <c r="S28" s="363">
        <v>3227436281.8590703</v>
      </c>
      <c r="T28" s="363">
        <v>3758220889.5552225</v>
      </c>
      <c r="U28" s="363">
        <v>4421343606.1813526</v>
      </c>
      <c r="V28" s="363">
        <v>4526916802.6101141</v>
      </c>
      <c r="W28" s="363">
        <v>5872756933.1158237</v>
      </c>
      <c r="X28" s="363">
        <v>5587490264.8127022</v>
      </c>
      <c r="Y28" s="363">
        <v>5422440961.8788586</v>
      </c>
      <c r="Z28" s="363">
        <v>6169501037.9762173</v>
      </c>
      <c r="AA28" s="363">
        <v>5377277406.7163754</v>
      </c>
      <c r="AB28" s="363">
        <v>3958338883.2233768</v>
      </c>
      <c r="AC28" s="363">
        <v>4323623622.1622009</v>
      </c>
      <c r="AD28" s="363">
        <v>4597615562.6659403</v>
      </c>
      <c r="AE28" s="363">
        <v>4715978868.2161341</v>
      </c>
      <c r="AF28" s="363">
        <v>4867582620.2070827</v>
      </c>
      <c r="AG28" s="363">
        <v>5343274311.567894</v>
      </c>
      <c r="AH28" s="363">
        <v>5643893347.006794</v>
      </c>
      <c r="AI28" s="363">
        <v>5734676560.9247141</v>
      </c>
      <c r="AJ28" s="363">
        <v>5981244886.9170008</v>
      </c>
      <c r="AK28" s="363">
        <v>6715220507.0516424</v>
      </c>
      <c r="AL28" s="363">
        <v>7396966657.4705391</v>
      </c>
      <c r="AM28" s="363">
        <v>7925673448.413681</v>
      </c>
      <c r="AN28" s="363">
        <v>8497545598.083519</v>
      </c>
      <c r="AO28" s="363">
        <v>8285075872.2730713</v>
      </c>
      <c r="AP28" s="363">
        <v>8397912509.0967894</v>
      </c>
      <c r="AQ28" s="363">
        <v>8141537937.6106796</v>
      </c>
      <c r="AR28" s="363">
        <v>7905485216.1785221</v>
      </c>
      <c r="AS28" s="363">
        <v>8082364868.3935661</v>
      </c>
      <c r="AT28" s="363">
        <v>8773451738.9112911</v>
      </c>
      <c r="AU28" s="363">
        <v>9549077869.1065044</v>
      </c>
      <c r="AV28" s="363">
        <v>11451869164.71117</v>
      </c>
      <c r="AW28" s="363">
        <v>13120183156.714895</v>
      </c>
      <c r="AX28" s="363">
        <v>16674324634.237322</v>
      </c>
      <c r="AY28" s="363">
        <v>17339992165.242165</v>
      </c>
      <c r="AZ28" s="363">
        <v>19649631450.681946</v>
      </c>
      <c r="BA28" s="363">
        <v>23963033588.006348</v>
      </c>
      <c r="BB28" s="363">
        <v>27084497539.797394</v>
      </c>
      <c r="BC28" s="363">
        <v>30659338784.370472</v>
      </c>
      <c r="BD28" s="363">
        <v>32996188133.140377</v>
      </c>
      <c r="BE28" s="363">
        <v>33000198263.386391</v>
      </c>
      <c r="BF28" s="363">
        <v>33941126193.921852</v>
      </c>
      <c r="BG28" s="363">
        <v>37508642257.597687</v>
      </c>
      <c r="BH28" s="363">
        <v>40287647756.874092</v>
      </c>
    </row>
    <row r="29" spans="1:60" x14ac:dyDescent="0.2">
      <c r="A29" s="2" t="s">
        <v>401</v>
      </c>
      <c r="B29" s="363">
        <v>15165569912.51993</v>
      </c>
      <c r="C29" s="363">
        <v>15236854859.468977</v>
      </c>
      <c r="D29" s="363">
        <v>19926293839.016327</v>
      </c>
      <c r="E29" s="363">
        <v>23021477292.20927</v>
      </c>
      <c r="F29" s="363">
        <v>21211892259.990421</v>
      </c>
      <c r="G29" s="363">
        <v>21790035117.190048</v>
      </c>
      <c r="H29" s="363">
        <v>27062716577.911068</v>
      </c>
      <c r="I29" s="363">
        <v>30591834053.965298</v>
      </c>
      <c r="J29" s="363">
        <v>33875881876.367176</v>
      </c>
      <c r="K29" s="363">
        <v>37458898243.860947</v>
      </c>
      <c r="L29" s="363">
        <v>42327600098.241241</v>
      </c>
      <c r="M29" s="363">
        <v>49204456700.451622</v>
      </c>
      <c r="N29" s="363">
        <v>58539008786.36837</v>
      </c>
      <c r="O29" s="363">
        <v>79279057730.828995</v>
      </c>
      <c r="P29" s="363">
        <v>105136007528.75961</v>
      </c>
      <c r="Q29" s="363">
        <v>123709376567.89029</v>
      </c>
      <c r="R29" s="363">
        <v>152678020452.8288</v>
      </c>
      <c r="S29" s="363">
        <v>176171284311.76117</v>
      </c>
      <c r="T29" s="363">
        <v>200800891870.16382</v>
      </c>
      <c r="U29" s="363">
        <v>224969488835.18094</v>
      </c>
      <c r="V29" s="363">
        <v>235024598983.26135</v>
      </c>
      <c r="W29" s="363">
        <v>263561088977.12936</v>
      </c>
      <c r="X29" s="363">
        <v>281682304161.04053</v>
      </c>
      <c r="Y29" s="363">
        <v>203304515490.79535</v>
      </c>
      <c r="Z29" s="363">
        <v>209023912696.83881</v>
      </c>
      <c r="AA29" s="363">
        <v>222942790435.29932</v>
      </c>
      <c r="AB29" s="363">
        <v>268137224729.72214</v>
      </c>
      <c r="AC29" s="363">
        <v>294084112392.66034</v>
      </c>
      <c r="AD29" s="363">
        <v>330397381998.48938</v>
      </c>
      <c r="AE29" s="363">
        <v>425595310000</v>
      </c>
      <c r="AF29" s="363">
        <v>461951781999.99994</v>
      </c>
      <c r="AG29" s="363">
        <v>602860000000</v>
      </c>
      <c r="AH29" s="363">
        <v>400599250000</v>
      </c>
      <c r="AI29" s="363">
        <v>437798577639.75159</v>
      </c>
      <c r="AJ29" s="363">
        <v>558111997497.2627</v>
      </c>
      <c r="AK29" s="363">
        <v>769305386182.84851</v>
      </c>
      <c r="AL29" s="363">
        <v>850426432991.74207</v>
      </c>
      <c r="AM29" s="363">
        <v>883199625324.67529</v>
      </c>
      <c r="AN29" s="363">
        <v>863723411632.91675</v>
      </c>
      <c r="AO29" s="363">
        <v>599388579985.67261</v>
      </c>
      <c r="AP29" s="363">
        <v>655420645476.90613</v>
      </c>
      <c r="AQ29" s="363">
        <v>559372276081.96582</v>
      </c>
      <c r="AR29" s="363">
        <v>507962487700.02393</v>
      </c>
      <c r="AS29" s="363">
        <v>558319920831.97925</v>
      </c>
      <c r="AT29" s="363">
        <v>669316654017.09412</v>
      </c>
      <c r="AU29" s="363">
        <v>891630177251.06799</v>
      </c>
      <c r="AV29" s="363">
        <v>1107640289615.2253</v>
      </c>
      <c r="AW29" s="363">
        <v>1397084349956.3452</v>
      </c>
      <c r="AX29" s="363">
        <v>1695824565983.2039</v>
      </c>
      <c r="AY29" s="363">
        <v>1667019783585.0752</v>
      </c>
      <c r="AZ29" s="363">
        <v>2208871646202.8193</v>
      </c>
      <c r="BA29" s="363">
        <v>2616200980392.1572</v>
      </c>
      <c r="BB29" s="363">
        <v>2465188674415.0322</v>
      </c>
      <c r="BC29" s="363">
        <v>2472806456101.2939</v>
      </c>
      <c r="BD29" s="363">
        <v>2455994050148.7466</v>
      </c>
      <c r="BE29" s="363">
        <v>1802214373741.3206</v>
      </c>
      <c r="BF29" s="363">
        <v>1796275437087.991</v>
      </c>
      <c r="BG29" s="363">
        <v>2053594973992.6052</v>
      </c>
      <c r="BH29" s="363">
        <v>1868626087908.4788</v>
      </c>
    </row>
    <row r="30" spans="1:60" x14ac:dyDescent="0.2">
      <c r="A30" s="2" t="s">
        <v>579</v>
      </c>
      <c r="B30" s="363"/>
      <c r="C30" s="363"/>
      <c r="D30" s="363"/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>
        <v>311809337.47435462</v>
      </c>
      <c r="Q30" s="363">
        <v>402178605.01955354</v>
      </c>
      <c r="R30" s="363">
        <v>435911268.5896796</v>
      </c>
      <c r="S30" s="363">
        <v>495097667.92904121</v>
      </c>
      <c r="T30" s="363">
        <v>552883707.05513847</v>
      </c>
      <c r="U30" s="363">
        <v>670362452.14537871</v>
      </c>
      <c r="V30" s="363">
        <v>860388803.26157212</v>
      </c>
      <c r="W30" s="363">
        <v>946949734.00288367</v>
      </c>
      <c r="X30" s="363">
        <v>989409834.43543983</v>
      </c>
      <c r="Y30" s="363">
        <v>1050514592.552081</v>
      </c>
      <c r="Z30" s="363">
        <v>1144931139.0642869</v>
      </c>
      <c r="AA30" s="363">
        <v>1198329438.6715062</v>
      </c>
      <c r="AB30" s="363">
        <v>1315616765.2761896</v>
      </c>
      <c r="AC30" s="363">
        <v>1448714761.5969772</v>
      </c>
      <c r="AD30" s="363">
        <v>1540893949.187093</v>
      </c>
      <c r="AE30" s="363">
        <v>1703972555.063889</v>
      </c>
      <c r="AF30" s="363">
        <v>2023318251.8768957</v>
      </c>
      <c r="AG30" s="363">
        <v>2007109829.4635313</v>
      </c>
      <c r="AH30" s="363">
        <v>1950900000</v>
      </c>
      <c r="AI30" s="363">
        <v>2046189031.9693732</v>
      </c>
      <c r="AJ30" s="363">
        <v>2151295182.2204547</v>
      </c>
      <c r="AK30" s="363">
        <v>2261969870.2331829</v>
      </c>
      <c r="AL30" s="363">
        <v>2411872918.0132256</v>
      </c>
      <c r="AM30" s="363">
        <v>2549296474.9167209</v>
      </c>
      <c r="AN30" s="363">
        <v>2874459304.9271617</v>
      </c>
      <c r="AO30" s="363">
        <v>3012081738.1792874</v>
      </c>
      <c r="AP30" s="363">
        <v>3121500000</v>
      </c>
      <c r="AQ30" s="363">
        <v>3116650000</v>
      </c>
      <c r="AR30" s="363">
        <v>3169599999.9999995</v>
      </c>
      <c r="AS30" s="363">
        <v>3274850000</v>
      </c>
      <c r="AT30" s="363">
        <v>3514350000</v>
      </c>
      <c r="AU30" s="363">
        <v>3897300000.0000005</v>
      </c>
      <c r="AV30" s="363">
        <v>4217450799.9999995</v>
      </c>
      <c r="AW30" s="363">
        <v>4674007450</v>
      </c>
      <c r="AX30" s="363">
        <v>4784925100</v>
      </c>
      <c r="AY30" s="363">
        <v>4465657300</v>
      </c>
      <c r="AZ30" s="363">
        <v>4529928300</v>
      </c>
      <c r="BA30" s="363">
        <v>4657699450</v>
      </c>
      <c r="BB30" s="363">
        <v>4610096000</v>
      </c>
      <c r="BC30" s="363">
        <v>4677248300</v>
      </c>
      <c r="BD30" s="363">
        <v>4696344350.000001</v>
      </c>
      <c r="BE30" s="363">
        <v>4725500000</v>
      </c>
      <c r="BF30" s="363">
        <v>4840500000</v>
      </c>
      <c r="BG30" s="363">
        <v>4989499999.999999</v>
      </c>
      <c r="BH30" s="363">
        <v>5145000000</v>
      </c>
    </row>
    <row r="31" spans="1:60" x14ac:dyDescent="0.2">
      <c r="A31" s="2" t="s">
        <v>570</v>
      </c>
      <c r="B31" s="363"/>
      <c r="C31" s="363"/>
      <c r="D31" s="363"/>
      <c r="E31" s="363"/>
      <c r="F31" s="363"/>
      <c r="G31" s="363">
        <v>114040245.65529858</v>
      </c>
      <c r="H31" s="363">
        <v>132758395.40049653</v>
      </c>
      <c r="I31" s="363">
        <v>139030445.57689795</v>
      </c>
      <c r="J31" s="363">
        <v>160819286.55429244</v>
      </c>
      <c r="K31" s="363">
        <v>161211289.69031754</v>
      </c>
      <c r="L31" s="363">
        <v>179080099.30746114</v>
      </c>
      <c r="M31" s="363">
        <v>197523179.24188319</v>
      </c>
      <c r="N31" s="363">
        <v>270818555.82352108</v>
      </c>
      <c r="O31" s="363">
        <v>433092003.57927275</v>
      </c>
      <c r="P31" s="363">
        <v>1073577085.6415936</v>
      </c>
      <c r="Q31" s="363">
        <v>1168304305.6551259</v>
      </c>
      <c r="R31" s="363">
        <v>1423061356.6456208</v>
      </c>
      <c r="S31" s="363">
        <v>1732721160.9412153</v>
      </c>
      <c r="T31" s="363">
        <v>1941600703.6059806</v>
      </c>
      <c r="U31" s="363">
        <v>2803780005.5182562</v>
      </c>
      <c r="V31" s="363">
        <v>4928824957.967495</v>
      </c>
      <c r="W31" s="363">
        <v>4366213849.5763721</v>
      </c>
      <c r="X31" s="363">
        <v>4264252336.4485979</v>
      </c>
      <c r="Y31" s="363">
        <v>3844723142.4514904</v>
      </c>
      <c r="Z31" s="363">
        <v>3782523088.4627995</v>
      </c>
      <c r="AA31" s="363">
        <v>3523612563.0653152</v>
      </c>
      <c r="AB31" s="363">
        <v>2358592817.1213379</v>
      </c>
      <c r="AC31" s="363">
        <v>2754463437.7967715</v>
      </c>
      <c r="AD31" s="363">
        <v>2690717551.1826677</v>
      </c>
      <c r="AE31" s="363">
        <v>2985467979.2852383</v>
      </c>
      <c r="AF31" s="363">
        <v>3520551724.1379309</v>
      </c>
      <c r="AG31" s="363">
        <v>3701667052.5584626</v>
      </c>
      <c r="AH31" s="363">
        <v>4183548189.073051</v>
      </c>
      <c r="AI31" s="363">
        <v>4105706151.7514548</v>
      </c>
      <c r="AJ31" s="363">
        <v>4087337959.93191</v>
      </c>
      <c r="AK31" s="363">
        <v>4734020036.6868906</v>
      </c>
      <c r="AL31" s="363">
        <v>5115602836.8794327</v>
      </c>
      <c r="AM31" s="363">
        <v>5197332974.1379318</v>
      </c>
      <c r="AN31" s="363">
        <v>4051147227.5334601</v>
      </c>
      <c r="AO31" s="363">
        <v>4599999999.999999</v>
      </c>
      <c r="AP31" s="363">
        <v>6001153306.2645025</v>
      </c>
      <c r="AQ31" s="363">
        <v>5601090584.3612213</v>
      </c>
      <c r="AR31" s="363">
        <v>5843329107.5617113</v>
      </c>
      <c r="AS31" s="363">
        <v>6557333084.6056709</v>
      </c>
      <c r="AT31" s="363">
        <v>7872333215.0041418</v>
      </c>
      <c r="AU31" s="363">
        <v>9531402847.873106</v>
      </c>
      <c r="AV31" s="363">
        <v>11470703002.076908</v>
      </c>
      <c r="AW31" s="363">
        <v>12247694247.229778</v>
      </c>
      <c r="AX31" s="363">
        <v>14393099068.585943</v>
      </c>
      <c r="AY31" s="363">
        <v>10732366286.264265</v>
      </c>
      <c r="AZ31" s="363">
        <v>13707370737.073708</v>
      </c>
      <c r="BA31" s="363">
        <v>18525319977.740677</v>
      </c>
      <c r="BB31" s="363">
        <v>19048495518.565941</v>
      </c>
      <c r="BC31" s="363">
        <v>18093829923.273655</v>
      </c>
      <c r="BD31" s="363">
        <v>17098342541.436466</v>
      </c>
      <c r="BE31" s="363">
        <v>12930394937.81366</v>
      </c>
      <c r="BF31" s="363">
        <v>11400854267.718817</v>
      </c>
      <c r="BG31" s="363">
        <v>12128104859.149832</v>
      </c>
      <c r="BH31" s="363">
        <v>13567351175.031507</v>
      </c>
    </row>
    <row r="32" spans="1:60" x14ac:dyDescent="0.2">
      <c r="A32" s="2" t="s">
        <v>560</v>
      </c>
      <c r="B32" s="363"/>
      <c r="C32" s="363"/>
      <c r="D32" s="363"/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/>
      <c r="Q32" s="363"/>
      <c r="R32" s="363"/>
      <c r="S32" s="363"/>
      <c r="T32" s="363"/>
      <c r="U32" s="363"/>
      <c r="V32" s="363">
        <v>135653295.1653944</v>
      </c>
      <c r="W32" s="363">
        <v>146391639.72286373</v>
      </c>
      <c r="X32" s="363">
        <v>148934334.03805494</v>
      </c>
      <c r="Y32" s="363">
        <v>165585940.59405941</v>
      </c>
      <c r="Z32" s="363">
        <v>169264991.1971831</v>
      </c>
      <c r="AA32" s="363">
        <v>172217502.02101859</v>
      </c>
      <c r="AB32" s="363">
        <v>201375725.6145916</v>
      </c>
      <c r="AC32" s="363">
        <v>253182453.7037037</v>
      </c>
      <c r="AD32" s="363">
        <v>283855833.33333331</v>
      </c>
      <c r="AE32" s="363">
        <v>275949889.09426987</v>
      </c>
      <c r="AF32" s="363">
        <v>299787275.84237576</v>
      </c>
      <c r="AG32" s="363">
        <v>250045839.92963943</v>
      </c>
      <c r="AH32" s="363">
        <v>250794359.56790122</v>
      </c>
      <c r="AI32" s="363">
        <v>235239570.35093474</v>
      </c>
      <c r="AJ32" s="363">
        <v>270801565.18967164</v>
      </c>
      <c r="AK32" s="363">
        <v>303053462.84304655</v>
      </c>
      <c r="AL32" s="363">
        <v>316420860.85238498</v>
      </c>
      <c r="AM32" s="363">
        <v>365964500.13770306</v>
      </c>
      <c r="AN32" s="363">
        <v>376955087.25157541</v>
      </c>
      <c r="AO32" s="363">
        <v>419035810.49698091</v>
      </c>
      <c r="AP32" s="363">
        <v>439158233.19982201</v>
      </c>
      <c r="AQ32" s="363">
        <v>476360697.18160629</v>
      </c>
      <c r="AR32" s="363">
        <v>537050133.71734214</v>
      </c>
      <c r="AS32" s="363">
        <v>622026107.77157581</v>
      </c>
      <c r="AT32" s="363">
        <v>702682018.97616947</v>
      </c>
      <c r="AU32" s="363">
        <v>818869145.12471652</v>
      </c>
      <c r="AV32" s="363">
        <v>897731524.92992246</v>
      </c>
      <c r="AW32" s="363">
        <v>1196091805.0231569</v>
      </c>
      <c r="AX32" s="363">
        <v>1258332337.283819</v>
      </c>
      <c r="AY32" s="363">
        <v>1264758197.9659252</v>
      </c>
      <c r="AZ32" s="363">
        <v>1585472534.1054721</v>
      </c>
      <c r="BA32" s="363">
        <v>1820207625.8021665</v>
      </c>
      <c r="BB32" s="363">
        <v>1823692109.6165218</v>
      </c>
      <c r="BC32" s="363">
        <v>1798333725.8395367</v>
      </c>
      <c r="BD32" s="363">
        <v>1976938529.727427</v>
      </c>
      <c r="BE32" s="363">
        <v>2059809919.8932533</v>
      </c>
      <c r="BF32" s="363">
        <v>2219675780.89539</v>
      </c>
      <c r="BG32" s="363">
        <v>2528007911.3535295</v>
      </c>
      <c r="BH32" s="363">
        <v>2534965162.7808361</v>
      </c>
    </row>
    <row r="33" spans="1:60" x14ac:dyDescent="0.2">
      <c r="A33" s="2" t="s">
        <v>539</v>
      </c>
      <c r="B33" s="363">
        <v>30412308.98640123</v>
      </c>
      <c r="C33" s="363">
        <v>32902336.644746043</v>
      </c>
      <c r="D33" s="363">
        <v>35643207.626524597</v>
      </c>
      <c r="E33" s="363">
        <v>38091150.566196002</v>
      </c>
      <c r="F33" s="363">
        <v>41613969.050606437</v>
      </c>
      <c r="G33" s="363">
        <v>45790869.747312568</v>
      </c>
      <c r="H33" s="363">
        <v>51464435.146443516</v>
      </c>
      <c r="I33" s="363">
        <v>58646443.514644362</v>
      </c>
      <c r="J33" s="363">
        <v>66248256.624825664</v>
      </c>
      <c r="K33" s="363">
        <v>77356914.078819096</v>
      </c>
      <c r="L33" s="363">
        <v>96245114.461194858</v>
      </c>
      <c r="M33" s="363">
        <v>126957494.40715882</v>
      </c>
      <c r="N33" s="363">
        <v>165258093.87595889</v>
      </c>
      <c r="O33" s="363">
        <v>244129088.02766171</v>
      </c>
      <c r="P33" s="363">
        <v>306033848.41795433</v>
      </c>
      <c r="Q33" s="363">
        <v>355172413.7931034</v>
      </c>
      <c r="R33" s="363">
        <v>372010119.5952161</v>
      </c>
      <c r="S33" s="363">
        <v>451603325.41567695</v>
      </c>
      <c r="T33" s="363">
        <v>590376720.59888911</v>
      </c>
      <c r="U33" s="363">
        <v>819877300.61349714</v>
      </c>
      <c r="V33" s="363">
        <v>1060923829.1302109</v>
      </c>
      <c r="W33" s="363">
        <v>1073861599.1394765</v>
      </c>
      <c r="X33" s="363">
        <v>1014907254.5401573</v>
      </c>
      <c r="Y33" s="363">
        <v>1172258182.1496947</v>
      </c>
      <c r="Z33" s="363">
        <v>1240796364.7566235</v>
      </c>
      <c r="AA33" s="363">
        <v>1114764007.148113</v>
      </c>
      <c r="AB33" s="363">
        <v>1392634771.9653025</v>
      </c>
      <c r="AC33" s="363">
        <v>1965274882.363452</v>
      </c>
      <c r="AD33" s="363">
        <v>2644536804.1124358</v>
      </c>
      <c r="AE33" s="363">
        <v>3083800684.8975139</v>
      </c>
      <c r="AF33" s="363">
        <v>3790567051.8677778</v>
      </c>
      <c r="AG33" s="363">
        <v>3942792837.3565497</v>
      </c>
      <c r="AH33" s="363">
        <v>4146513722.3301888</v>
      </c>
      <c r="AI33" s="363">
        <v>4160086253.1467957</v>
      </c>
      <c r="AJ33" s="363">
        <v>4259330999.0315127</v>
      </c>
      <c r="AK33" s="363">
        <v>4730611067.0225811</v>
      </c>
      <c r="AL33" s="363">
        <v>4847752842.7892427</v>
      </c>
      <c r="AM33" s="363">
        <v>5020214747.4526138</v>
      </c>
      <c r="AN33" s="363">
        <v>4790458837.1707802</v>
      </c>
      <c r="AO33" s="363">
        <v>5484257417.1784458</v>
      </c>
      <c r="AP33" s="363">
        <v>5788329609.1575527</v>
      </c>
      <c r="AQ33" s="363">
        <v>5489608299.6644526</v>
      </c>
      <c r="AR33" s="363">
        <v>5438857106.7353582</v>
      </c>
      <c r="AS33" s="363">
        <v>7511582173.3772392</v>
      </c>
      <c r="AT33" s="363">
        <v>8957467706.5354042</v>
      </c>
      <c r="AU33" s="363">
        <v>9931134940.5134621</v>
      </c>
      <c r="AV33" s="363">
        <v>10126940513.312546</v>
      </c>
      <c r="AW33" s="363">
        <v>10939053365.478596</v>
      </c>
      <c r="AX33" s="363">
        <v>10945070441.928253</v>
      </c>
      <c r="AY33" s="363">
        <v>10267133177.733364</v>
      </c>
      <c r="AZ33" s="363">
        <v>12786654365.873764</v>
      </c>
      <c r="BA33" s="363">
        <v>15351972229.534086</v>
      </c>
      <c r="BB33" s="363">
        <v>16067155187.037523</v>
      </c>
      <c r="BC33" s="363">
        <v>14901750764.981129</v>
      </c>
      <c r="BD33" s="363">
        <v>16250750259.021177</v>
      </c>
      <c r="BE33" s="363">
        <v>14420604205.745878</v>
      </c>
      <c r="BF33" s="363">
        <v>15646316818.33193</v>
      </c>
      <c r="BG33" s="363">
        <v>17405538618.396889</v>
      </c>
      <c r="BH33" s="363">
        <v>18616018903.443409</v>
      </c>
    </row>
    <row r="34" spans="1:60" x14ac:dyDescent="0.2">
      <c r="A34" s="2" t="s">
        <v>516</v>
      </c>
      <c r="B34" s="363">
        <v>112155598.94957118</v>
      </c>
      <c r="C34" s="363">
        <v>123134584.46767329</v>
      </c>
      <c r="D34" s="363">
        <v>124482748.93791738</v>
      </c>
      <c r="E34" s="363">
        <v>129379097.88895763</v>
      </c>
      <c r="F34" s="363">
        <v>142025069.46167609</v>
      </c>
      <c r="G34" s="363">
        <v>150574816.30076441</v>
      </c>
      <c r="H34" s="363">
        <v>157930041.87588325</v>
      </c>
      <c r="I34" s="363">
        <v>163820538.86794722</v>
      </c>
      <c r="J34" s="363">
        <v>191767436.95688441</v>
      </c>
      <c r="K34" s="363">
        <v>188039191.32360831</v>
      </c>
      <c r="L34" s="363">
        <v>189106554.52127707</v>
      </c>
      <c r="M34" s="363">
        <v>201450768.36755261</v>
      </c>
      <c r="N34" s="363">
        <v>230317908.03864339</v>
      </c>
      <c r="O34" s="363">
        <v>271183061.35963523</v>
      </c>
      <c r="P34" s="363">
        <v>281398668.16061342</v>
      </c>
      <c r="Q34" s="363">
        <v>378660016.26593637</v>
      </c>
      <c r="R34" s="363">
        <v>451152449.98441106</v>
      </c>
      <c r="S34" s="363">
        <v>507298120.68314964</v>
      </c>
      <c r="T34" s="363">
        <v>610578523.76117778</v>
      </c>
      <c r="U34" s="363">
        <v>700764892.70483112</v>
      </c>
      <c r="V34" s="363">
        <v>797048028.77324653</v>
      </c>
      <c r="W34" s="363">
        <v>694803502.72235632</v>
      </c>
      <c r="X34" s="363">
        <v>748312283.72675753</v>
      </c>
      <c r="Y34" s="363">
        <v>658679394.90796876</v>
      </c>
      <c r="Z34" s="363">
        <v>637820620.67019451</v>
      </c>
      <c r="AA34" s="363">
        <v>864849765.05966461</v>
      </c>
      <c r="AB34" s="363">
        <v>1122265026.3827443</v>
      </c>
      <c r="AC34" s="363">
        <v>1200991825.9539769</v>
      </c>
      <c r="AD34" s="363">
        <v>1264899368.2016542</v>
      </c>
      <c r="AE34" s="363">
        <v>1233930277.0492179</v>
      </c>
      <c r="AF34" s="363">
        <v>1440711395.6706855</v>
      </c>
      <c r="AG34" s="363">
        <v>1377375030.5292072</v>
      </c>
      <c r="AH34" s="363">
        <v>1411917558.4585543</v>
      </c>
      <c r="AI34" s="363">
        <v>1278781166.7218764</v>
      </c>
      <c r="AJ34" s="363">
        <v>851174350.64940917</v>
      </c>
      <c r="AK34" s="363">
        <v>1115389731.7911868</v>
      </c>
      <c r="AL34" s="363">
        <v>1007791186.2010617</v>
      </c>
      <c r="AM34" s="363">
        <v>937741468.02967572</v>
      </c>
      <c r="AN34" s="363">
        <v>967338348.65831399</v>
      </c>
      <c r="AO34" s="363">
        <v>999477510.68663239</v>
      </c>
      <c r="AP34" s="363">
        <v>914500299.09703434</v>
      </c>
      <c r="AQ34" s="363">
        <v>931833302.75285661</v>
      </c>
      <c r="AR34" s="363">
        <v>991387870.12463045</v>
      </c>
      <c r="AS34" s="363">
        <v>1139754799.1630425</v>
      </c>
      <c r="AT34" s="363">
        <v>1270080250.6526783</v>
      </c>
      <c r="AU34" s="363">
        <v>1337362392.152246</v>
      </c>
      <c r="AV34" s="363">
        <v>1460561215.4446988</v>
      </c>
      <c r="AW34" s="363">
        <v>1697565948.6532345</v>
      </c>
      <c r="AX34" s="363">
        <v>1985240986.1850843</v>
      </c>
      <c r="AY34" s="363">
        <v>2059094048.2601888</v>
      </c>
      <c r="AZ34" s="363">
        <v>2140503193.1626141</v>
      </c>
      <c r="BA34" s="363">
        <v>2434792412.5085487</v>
      </c>
      <c r="BB34" s="363">
        <v>2510270267.7291765</v>
      </c>
      <c r="BC34" s="363">
        <v>1691063476.6415675</v>
      </c>
      <c r="BD34" s="363">
        <v>1892292911.8250861</v>
      </c>
      <c r="BE34" s="363">
        <v>1695143879.5704451</v>
      </c>
      <c r="BF34" s="363">
        <v>1823779165.2796707</v>
      </c>
      <c r="BG34" s="363">
        <v>2067230996.4737689</v>
      </c>
      <c r="BH34" s="363">
        <v>2219894701.951242</v>
      </c>
    </row>
    <row r="35" spans="1:60" x14ac:dyDescent="0.2">
      <c r="A35" s="2" t="s">
        <v>434</v>
      </c>
      <c r="B35" s="363">
        <v>40461721692.646767</v>
      </c>
      <c r="C35" s="363">
        <v>40934952063.946838</v>
      </c>
      <c r="D35" s="363">
        <v>42227447631.915901</v>
      </c>
      <c r="E35" s="363">
        <v>45029988561.212448</v>
      </c>
      <c r="F35" s="363">
        <v>49377522896.703033</v>
      </c>
      <c r="G35" s="363">
        <v>54515179580.714828</v>
      </c>
      <c r="H35" s="363">
        <v>61088384036.651451</v>
      </c>
      <c r="I35" s="363">
        <v>65668655501.125443</v>
      </c>
      <c r="J35" s="363">
        <v>71829810519.895538</v>
      </c>
      <c r="K35" s="363">
        <v>79148411661.690231</v>
      </c>
      <c r="L35" s="363">
        <v>87896095224.423401</v>
      </c>
      <c r="M35" s="363">
        <v>99271961477.520294</v>
      </c>
      <c r="N35" s="363">
        <v>113082820992.01939</v>
      </c>
      <c r="O35" s="363">
        <v>131321859214.0786</v>
      </c>
      <c r="P35" s="363">
        <v>160408697648.26175</v>
      </c>
      <c r="Q35" s="363">
        <v>173834029787.65237</v>
      </c>
      <c r="R35" s="363">
        <v>206575564401.62271</v>
      </c>
      <c r="S35" s="363">
        <v>211612156934.64975</v>
      </c>
      <c r="T35" s="363">
        <v>218632867449.81152</v>
      </c>
      <c r="U35" s="363">
        <v>243072102185.41916</v>
      </c>
      <c r="V35" s="363">
        <v>273853826377.00992</v>
      </c>
      <c r="W35" s="363">
        <v>306214863624.98956</v>
      </c>
      <c r="X35" s="363">
        <v>313506525087.13623</v>
      </c>
      <c r="Y35" s="363">
        <v>340547711781.88904</v>
      </c>
      <c r="Z35" s="363">
        <v>355372558103.62134</v>
      </c>
      <c r="AA35" s="363">
        <v>364756499450.75067</v>
      </c>
      <c r="AB35" s="363">
        <v>377437927311.98273</v>
      </c>
      <c r="AC35" s="363">
        <v>431316742081.44794</v>
      </c>
      <c r="AD35" s="363">
        <v>507354351182.25403</v>
      </c>
      <c r="AE35" s="363">
        <v>565055743243.24329</v>
      </c>
      <c r="AF35" s="363">
        <v>593929550908.46753</v>
      </c>
      <c r="AG35" s="363">
        <v>610328183643.18762</v>
      </c>
      <c r="AH35" s="363">
        <v>592387689252.91626</v>
      </c>
      <c r="AI35" s="363">
        <v>577170761956.4375</v>
      </c>
      <c r="AJ35" s="363">
        <v>578139279437.60986</v>
      </c>
      <c r="AK35" s="363">
        <v>604031623433.40137</v>
      </c>
      <c r="AL35" s="363">
        <v>628546387972.13062</v>
      </c>
      <c r="AM35" s="363">
        <v>652823920265.78076</v>
      </c>
      <c r="AN35" s="363">
        <v>631813279406.80823</v>
      </c>
      <c r="AO35" s="363">
        <v>676084000807.70007</v>
      </c>
      <c r="AP35" s="363">
        <v>742295468318.63171</v>
      </c>
      <c r="AQ35" s="363">
        <v>736379777892.56201</v>
      </c>
      <c r="AR35" s="363">
        <v>757950678646.5304</v>
      </c>
      <c r="AS35" s="363">
        <v>892382413817.7146</v>
      </c>
      <c r="AT35" s="363">
        <v>1023196771714.0662</v>
      </c>
      <c r="AU35" s="363">
        <v>1169357979864.6641</v>
      </c>
      <c r="AV35" s="363">
        <v>1315415197461.2129</v>
      </c>
      <c r="AW35" s="363">
        <v>1464977190205.7537</v>
      </c>
      <c r="AX35" s="363">
        <v>1549131208997.1885</v>
      </c>
      <c r="AY35" s="363">
        <v>1371153004986.4404</v>
      </c>
      <c r="AZ35" s="363">
        <v>1613542812589.3896</v>
      </c>
      <c r="BA35" s="363">
        <v>1789140665202.8391</v>
      </c>
      <c r="BB35" s="363">
        <v>1823966686523.6335</v>
      </c>
      <c r="BC35" s="363">
        <v>1842018420853.0952</v>
      </c>
      <c r="BD35" s="363">
        <v>1801480123070.8162</v>
      </c>
      <c r="BE35" s="363">
        <v>1552899925233.7092</v>
      </c>
      <c r="BF35" s="363">
        <v>1526705529135.3203</v>
      </c>
      <c r="BG35" s="363">
        <v>1646867220617.4656</v>
      </c>
      <c r="BH35" s="363">
        <v>1713341704877.0117</v>
      </c>
    </row>
    <row r="36" spans="1:60" x14ac:dyDescent="0.2">
      <c r="A36" s="2" t="s">
        <v>1104</v>
      </c>
      <c r="B36" s="363"/>
      <c r="C36" s="363"/>
      <c r="D36" s="363"/>
      <c r="E36" s="363"/>
      <c r="F36" s="363"/>
      <c r="G36" s="363"/>
      <c r="H36" s="363"/>
      <c r="I36" s="363"/>
      <c r="J36" s="363"/>
      <c r="K36" s="363"/>
      <c r="L36" s="363"/>
      <c r="M36" s="363"/>
      <c r="N36" s="363"/>
      <c r="O36" s="363"/>
      <c r="P36" s="363"/>
      <c r="Q36" s="363"/>
      <c r="R36" s="363"/>
      <c r="S36" s="363"/>
      <c r="T36" s="363"/>
      <c r="U36" s="363"/>
      <c r="V36" s="363"/>
      <c r="W36" s="363"/>
      <c r="X36" s="363"/>
      <c r="Y36" s="363"/>
      <c r="Z36" s="363"/>
      <c r="AA36" s="363"/>
      <c r="AB36" s="363"/>
      <c r="AC36" s="363"/>
      <c r="AD36" s="363"/>
      <c r="AE36" s="363"/>
      <c r="AF36" s="363"/>
      <c r="AG36" s="363"/>
      <c r="AH36" s="363"/>
      <c r="AI36" s="363"/>
      <c r="AJ36" s="363"/>
      <c r="AK36" s="363">
        <v>392390514316.32269</v>
      </c>
      <c r="AL36" s="363">
        <v>414969246058.21625</v>
      </c>
      <c r="AM36" s="363">
        <v>409093766950.34717</v>
      </c>
      <c r="AN36" s="363">
        <v>447743168925.50653</v>
      </c>
      <c r="AO36" s="363">
        <v>433961511913.47382</v>
      </c>
      <c r="AP36" s="363">
        <v>427456000376.42511</v>
      </c>
      <c r="AQ36" s="363">
        <v>467920101205.47626</v>
      </c>
      <c r="AR36" s="363">
        <v>527159600339.45618</v>
      </c>
      <c r="AS36" s="363">
        <v>632781151922.93799</v>
      </c>
      <c r="AT36" s="363">
        <v>761645937184.6709</v>
      </c>
      <c r="AU36" s="363">
        <v>884987949533.4646</v>
      </c>
      <c r="AV36" s="363">
        <v>1001252066447.7944</v>
      </c>
      <c r="AW36" s="363">
        <v>1264978457989.7795</v>
      </c>
      <c r="AX36" s="363">
        <v>1530584249710.5586</v>
      </c>
      <c r="AY36" s="363">
        <v>1288240824681.0332</v>
      </c>
      <c r="AZ36" s="363">
        <v>1313429192814.0181</v>
      </c>
      <c r="BA36" s="363">
        <v>1446680261650.3196</v>
      </c>
      <c r="BB36" s="363">
        <v>1352671811493.7803</v>
      </c>
      <c r="BC36" s="363">
        <v>1422731728650.6108</v>
      </c>
      <c r="BD36" s="363">
        <v>1465593797795.5164</v>
      </c>
      <c r="BE36" s="363">
        <v>1289640593201.5127</v>
      </c>
      <c r="BF36" s="363">
        <v>1317002605342.0759</v>
      </c>
      <c r="BG36" s="363">
        <v>1457183749634.6384</v>
      </c>
      <c r="BH36" s="363">
        <v>1632912822080.0234</v>
      </c>
    </row>
    <row r="37" spans="1:60" x14ac:dyDescent="0.2">
      <c r="A37" s="2" t="s">
        <v>493</v>
      </c>
      <c r="B37" s="363">
        <v>9522746719.2161427</v>
      </c>
      <c r="C37" s="363">
        <v>10712712465.052166</v>
      </c>
      <c r="D37" s="363">
        <v>11879982758.561916</v>
      </c>
      <c r="E37" s="363">
        <v>13063643795.788443</v>
      </c>
      <c r="F37" s="363">
        <v>14480556571.547604</v>
      </c>
      <c r="G37" s="363">
        <v>15346741669.757538</v>
      </c>
      <c r="H37" s="363">
        <v>16480058704.853127</v>
      </c>
      <c r="I37" s="363">
        <v>17740013179.259995</v>
      </c>
      <c r="J37" s="363">
        <v>18942729779.100044</v>
      </c>
      <c r="K37" s="363">
        <v>20524886616.478863</v>
      </c>
      <c r="L37" s="363">
        <v>24274075005.716896</v>
      </c>
      <c r="M37" s="363">
        <v>29170150922.857353</v>
      </c>
      <c r="N37" s="363">
        <v>35777236928.232918</v>
      </c>
      <c r="O37" s="363">
        <v>48114943566.734077</v>
      </c>
      <c r="P37" s="363">
        <v>55449199174.302689</v>
      </c>
      <c r="Q37" s="363">
        <v>63570059117.498932</v>
      </c>
      <c r="R37" s="363">
        <v>66493313570.171227</v>
      </c>
      <c r="S37" s="363">
        <v>71017619471.603912</v>
      </c>
      <c r="T37" s="363">
        <v>99318234340.044739</v>
      </c>
      <c r="U37" s="363">
        <v>111640341011.60762</v>
      </c>
      <c r="V37" s="363">
        <v>119008334606.43314</v>
      </c>
      <c r="W37" s="363">
        <v>108993981315.54832</v>
      </c>
      <c r="X37" s="363">
        <v>111711490075.35832</v>
      </c>
      <c r="Y37" s="363">
        <v>111314328474.10796</v>
      </c>
      <c r="Z37" s="363">
        <v>106285277141.76279</v>
      </c>
      <c r="AA37" s="363">
        <v>107766112124.04868</v>
      </c>
      <c r="AB37" s="363">
        <v>154482372838.95715</v>
      </c>
      <c r="AC37" s="363">
        <v>193466104144.31329</v>
      </c>
      <c r="AD37" s="363">
        <v>209298156700.60822</v>
      </c>
      <c r="AE37" s="363">
        <v>202078703955.00949</v>
      </c>
      <c r="AF37" s="363">
        <v>258066552980.13245</v>
      </c>
      <c r="AG37" s="363">
        <v>261113787377.96375</v>
      </c>
      <c r="AH37" s="363">
        <v>271814366804.15305</v>
      </c>
      <c r="AI37" s="363">
        <v>264353008121.27774</v>
      </c>
      <c r="AJ37" s="363">
        <v>292646657673.46643</v>
      </c>
      <c r="AK37" s="363">
        <v>342617336152.21985</v>
      </c>
      <c r="AL37" s="363">
        <v>330091423948.22009</v>
      </c>
      <c r="AM37" s="363">
        <v>286518982980.77588</v>
      </c>
      <c r="AN37" s="363">
        <v>295044833770.17517</v>
      </c>
      <c r="AO37" s="363">
        <v>289912794567.96698</v>
      </c>
      <c r="AP37" s="363">
        <v>272055305542.39694</v>
      </c>
      <c r="AQ37" s="363">
        <v>278631192225.64587</v>
      </c>
      <c r="AR37" s="363">
        <v>301416655973.30939</v>
      </c>
      <c r="AS37" s="363">
        <v>352914531818.51935</v>
      </c>
      <c r="AT37" s="363">
        <v>394164053075.99518</v>
      </c>
      <c r="AU37" s="363">
        <v>408689367169.9325</v>
      </c>
      <c r="AV37" s="363">
        <v>430921199553.35779</v>
      </c>
      <c r="AW37" s="363">
        <v>479913362212.59583</v>
      </c>
      <c r="AX37" s="363">
        <v>554363401347.98267</v>
      </c>
      <c r="AY37" s="363">
        <v>541506295377.26306</v>
      </c>
      <c r="AZ37" s="363">
        <v>583783396408.58228</v>
      </c>
      <c r="BA37" s="363">
        <v>699579502158.19873</v>
      </c>
      <c r="BB37" s="363">
        <v>668043476123.35876</v>
      </c>
      <c r="BC37" s="363">
        <v>688504215507.02905</v>
      </c>
      <c r="BD37" s="363">
        <v>709182183359.84363</v>
      </c>
      <c r="BE37" s="363">
        <v>679832391757.54248</v>
      </c>
      <c r="BF37" s="363">
        <v>671308872735.11401</v>
      </c>
      <c r="BG37" s="363">
        <v>679950915261.12219</v>
      </c>
      <c r="BH37" s="363">
        <v>705140354166.31189</v>
      </c>
    </row>
    <row r="38" spans="1:60" x14ac:dyDescent="0.2">
      <c r="A38" s="2" t="s">
        <v>587</v>
      </c>
      <c r="B38" s="363"/>
      <c r="C38" s="363"/>
      <c r="D38" s="363"/>
      <c r="E38" s="363"/>
      <c r="F38" s="363"/>
      <c r="G38" s="363"/>
      <c r="H38" s="363"/>
      <c r="I38" s="363"/>
      <c r="J38" s="363"/>
      <c r="K38" s="363"/>
      <c r="L38" s="363"/>
      <c r="M38" s="363"/>
      <c r="N38" s="363"/>
      <c r="O38" s="363"/>
      <c r="P38" s="363"/>
      <c r="Q38" s="363"/>
      <c r="R38" s="363"/>
      <c r="S38" s="363"/>
      <c r="T38" s="363"/>
      <c r="U38" s="363"/>
      <c r="V38" s="363"/>
      <c r="W38" s="363"/>
      <c r="X38" s="363"/>
      <c r="Y38" s="363"/>
      <c r="Z38" s="363"/>
      <c r="AA38" s="363"/>
      <c r="AB38" s="363"/>
      <c r="AC38" s="363"/>
      <c r="AD38" s="363"/>
      <c r="AE38" s="363"/>
      <c r="AF38" s="363"/>
      <c r="AG38" s="363"/>
      <c r="AH38" s="363"/>
      <c r="AI38" s="363"/>
      <c r="AJ38" s="363"/>
      <c r="AK38" s="363"/>
      <c r="AL38" s="363"/>
      <c r="AM38" s="363"/>
      <c r="AN38" s="363">
        <v>5945677376.6147728</v>
      </c>
      <c r="AO38" s="363">
        <v>6262740656.8516426</v>
      </c>
      <c r="AP38" s="363">
        <v>6439703434.7102432</v>
      </c>
      <c r="AQ38" s="363">
        <v>6232906290.4851017</v>
      </c>
      <c r="AR38" s="363">
        <v>6663669064.7482014</v>
      </c>
      <c r="AS38" s="363">
        <v>7332244897.9591827</v>
      </c>
      <c r="AT38" s="363">
        <v>8553643354.0827532</v>
      </c>
      <c r="AU38" s="363">
        <v>8827272727.2727261</v>
      </c>
      <c r="AV38" s="363">
        <v>9676172953.0818768</v>
      </c>
      <c r="AW38" s="363">
        <v>11514605842.336935</v>
      </c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</row>
    <row r="39" spans="1:60" x14ac:dyDescent="0.2">
      <c r="A39" s="2" t="s">
        <v>460</v>
      </c>
      <c r="B39" s="363">
        <v>4109999999.9999995</v>
      </c>
      <c r="C39" s="363">
        <v>4609727272.727272</v>
      </c>
      <c r="D39" s="363">
        <v>5416272727.272728</v>
      </c>
      <c r="E39" s="363">
        <v>5668187500</v>
      </c>
      <c r="F39" s="363">
        <v>5982347826.086956</v>
      </c>
      <c r="G39" s="363">
        <v>6026593750</v>
      </c>
      <c r="H39" s="363">
        <v>7072641025.6410255</v>
      </c>
      <c r="I39" s="363">
        <v>7013196078.4313717</v>
      </c>
      <c r="J39" s="363">
        <v>7167086956.5217381</v>
      </c>
      <c r="K39" s="363">
        <v>8377093023.2558155</v>
      </c>
      <c r="L39" s="363">
        <v>9126309734.5132771</v>
      </c>
      <c r="M39" s="363">
        <v>10884114754.09836</v>
      </c>
      <c r="N39" s="363">
        <v>11853817307.692308</v>
      </c>
      <c r="O39" s="363">
        <v>16836261173.184359</v>
      </c>
      <c r="P39" s="363">
        <v>16210404183.535763</v>
      </c>
      <c r="Q39" s="363">
        <v>7622217352.3421583</v>
      </c>
      <c r="R39" s="363">
        <v>10341925249.042147</v>
      </c>
      <c r="S39" s="363">
        <v>13962893421.541319</v>
      </c>
      <c r="T39" s="363">
        <v>15989933708.149084</v>
      </c>
      <c r="U39" s="363">
        <v>21803696985.234898</v>
      </c>
      <c r="V39" s="363">
        <v>29036709871.79488</v>
      </c>
      <c r="W39" s="363">
        <v>34509878043.589745</v>
      </c>
      <c r="X39" s="363">
        <v>25325893205.657047</v>
      </c>
      <c r="Y39" s="363">
        <v>20355959237.212841</v>
      </c>
      <c r="Z39" s="363">
        <v>19622527479.691307</v>
      </c>
      <c r="AA39" s="363">
        <v>17702885393.509884</v>
      </c>
      <c r="AB39" s="363">
        <v>18891048818.74255</v>
      </c>
      <c r="AC39" s="363">
        <v>22255407684.699879</v>
      </c>
      <c r="AD39" s="363">
        <v>26040229793.069675</v>
      </c>
      <c r="AE39" s="363">
        <v>29885685142.91066</v>
      </c>
      <c r="AF39" s="363">
        <v>33113887817.97311</v>
      </c>
      <c r="AG39" s="363">
        <v>37834793730.313263</v>
      </c>
      <c r="AH39" s="363">
        <v>45964327558.883553</v>
      </c>
      <c r="AI39" s="363">
        <v>49297773130.1185</v>
      </c>
      <c r="AJ39" s="363">
        <v>57008425295.8256</v>
      </c>
      <c r="AK39" s="363">
        <v>73447063319.303391</v>
      </c>
      <c r="AL39" s="363">
        <v>78039572221.602356</v>
      </c>
      <c r="AM39" s="363">
        <v>84952360922.46788</v>
      </c>
      <c r="AN39" s="363">
        <v>81577430181.407364</v>
      </c>
      <c r="AO39" s="363">
        <v>75173794497.03212</v>
      </c>
      <c r="AP39" s="363">
        <v>77860932151.847107</v>
      </c>
      <c r="AQ39" s="363">
        <v>70979923960.374207</v>
      </c>
      <c r="AR39" s="363">
        <v>69736811435.10318</v>
      </c>
      <c r="AS39" s="363">
        <v>75643459839.60083</v>
      </c>
      <c r="AT39" s="363">
        <v>99210392857.611603</v>
      </c>
      <c r="AU39" s="363">
        <v>122964812046.07269</v>
      </c>
      <c r="AV39" s="363">
        <v>154788024805.80832</v>
      </c>
      <c r="AW39" s="363">
        <v>173605968179.25516</v>
      </c>
      <c r="AX39" s="363">
        <v>179638496278.57391</v>
      </c>
      <c r="AY39" s="363">
        <v>172389498444.62051</v>
      </c>
      <c r="AZ39" s="363">
        <v>218537551220.07053</v>
      </c>
      <c r="BA39" s="363">
        <v>252251992029.44171</v>
      </c>
      <c r="BB39" s="363">
        <v>267122320056.70221</v>
      </c>
      <c r="BC39" s="363">
        <v>278384345259.47382</v>
      </c>
      <c r="BD39" s="363">
        <v>260541629960.72913</v>
      </c>
      <c r="BE39" s="363">
        <v>243919085308.78485</v>
      </c>
      <c r="BF39" s="363">
        <v>250339863130.84662</v>
      </c>
      <c r="BG39" s="363">
        <v>277746461078.31921</v>
      </c>
      <c r="BH39" s="363">
        <v>298231133532.7486</v>
      </c>
    </row>
    <row r="40" spans="1:60" s="34" customFormat="1" x14ac:dyDescent="0.2">
      <c r="A40" s="34" t="s">
        <v>397</v>
      </c>
      <c r="B40" s="364">
        <v>59716467625.314804</v>
      </c>
      <c r="C40" s="364">
        <v>50056868957.673241</v>
      </c>
      <c r="D40" s="364">
        <v>47209359005.605644</v>
      </c>
      <c r="E40" s="364">
        <v>50706799902.510345</v>
      </c>
      <c r="F40" s="364">
        <v>59708343488.504341</v>
      </c>
      <c r="G40" s="364">
        <v>70436266146.721909</v>
      </c>
      <c r="H40" s="364">
        <v>76720285969.615723</v>
      </c>
      <c r="I40" s="364">
        <v>72881631326.671539</v>
      </c>
      <c r="J40" s="364">
        <v>70846535055.65033</v>
      </c>
      <c r="K40" s="364">
        <v>79705906247.461197</v>
      </c>
      <c r="L40" s="364">
        <v>92602973434.072617</v>
      </c>
      <c r="M40" s="364">
        <v>99800958648.143631</v>
      </c>
      <c r="N40" s="364">
        <v>113687586299.05127</v>
      </c>
      <c r="O40" s="364">
        <v>138544284708.95746</v>
      </c>
      <c r="P40" s="364">
        <v>144182133387.7218</v>
      </c>
      <c r="Q40" s="364">
        <v>163431551779.76126</v>
      </c>
      <c r="R40" s="364">
        <v>153940455341.50613</v>
      </c>
      <c r="S40" s="364">
        <v>174938098826.56906</v>
      </c>
      <c r="T40" s="364">
        <v>149540752829.26828</v>
      </c>
      <c r="U40" s="364">
        <v>178280594413.04349</v>
      </c>
      <c r="V40" s="364">
        <v>191149211575</v>
      </c>
      <c r="W40" s="364">
        <v>195866382432.53967</v>
      </c>
      <c r="X40" s="364">
        <v>205089699858.77859</v>
      </c>
      <c r="Y40" s="364">
        <v>230686747153.25671</v>
      </c>
      <c r="Z40" s="364">
        <v>259946510957.14288</v>
      </c>
      <c r="AA40" s="364">
        <v>309488028132.65308</v>
      </c>
      <c r="AB40" s="364">
        <v>300758100107.24634</v>
      </c>
      <c r="AC40" s="364">
        <v>272972974764.57401</v>
      </c>
      <c r="AD40" s="364">
        <v>312353631207.81897</v>
      </c>
      <c r="AE40" s="364">
        <v>347768051311.74084</v>
      </c>
      <c r="AF40" s="364">
        <v>360857912565.96558</v>
      </c>
      <c r="AG40" s="364">
        <v>383373318083.62366</v>
      </c>
      <c r="AH40" s="364">
        <v>426915712711.146</v>
      </c>
      <c r="AI40" s="364">
        <v>444731282436.76215</v>
      </c>
      <c r="AJ40" s="364">
        <v>564324670005.91736</v>
      </c>
      <c r="AK40" s="364">
        <v>734547898220.50842</v>
      </c>
      <c r="AL40" s="364">
        <v>863746717503.7887</v>
      </c>
      <c r="AM40" s="364">
        <v>961603952951.82031</v>
      </c>
      <c r="AN40" s="364">
        <v>1029043097554.0822</v>
      </c>
      <c r="AO40" s="364">
        <v>1093997267271.0581</v>
      </c>
      <c r="AP40" s="364">
        <v>1211346869605.238</v>
      </c>
      <c r="AQ40" s="364">
        <v>1339395718865.3027</v>
      </c>
      <c r="AR40" s="364">
        <v>1470550015081.5515</v>
      </c>
      <c r="AS40" s="364">
        <v>1660287965662.6802</v>
      </c>
      <c r="AT40" s="364">
        <v>1955347004963.2708</v>
      </c>
      <c r="AU40" s="364">
        <v>2285965892360.5435</v>
      </c>
      <c r="AV40" s="364">
        <v>2752131773355.1558</v>
      </c>
      <c r="AW40" s="364">
        <v>3550342425238.252</v>
      </c>
      <c r="AX40" s="364">
        <v>4594306848763.0781</v>
      </c>
      <c r="AY40" s="364">
        <v>5101702432883.4492</v>
      </c>
      <c r="AZ40" s="364">
        <v>6087164527421.2373</v>
      </c>
      <c r="BA40" s="364">
        <v>7551500425597.7715</v>
      </c>
      <c r="BB40" s="364">
        <v>8532230724141.7559</v>
      </c>
      <c r="BC40" s="364">
        <v>9570405758739.791</v>
      </c>
      <c r="BD40" s="364">
        <v>10438529153237.621</v>
      </c>
      <c r="BE40" s="364">
        <v>11015542352468.887</v>
      </c>
      <c r="BF40" s="364">
        <v>11137945669350.592</v>
      </c>
      <c r="BG40" s="364">
        <v>12143491448186.1</v>
      </c>
      <c r="BH40" s="364">
        <v>13608151864637.854</v>
      </c>
    </row>
    <row r="41" spans="1:60" x14ac:dyDescent="0.2">
      <c r="A41" s="2" t="s">
        <v>1105</v>
      </c>
      <c r="B41" s="363">
        <v>546203561.57198894</v>
      </c>
      <c r="C41" s="363">
        <v>618245639.22138166</v>
      </c>
      <c r="D41" s="363">
        <v>645284344.68411791</v>
      </c>
      <c r="E41" s="363">
        <v>761047045.83040154</v>
      </c>
      <c r="F41" s="363">
        <v>921063266.44552112</v>
      </c>
      <c r="G41" s="363">
        <v>919771356.42609656</v>
      </c>
      <c r="H41" s="363">
        <v>1024103034.2919849</v>
      </c>
      <c r="I41" s="363">
        <v>1082922892.1520207</v>
      </c>
      <c r="J41" s="363">
        <v>1281281245.6703236</v>
      </c>
      <c r="K41" s="363">
        <v>1361360157.2699862</v>
      </c>
      <c r="L41" s="363">
        <v>1455482990.2414262</v>
      </c>
      <c r="M41" s="363">
        <v>1584128262.0893281</v>
      </c>
      <c r="N41" s="363">
        <v>1849400599.7755799</v>
      </c>
      <c r="O41" s="363">
        <v>2508421234.8557048</v>
      </c>
      <c r="P41" s="363">
        <v>3070151901.0638347</v>
      </c>
      <c r="Q41" s="363">
        <v>3893839190.2680612</v>
      </c>
      <c r="R41" s="363">
        <v>4662053707.7762966</v>
      </c>
      <c r="S41" s="363">
        <v>6265067857.8653431</v>
      </c>
      <c r="T41" s="363">
        <v>7900524897.8644047</v>
      </c>
      <c r="U41" s="363">
        <v>9142935857.9476643</v>
      </c>
      <c r="V41" s="363">
        <v>10175615441.812651</v>
      </c>
      <c r="W41" s="363">
        <v>8432588483.8526268</v>
      </c>
      <c r="X41" s="363">
        <v>7567109766.6112919</v>
      </c>
      <c r="Y41" s="363">
        <v>6838185418.5364218</v>
      </c>
      <c r="Z41" s="363">
        <v>6841638714.5453997</v>
      </c>
      <c r="AA41" s="363">
        <v>6977650069.3357792</v>
      </c>
      <c r="AB41" s="363">
        <v>9158302205.3623695</v>
      </c>
      <c r="AC41" s="363">
        <v>10087653189.328686</v>
      </c>
      <c r="AD41" s="363">
        <v>10255170459.985992</v>
      </c>
      <c r="AE41" s="363">
        <v>9757410614.0811996</v>
      </c>
      <c r="AF41" s="363">
        <v>10795850106.9547</v>
      </c>
      <c r="AG41" s="363">
        <v>10492628915.492674</v>
      </c>
      <c r="AH41" s="363">
        <v>11152971316.074015</v>
      </c>
      <c r="AI41" s="363">
        <v>11045759468.941166</v>
      </c>
      <c r="AJ41" s="363">
        <v>8313557450.2521324</v>
      </c>
      <c r="AK41" s="363">
        <v>11000146839.497032</v>
      </c>
      <c r="AL41" s="363">
        <v>12139234938.786329</v>
      </c>
      <c r="AM41" s="363">
        <v>11722142706.127819</v>
      </c>
      <c r="AN41" s="363">
        <v>12612033728.85717</v>
      </c>
      <c r="AO41" s="363">
        <v>12376639822.926493</v>
      </c>
      <c r="AP41" s="363">
        <v>10717022462.685905</v>
      </c>
      <c r="AQ41" s="363">
        <v>11192560827.296247</v>
      </c>
      <c r="AR41" s="363">
        <v>12346919216.135941</v>
      </c>
      <c r="AS41" s="363">
        <v>15306602560.253325</v>
      </c>
      <c r="AT41" s="363">
        <v>16554441846.51915</v>
      </c>
      <c r="AU41" s="363">
        <v>17084928927.455521</v>
      </c>
      <c r="AV41" s="363">
        <v>17800887796.49873</v>
      </c>
      <c r="AW41" s="363">
        <v>20343635319.617382</v>
      </c>
      <c r="AX41" s="363">
        <v>24224903099.628342</v>
      </c>
      <c r="AY41" s="363">
        <v>24277493862.062496</v>
      </c>
      <c r="AZ41" s="363">
        <v>24884505034.556419</v>
      </c>
      <c r="BA41" s="363">
        <v>25381616734.069263</v>
      </c>
      <c r="BB41" s="363">
        <v>26790579775.294983</v>
      </c>
      <c r="BC41" s="363">
        <v>31264187110.355434</v>
      </c>
      <c r="BD41" s="363">
        <v>35316491206.779732</v>
      </c>
      <c r="BE41" s="363">
        <v>33131114321.679192</v>
      </c>
      <c r="BF41" s="363">
        <v>35296977343.652252</v>
      </c>
      <c r="BG41" s="363">
        <v>38053606750.517868</v>
      </c>
      <c r="BH41" s="363">
        <v>43007047821.754135</v>
      </c>
    </row>
    <row r="42" spans="1:60" x14ac:dyDescent="0.2">
      <c r="A42" s="2" t="s">
        <v>449</v>
      </c>
      <c r="B42" s="363">
        <v>618740988.01140523</v>
      </c>
      <c r="C42" s="363">
        <v>657597382.75915182</v>
      </c>
      <c r="D42" s="363">
        <v>699373701.21713817</v>
      </c>
      <c r="E42" s="363">
        <v>723624365.28813767</v>
      </c>
      <c r="F42" s="363">
        <v>782384527.81364906</v>
      </c>
      <c r="G42" s="363">
        <v>814139855.75645828</v>
      </c>
      <c r="H42" s="363">
        <v>853268771.09708095</v>
      </c>
      <c r="I42" s="363">
        <v>934079050.34617305</v>
      </c>
      <c r="J42" s="363">
        <v>1053077155.1792488</v>
      </c>
      <c r="K42" s="363">
        <v>1152418514.8261604</v>
      </c>
      <c r="L42" s="363">
        <v>1160002260.947294</v>
      </c>
      <c r="M42" s="363">
        <v>1233991075.1162617</v>
      </c>
      <c r="N42" s="363">
        <v>1430951331.8503418</v>
      </c>
      <c r="O42" s="363">
        <v>1758727395.1870301</v>
      </c>
      <c r="P42" s="363">
        <v>2255496995.4937835</v>
      </c>
      <c r="Q42" s="363">
        <v>2752771043.8860884</v>
      </c>
      <c r="R42" s="363">
        <v>3076592431.2720389</v>
      </c>
      <c r="S42" s="363">
        <v>3366368664.5970631</v>
      </c>
      <c r="T42" s="363">
        <v>4409920643.6422043</v>
      </c>
      <c r="U42" s="363">
        <v>5811444660.6575222</v>
      </c>
      <c r="V42" s="363">
        <v>6740756568.9156551</v>
      </c>
      <c r="W42" s="363">
        <v>7636345827.3430834</v>
      </c>
      <c r="X42" s="363">
        <v>7322914570.15588</v>
      </c>
      <c r="Y42" s="363">
        <v>7381854746.9162855</v>
      </c>
      <c r="Z42" s="363">
        <v>7801858825.1841555</v>
      </c>
      <c r="AA42" s="363">
        <v>8148223603.5839853</v>
      </c>
      <c r="AB42" s="363">
        <v>10621158532.5193</v>
      </c>
      <c r="AC42" s="363">
        <v>12302471429.431826</v>
      </c>
      <c r="AD42" s="363">
        <v>12493286761.734114</v>
      </c>
      <c r="AE42" s="363">
        <v>11140055364.150209</v>
      </c>
      <c r="AF42" s="363">
        <v>11151578050.735556</v>
      </c>
      <c r="AG42" s="363">
        <v>12434370004.958561</v>
      </c>
      <c r="AH42" s="363">
        <v>11396310990.219711</v>
      </c>
      <c r="AI42" s="363">
        <v>15498179313.042454</v>
      </c>
      <c r="AJ42" s="363">
        <v>10600157683.841228</v>
      </c>
      <c r="AK42" s="363">
        <v>9643953174.7734947</v>
      </c>
      <c r="AL42" s="363">
        <v>10513387441.619387</v>
      </c>
      <c r="AM42" s="363">
        <v>10833497457.512318</v>
      </c>
      <c r="AN42" s="363">
        <v>10612847429.349953</v>
      </c>
      <c r="AO42" s="363">
        <v>11198378749.471907</v>
      </c>
      <c r="AP42" s="363">
        <v>10083937740.062414</v>
      </c>
      <c r="AQ42" s="363">
        <v>10371327756.454811</v>
      </c>
      <c r="AR42" s="363">
        <v>11579343088.16132</v>
      </c>
      <c r="AS42" s="363">
        <v>14548845764.532471</v>
      </c>
      <c r="AT42" s="363">
        <v>17430933517.299759</v>
      </c>
      <c r="AU42" s="363">
        <v>17944084201.490101</v>
      </c>
      <c r="AV42" s="363">
        <v>19356046327.899498</v>
      </c>
      <c r="AW42" s="363">
        <v>22365265025.66003</v>
      </c>
      <c r="AX42" s="363">
        <v>26409781215.184372</v>
      </c>
      <c r="AY42" s="363">
        <v>26017925551.842567</v>
      </c>
      <c r="AZ42" s="363">
        <v>26143818509.642078</v>
      </c>
      <c r="BA42" s="363">
        <v>29337006833.082523</v>
      </c>
      <c r="BB42" s="363">
        <v>29104437355.039524</v>
      </c>
      <c r="BC42" s="363">
        <v>32348149947.372681</v>
      </c>
      <c r="BD42" s="363">
        <v>34942948737.396721</v>
      </c>
      <c r="BE42" s="363">
        <v>30916218544.440392</v>
      </c>
      <c r="BF42" s="363">
        <v>32621535418.903145</v>
      </c>
      <c r="BG42" s="363">
        <v>34922782310.641602</v>
      </c>
      <c r="BH42" s="363">
        <v>38675205293.046219</v>
      </c>
    </row>
    <row r="43" spans="1:60" x14ac:dyDescent="0.2">
      <c r="A43" s="2" t="s">
        <v>1106</v>
      </c>
      <c r="B43" s="363">
        <v>3359404117.647059</v>
      </c>
      <c r="C43" s="363">
        <v>3086746857.1428571</v>
      </c>
      <c r="D43" s="363">
        <v>3779841428.5714288</v>
      </c>
      <c r="E43" s="363">
        <v>6213185742.5742579</v>
      </c>
      <c r="F43" s="363">
        <v>2881545272.727273</v>
      </c>
      <c r="G43" s="363">
        <v>4043901818.1818185</v>
      </c>
      <c r="H43" s="363">
        <v>4532660181.818182</v>
      </c>
      <c r="I43" s="363">
        <v>3384063371.7579155</v>
      </c>
      <c r="J43" s="363">
        <v>3909780538.9221559</v>
      </c>
      <c r="K43" s="363">
        <v>5032434970.0598803</v>
      </c>
      <c r="L43" s="363">
        <v>4877684910.1796417</v>
      </c>
      <c r="M43" s="363">
        <v>5594770359.2814379</v>
      </c>
      <c r="N43" s="363">
        <v>6173712814.3712568</v>
      </c>
      <c r="O43" s="363">
        <v>7870239461.0778446</v>
      </c>
      <c r="P43" s="363">
        <v>9596960179.6407204</v>
      </c>
      <c r="Q43" s="363">
        <v>10237343173.652695</v>
      </c>
      <c r="R43" s="363">
        <v>9648583224.9921227</v>
      </c>
      <c r="S43" s="363">
        <v>12344424763.57268</v>
      </c>
      <c r="T43" s="363">
        <v>15372608002.392328</v>
      </c>
      <c r="U43" s="363">
        <v>15068422236.366274</v>
      </c>
      <c r="V43" s="363">
        <v>14394927494.8647</v>
      </c>
      <c r="W43" s="363">
        <v>12537821038.220222</v>
      </c>
      <c r="X43" s="363">
        <v>13651667371.167646</v>
      </c>
      <c r="Y43" s="363">
        <v>11006712650.448143</v>
      </c>
      <c r="Z43" s="363">
        <v>7857729193.2034254</v>
      </c>
      <c r="AA43" s="363">
        <v>7195042616.0071001</v>
      </c>
      <c r="AB43" s="363">
        <v>8095367168.2176886</v>
      </c>
      <c r="AC43" s="363">
        <v>7661625472.5770512</v>
      </c>
      <c r="AD43" s="363">
        <v>8861299976.7415752</v>
      </c>
      <c r="AE43" s="363">
        <v>9021862775.2597828</v>
      </c>
      <c r="AF43" s="363">
        <v>9349764580.3699741</v>
      </c>
      <c r="AG43" s="363">
        <v>9625436872.510746</v>
      </c>
      <c r="AH43" s="363">
        <v>8227343907.2667894</v>
      </c>
      <c r="AI43" s="363">
        <v>10706259936.742533</v>
      </c>
      <c r="AJ43" s="363">
        <v>5820382248.2820158</v>
      </c>
      <c r="AK43" s="363">
        <v>5643439376.1049147</v>
      </c>
      <c r="AL43" s="363">
        <v>5771454939.6240406</v>
      </c>
      <c r="AM43" s="363">
        <v>6090840548.1878386</v>
      </c>
      <c r="AN43" s="363">
        <v>6215591269.8974667</v>
      </c>
      <c r="AO43" s="363">
        <v>4711259427.272727</v>
      </c>
      <c r="AP43" s="363">
        <v>19088046305.797096</v>
      </c>
      <c r="AQ43" s="363">
        <v>7438189100.333333</v>
      </c>
      <c r="AR43" s="363">
        <v>8728038525.1403351</v>
      </c>
      <c r="AS43" s="363">
        <v>8937567059.8775425</v>
      </c>
      <c r="AT43" s="363">
        <v>10297483481.223013</v>
      </c>
      <c r="AU43" s="363">
        <v>11964484667.910227</v>
      </c>
      <c r="AV43" s="363">
        <v>14451902467.931498</v>
      </c>
      <c r="AW43" s="363">
        <v>16737071816.379997</v>
      </c>
      <c r="AX43" s="363">
        <v>19788515873.894249</v>
      </c>
      <c r="AY43" s="363">
        <v>18648373312.424099</v>
      </c>
      <c r="AZ43" s="363">
        <v>21565720044.463409</v>
      </c>
      <c r="BA43" s="363">
        <v>25839749198.823307</v>
      </c>
      <c r="BB43" s="363">
        <v>29306235826.388554</v>
      </c>
      <c r="BC43" s="363">
        <v>32679745297.645336</v>
      </c>
      <c r="BD43" s="363">
        <v>35909040265.932777</v>
      </c>
      <c r="BE43" s="363">
        <v>37917704900.079376</v>
      </c>
      <c r="BF43" s="363">
        <v>37134799974.522491</v>
      </c>
      <c r="BG43" s="363">
        <v>38019265625.884521</v>
      </c>
      <c r="BH43" s="363">
        <v>47227535290.921829</v>
      </c>
    </row>
    <row r="44" spans="1:60" x14ac:dyDescent="0.2">
      <c r="A44" s="2" t="s">
        <v>1107</v>
      </c>
      <c r="B44" s="363">
        <v>131731862.56897533</v>
      </c>
      <c r="C44" s="363">
        <v>151675739.16060254</v>
      </c>
      <c r="D44" s="363">
        <v>166521239.86331046</v>
      </c>
      <c r="E44" s="363">
        <v>172233430.87148392</v>
      </c>
      <c r="F44" s="363">
        <v>185693724.84536326</v>
      </c>
      <c r="G44" s="363">
        <v>198318063.86084098</v>
      </c>
      <c r="H44" s="363">
        <v>220613582.36986604</v>
      </c>
      <c r="I44" s="363">
        <v>237397428.33641082</v>
      </c>
      <c r="J44" s="363">
        <v>251247458.01213938</v>
      </c>
      <c r="K44" s="363">
        <v>265040036.05915231</v>
      </c>
      <c r="L44" s="363">
        <v>274960699.85859478</v>
      </c>
      <c r="M44" s="363">
        <v>322128019.3235988</v>
      </c>
      <c r="N44" s="363">
        <v>410669262.89800918</v>
      </c>
      <c r="O44" s="363">
        <v>541973362.48106313</v>
      </c>
      <c r="P44" s="363">
        <v>585364635.35480368</v>
      </c>
      <c r="Q44" s="363">
        <v>767102679.01868987</v>
      </c>
      <c r="R44" s="363">
        <v>754549600.54805243</v>
      </c>
      <c r="S44" s="363">
        <v>765224030.63647711</v>
      </c>
      <c r="T44" s="363">
        <v>878771771.29088259</v>
      </c>
      <c r="U44" s="363">
        <v>1198749665.9505324</v>
      </c>
      <c r="V44" s="363">
        <v>1705796849.5465925</v>
      </c>
      <c r="W44" s="363">
        <v>1993512325.9230595</v>
      </c>
      <c r="X44" s="363">
        <v>2160640566.5395322</v>
      </c>
      <c r="Y44" s="363">
        <v>2097274289.6152704</v>
      </c>
      <c r="Z44" s="363">
        <v>2193581366.4072566</v>
      </c>
      <c r="AA44" s="363">
        <v>2160872541.418901</v>
      </c>
      <c r="AB44" s="363">
        <v>1849268214.6818063</v>
      </c>
      <c r="AC44" s="363">
        <v>2297753649.2796235</v>
      </c>
      <c r="AD44" s="363">
        <v>2212536313.3347592</v>
      </c>
      <c r="AE44" s="363">
        <v>2389593021.9486785</v>
      </c>
      <c r="AF44" s="363">
        <v>2798746050.582284</v>
      </c>
      <c r="AG44" s="363">
        <v>2724853592.7338185</v>
      </c>
      <c r="AH44" s="363">
        <v>2933222714.1150575</v>
      </c>
      <c r="AI44" s="363">
        <v>1918970032.4086547</v>
      </c>
      <c r="AJ44" s="363">
        <v>1769365425.0405302</v>
      </c>
      <c r="AK44" s="363">
        <v>2116003977.9752877</v>
      </c>
      <c r="AL44" s="363">
        <v>2540697688.0569811</v>
      </c>
      <c r="AM44" s="363">
        <v>2322718991.2645755</v>
      </c>
      <c r="AN44" s="363">
        <v>1949481296.607621</v>
      </c>
      <c r="AO44" s="363">
        <v>2353909563.9412174</v>
      </c>
      <c r="AP44" s="363">
        <v>3219910550.3933206</v>
      </c>
      <c r="AQ44" s="363">
        <v>2794259783.0809703</v>
      </c>
      <c r="AR44" s="363">
        <v>3019993738.7749176</v>
      </c>
      <c r="AS44" s="363">
        <v>3495868808.0512004</v>
      </c>
      <c r="AT44" s="363">
        <v>4648628921.3696852</v>
      </c>
      <c r="AU44" s="363">
        <v>6087003176.1162424</v>
      </c>
      <c r="AV44" s="363">
        <v>7731261310.9332161</v>
      </c>
      <c r="AW44" s="363">
        <v>8394688284.0622387</v>
      </c>
      <c r="AX44" s="363">
        <v>11859013280.995111</v>
      </c>
      <c r="AY44" s="363">
        <v>9593537550.7506256</v>
      </c>
      <c r="AZ44" s="363">
        <v>12007880438.623236</v>
      </c>
      <c r="BA44" s="363">
        <v>14425607179.663891</v>
      </c>
      <c r="BB44" s="363">
        <v>13677930123.591871</v>
      </c>
      <c r="BC44" s="363">
        <v>14085851348.068981</v>
      </c>
      <c r="BD44" s="363">
        <v>14177437982.261864</v>
      </c>
      <c r="BE44" s="363">
        <v>8553154580.3995104</v>
      </c>
      <c r="BF44" s="363">
        <v>9035848070.9035721</v>
      </c>
      <c r="BG44" s="363">
        <v>8701334800.2197571</v>
      </c>
      <c r="BH44" s="363">
        <v>11263682694.039259</v>
      </c>
    </row>
    <row r="45" spans="1:60" x14ac:dyDescent="0.2">
      <c r="A45" s="2" t="s">
        <v>425</v>
      </c>
      <c r="B45" s="363">
        <v>4031152976.6390357</v>
      </c>
      <c r="C45" s="363">
        <v>4540447761.1940289</v>
      </c>
      <c r="D45" s="363">
        <v>4955543963.3686886</v>
      </c>
      <c r="E45" s="363">
        <v>4836166666.6666679</v>
      </c>
      <c r="F45" s="363">
        <v>5973366666.6666679</v>
      </c>
      <c r="G45" s="363">
        <v>5760761904.7619047</v>
      </c>
      <c r="H45" s="363">
        <v>5428518518.5185184</v>
      </c>
      <c r="I45" s="363">
        <v>5825170438.4870424</v>
      </c>
      <c r="J45" s="363">
        <v>5960212869.1296797</v>
      </c>
      <c r="K45" s="363">
        <v>6450175213.7492275</v>
      </c>
      <c r="L45" s="363">
        <v>7198360460.1988716</v>
      </c>
      <c r="M45" s="363">
        <v>7820380970.5367403</v>
      </c>
      <c r="N45" s="363">
        <v>8671358732.6848564</v>
      </c>
      <c r="O45" s="363">
        <v>10315760000.339388</v>
      </c>
      <c r="P45" s="363">
        <v>12370029583.641897</v>
      </c>
      <c r="Q45" s="363">
        <v>13098633901.867271</v>
      </c>
      <c r="R45" s="363">
        <v>15341403660.46981</v>
      </c>
      <c r="S45" s="363">
        <v>19470960619.129715</v>
      </c>
      <c r="T45" s="363">
        <v>23263511958.050903</v>
      </c>
      <c r="U45" s="363">
        <v>27940411250.27322</v>
      </c>
      <c r="V45" s="363">
        <v>33400735644.048115</v>
      </c>
      <c r="W45" s="363">
        <v>36388366869.03093</v>
      </c>
      <c r="X45" s="363">
        <v>38968039721.748032</v>
      </c>
      <c r="Y45" s="363">
        <v>38729822781.599724</v>
      </c>
      <c r="Z45" s="363">
        <v>38253120737.967125</v>
      </c>
      <c r="AA45" s="363">
        <v>34894411351.983009</v>
      </c>
      <c r="AB45" s="363">
        <v>34942489683.971237</v>
      </c>
      <c r="AC45" s="363">
        <v>36373307085.088745</v>
      </c>
      <c r="AD45" s="363">
        <v>39212550050.422279</v>
      </c>
      <c r="AE45" s="363">
        <v>39540080200.393806</v>
      </c>
      <c r="AF45" s="363">
        <v>47844090709.990845</v>
      </c>
      <c r="AG45" s="363">
        <v>49175565911.065483</v>
      </c>
      <c r="AH45" s="363">
        <v>58418985443.317154</v>
      </c>
      <c r="AI45" s="363">
        <v>66446804802.574699</v>
      </c>
      <c r="AJ45" s="363">
        <v>81703500846.036377</v>
      </c>
      <c r="AK45" s="363">
        <v>92507279383.038727</v>
      </c>
      <c r="AL45" s="363">
        <v>97160109277.80867</v>
      </c>
      <c r="AM45" s="363">
        <v>106659508271.25496</v>
      </c>
      <c r="AN45" s="363">
        <v>98443739941.166397</v>
      </c>
      <c r="AO45" s="363">
        <v>86186158684.768494</v>
      </c>
      <c r="AP45" s="363">
        <v>99886577330.727112</v>
      </c>
      <c r="AQ45" s="363">
        <v>98211749595.544189</v>
      </c>
      <c r="AR45" s="363">
        <v>97963003804.785095</v>
      </c>
      <c r="AS45" s="363">
        <v>94641378693.223022</v>
      </c>
      <c r="AT45" s="363">
        <v>117081522349.67728</v>
      </c>
      <c r="AU45" s="363">
        <v>145180960251.66296</v>
      </c>
      <c r="AV45" s="363">
        <v>161189825603.13892</v>
      </c>
      <c r="AW45" s="363">
        <v>205706860699.30121</v>
      </c>
      <c r="AX45" s="363">
        <v>241710969502.89404</v>
      </c>
      <c r="AY45" s="363">
        <v>232494134119.68433</v>
      </c>
      <c r="AZ45" s="363">
        <v>286103648654.54498</v>
      </c>
      <c r="BA45" s="363">
        <v>334454039093.58575</v>
      </c>
      <c r="BB45" s="363">
        <v>370574421703.06024</v>
      </c>
      <c r="BC45" s="363">
        <v>381866608838.80023</v>
      </c>
      <c r="BD45" s="363">
        <v>381112119657.44507</v>
      </c>
      <c r="BE45" s="363">
        <v>293481748240.77881</v>
      </c>
      <c r="BF45" s="363">
        <v>282825009887.45807</v>
      </c>
      <c r="BG45" s="363">
        <v>311789874617.09607</v>
      </c>
      <c r="BH45" s="363">
        <v>331047040087.8775</v>
      </c>
    </row>
    <row r="46" spans="1:60" x14ac:dyDescent="0.2">
      <c r="A46" s="2" t="s">
        <v>559</v>
      </c>
      <c r="B46" s="363"/>
      <c r="C46" s="363"/>
      <c r="D46" s="363"/>
      <c r="E46" s="363"/>
      <c r="F46" s="363"/>
      <c r="G46" s="363"/>
      <c r="H46" s="363"/>
      <c r="I46" s="363"/>
      <c r="J46" s="363"/>
      <c r="K46" s="363"/>
      <c r="L46" s="363"/>
      <c r="M46" s="363"/>
      <c r="N46" s="363"/>
      <c r="O46" s="363"/>
      <c r="P46" s="363"/>
      <c r="Q46" s="363"/>
      <c r="R46" s="363"/>
      <c r="S46" s="363"/>
      <c r="T46" s="363"/>
      <c r="U46" s="363"/>
      <c r="V46" s="363">
        <v>212218226.42984733</v>
      </c>
      <c r="W46" s="363">
        <v>196349967.67000663</v>
      </c>
      <c r="X46" s="363">
        <v>184008995.64368609</v>
      </c>
      <c r="Y46" s="363">
        <v>191621958.3753649</v>
      </c>
      <c r="Z46" s="363">
        <v>184697209.99741393</v>
      </c>
      <c r="AA46" s="363">
        <v>196726077.06197223</v>
      </c>
      <c r="AB46" s="363">
        <v>279197696.81463921</v>
      </c>
      <c r="AC46" s="363">
        <v>337525870.61696845</v>
      </c>
      <c r="AD46" s="363">
        <v>356500026.69167286</v>
      </c>
      <c r="AE46" s="363">
        <v>341476764.04426754</v>
      </c>
      <c r="AF46" s="363">
        <v>429622147.74344611</v>
      </c>
      <c r="AG46" s="363">
        <v>424108796.56297582</v>
      </c>
      <c r="AH46" s="363">
        <v>457388578.92414361</v>
      </c>
      <c r="AI46" s="363">
        <v>452881443.08416229</v>
      </c>
      <c r="AJ46" s="363">
        <v>319189200.35312301</v>
      </c>
      <c r="AK46" s="363">
        <v>398461789.55868608</v>
      </c>
      <c r="AL46" s="363">
        <v>396053797.63332117</v>
      </c>
      <c r="AM46" s="363">
        <v>364445589.70236468</v>
      </c>
      <c r="AN46" s="363">
        <v>370106776.04332876</v>
      </c>
      <c r="AO46" s="363">
        <v>382454989.94531095</v>
      </c>
      <c r="AP46" s="363">
        <v>350264287.6873306</v>
      </c>
      <c r="AQ46" s="363">
        <v>378180913.35576177</v>
      </c>
      <c r="AR46" s="363">
        <v>423962976.72233343</v>
      </c>
      <c r="AS46" s="363">
        <v>545658929.04458702</v>
      </c>
      <c r="AT46" s="363">
        <v>632570092.20779288</v>
      </c>
      <c r="AU46" s="363">
        <v>653584808.74557292</v>
      </c>
      <c r="AV46" s="363">
        <v>697810988.05154324</v>
      </c>
      <c r="AW46" s="363">
        <v>794621676.48768127</v>
      </c>
      <c r="AX46" s="363">
        <v>911967428.71383727</v>
      </c>
      <c r="AY46" s="363">
        <v>901711442.28594398</v>
      </c>
      <c r="AZ46" s="363">
        <v>907093130.31352139</v>
      </c>
      <c r="BA46" s="363">
        <v>1021746833.4257323</v>
      </c>
      <c r="BB46" s="363">
        <v>1015901205.4202778</v>
      </c>
      <c r="BC46" s="363">
        <v>1115906341.7772694</v>
      </c>
      <c r="BD46" s="363">
        <v>1148058015.4763312</v>
      </c>
      <c r="BE46" s="363">
        <v>965640593.03758395</v>
      </c>
      <c r="BF46" s="363">
        <v>1012147323.7934294</v>
      </c>
      <c r="BG46" s="363">
        <v>1074778460.9555974</v>
      </c>
      <c r="BH46" s="363">
        <v>1177955048.6529856</v>
      </c>
    </row>
    <row r="47" spans="1:60" x14ac:dyDescent="0.2">
      <c r="A47" s="2" t="s">
        <v>568</v>
      </c>
      <c r="B47" s="363"/>
      <c r="C47" s="363"/>
      <c r="D47" s="363"/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/>
      <c r="Q47" s="363"/>
      <c r="R47" s="363"/>
      <c r="S47" s="363"/>
      <c r="T47" s="363"/>
      <c r="U47" s="363"/>
      <c r="V47" s="363">
        <v>142246875.53671572</v>
      </c>
      <c r="W47" s="363">
        <v>139468114.59974086</v>
      </c>
      <c r="X47" s="363">
        <v>140630758.59489855</v>
      </c>
      <c r="Y47" s="363">
        <v>138476239.36679232</v>
      </c>
      <c r="Z47" s="363">
        <v>132019065.0334186</v>
      </c>
      <c r="AA47" s="363">
        <v>137728155.21266112</v>
      </c>
      <c r="AB47" s="363">
        <v>190651207.99951088</v>
      </c>
      <c r="AC47" s="363">
        <v>235253171.84106159</v>
      </c>
      <c r="AD47" s="363">
        <v>264308140.28514937</v>
      </c>
      <c r="AE47" s="363">
        <v>267448513.10816756</v>
      </c>
      <c r="AF47" s="363">
        <v>306891107.26203853</v>
      </c>
      <c r="AG47" s="363">
        <v>319827058.59287477</v>
      </c>
      <c r="AH47" s="363">
        <v>357160985.32741326</v>
      </c>
      <c r="AI47" s="363">
        <v>490417389.68256927</v>
      </c>
      <c r="AJ47" s="363">
        <v>406580652.33053684</v>
      </c>
      <c r="AK47" s="363">
        <v>487148993.53310871</v>
      </c>
      <c r="AL47" s="363">
        <v>501979069.27468318</v>
      </c>
      <c r="AM47" s="363">
        <v>490608657.92497611</v>
      </c>
      <c r="AN47" s="363">
        <v>521910560.52486807</v>
      </c>
      <c r="AO47" s="363">
        <v>592416703.05887806</v>
      </c>
      <c r="AP47" s="363">
        <v>539227277.62641084</v>
      </c>
      <c r="AQ47" s="363">
        <v>563024383.29662621</v>
      </c>
      <c r="AR47" s="363">
        <v>620974660.23030257</v>
      </c>
      <c r="AS47" s="363">
        <v>813963830.17921674</v>
      </c>
      <c r="AT47" s="363">
        <v>924318490.75980008</v>
      </c>
      <c r="AU47" s="363">
        <v>971977088.15691388</v>
      </c>
      <c r="AV47" s="363">
        <v>1107891063.4386301</v>
      </c>
      <c r="AW47" s="363">
        <v>1513933983.2239838</v>
      </c>
      <c r="AX47" s="363">
        <v>1789333748.6799023</v>
      </c>
      <c r="AY47" s="363">
        <v>1711817181.5296857</v>
      </c>
      <c r="AZ47" s="363">
        <v>1664310769.5522876</v>
      </c>
      <c r="BA47" s="363">
        <v>1865915544.124455</v>
      </c>
      <c r="BB47" s="363">
        <v>1741809808.9644227</v>
      </c>
      <c r="BC47" s="363">
        <v>1850470042.4328146</v>
      </c>
      <c r="BD47" s="363">
        <v>1859898513.2685812</v>
      </c>
      <c r="BE47" s="363">
        <v>1596800287.1640484</v>
      </c>
      <c r="BF47" s="363">
        <v>1663008687.0950491</v>
      </c>
      <c r="BG47" s="363">
        <v>1769787215.421407</v>
      </c>
      <c r="BH47" s="363">
        <v>1976814276.5079174</v>
      </c>
    </row>
    <row r="48" spans="1:60" x14ac:dyDescent="0.2">
      <c r="A48" s="2" t="s">
        <v>519</v>
      </c>
      <c r="B48" s="363">
        <v>507513829.99485475</v>
      </c>
      <c r="C48" s="363">
        <v>490325181.61427468</v>
      </c>
      <c r="D48" s="363">
        <v>479180824.34850597</v>
      </c>
      <c r="E48" s="363">
        <v>511902136.80997276</v>
      </c>
      <c r="F48" s="363">
        <v>542578367.24259782</v>
      </c>
      <c r="G48" s="363">
        <v>592981162.26415098</v>
      </c>
      <c r="H48" s="363">
        <v>647305630.18867922</v>
      </c>
      <c r="I48" s="363">
        <v>699456618.86792457</v>
      </c>
      <c r="J48" s="363">
        <v>773841494.33962262</v>
      </c>
      <c r="K48" s="363">
        <v>853630203.77358508</v>
      </c>
      <c r="L48" s="363">
        <v>984830158.49056602</v>
      </c>
      <c r="M48" s="363">
        <v>1077152902.2910442</v>
      </c>
      <c r="N48" s="363">
        <v>1238251695.5538809</v>
      </c>
      <c r="O48" s="363">
        <v>1528916185.2319918</v>
      </c>
      <c r="P48" s="363">
        <v>1666544754.0983608</v>
      </c>
      <c r="Q48" s="363">
        <v>1960863465.5775962</v>
      </c>
      <c r="R48" s="363">
        <v>2412555425.9043174</v>
      </c>
      <c r="S48" s="363">
        <v>3072427012.8354721</v>
      </c>
      <c r="T48" s="363">
        <v>3523208809.8016334</v>
      </c>
      <c r="U48" s="363">
        <v>4035519323.2205367</v>
      </c>
      <c r="V48" s="363">
        <v>4831447001.1668606</v>
      </c>
      <c r="W48" s="363">
        <v>2623807074.2947984</v>
      </c>
      <c r="X48" s="363">
        <v>2606621255.0158124</v>
      </c>
      <c r="Y48" s="363">
        <v>3146770103.8102698</v>
      </c>
      <c r="Z48" s="363">
        <v>3660476458.8717947</v>
      </c>
      <c r="AA48" s="363">
        <v>3919203960.3960395</v>
      </c>
      <c r="AB48" s="363">
        <v>4418983870.967742</v>
      </c>
      <c r="AC48" s="363">
        <v>4532952047.1562843</v>
      </c>
      <c r="AD48" s="363">
        <v>4614629898.4034834</v>
      </c>
      <c r="AE48" s="363">
        <v>5251025767.4762669</v>
      </c>
      <c r="AF48" s="363">
        <v>5711687786.7598858</v>
      </c>
      <c r="AG48" s="363">
        <v>7168999670.0155191</v>
      </c>
      <c r="AH48" s="363">
        <v>8528593420.5312328</v>
      </c>
      <c r="AI48" s="363">
        <v>9537297723.1052322</v>
      </c>
      <c r="AJ48" s="363">
        <v>10432619325.420347</v>
      </c>
      <c r="AK48" s="363">
        <v>11513472785.726215</v>
      </c>
      <c r="AL48" s="363">
        <v>11618286652.062971</v>
      </c>
      <c r="AM48" s="363">
        <v>12552071487.962168</v>
      </c>
      <c r="AN48" s="363">
        <v>13617405297.25106</v>
      </c>
      <c r="AO48" s="363">
        <v>14195623342.901148</v>
      </c>
      <c r="AP48" s="363">
        <v>14949514493.332035</v>
      </c>
      <c r="AQ48" s="363">
        <v>15913363440.569221</v>
      </c>
      <c r="AR48" s="363">
        <v>16504795592.796398</v>
      </c>
      <c r="AS48" s="363">
        <v>17196009811.117245</v>
      </c>
      <c r="AT48" s="363">
        <v>18528955524.627224</v>
      </c>
      <c r="AU48" s="363">
        <v>19948261084.372646</v>
      </c>
      <c r="AV48" s="363">
        <v>22602721765.281174</v>
      </c>
      <c r="AW48" s="363">
        <v>26743972564.12167</v>
      </c>
      <c r="AX48" s="363">
        <v>30612927059.096725</v>
      </c>
      <c r="AY48" s="363">
        <v>30562361123.030655</v>
      </c>
      <c r="AZ48" s="363">
        <v>37268614024.317764</v>
      </c>
      <c r="BA48" s="363">
        <v>42262697840.384987</v>
      </c>
      <c r="BB48" s="363">
        <v>46473128285.558899</v>
      </c>
      <c r="BC48" s="363">
        <v>49745088111.695297</v>
      </c>
      <c r="BD48" s="363">
        <v>50577769837.746231</v>
      </c>
      <c r="BE48" s="363">
        <v>54775994478.509476</v>
      </c>
      <c r="BF48" s="363">
        <v>57157992434.180458</v>
      </c>
      <c r="BG48" s="363">
        <v>58174549218.33522</v>
      </c>
      <c r="BH48" s="363">
        <v>60130106115.629425</v>
      </c>
    </row>
    <row r="49" spans="1:60" x14ac:dyDescent="0.2">
      <c r="A49" s="2" t="s">
        <v>1108</v>
      </c>
      <c r="B49" s="363">
        <v>1875461582.9997418</v>
      </c>
      <c r="C49" s="363">
        <v>2033050128.8256485</v>
      </c>
      <c r="D49" s="363">
        <v>2148346211.716229</v>
      </c>
      <c r="E49" s="363">
        <v>2284412676.1523132</v>
      </c>
      <c r="F49" s="363">
        <v>2463899990.6457958</v>
      </c>
      <c r="G49" s="363">
        <v>2654090230.1544976</v>
      </c>
      <c r="H49" s="363">
        <v>2881205478.8513074</v>
      </c>
      <c r="I49" s="363">
        <v>3094521955.0265489</v>
      </c>
      <c r="J49" s="363">
        <v>3075645924.6645536</v>
      </c>
      <c r="K49" s="363">
        <v>3351050371.6524367</v>
      </c>
      <c r="L49" s="363">
        <v>3685736912.8543234</v>
      </c>
      <c r="M49" s="363">
        <v>4007255700.7633452</v>
      </c>
      <c r="N49" s="363">
        <v>4627346329.0715084</v>
      </c>
      <c r="O49" s="363">
        <v>5063206957.1564445</v>
      </c>
      <c r="P49" s="363">
        <v>6578611839.8668833</v>
      </c>
      <c r="Q49" s="363">
        <v>7686904359.7652531</v>
      </c>
      <c r="R49" s="363">
        <v>7911686087.3081427</v>
      </c>
      <c r="S49" s="363">
        <v>9186752659.4736328</v>
      </c>
      <c r="T49" s="363">
        <v>9422384791.3853931</v>
      </c>
      <c r="U49" s="363">
        <v>10829108031.99881</v>
      </c>
      <c r="V49" s="363">
        <v>13327466848.18914</v>
      </c>
      <c r="W49" s="363">
        <v>14706160271.507715</v>
      </c>
      <c r="X49" s="363">
        <v>16353128287.994131</v>
      </c>
      <c r="Y49" s="363">
        <v>16561217539.198841</v>
      </c>
      <c r="Z49" s="363">
        <v>15758758858.616739</v>
      </c>
      <c r="AA49" s="363">
        <v>15573557385.304941</v>
      </c>
      <c r="AB49" s="363">
        <v>14173309552.289503</v>
      </c>
      <c r="AC49" s="363">
        <v>15226424286.985769</v>
      </c>
      <c r="AD49" s="363">
        <v>16142747240.128683</v>
      </c>
      <c r="AE49" s="363">
        <v>16519529759.693644</v>
      </c>
      <c r="AF49" s="363">
        <v>17961665075.069187</v>
      </c>
      <c r="AG49" s="363">
        <v>17765164421.33131</v>
      </c>
      <c r="AH49" s="363">
        <v>17493258376.129036</v>
      </c>
      <c r="AI49" s="363">
        <v>18908613309.260834</v>
      </c>
      <c r="AJ49" s="363">
        <v>19905802829.828087</v>
      </c>
      <c r="AK49" s="363">
        <v>21998219146.09676</v>
      </c>
      <c r="AL49" s="363">
        <v>24020648583.692089</v>
      </c>
      <c r="AM49" s="363">
        <v>28143635564.214642</v>
      </c>
      <c r="AN49" s="363">
        <v>30069769930.011425</v>
      </c>
      <c r="AO49" s="363">
        <v>31872310302.341908</v>
      </c>
      <c r="AP49" s="363">
        <v>34177854568.474937</v>
      </c>
      <c r="AQ49" s="363">
        <v>35220883618.390892</v>
      </c>
      <c r="AR49" s="363">
        <v>36957890226.261169</v>
      </c>
      <c r="AS49" s="363">
        <v>39498913008.624168</v>
      </c>
      <c r="AT49" s="363">
        <v>43222083509.98774</v>
      </c>
      <c r="AU49" s="363">
        <v>48878881370.939697</v>
      </c>
      <c r="AV49" s="363">
        <v>54606931071.643707</v>
      </c>
      <c r="AW49" s="363">
        <v>60908386444.250938</v>
      </c>
      <c r="AX49" s="363">
        <v>69109699221.968567</v>
      </c>
      <c r="AY49" s="363">
        <v>58164549489.320496</v>
      </c>
      <c r="AZ49" s="363">
        <v>63277133287.313362</v>
      </c>
      <c r="BA49" s="363">
        <v>68420393697.132713</v>
      </c>
      <c r="BB49" s="363">
        <v>70684558866.833557</v>
      </c>
      <c r="BC49" s="363">
        <v>72051031653.937958</v>
      </c>
      <c r="BD49" s="363">
        <v>72989135759.635559</v>
      </c>
      <c r="BE49" s="363">
        <v>71648867904.353363</v>
      </c>
      <c r="BF49" s="363">
        <v>68106378709.864204</v>
      </c>
      <c r="BG49" s="363">
        <v>69602182809.411591</v>
      </c>
      <c r="BH49" s="363">
        <v>73523538154.681152</v>
      </c>
    </row>
    <row r="50" spans="1:60" x14ac:dyDescent="0.2">
      <c r="A50" s="2" t="s">
        <v>478</v>
      </c>
      <c r="B50" s="363"/>
      <c r="C50" s="363"/>
      <c r="D50" s="363"/>
      <c r="E50" s="363"/>
      <c r="F50" s="363"/>
      <c r="G50" s="363"/>
      <c r="H50" s="363"/>
      <c r="I50" s="363"/>
      <c r="J50" s="363"/>
      <c r="K50" s="363"/>
      <c r="L50" s="363">
        <v>5693005199.999999</v>
      </c>
      <c r="M50" s="363">
        <v>6914658400</v>
      </c>
      <c r="N50" s="363">
        <v>8135150891.9202518</v>
      </c>
      <c r="O50" s="363">
        <v>9987709650.1809406</v>
      </c>
      <c r="P50" s="363">
        <v>11405957317.073172</v>
      </c>
      <c r="Q50" s="363">
        <v>13027415243.902439</v>
      </c>
      <c r="R50" s="363">
        <v>13789579902.557859</v>
      </c>
      <c r="S50" s="363">
        <v>14206158674.698793</v>
      </c>
      <c r="T50" s="363">
        <v>17844705324.675323</v>
      </c>
      <c r="U50" s="363">
        <v>19584443287.67123</v>
      </c>
      <c r="V50" s="363">
        <v>19912889861.111111</v>
      </c>
      <c r="W50" s="363">
        <v>20150254096.38554</v>
      </c>
      <c r="X50" s="363">
        <v>20953510235.294117</v>
      </c>
      <c r="Y50" s="363">
        <v>22204940512.223515</v>
      </c>
      <c r="Z50" s="363">
        <v>24039383608.42345</v>
      </c>
      <c r="AA50" s="363">
        <v>22920490774.101974</v>
      </c>
      <c r="AB50" s="363">
        <v>24226574634.029278</v>
      </c>
      <c r="AC50" s="363">
        <v>25213935012.081902</v>
      </c>
      <c r="AD50" s="363">
        <v>27458999472.295521</v>
      </c>
      <c r="AE50" s="363">
        <v>27023468665.897732</v>
      </c>
      <c r="AF50" s="363">
        <v>28645436569.14893</v>
      </c>
      <c r="AG50" s="363">
        <v>24316556025.658524</v>
      </c>
      <c r="AH50" s="363">
        <v>22085858243.24324</v>
      </c>
      <c r="AI50" s="363">
        <v>22367254864.864864</v>
      </c>
      <c r="AJ50" s="363">
        <v>28448326756.756756</v>
      </c>
      <c r="AK50" s="363">
        <v>30429803651.2192</v>
      </c>
      <c r="AL50" s="363">
        <v>25017368700</v>
      </c>
      <c r="AM50" s="363">
        <v>25365908100</v>
      </c>
      <c r="AN50" s="363">
        <v>25736331200</v>
      </c>
      <c r="AO50" s="363">
        <v>28364615200</v>
      </c>
      <c r="AP50" s="363">
        <v>30565400000</v>
      </c>
      <c r="AQ50" s="363">
        <v>31682400000.000004</v>
      </c>
      <c r="AR50" s="363">
        <v>33590499999.999996</v>
      </c>
      <c r="AS50" s="363">
        <v>35901200000</v>
      </c>
      <c r="AT50" s="363">
        <v>38203000000</v>
      </c>
      <c r="AU50" s="363">
        <v>42643836100</v>
      </c>
      <c r="AV50" s="363">
        <v>52742800000</v>
      </c>
      <c r="AW50" s="363">
        <v>58603900000</v>
      </c>
      <c r="AX50" s="363">
        <v>60806300000</v>
      </c>
      <c r="AY50" s="363">
        <v>62080000000</v>
      </c>
      <c r="AZ50" s="363">
        <v>64328000000</v>
      </c>
      <c r="BA50" s="363">
        <v>68990000000</v>
      </c>
      <c r="BB50" s="363">
        <v>73141000000</v>
      </c>
      <c r="BC50" s="363">
        <v>77148000000</v>
      </c>
      <c r="BD50" s="363">
        <v>80656000000</v>
      </c>
      <c r="BE50" s="363">
        <v>87133000000</v>
      </c>
      <c r="BF50" s="363">
        <v>91370000000</v>
      </c>
      <c r="BG50" s="363">
        <v>96851000000</v>
      </c>
      <c r="BH50" s="363">
        <v>100023000000</v>
      </c>
    </row>
    <row r="51" spans="1:60" x14ac:dyDescent="0.2">
      <c r="A51" s="2" t="s">
        <v>1109</v>
      </c>
      <c r="B51" s="363"/>
      <c r="C51" s="363"/>
      <c r="D51" s="363"/>
      <c r="E51" s="363"/>
      <c r="F51" s="363"/>
      <c r="G51" s="363"/>
      <c r="H51" s="363"/>
      <c r="I51" s="363"/>
      <c r="J51" s="363"/>
      <c r="K51" s="363"/>
      <c r="L51" s="363"/>
      <c r="M51" s="363"/>
      <c r="N51" s="363"/>
      <c r="O51" s="363"/>
      <c r="P51" s="363"/>
      <c r="Q51" s="363"/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3"/>
      <c r="AE51" s="363"/>
      <c r="AF51" s="363"/>
      <c r="AG51" s="363"/>
      <c r="AH51" s="363"/>
      <c r="AI51" s="363"/>
      <c r="AJ51" s="363"/>
      <c r="AK51" s="363"/>
      <c r="AL51" s="363"/>
      <c r="AM51" s="363"/>
      <c r="AN51" s="363"/>
      <c r="AO51" s="363"/>
      <c r="AP51" s="363"/>
      <c r="AQ51" s="363"/>
      <c r="AR51" s="363"/>
      <c r="AS51" s="363"/>
      <c r="AT51" s="363"/>
      <c r="AU51" s="363"/>
      <c r="AV51" s="363"/>
      <c r="AW51" s="363"/>
      <c r="AX51" s="363"/>
      <c r="AY51" s="363"/>
      <c r="AZ51" s="363"/>
      <c r="BA51" s="363">
        <v>3038699608.9385467</v>
      </c>
      <c r="BB51" s="363">
        <v>3131096089.3854752</v>
      </c>
      <c r="BC51" s="363">
        <v>3147616201.1173182</v>
      </c>
      <c r="BD51" s="363">
        <v>3158406033.5195532</v>
      </c>
      <c r="BE51" s="363">
        <v>3151910782.1229048</v>
      </c>
      <c r="BF51" s="363">
        <v>3122287932.9608941</v>
      </c>
      <c r="BG51" s="363">
        <v>3116610111.7318435</v>
      </c>
      <c r="BH51" s="363">
        <v>3127908037.8591843</v>
      </c>
    </row>
    <row r="52" spans="1:60" x14ac:dyDescent="0.2">
      <c r="A52" s="2" t="s">
        <v>1110</v>
      </c>
      <c r="B52" s="363"/>
      <c r="C52" s="363"/>
      <c r="D52" s="363"/>
      <c r="E52" s="363"/>
      <c r="F52" s="363"/>
      <c r="G52" s="363"/>
      <c r="H52" s="363"/>
      <c r="I52" s="363"/>
      <c r="J52" s="363"/>
      <c r="K52" s="363"/>
      <c r="L52" s="363"/>
      <c r="M52" s="363"/>
      <c r="N52" s="363"/>
      <c r="O52" s="363"/>
      <c r="P52" s="363"/>
      <c r="Q52" s="363"/>
      <c r="R52" s="363"/>
      <c r="S52" s="363"/>
      <c r="T52" s="363"/>
      <c r="U52" s="363"/>
      <c r="V52" s="363"/>
      <c r="W52" s="363"/>
      <c r="X52" s="363"/>
      <c r="Y52" s="363"/>
      <c r="Z52" s="363"/>
      <c r="AA52" s="363"/>
      <c r="AB52" s="363"/>
      <c r="AC52" s="363"/>
      <c r="AD52" s="363"/>
      <c r="AE52" s="363"/>
      <c r="AF52" s="363"/>
      <c r="AG52" s="363"/>
      <c r="AH52" s="363"/>
      <c r="AI52" s="363"/>
      <c r="AJ52" s="363"/>
      <c r="AK52" s="363"/>
      <c r="AL52" s="363"/>
      <c r="AM52" s="363"/>
      <c r="AN52" s="363"/>
      <c r="AO52" s="363"/>
      <c r="AP52" s="363"/>
      <c r="AQ52" s="363"/>
      <c r="AR52" s="363"/>
      <c r="AS52" s="363"/>
      <c r="AT52" s="363"/>
      <c r="AU52" s="363">
        <v>2315972638.9055562</v>
      </c>
      <c r="AV52" s="363">
        <v>4227798031.9212766</v>
      </c>
      <c r="AW52" s="363">
        <v>4466503540.1416044</v>
      </c>
      <c r="AX52" s="363">
        <v>4586172566.9026756</v>
      </c>
      <c r="AY52" s="363">
        <v>4281813032.5213008</v>
      </c>
      <c r="AZ52" s="363">
        <v>4156935677.4270968</v>
      </c>
      <c r="BA52" s="363">
        <v>4186223808.9523578</v>
      </c>
      <c r="BB52" s="363">
        <v>4291159006.3602543</v>
      </c>
      <c r="BC52" s="363">
        <v>4405954638.1855268</v>
      </c>
      <c r="BD52" s="363">
        <v>4563017880.7152281</v>
      </c>
      <c r="BE52" s="363">
        <v>4708336733.4693384</v>
      </c>
      <c r="BF52" s="363">
        <v>4898908676.3470535</v>
      </c>
      <c r="BG52" s="363">
        <v>5141833913.3565331</v>
      </c>
      <c r="BH52" s="363"/>
    </row>
    <row r="53" spans="1:60" x14ac:dyDescent="0.2">
      <c r="A53" s="2" t="s">
        <v>554</v>
      </c>
      <c r="B53" s="363"/>
      <c r="C53" s="363"/>
      <c r="D53" s="363"/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/>
      <c r="Q53" s="363">
        <v>489914760.68280709</v>
      </c>
      <c r="R53" s="363">
        <v>576090073.71503592</v>
      </c>
      <c r="S53" s="363">
        <v>734887973.97580576</v>
      </c>
      <c r="T53" s="363">
        <v>964026512.19783902</v>
      </c>
      <c r="U53" s="363">
        <v>1288715209.5808382</v>
      </c>
      <c r="V53" s="363">
        <v>2154311276.9485903</v>
      </c>
      <c r="W53" s="363">
        <v>2087496373.7796376</v>
      </c>
      <c r="X53" s="363">
        <v>2159242416.7694201</v>
      </c>
      <c r="Y53" s="363">
        <v>2160364071.1902113</v>
      </c>
      <c r="Z53" s="363">
        <v>2278248953.1405787</v>
      </c>
      <c r="AA53" s="363">
        <v>2430411900.1919384</v>
      </c>
      <c r="AB53" s="363">
        <v>3090734463.2768369</v>
      </c>
      <c r="AC53" s="363">
        <v>3704813885.5054812</v>
      </c>
      <c r="AD53" s="363">
        <v>4278792597.2396483</v>
      </c>
      <c r="AE53" s="363">
        <v>4563482603.5502958</v>
      </c>
      <c r="AF53" s="363">
        <v>5591130217.6696539</v>
      </c>
      <c r="AG53" s="363">
        <v>5770197348.484848</v>
      </c>
      <c r="AH53" s="363">
        <v>6912150456.3233366</v>
      </c>
      <c r="AI53" s="363">
        <v>6590291048.2921085</v>
      </c>
      <c r="AJ53" s="363">
        <v>7425703928.5714293</v>
      </c>
      <c r="AK53" s="363">
        <v>9933133247.089262</v>
      </c>
      <c r="AL53" s="363">
        <v>10011918444.165621</v>
      </c>
      <c r="AM53" s="363">
        <v>9547818700.1140251</v>
      </c>
      <c r="AN53" s="363">
        <v>10248617647.058823</v>
      </c>
      <c r="AO53" s="363">
        <v>10497908306.364616</v>
      </c>
      <c r="AP53" s="363">
        <v>9985844486.3336468</v>
      </c>
      <c r="AQ53" s="363">
        <v>10397897085.610199</v>
      </c>
      <c r="AR53" s="363">
        <v>11420227884.615385</v>
      </c>
      <c r="AS53" s="363">
        <v>14547325028.312571</v>
      </c>
      <c r="AT53" s="363">
        <v>17320552499.999996</v>
      </c>
      <c r="AU53" s="363">
        <v>18433411267.255314</v>
      </c>
      <c r="AV53" s="363">
        <v>20072786350.520638</v>
      </c>
      <c r="AW53" s="363">
        <v>23968764029.564739</v>
      </c>
      <c r="AX53" s="363">
        <v>27844698989.307163</v>
      </c>
      <c r="AY53" s="363">
        <v>25945391775.493195</v>
      </c>
      <c r="AZ53" s="363">
        <v>25732432719.07729</v>
      </c>
      <c r="BA53" s="363">
        <v>27565469097.995544</v>
      </c>
      <c r="BB53" s="363">
        <v>24978513426.699211</v>
      </c>
      <c r="BC53" s="363">
        <v>23900872625.846725</v>
      </c>
      <c r="BD53" s="363">
        <v>23128114786.767635</v>
      </c>
      <c r="BE53" s="363">
        <v>19779150116.49839</v>
      </c>
      <c r="BF53" s="363">
        <v>20890936462.253708</v>
      </c>
      <c r="BG53" s="363">
        <v>22638608224.130142</v>
      </c>
      <c r="BH53" s="363">
        <v>24961988663.202644</v>
      </c>
    </row>
    <row r="54" spans="1:60" x14ac:dyDescent="0.2">
      <c r="A54" s="2" t="s">
        <v>483</v>
      </c>
      <c r="B54" s="363"/>
      <c r="C54" s="363"/>
      <c r="D54" s="363"/>
      <c r="E54" s="363"/>
      <c r="F54" s="363"/>
      <c r="G54" s="363"/>
      <c r="H54" s="363"/>
      <c r="I54" s="363"/>
      <c r="J54" s="363"/>
      <c r="K54" s="363"/>
      <c r="L54" s="363"/>
      <c r="M54" s="363"/>
      <c r="N54" s="363"/>
      <c r="O54" s="363"/>
      <c r="P54" s="363"/>
      <c r="Q54" s="363"/>
      <c r="R54" s="363"/>
      <c r="S54" s="363"/>
      <c r="T54" s="363"/>
      <c r="U54" s="363"/>
      <c r="V54" s="363"/>
      <c r="W54" s="363"/>
      <c r="X54" s="363"/>
      <c r="Y54" s="363"/>
      <c r="Z54" s="363"/>
      <c r="AA54" s="363"/>
      <c r="AB54" s="363"/>
      <c r="AC54" s="363"/>
      <c r="AD54" s="363"/>
      <c r="AE54" s="363"/>
      <c r="AF54" s="363">
        <v>40477403219.517632</v>
      </c>
      <c r="AG54" s="363">
        <v>29675502269.566101</v>
      </c>
      <c r="AH54" s="363">
        <v>34590052812.168373</v>
      </c>
      <c r="AI54" s="363">
        <v>40614350197.235275</v>
      </c>
      <c r="AJ54" s="363">
        <v>47554674590.932777</v>
      </c>
      <c r="AK54" s="363">
        <v>59775697061.03994</v>
      </c>
      <c r="AL54" s="363">
        <v>66985765439.193672</v>
      </c>
      <c r="AM54" s="363">
        <v>61792161168.001114</v>
      </c>
      <c r="AN54" s="363">
        <v>66490372105.126205</v>
      </c>
      <c r="AO54" s="363">
        <v>64867483193.131454</v>
      </c>
      <c r="AP54" s="363">
        <v>61649492816.520058</v>
      </c>
      <c r="AQ54" s="363">
        <v>67523642262.400856</v>
      </c>
      <c r="AR54" s="363">
        <v>81910771993.915451</v>
      </c>
      <c r="AS54" s="363">
        <v>99627140274.380524</v>
      </c>
      <c r="AT54" s="363">
        <v>119162172468.26823</v>
      </c>
      <c r="AU54" s="363">
        <v>136280689891.22359</v>
      </c>
      <c r="AV54" s="363">
        <v>155463807112.88922</v>
      </c>
      <c r="AW54" s="363">
        <v>189227050759.59534</v>
      </c>
      <c r="AX54" s="363">
        <v>235718586901.12878</v>
      </c>
      <c r="AY54" s="363">
        <v>206179982164.40225</v>
      </c>
      <c r="AZ54" s="363">
        <v>207477857918.91928</v>
      </c>
      <c r="BA54" s="363">
        <v>227948349666.35385</v>
      </c>
      <c r="BB54" s="363">
        <v>207376427020.8147</v>
      </c>
      <c r="BC54" s="363">
        <v>209402444996.10422</v>
      </c>
      <c r="BD54" s="363">
        <v>207818330723.83475</v>
      </c>
      <c r="BE54" s="363">
        <v>186829940545.75946</v>
      </c>
      <c r="BF54" s="363">
        <v>195090272402.72888</v>
      </c>
      <c r="BG54" s="363">
        <v>215913545038.4295</v>
      </c>
      <c r="BH54" s="363">
        <v>245225882903.37018</v>
      </c>
    </row>
    <row r="55" spans="1:60" s="34" customFormat="1" x14ac:dyDescent="0.2">
      <c r="A55" s="34" t="s">
        <v>415</v>
      </c>
      <c r="B55" s="364"/>
      <c r="C55" s="364"/>
      <c r="D55" s="364"/>
      <c r="E55" s="364"/>
      <c r="F55" s="364"/>
      <c r="G55" s="364"/>
      <c r="H55" s="364"/>
      <c r="I55" s="364"/>
      <c r="J55" s="364"/>
      <c r="K55" s="364"/>
      <c r="L55" s="364">
        <v>215838448404.85223</v>
      </c>
      <c r="M55" s="364">
        <v>249985055651.59204</v>
      </c>
      <c r="N55" s="364">
        <v>299801542231.49115</v>
      </c>
      <c r="O55" s="364">
        <v>398374022246.61542</v>
      </c>
      <c r="P55" s="364">
        <v>445303484014.81372</v>
      </c>
      <c r="Q55" s="364">
        <v>490636517529.21533</v>
      </c>
      <c r="R55" s="364">
        <v>519754453161.41058</v>
      </c>
      <c r="S55" s="364">
        <v>600498238103.25952</v>
      </c>
      <c r="T55" s="364">
        <v>740469983154.81995</v>
      </c>
      <c r="U55" s="364">
        <v>881345176395.26196</v>
      </c>
      <c r="V55" s="364">
        <v>950290856574.13379</v>
      </c>
      <c r="W55" s="364">
        <v>800472055214.19299</v>
      </c>
      <c r="X55" s="364">
        <v>776576439268.15515</v>
      </c>
      <c r="Y55" s="364">
        <v>770684323247.79773</v>
      </c>
      <c r="Z55" s="364">
        <v>725111123771.56201</v>
      </c>
      <c r="AA55" s="364">
        <v>732534886726.01648</v>
      </c>
      <c r="AB55" s="364">
        <v>1046259375123.8403</v>
      </c>
      <c r="AC55" s="364">
        <v>1298176105440.6963</v>
      </c>
      <c r="AD55" s="364">
        <v>1401233225526.2278</v>
      </c>
      <c r="AE55" s="364">
        <v>1398967436284.1985</v>
      </c>
      <c r="AF55" s="364">
        <v>1771671207359.8838</v>
      </c>
      <c r="AG55" s="364">
        <v>1868945197407.189</v>
      </c>
      <c r="AH55" s="364">
        <v>2131571696931.7471</v>
      </c>
      <c r="AI55" s="364">
        <v>2071323790370.2827</v>
      </c>
      <c r="AJ55" s="364">
        <v>2205074123177.0518</v>
      </c>
      <c r="AK55" s="364">
        <v>2585792275146.7178</v>
      </c>
      <c r="AL55" s="364">
        <v>2497244606186.6392</v>
      </c>
      <c r="AM55" s="364">
        <v>2211989623279.9458</v>
      </c>
      <c r="AN55" s="364">
        <v>2238990774702.6787</v>
      </c>
      <c r="AO55" s="364">
        <v>2194204133816.3223</v>
      </c>
      <c r="AP55" s="364">
        <v>1943145384190.1604</v>
      </c>
      <c r="AQ55" s="364">
        <v>1944107382550.3357</v>
      </c>
      <c r="AR55" s="364">
        <v>2068624129493.6948</v>
      </c>
      <c r="AS55" s="364">
        <v>2496128668171.5576</v>
      </c>
      <c r="AT55" s="364">
        <v>2809187981127.3901</v>
      </c>
      <c r="AU55" s="364">
        <v>2845802760850.6401</v>
      </c>
      <c r="AV55" s="364">
        <v>2992196713084.9326</v>
      </c>
      <c r="AW55" s="364">
        <v>3421229126745.1406</v>
      </c>
      <c r="AX55" s="364">
        <v>3730027830672.3306</v>
      </c>
      <c r="AY55" s="364">
        <v>3397791053070.2974</v>
      </c>
      <c r="AZ55" s="364">
        <v>3396354075663.728</v>
      </c>
      <c r="BA55" s="364">
        <v>3744408602683.9351</v>
      </c>
      <c r="BB55" s="364">
        <v>3527344944139.8257</v>
      </c>
      <c r="BC55" s="364">
        <v>3732743446218.9185</v>
      </c>
      <c r="BD55" s="364">
        <v>3883920155292.2583</v>
      </c>
      <c r="BE55" s="364">
        <v>3360549973888.5791</v>
      </c>
      <c r="BF55" s="364">
        <v>3466790065011.8267</v>
      </c>
      <c r="BG55" s="364">
        <v>3656749414477.084</v>
      </c>
      <c r="BH55" s="364">
        <v>3947620162502.9565</v>
      </c>
    </row>
    <row r="56" spans="1:60" x14ac:dyDescent="0.2">
      <c r="A56" s="2" t="s">
        <v>555</v>
      </c>
      <c r="B56" s="363"/>
      <c r="C56" s="363"/>
      <c r="D56" s="363"/>
      <c r="E56" s="363"/>
      <c r="F56" s="363"/>
      <c r="G56" s="363"/>
      <c r="H56" s="363"/>
      <c r="I56" s="363"/>
      <c r="J56" s="363"/>
      <c r="K56" s="363"/>
      <c r="L56" s="363"/>
      <c r="M56" s="363"/>
      <c r="N56" s="363"/>
      <c r="O56" s="363"/>
      <c r="P56" s="363"/>
      <c r="Q56" s="363"/>
      <c r="R56" s="363"/>
      <c r="S56" s="363"/>
      <c r="T56" s="363"/>
      <c r="U56" s="363"/>
      <c r="V56" s="363"/>
      <c r="W56" s="363"/>
      <c r="X56" s="363"/>
      <c r="Y56" s="363"/>
      <c r="Z56" s="363"/>
      <c r="AA56" s="363"/>
      <c r="AB56" s="363"/>
      <c r="AC56" s="363"/>
      <c r="AD56" s="363"/>
      <c r="AE56" s="363"/>
      <c r="AF56" s="363"/>
      <c r="AG56" s="363"/>
      <c r="AH56" s="363"/>
      <c r="AI56" s="363"/>
      <c r="AJ56" s="363"/>
      <c r="AK56" s="363"/>
      <c r="AL56" s="363"/>
      <c r="AM56" s="363"/>
      <c r="AN56" s="363"/>
      <c r="AO56" s="363"/>
      <c r="AP56" s="363"/>
      <c r="AQ56" s="363"/>
      <c r="AR56" s="363"/>
      <c r="AS56" s="363"/>
      <c r="AT56" s="363"/>
      <c r="AU56" s="363"/>
      <c r="AV56" s="363"/>
      <c r="AW56" s="363"/>
      <c r="AX56" s="363"/>
      <c r="AY56" s="363"/>
      <c r="AZ56" s="363"/>
      <c r="BA56" s="363"/>
      <c r="BB56" s="363"/>
      <c r="BC56" s="363">
        <v>2042817162.8563871</v>
      </c>
      <c r="BD56" s="363">
        <v>2216200810.4847603</v>
      </c>
      <c r="BE56" s="363">
        <v>2445484583.0519924</v>
      </c>
      <c r="BF56" s="363">
        <v>2618587757.1460724</v>
      </c>
      <c r="BG56" s="363">
        <v>2766868072.2484803</v>
      </c>
      <c r="BH56" s="363">
        <v>2955912228.2241731</v>
      </c>
    </row>
    <row r="57" spans="1:60" x14ac:dyDescent="0.2">
      <c r="A57" s="2" t="s">
        <v>1074</v>
      </c>
      <c r="B57" s="363"/>
      <c r="C57" s="363"/>
      <c r="D57" s="363"/>
      <c r="E57" s="363"/>
      <c r="F57" s="363"/>
      <c r="G57" s="363"/>
      <c r="H57" s="363"/>
      <c r="I57" s="363"/>
      <c r="J57" s="363"/>
      <c r="K57" s="363"/>
      <c r="L57" s="363"/>
      <c r="M57" s="363"/>
      <c r="N57" s="363"/>
      <c r="O57" s="363"/>
      <c r="P57" s="363"/>
      <c r="Q57" s="363"/>
      <c r="R57" s="363"/>
      <c r="S57" s="363">
        <v>45872947.40740741</v>
      </c>
      <c r="T57" s="363">
        <v>57130215.555555552</v>
      </c>
      <c r="U57" s="363">
        <v>55017758.888888888</v>
      </c>
      <c r="V57" s="363">
        <v>72804653.333333328</v>
      </c>
      <c r="W57" s="363">
        <v>82107391.111111104</v>
      </c>
      <c r="X57" s="363">
        <v>89527576.666666657</v>
      </c>
      <c r="Y57" s="363">
        <v>98665191.481481448</v>
      </c>
      <c r="Z57" s="363">
        <v>109157070.74074073</v>
      </c>
      <c r="AA57" s="363">
        <v>119491932.96296296</v>
      </c>
      <c r="AB57" s="363">
        <v>135161958.51851851</v>
      </c>
      <c r="AC57" s="363">
        <v>151868754.44444445</v>
      </c>
      <c r="AD57" s="363">
        <v>171106184.07407403</v>
      </c>
      <c r="AE57" s="363">
        <v>185137242.96296296</v>
      </c>
      <c r="AF57" s="363">
        <v>201428730</v>
      </c>
      <c r="AG57" s="363">
        <v>219763222.22222215</v>
      </c>
      <c r="AH57" s="363">
        <v>234058259.25925928</v>
      </c>
      <c r="AI57" s="363">
        <v>245527592.59259254</v>
      </c>
      <c r="AJ57" s="363">
        <v>264375666.66666666</v>
      </c>
      <c r="AK57" s="363">
        <v>274522148.14814812</v>
      </c>
      <c r="AL57" s="363">
        <v>292286000</v>
      </c>
      <c r="AM57" s="363">
        <v>302989185.18518513</v>
      </c>
      <c r="AN57" s="363">
        <v>322409851.85185182</v>
      </c>
      <c r="AO57" s="363">
        <v>331758999.99999994</v>
      </c>
      <c r="AP57" s="363">
        <v>333468888.88888884</v>
      </c>
      <c r="AQ57" s="363">
        <v>340205074.07407409</v>
      </c>
      <c r="AR57" s="363">
        <v>333195185.18518513</v>
      </c>
      <c r="AS57" s="363">
        <v>343310666.66666663</v>
      </c>
      <c r="AT57" s="363">
        <v>367199111.1111111</v>
      </c>
      <c r="AU57" s="363">
        <v>364255074.07407403</v>
      </c>
      <c r="AV57" s="363">
        <v>390250148.14814818</v>
      </c>
      <c r="AW57" s="363">
        <v>421375851.85185182</v>
      </c>
      <c r="AX57" s="363">
        <v>458190185.18518513</v>
      </c>
      <c r="AY57" s="363">
        <v>489074333.33333331</v>
      </c>
      <c r="AZ57" s="363">
        <v>493824407.40740746</v>
      </c>
      <c r="BA57" s="363">
        <v>501025296.29629618</v>
      </c>
      <c r="BB57" s="363">
        <v>485997999.99999988</v>
      </c>
      <c r="BC57" s="363">
        <v>498296296.29629624</v>
      </c>
      <c r="BD57" s="363">
        <v>520207407.40740734</v>
      </c>
      <c r="BE57" s="363">
        <v>540737037.03703701</v>
      </c>
      <c r="BF57" s="363">
        <v>576229629.62962949</v>
      </c>
      <c r="BG57" s="363">
        <v>519837037.0370369</v>
      </c>
      <c r="BH57" s="363">
        <v>550892592.5925926</v>
      </c>
    </row>
    <row r="58" spans="1:60" x14ac:dyDescent="0.2">
      <c r="A58" s="2" t="s">
        <v>510</v>
      </c>
      <c r="B58" s="363"/>
      <c r="C58" s="363"/>
      <c r="D58" s="363"/>
      <c r="E58" s="363"/>
      <c r="F58" s="363"/>
      <c r="G58" s="363"/>
      <c r="H58" s="363">
        <v>11931739858.704626</v>
      </c>
      <c r="I58" s="363">
        <v>13059064374.628677</v>
      </c>
      <c r="J58" s="363">
        <v>13505573866.666666</v>
      </c>
      <c r="K58" s="363">
        <v>15414902266.666666</v>
      </c>
      <c r="L58" s="363">
        <v>17075457600</v>
      </c>
      <c r="M58" s="363">
        <v>19085731252.440651</v>
      </c>
      <c r="N58" s="363">
        <v>23232379951.937607</v>
      </c>
      <c r="O58" s="363">
        <v>30730626663.360607</v>
      </c>
      <c r="P58" s="363">
        <v>34160444798.109894</v>
      </c>
      <c r="Q58" s="363">
        <v>40474406216.282066</v>
      </c>
      <c r="R58" s="363">
        <v>44575892473.118279</v>
      </c>
      <c r="S58" s="363">
        <v>49784338519.456291</v>
      </c>
      <c r="T58" s="363">
        <v>60362931853.624924</v>
      </c>
      <c r="U58" s="363">
        <v>70366241969.207367</v>
      </c>
      <c r="V58" s="363">
        <v>71127528699.941437</v>
      </c>
      <c r="W58" s="363">
        <v>61877813965.241318</v>
      </c>
      <c r="X58" s="363">
        <v>60412844678.604004</v>
      </c>
      <c r="Y58" s="363">
        <v>60644782176.05249</v>
      </c>
      <c r="Z58" s="363">
        <v>59105236853.793716</v>
      </c>
      <c r="AA58" s="363">
        <v>62658568287.342873</v>
      </c>
      <c r="AB58" s="363">
        <v>88078760103.819061</v>
      </c>
      <c r="AC58" s="363">
        <v>109414423928.77505</v>
      </c>
      <c r="AD58" s="363">
        <v>115552846616.65306</v>
      </c>
      <c r="AE58" s="363">
        <v>112409222182.70361</v>
      </c>
      <c r="AF58" s="363">
        <v>138247285815.85495</v>
      </c>
      <c r="AG58" s="363">
        <v>139224688814.19528</v>
      </c>
      <c r="AH58" s="363">
        <v>152915654478.88538</v>
      </c>
      <c r="AI58" s="363">
        <v>143195627014.60541</v>
      </c>
      <c r="AJ58" s="363">
        <v>156162386724.52286</v>
      </c>
      <c r="AK58" s="363">
        <v>185006881515.06497</v>
      </c>
      <c r="AL58" s="363">
        <v>187632346387.98352</v>
      </c>
      <c r="AM58" s="363">
        <v>173537647058.82355</v>
      </c>
      <c r="AN58" s="363">
        <v>176991934992.83667</v>
      </c>
      <c r="AO58" s="363">
        <v>177965188354.69165</v>
      </c>
      <c r="AP58" s="363">
        <v>164158739097.62344</v>
      </c>
      <c r="AQ58" s="363">
        <v>164791442543.37482</v>
      </c>
      <c r="AR58" s="363">
        <v>178635163717.43066</v>
      </c>
      <c r="AS58" s="363">
        <v>218096033517.00897</v>
      </c>
      <c r="AT58" s="363">
        <v>251373002954.38232</v>
      </c>
      <c r="AU58" s="363">
        <v>264467336457.16953</v>
      </c>
      <c r="AV58" s="363">
        <v>282884947702.96631</v>
      </c>
      <c r="AW58" s="363">
        <v>319423424509.06555</v>
      </c>
      <c r="AX58" s="363">
        <v>353361038818.38336</v>
      </c>
      <c r="AY58" s="363">
        <v>321241303699.00574</v>
      </c>
      <c r="AZ58" s="363">
        <v>321995279401.50159</v>
      </c>
      <c r="BA58" s="363">
        <v>344003137611.27118</v>
      </c>
      <c r="BB58" s="363">
        <v>327148943812.1366</v>
      </c>
      <c r="BC58" s="363">
        <v>343584391647.92706</v>
      </c>
      <c r="BD58" s="363">
        <v>352993631617.70801</v>
      </c>
      <c r="BE58" s="363">
        <v>302673068765.97229</v>
      </c>
      <c r="BF58" s="363">
        <v>313115929314.33862</v>
      </c>
      <c r="BG58" s="363">
        <v>329417067127.81635</v>
      </c>
      <c r="BH58" s="363">
        <v>355675329085.95154</v>
      </c>
    </row>
    <row r="59" spans="1:60" x14ac:dyDescent="0.2">
      <c r="A59" s="2" t="s">
        <v>481</v>
      </c>
      <c r="B59" s="363">
        <v>672399700.00000012</v>
      </c>
      <c r="C59" s="363">
        <v>654100200</v>
      </c>
      <c r="D59" s="363">
        <v>824100000</v>
      </c>
      <c r="E59" s="363">
        <v>940799900</v>
      </c>
      <c r="F59" s="363">
        <v>1025599899.9999999</v>
      </c>
      <c r="G59" s="363">
        <v>888100000.00000012</v>
      </c>
      <c r="H59" s="363">
        <v>983900000</v>
      </c>
      <c r="I59" s="363">
        <v>1034800000</v>
      </c>
      <c r="J59" s="363">
        <v>1079099999.9999998</v>
      </c>
      <c r="K59" s="363">
        <v>1230500000</v>
      </c>
      <c r="L59" s="363">
        <v>1485500000</v>
      </c>
      <c r="M59" s="363">
        <v>1666500000</v>
      </c>
      <c r="N59" s="363">
        <v>1987400000.0000002</v>
      </c>
      <c r="O59" s="363">
        <v>2344800000</v>
      </c>
      <c r="P59" s="363">
        <v>2925700000</v>
      </c>
      <c r="Q59" s="363">
        <v>3599199999.9999995</v>
      </c>
      <c r="R59" s="363">
        <v>3951500000</v>
      </c>
      <c r="S59" s="363">
        <v>4587100000</v>
      </c>
      <c r="T59" s="363">
        <v>4734399999.999999</v>
      </c>
      <c r="U59" s="363">
        <v>5498800000</v>
      </c>
      <c r="V59" s="363">
        <v>6761300000</v>
      </c>
      <c r="W59" s="363">
        <v>7561300000</v>
      </c>
      <c r="X59" s="363">
        <v>8267400000</v>
      </c>
      <c r="Y59" s="363">
        <v>9220600000</v>
      </c>
      <c r="Z59" s="363">
        <v>11594000000</v>
      </c>
      <c r="AA59" s="363">
        <v>5044592944.804986</v>
      </c>
      <c r="AB59" s="363">
        <v>6122198120.0289221</v>
      </c>
      <c r="AC59" s="363">
        <v>5826987099.4590092</v>
      </c>
      <c r="AD59" s="363">
        <v>5374314928.4253578</v>
      </c>
      <c r="AE59" s="363">
        <v>6686593059.9369087</v>
      </c>
      <c r="AF59" s="363">
        <v>7073675544.808465</v>
      </c>
      <c r="AG59" s="363">
        <v>9734321854.0228825</v>
      </c>
      <c r="AH59" s="363">
        <v>11356271335.974072</v>
      </c>
      <c r="AI59" s="363">
        <v>13081042400</v>
      </c>
      <c r="AJ59" s="363">
        <v>14664237666.666668</v>
      </c>
      <c r="AK59" s="363">
        <v>16598679279.069769</v>
      </c>
      <c r="AL59" s="363">
        <v>18241691857.354435</v>
      </c>
      <c r="AM59" s="363">
        <v>20017908829.325417</v>
      </c>
      <c r="AN59" s="363">
        <v>21672526562.786934</v>
      </c>
      <c r="AO59" s="363">
        <v>22137599986.105587</v>
      </c>
      <c r="AP59" s="363">
        <v>24305116729.185078</v>
      </c>
      <c r="AQ59" s="363">
        <v>25599311449.384758</v>
      </c>
      <c r="AR59" s="363">
        <v>27362875602.501129</v>
      </c>
      <c r="AS59" s="363">
        <v>21642882856.424747</v>
      </c>
      <c r="AT59" s="363">
        <v>22692574473.346703</v>
      </c>
      <c r="AU59" s="363">
        <v>36119047252.17942</v>
      </c>
      <c r="AV59" s="363">
        <v>38116351526.286201</v>
      </c>
      <c r="AW59" s="363">
        <v>43965459069.811798</v>
      </c>
      <c r="AX59" s="363">
        <v>48122601589.346901</v>
      </c>
      <c r="AY59" s="363">
        <v>48261079522.854408</v>
      </c>
      <c r="AZ59" s="363">
        <v>53860187452.882935</v>
      </c>
      <c r="BA59" s="363">
        <v>58029773801.128265</v>
      </c>
      <c r="BB59" s="363">
        <v>60681535893.42881</v>
      </c>
      <c r="BC59" s="363">
        <v>62682158700.638123</v>
      </c>
      <c r="BD59" s="363">
        <v>67179956264.32679</v>
      </c>
      <c r="BE59" s="363">
        <v>71164826720.513992</v>
      </c>
      <c r="BF59" s="363">
        <v>75704647977.308731</v>
      </c>
      <c r="BG59" s="363">
        <v>79998045976.489761</v>
      </c>
      <c r="BH59" s="363">
        <v>85555390387.035522</v>
      </c>
    </row>
    <row r="60" spans="1:60" x14ac:dyDescent="0.2">
      <c r="A60" s="2" t="s">
        <v>431</v>
      </c>
      <c r="B60" s="363">
        <v>2723648551.7520761</v>
      </c>
      <c r="C60" s="363">
        <v>2434776645.7362771</v>
      </c>
      <c r="D60" s="363">
        <v>2001468867.7334414</v>
      </c>
      <c r="E60" s="363">
        <v>2703014867.3283372</v>
      </c>
      <c r="F60" s="363">
        <v>2909351792.5865908</v>
      </c>
      <c r="G60" s="363">
        <v>3136258896.9232955</v>
      </c>
      <c r="H60" s="363">
        <v>3039834558.749063</v>
      </c>
      <c r="I60" s="363">
        <v>3370843065.7673531</v>
      </c>
      <c r="J60" s="363">
        <v>3852115816.9775777</v>
      </c>
      <c r="K60" s="363">
        <v>4257218772.1536932</v>
      </c>
      <c r="L60" s="363">
        <v>4863487492.6576328</v>
      </c>
      <c r="M60" s="363">
        <v>5077222366.9747181</v>
      </c>
      <c r="N60" s="363">
        <v>6761786386.5471258</v>
      </c>
      <c r="O60" s="363">
        <v>8715105930.4910088</v>
      </c>
      <c r="P60" s="363">
        <v>13209713643.321854</v>
      </c>
      <c r="Q60" s="363">
        <v>15557934268.496481</v>
      </c>
      <c r="R60" s="363">
        <v>17728347374.993996</v>
      </c>
      <c r="S60" s="363">
        <v>20971901273.270954</v>
      </c>
      <c r="T60" s="363">
        <v>26364491313.44714</v>
      </c>
      <c r="U60" s="363">
        <v>33243422157.631123</v>
      </c>
      <c r="V60" s="363">
        <v>42345277342.019547</v>
      </c>
      <c r="W60" s="363">
        <v>44348672667.871536</v>
      </c>
      <c r="X60" s="363">
        <v>45207088715.64827</v>
      </c>
      <c r="Y60" s="363">
        <v>48801369800.367516</v>
      </c>
      <c r="Z60" s="363">
        <v>53698278905.967812</v>
      </c>
      <c r="AA60" s="363">
        <v>57937868670.193726</v>
      </c>
      <c r="AB60" s="363">
        <v>63696301892.811569</v>
      </c>
      <c r="AC60" s="363">
        <v>66742267773.195869</v>
      </c>
      <c r="AD60" s="363">
        <v>59089067187.394341</v>
      </c>
      <c r="AE60" s="363">
        <v>55631489801.550797</v>
      </c>
      <c r="AF60" s="363">
        <v>62045099642.777405</v>
      </c>
      <c r="AG60" s="363">
        <v>45715367087.100098</v>
      </c>
      <c r="AH60" s="363">
        <v>48003298223.11779</v>
      </c>
      <c r="AI60" s="363">
        <v>49946455210.96595</v>
      </c>
      <c r="AJ60" s="363">
        <v>42542571305.513565</v>
      </c>
      <c r="AK60" s="363">
        <v>41764052457.881378</v>
      </c>
      <c r="AL60" s="363">
        <v>46941496779.849861</v>
      </c>
      <c r="AM60" s="363">
        <v>48177862501.949509</v>
      </c>
      <c r="AN60" s="363">
        <v>48187747528.899033</v>
      </c>
      <c r="AO60" s="363">
        <v>48639108360.621262</v>
      </c>
      <c r="AP60" s="363">
        <v>54786074940.207275</v>
      </c>
      <c r="AQ60" s="363">
        <v>54743249368.645988</v>
      </c>
      <c r="AR60" s="363">
        <v>56758113501.167137</v>
      </c>
      <c r="AS60" s="363">
        <v>67866141223.593262</v>
      </c>
      <c r="AT60" s="363">
        <v>85324767230.493851</v>
      </c>
      <c r="AU60" s="363">
        <v>103198442061.07567</v>
      </c>
      <c r="AV60" s="363">
        <v>117030941571.93866</v>
      </c>
      <c r="AW60" s="363">
        <v>134978727825.85103</v>
      </c>
      <c r="AX60" s="363">
        <v>170997541140.98492</v>
      </c>
      <c r="AY60" s="363">
        <v>137214821177.35803</v>
      </c>
      <c r="AZ60" s="363">
        <v>161205065469.30875</v>
      </c>
      <c r="BA60" s="363">
        <v>200015355528.47009</v>
      </c>
      <c r="BB60" s="363">
        <v>209062886917.04498</v>
      </c>
      <c r="BC60" s="363">
        <v>209754763860.68008</v>
      </c>
      <c r="BD60" s="363">
        <v>213808808746.6958</v>
      </c>
      <c r="BE60" s="363">
        <v>165978425168.38577</v>
      </c>
      <c r="BF60" s="363">
        <v>160032930353.76373</v>
      </c>
      <c r="BG60" s="363">
        <v>167390266100.76324</v>
      </c>
      <c r="BH60" s="363">
        <v>173757952824.24966</v>
      </c>
    </row>
    <row r="61" spans="1:60" x14ac:dyDescent="0.2">
      <c r="A61" s="2" t="s">
        <v>1111</v>
      </c>
      <c r="B61" s="363">
        <v>80254555640.130234</v>
      </c>
      <c r="C61" s="363">
        <v>70449585727.546997</v>
      </c>
      <c r="D61" s="363">
        <v>64557035180.441933</v>
      </c>
      <c r="E61" s="363">
        <v>69906308931.641571</v>
      </c>
      <c r="F61" s="363">
        <v>81049247320.631516</v>
      </c>
      <c r="G61" s="363">
        <v>94586041934.531067</v>
      </c>
      <c r="H61" s="363">
        <v>103545713615.44574</v>
      </c>
      <c r="I61" s="363">
        <v>100332529533.08084</v>
      </c>
      <c r="J61" s="363">
        <v>101268615314.41542</v>
      </c>
      <c r="K61" s="363">
        <v>113713976770.79753</v>
      </c>
      <c r="L61" s="363">
        <v>126761107885.32021</v>
      </c>
      <c r="M61" s="363">
        <v>136319408582.30882</v>
      </c>
      <c r="N61" s="363">
        <v>154648699363.0553</v>
      </c>
      <c r="O61" s="363">
        <v>194710618854.19394</v>
      </c>
      <c r="P61" s="363">
        <v>219670218216.13104</v>
      </c>
      <c r="Q61" s="363">
        <v>246956235160.74564</v>
      </c>
      <c r="R61" s="363">
        <v>250662223371.56686</v>
      </c>
      <c r="S61" s="363">
        <v>289659789439.15991</v>
      </c>
      <c r="T61" s="363">
        <v>280421424653.35327</v>
      </c>
      <c r="U61" s="363">
        <v>324817224839.27136</v>
      </c>
      <c r="V61" s="363">
        <v>374789787222.22058</v>
      </c>
      <c r="W61" s="363">
        <v>399939552814.60974</v>
      </c>
      <c r="X61" s="363">
        <v>419736099468.47968</v>
      </c>
      <c r="Y61" s="363">
        <v>440441082430.13989</v>
      </c>
      <c r="Z61" s="363">
        <v>478126156906.59888</v>
      </c>
      <c r="AA61" s="363">
        <v>523980550891.89398</v>
      </c>
      <c r="AB61" s="363">
        <v>522498376451.28009</v>
      </c>
      <c r="AC61" s="363">
        <v>516052210269.86694</v>
      </c>
      <c r="AD61" s="363">
        <v>572367777101.81567</v>
      </c>
      <c r="AE61" s="363">
        <v>618603050802.35889</v>
      </c>
      <c r="AF61" s="363">
        <v>663000631709.24146</v>
      </c>
      <c r="AG61" s="363">
        <v>719536658049.14807</v>
      </c>
      <c r="AH61" s="363">
        <v>806316504753.53101</v>
      </c>
      <c r="AI61" s="363">
        <v>885207068634.88586</v>
      </c>
      <c r="AJ61" s="363">
        <v>1064837782890.4897</v>
      </c>
      <c r="AK61" s="363">
        <v>1314276866407.1702</v>
      </c>
      <c r="AL61" s="363">
        <v>1509586821352.4783</v>
      </c>
      <c r="AM61" s="363">
        <v>1563630253929.5847</v>
      </c>
      <c r="AN61" s="363">
        <v>1433119950622.8213</v>
      </c>
      <c r="AO61" s="363">
        <v>1576445324912.1194</v>
      </c>
      <c r="AP61" s="363">
        <v>1735183819246.3496</v>
      </c>
      <c r="AQ61" s="363">
        <v>1846150081149.1724</v>
      </c>
      <c r="AR61" s="363">
        <v>2043278205611.1748</v>
      </c>
      <c r="AS61" s="363">
        <v>2312735498218.459</v>
      </c>
      <c r="AT61" s="363">
        <v>2682116439590.4312</v>
      </c>
      <c r="AU61" s="363">
        <v>3107082021259.5981</v>
      </c>
      <c r="AV61" s="363">
        <v>3742323206945.2559</v>
      </c>
      <c r="AW61" s="363">
        <v>4730920228222.6816</v>
      </c>
      <c r="AX61" s="363">
        <v>5987641610123.2754</v>
      </c>
      <c r="AY61" s="363">
        <v>6490733643475.8398</v>
      </c>
      <c r="AZ61" s="363">
        <v>7868985854184.9971</v>
      </c>
      <c r="BA61" s="363">
        <v>9614770612255.0391</v>
      </c>
      <c r="BB61" s="363">
        <v>10721292453505.037</v>
      </c>
      <c r="BC61" s="363">
        <v>11827743599414.244</v>
      </c>
      <c r="BD61" s="363">
        <v>12714038602919.555</v>
      </c>
      <c r="BE61" s="363">
        <v>13228102259018.627</v>
      </c>
      <c r="BF61" s="363">
        <v>13462443506492.447</v>
      </c>
      <c r="BG61" s="363">
        <v>14651035434783.764</v>
      </c>
      <c r="BH61" s="363">
        <v>16284459791798.242</v>
      </c>
    </row>
    <row r="62" spans="1:60" x14ac:dyDescent="0.2">
      <c r="A62" s="2" t="s">
        <v>1112</v>
      </c>
      <c r="B62" s="363">
        <v>152712777408.67401</v>
      </c>
      <c r="C62" s="363">
        <v>153410576130.63434</v>
      </c>
      <c r="D62" s="363">
        <v>158519175574.96448</v>
      </c>
      <c r="E62" s="363">
        <v>168067608852.84427</v>
      </c>
      <c r="F62" s="363">
        <v>192951353143.36673</v>
      </c>
      <c r="G62" s="363">
        <v>209298304496.44568</v>
      </c>
      <c r="H62" s="363">
        <v>206323274993.53134</v>
      </c>
      <c r="I62" s="363">
        <v>216847214469.64783</v>
      </c>
      <c r="J62" s="363">
        <v>234852894525.47739</v>
      </c>
      <c r="K62" s="363">
        <v>262236663579.40866</v>
      </c>
      <c r="L62" s="363">
        <v>278959326547.05341</v>
      </c>
      <c r="M62" s="363">
        <v>301093940522.91919</v>
      </c>
      <c r="N62" s="363">
        <v>330955232640.91138</v>
      </c>
      <c r="O62" s="363">
        <v>423185383882.32147</v>
      </c>
      <c r="P62" s="363">
        <v>593163119681.79749</v>
      </c>
      <c r="Q62" s="363">
        <v>635924055161.91626</v>
      </c>
      <c r="R62" s="363">
        <v>693504447750.98279</v>
      </c>
      <c r="S62" s="363">
        <v>775020366220.08093</v>
      </c>
      <c r="T62" s="363">
        <v>858491976065.77905</v>
      </c>
      <c r="U62" s="363">
        <v>1044184978160.7222</v>
      </c>
      <c r="V62" s="363">
        <v>1297015321506.4165</v>
      </c>
      <c r="W62" s="363">
        <v>1446139287246.156</v>
      </c>
      <c r="X62" s="363">
        <v>1378660312623.7146</v>
      </c>
      <c r="Y62" s="363">
        <v>1391099794455.6982</v>
      </c>
      <c r="Z62" s="363">
        <v>1379630880966.2627</v>
      </c>
      <c r="AA62" s="363">
        <v>1414666565849.9243</v>
      </c>
      <c r="AB62" s="363">
        <v>1425255348551.1929</v>
      </c>
      <c r="AC62" s="363">
        <v>1431214668889.1758</v>
      </c>
      <c r="AD62" s="363">
        <v>1525070874378.2268</v>
      </c>
      <c r="AE62" s="363">
        <v>1549907676809.4163</v>
      </c>
      <c r="AF62" s="363">
        <v>1818985218556.4524</v>
      </c>
      <c r="AG62" s="363">
        <v>1926874046022.4895</v>
      </c>
      <c r="AH62" s="363">
        <v>2114686878659.7305</v>
      </c>
      <c r="AI62" s="363">
        <v>2315912662979.3223</v>
      </c>
      <c r="AJ62" s="363">
        <v>2428489208015.9414</v>
      </c>
      <c r="AK62" s="363">
        <v>2494114536000.3726</v>
      </c>
      <c r="AL62" s="363">
        <v>2716405552105.8677</v>
      </c>
      <c r="AM62" s="363">
        <v>2905160162265.8008</v>
      </c>
      <c r="AN62" s="363">
        <v>2871196637668.0361</v>
      </c>
      <c r="AO62" s="363">
        <v>3038346578578.2817</v>
      </c>
      <c r="AP62" s="363">
        <v>3295356724576.1021</v>
      </c>
      <c r="AQ62" s="363">
        <v>3263085426680.021</v>
      </c>
      <c r="AR62" s="363">
        <v>3168648084272.5078</v>
      </c>
      <c r="AS62" s="363">
        <v>3524763693792.6353</v>
      </c>
      <c r="AT62" s="363">
        <v>4094680773692.042</v>
      </c>
      <c r="AU62" s="363">
        <v>4773568602227.5166</v>
      </c>
      <c r="AV62" s="363">
        <v>5471140848191.6006</v>
      </c>
      <c r="AW62" s="363">
        <v>6487634387899.6992</v>
      </c>
      <c r="AX62" s="363">
        <v>7308296209817.0596</v>
      </c>
      <c r="AY62" s="363">
        <v>7037761913244.4551</v>
      </c>
      <c r="AZ62" s="363">
        <v>8554858798929.5449</v>
      </c>
      <c r="BA62" s="363">
        <v>9593519082554.959</v>
      </c>
      <c r="BB62" s="363">
        <v>10058484978875.863</v>
      </c>
      <c r="BC62" s="363">
        <v>10241797960578.67</v>
      </c>
      <c r="BD62" s="363">
        <v>10596035618049.934</v>
      </c>
      <c r="BE62" s="363">
        <v>10281083309807.588</v>
      </c>
      <c r="BF62" s="363">
        <v>10516909499513.053</v>
      </c>
      <c r="BG62" s="363">
        <v>11375507313086.445</v>
      </c>
      <c r="BH62" s="363">
        <v>11638154660763.313</v>
      </c>
    </row>
    <row r="63" spans="1:60" x14ac:dyDescent="0.2">
      <c r="A63" s="2" t="s">
        <v>1113</v>
      </c>
      <c r="B63" s="363">
        <v>153259220246.99744</v>
      </c>
      <c r="C63" s="363">
        <v>153708058744.07785</v>
      </c>
      <c r="D63" s="363">
        <v>157269698113.13251</v>
      </c>
      <c r="E63" s="363">
        <v>175497179806.02505</v>
      </c>
      <c r="F63" s="363">
        <v>201633451909.16089</v>
      </c>
      <c r="G63" s="363">
        <v>224578348597.64841</v>
      </c>
      <c r="H63" s="363">
        <v>251083180145.77826</v>
      </c>
      <c r="I63" s="363">
        <v>272056970267.06943</v>
      </c>
      <c r="J63" s="363">
        <v>299759795167.18811</v>
      </c>
      <c r="K63" s="363">
        <v>345296503474.71606</v>
      </c>
      <c r="L63" s="363">
        <v>407329541013.03461</v>
      </c>
      <c r="M63" s="363">
        <v>452777019852.76703</v>
      </c>
      <c r="N63" s="363">
        <v>562046012397.71265</v>
      </c>
      <c r="O63" s="363">
        <v>740845402954.77441</v>
      </c>
      <c r="P63" s="363">
        <v>852922203359.34631</v>
      </c>
      <c r="Q63" s="363">
        <v>933853451458.9314</v>
      </c>
      <c r="R63" s="363">
        <v>1026635613622.9363</v>
      </c>
      <c r="S63" s="363">
        <v>1223806421835.0168</v>
      </c>
      <c r="T63" s="363">
        <v>1544648975534.9951</v>
      </c>
      <c r="U63" s="363">
        <v>1677235740779.4683</v>
      </c>
      <c r="V63" s="363">
        <v>1812584070942.4446</v>
      </c>
      <c r="W63" s="363">
        <v>1998142835504.8652</v>
      </c>
      <c r="X63" s="363">
        <v>1957978381356.1965</v>
      </c>
      <c r="Y63" s="363">
        <v>2084035549902.3538</v>
      </c>
      <c r="Z63" s="363">
        <v>2232486449429.9683</v>
      </c>
      <c r="AA63" s="363">
        <v>2356128950644.7998</v>
      </c>
      <c r="AB63" s="363">
        <v>3079807763576.668</v>
      </c>
      <c r="AC63" s="363">
        <v>3616695820264.8354</v>
      </c>
      <c r="AD63" s="363">
        <v>4351581604622.6636</v>
      </c>
      <c r="AE63" s="363">
        <v>4531254275349.0605</v>
      </c>
      <c r="AF63" s="363">
        <v>4732115269404.5762</v>
      </c>
      <c r="AG63" s="363">
        <v>5342876891959.9629</v>
      </c>
      <c r="AH63" s="363">
        <v>5837511590591.0732</v>
      </c>
      <c r="AI63" s="363">
        <v>6528815508828.5088</v>
      </c>
      <c r="AJ63" s="363">
        <v>7300990798031.6006</v>
      </c>
      <c r="AK63" s="363">
        <v>8295874720760.5811</v>
      </c>
      <c r="AL63" s="363">
        <v>7992138510789.2305</v>
      </c>
      <c r="AM63" s="363">
        <v>7647108474792.3291</v>
      </c>
      <c r="AN63" s="363">
        <v>6856546436550.9561</v>
      </c>
      <c r="AO63" s="363">
        <v>7655470451673.7246</v>
      </c>
      <c r="AP63" s="363">
        <v>8280586884149.9531</v>
      </c>
      <c r="AQ63" s="363">
        <v>7701455370043.0635</v>
      </c>
      <c r="AR63" s="363">
        <v>7823647109015.9131</v>
      </c>
      <c r="AS63" s="363">
        <v>8601332736946.4736</v>
      </c>
      <c r="AT63" s="363">
        <v>9646090560981.6113</v>
      </c>
      <c r="AU63" s="363">
        <v>10292453254841.584</v>
      </c>
      <c r="AV63" s="363">
        <v>10915572419795.951</v>
      </c>
      <c r="AW63" s="363">
        <v>12208484750735.592</v>
      </c>
      <c r="AX63" s="363">
        <v>14099693484693.271</v>
      </c>
      <c r="AY63" s="363">
        <v>14524812594573.033</v>
      </c>
      <c r="AZ63" s="363">
        <v>16933217302135.561</v>
      </c>
      <c r="BA63" s="363">
        <v>19630901894454.531</v>
      </c>
      <c r="BB63" s="363">
        <v>21009852208269.305</v>
      </c>
      <c r="BC63" s="363">
        <v>21245205264084.82</v>
      </c>
      <c r="BD63" s="363">
        <v>21881282741563.984</v>
      </c>
      <c r="BE63" s="363">
        <v>21761631431469.363</v>
      </c>
      <c r="BF63" s="363">
        <v>22462886797038.34</v>
      </c>
      <c r="BG63" s="363">
        <v>23932507354767.16</v>
      </c>
      <c r="BH63" s="363">
        <v>25942413437360.027</v>
      </c>
    </row>
    <row r="64" spans="1:60" x14ac:dyDescent="0.2">
      <c r="A64" s="2" t="s">
        <v>1114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3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>
        <v>903986853731.16296</v>
      </c>
      <c r="AE64" s="363">
        <v>877635098366.78748</v>
      </c>
      <c r="AF64" s="363">
        <v>932750911276.59656</v>
      </c>
      <c r="AG64" s="363">
        <v>900700524361.14832</v>
      </c>
      <c r="AH64" s="363">
        <v>828516202920.11816</v>
      </c>
      <c r="AI64" s="363">
        <v>814039500217.65869</v>
      </c>
      <c r="AJ64" s="363">
        <v>706841700861.91345</v>
      </c>
      <c r="AK64" s="363">
        <v>760355921561.53625</v>
      </c>
      <c r="AL64" s="363">
        <v>766131480947.02917</v>
      </c>
      <c r="AM64" s="363">
        <v>796161562024.19067</v>
      </c>
      <c r="AN64" s="363">
        <v>746548031402.2428</v>
      </c>
      <c r="AO64" s="363">
        <v>626844160435.1842</v>
      </c>
      <c r="AP64" s="363">
        <v>697944489987.41992</v>
      </c>
      <c r="AQ64" s="363">
        <v>693215823118.44641</v>
      </c>
      <c r="AR64" s="363">
        <v>793295224939.44104</v>
      </c>
      <c r="AS64" s="363">
        <v>999961779061.2804</v>
      </c>
      <c r="AT64" s="363">
        <v>1324941545709.4722</v>
      </c>
      <c r="AU64" s="363">
        <v>1680778451733.1204</v>
      </c>
      <c r="AV64" s="363">
        <v>2063642367999.2512</v>
      </c>
      <c r="AW64" s="363">
        <v>2672807963214.6025</v>
      </c>
      <c r="AX64" s="363">
        <v>3310744306036.1025</v>
      </c>
      <c r="AY64" s="363">
        <v>2603323187871.4463</v>
      </c>
      <c r="AZ64" s="363">
        <v>3107761082673.3408</v>
      </c>
      <c r="BA64" s="363">
        <v>3843195594554.9727</v>
      </c>
      <c r="BB64" s="363">
        <v>4070524267887.063</v>
      </c>
      <c r="BC64" s="363">
        <v>4327337637349.394</v>
      </c>
      <c r="BD64" s="363">
        <v>4037284608517.0493</v>
      </c>
      <c r="BE64" s="363">
        <v>3089651543858.4614</v>
      </c>
      <c r="BF64" s="363">
        <v>2961055666920.5322</v>
      </c>
      <c r="BG64" s="363">
        <v>3323770160096.2949</v>
      </c>
      <c r="BH64" s="363">
        <v>3410695054029.3154</v>
      </c>
    </row>
    <row r="65" spans="1:60" x14ac:dyDescent="0.2">
      <c r="A65" s="2" t="s">
        <v>1115</v>
      </c>
      <c r="B65" s="363"/>
      <c r="C65" s="363"/>
      <c r="D65" s="363"/>
      <c r="E65" s="363"/>
      <c r="F65" s="363"/>
      <c r="G65" s="363"/>
      <c r="H65" s="363">
        <v>739658541344.39233</v>
      </c>
      <c r="I65" s="363">
        <v>796565807615.53943</v>
      </c>
      <c r="J65" s="363">
        <v>833258176660.14136</v>
      </c>
      <c r="K65" s="363">
        <v>921638227602.14063</v>
      </c>
      <c r="L65" s="363">
        <v>1021523069768.332</v>
      </c>
      <c r="M65" s="363">
        <v>1154141806630.4399</v>
      </c>
      <c r="N65" s="363">
        <v>1383888826928.8242</v>
      </c>
      <c r="O65" s="363">
        <v>1760885247948.0806</v>
      </c>
      <c r="P65" s="363">
        <v>1991000375810.5488</v>
      </c>
      <c r="Q65" s="363">
        <v>2324435897661.105</v>
      </c>
      <c r="R65" s="363">
        <v>2416694710740.9009</v>
      </c>
      <c r="S65" s="363">
        <v>2733851319266.9424</v>
      </c>
      <c r="T65" s="363">
        <v>3351459381431.71</v>
      </c>
      <c r="U65" s="363">
        <v>4088459893030.0713</v>
      </c>
      <c r="V65" s="363">
        <v>4622142623013.7793</v>
      </c>
      <c r="W65" s="363">
        <v>4113642771361.3608</v>
      </c>
      <c r="X65" s="363">
        <v>3964049649998.6616</v>
      </c>
      <c r="Y65" s="363">
        <v>3845508959104.9961</v>
      </c>
      <c r="Z65" s="363">
        <v>3696010921936.1499</v>
      </c>
      <c r="AA65" s="363">
        <v>3824908455514.687</v>
      </c>
      <c r="AB65" s="363">
        <v>5220490737352.8018</v>
      </c>
      <c r="AC65" s="363">
        <v>6450841633515.4502</v>
      </c>
      <c r="AD65" s="363">
        <v>7180774540446.7021</v>
      </c>
      <c r="AE65" s="363">
        <v>7276802874623.8799</v>
      </c>
      <c r="AF65" s="363">
        <v>8902228410574.4492</v>
      </c>
      <c r="AG65" s="363">
        <v>9162170909409.2754</v>
      </c>
      <c r="AH65" s="363">
        <v>9822856827433.6191</v>
      </c>
      <c r="AI65" s="363">
        <v>9012771415097.0781</v>
      </c>
      <c r="AJ65" s="363">
        <v>9413209075541.0586</v>
      </c>
      <c r="AK65" s="363">
        <v>10854188765272.172</v>
      </c>
      <c r="AL65" s="363">
        <v>11075886540129.094</v>
      </c>
      <c r="AM65" s="363">
        <v>10507003938909.947</v>
      </c>
      <c r="AN65" s="363">
        <v>10777353457320.762</v>
      </c>
      <c r="AO65" s="363">
        <v>10655495547521.65</v>
      </c>
      <c r="AP65" s="363">
        <v>10028603054782.387</v>
      </c>
      <c r="AQ65" s="363">
        <v>10138741759536.463</v>
      </c>
      <c r="AR65" s="363">
        <v>11083621096543.389</v>
      </c>
      <c r="AS65" s="363">
        <v>13493642854514.162</v>
      </c>
      <c r="AT65" s="363">
        <v>15729815457631.229</v>
      </c>
      <c r="AU65" s="363">
        <v>16749036182575.406</v>
      </c>
      <c r="AV65" s="363">
        <v>18138218587818.637</v>
      </c>
      <c r="AW65" s="363">
        <v>21192517897045.523</v>
      </c>
      <c r="AX65" s="363">
        <v>23265068458681.922</v>
      </c>
      <c r="AY65" s="363">
        <v>20464105279529.398</v>
      </c>
      <c r="AZ65" s="363">
        <v>20960563123621.691</v>
      </c>
      <c r="BA65" s="363">
        <v>23245679381772.418</v>
      </c>
      <c r="BB65" s="363">
        <v>22406230003245.77</v>
      </c>
      <c r="BC65" s="363">
        <v>23416794337159.152</v>
      </c>
      <c r="BD65" s="363">
        <v>23733362131280.305</v>
      </c>
      <c r="BE65" s="363">
        <v>20446148079250.359</v>
      </c>
      <c r="BF65" s="363">
        <v>20383995368965.156</v>
      </c>
      <c r="BG65" s="363">
        <v>21551799118872.383</v>
      </c>
      <c r="BH65" s="363">
        <v>23068402795298.516</v>
      </c>
    </row>
    <row r="66" spans="1:60" x14ac:dyDescent="0.2">
      <c r="A66" s="2" t="s">
        <v>465</v>
      </c>
      <c r="B66" s="363">
        <v>2069465326.4188159</v>
      </c>
      <c r="C66" s="363">
        <v>1753850416.7082589</v>
      </c>
      <c r="D66" s="363">
        <v>1518208221.2305195</v>
      </c>
      <c r="E66" s="363">
        <v>1824344492.0716863</v>
      </c>
      <c r="F66" s="363">
        <v>2244146867.9019485</v>
      </c>
      <c r="G66" s="363">
        <v>2387048255.4517336</v>
      </c>
      <c r="H66" s="363">
        <v>2429309513.8085394</v>
      </c>
      <c r="I66" s="363">
        <v>2553596091.8225756</v>
      </c>
      <c r="J66" s="363">
        <v>2582180794.1855016</v>
      </c>
      <c r="K66" s="363">
        <v>3112166848.3004012</v>
      </c>
      <c r="L66" s="363">
        <v>2862504169.9989314</v>
      </c>
      <c r="M66" s="363">
        <v>2754220263.0252838</v>
      </c>
      <c r="N66" s="363">
        <v>3185987234.8408933</v>
      </c>
      <c r="O66" s="363">
        <v>3891755551.9413781</v>
      </c>
      <c r="P66" s="363">
        <v>6599259420.996048</v>
      </c>
      <c r="Q66" s="363">
        <v>7731677256.8098249</v>
      </c>
      <c r="R66" s="363">
        <v>9091924304.8347664</v>
      </c>
      <c r="S66" s="363">
        <v>11026346589.501144</v>
      </c>
      <c r="T66" s="363">
        <v>11922502170.640518</v>
      </c>
      <c r="U66" s="363">
        <v>14175166007.577391</v>
      </c>
      <c r="V66" s="363">
        <v>17881514682.878384</v>
      </c>
      <c r="W66" s="363">
        <v>21810767209.369488</v>
      </c>
      <c r="X66" s="363">
        <v>19929853574.60952</v>
      </c>
      <c r="Y66" s="363">
        <v>17152483214.353634</v>
      </c>
      <c r="Z66" s="363">
        <v>16912515183.278257</v>
      </c>
      <c r="AA66" s="363">
        <v>17149094589.982655</v>
      </c>
      <c r="AB66" s="363">
        <v>15314143988.062119</v>
      </c>
      <c r="AC66" s="363">
        <v>13945431882.227064</v>
      </c>
      <c r="AD66" s="363">
        <v>13051886552.337727</v>
      </c>
      <c r="AE66" s="363">
        <v>13890828707.649302</v>
      </c>
      <c r="AF66" s="363">
        <v>15239278100.350187</v>
      </c>
      <c r="AG66" s="363">
        <v>16988535267.633818</v>
      </c>
      <c r="AH66" s="363">
        <v>18094238119.059525</v>
      </c>
      <c r="AI66" s="363">
        <v>18938717358.67934</v>
      </c>
      <c r="AJ66" s="363">
        <v>22708673336.668327</v>
      </c>
      <c r="AK66" s="363">
        <v>24432884442.221107</v>
      </c>
      <c r="AL66" s="363">
        <v>25226393196.598293</v>
      </c>
      <c r="AM66" s="363">
        <v>28162053026.513256</v>
      </c>
      <c r="AN66" s="363">
        <v>27981896948.474232</v>
      </c>
      <c r="AO66" s="363">
        <v>19645272636.318157</v>
      </c>
      <c r="AP66" s="363">
        <v>18327764882.441219</v>
      </c>
      <c r="AQ66" s="363">
        <v>24468324000</v>
      </c>
      <c r="AR66" s="363">
        <v>28548945000</v>
      </c>
      <c r="AS66" s="363">
        <v>32432857999.999996</v>
      </c>
      <c r="AT66" s="363">
        <v>36591661000</v>
      </c>
      <c r="AU66" s="363">
        <v>41507085000</v>
      </c>
      <c r="AV66" s="363">
        <v>46802044000</v>
      </c>
      <c r="AW66" s="363">
        <v>51007777000.000008</v>
      </c>
      <c r="AX66" s="363">
        <v>61762635000.000008</v>
      </c>
      <c r="AY66" s="363">
        <v>62519686000</v>
      </c>
      <c r="AZ66" s="363">
        <v>69555367000</v>
      </c>
      <c r="BA66" s="363">
        <v>79276664000</v>
      </c>
      <c r="BB66" s="363">
        <v>87924544000</v>
      </c>
      <c r="BC66" s="363">
        <v>95129659000</v>
      </c>
      <c r="BD66" s="363">
        <v>101726331000.00002</v>
      </c>
      <c r="BE66" s="363">
        <v>99290380999.999985</v>
      </c>
      <c r="BF66" s="363">
        <v>99937695999.999985</v>
      </c>
      <c r="BG66" s="363">
        <v>104295861999.99998</v>
      </c>
      <c r="BH66" s="363">
        <v>108398058000</v>
      </c>
    </row>
    <row r="67" spans="1:60" x14ac:dyDescent="0.2">
      <c r="A67" s="2" t="s">
        <v>1116</v>
      </c>
      <c r="B67" s="363"/>
      <c r="C67" s="363"/>
      <c r="D67" s="363"/>
      <c r="E67" s="363"/>
      <c r="F67" s="363"/>
      <c r="G67" s="363">
        <v>4948667540.4106598</v>
      </c>
      <c r="H67" s="363">
        <v>5278005611.914526</v>
      </c>
      <c r="I67" s="363">
        <v>5605484298.9827509</v>
      </c>
      <c r="J67" s="363">
        <v>5932242990.6542053</v>
      </c>
      <c r="K67" s="363">
        <v>6524455205.8111382</v>
      </c>
      <c r="L67" s="363">
        <v>8042200452.1477013</v>
      </c>
      <c r="M67" s="363">
        <v>8609283346.0851803</v>
      </c>
      <c r="N67" s="363">
        <v>9299638055.8428135</v>
      </c>
      <c r="O67" s="363">
        <v>10098534613.441132</v>
      </c>
      <c r="P67" s="363">
        <v>9228963224.6000385</v>
      </c>
      <c r="Q67" s="363">
        <v>11632178868.917141</v>
      </c>
      <c r="R67" s="363">
        <v>13315988083.416088</v>
      </c>
      <c r="S67" s="363">
        <v>14400806875.986666</v>
      </c>
      <c r="T67" s="363">
        <v>14811704063.068527</v>
      </c>
      <c r="U67" s="363">
        <v>18020571428.57143</v>
      </c>
      <c r="V67" s="363">
        <v>21669908177.066391</v>
      </c>
      <c r="W67" s="363">
        <v>22136081081.081081</v>
      </c>
      <c r="X67" s="363">
        <v>27655172413.793102</v>
      </c>
      <c r="Y67" s="363">
        <v>30966239813.736904</v>
      </c>
      <c r="Z67" s="363">
        <v>33971188991.614704</v>
      </c>
      <c r="AA67" s="363">
        <v>39053502251.073189</v>
      </c>
      <c r="AB67" s="363">
        <v>41253507951.356407</v>
      </c>
      <c r="AC67" s="363">
        <v>40455616653.574242</v>
      </c>
      <c r="AD67" s="363">
        <v>34980124929.017609</v>
      </c>
      <c r="AE67" s="363">
        <v>39756299049.979347</v>
      </c>
      <c r="AF67" s="363">
        <v>42978914311.35038</v>
      </c>
      <c r="AG67" s="363">
        <v>37387836490.528419</v>
      </c>
      <c r="AH67" s="363">
        <v>41855986519.423462</v>
      </c>
      <c r="AI67" s="363">
        <v>46578631452.581032</v>
      </c>
      <c r="AJ67" s="363">
        <v>51897983392.645317</v>
      </c>
      <c r="AK67" s="363">
        <v>60159245060.454155</v>
      </c>
      <c r="AL67" s="363">
        <v>67629716981.13208</v>
      </c>
      <c r="AM67" s="363">
        <v>78436578171.091446</v>
      </c>
      <c r="AN67" s="363">
        <v>84828807556.080292</v>
      </c>
      <c r="AO67" s="363">
        <v>90710704806.841644</v>
      </c>
      <c r="AP67" s="363">
        <v>99838543960.076309</v>
      </c>
      <c r="AQ67" s="363">
        <v>97632008709.853027</v>
      </c>
      <c r="AR67" s="363">
        <v>87850683978.669144</v>
      </c>
      <c r="AS67" s="363">
        <v>82924503942.638107</v>
      </c>
      <c r="AT67" s="363">
        <v>78845185293.496445</v>
      </c>
      <c r="AU67" s="363">
        <v>89685725230.251663</v>
      </c>
      <c r="AV67" s="363">
        <v>107484034870.97391</v>
      </c>
      <c r="AW67" s="363">
        <v>130478960092.49852</v>
      </c>
      <c r="AX67" s="363">
        <v>162818181818.18182</v>
      </c>
      <c r="AY67" s="363">
        <v>188982374700.80511</v>
      </c>
      <c r="AZ67" s="363">
        <v>218888324504.7529</v>
      </c>
      <c r="BA67" s="363">
        <v>236001858960.01514</v>
      </c>
      <c r="BB67" s="363">
        <v>279372758361.83167</v>
      </c>
      <c r="BC67" s="363">
        <v>288586231501.87695</v>
      </c>
      <c r="BD67" s="363">
        <v>305529656458.43793</v>
      </c>
      <c r="BE67" s="363">
        <v>332698041030.80713</v>
      </c>
      <c r="BF67" s="363">
        <v>332927833278.0379</v>
      </c>
      <c r="BG67" s="363">
        <v>235369129337.7106</v>
      </c>
      <c r="BH67" s="363">
        <v>250894760351.23233</v>
      </c>
    </row>
    <row r="68" spans="1:60" x14ac:dyDescent="0.2">
      <c r="A68" s="2" t="s">
        <v>1117</v>
      </c>
      <c r="B68" s="363">
        <v>244895743150.19275</v>
      </c>
      <c r="C68" s="363">
        <v>269034156024.69574</v>
      </c>
      <c r="D68" s="363">
        <v>298895676246.29163</v>
      </c>
      <c r="E68" s="363">
        <v>335427732787.68164</v>
      </c>
      <c r="F68" s="363">
        <v>373119780407.51526</v>
      </c>
      <c r="G68" s="363">
        <v>407845094423.39471</v>
      </c>
      <c r="H68" s="363">
        <v>444996800083.83746</v>
      </c>
      <c r="I68" s="363">
        <v>483542535100.82666</v>
      </c>
      <c r="J68" s="363">
        <v>519124724301.22687</v>
      </c>
      <c r="K68" s="363">
        <v>579481411131.01721</v>
      </c>
      <c r="L68" s="363">
        <v>642869323968.94141</v>
      </c>
      <c r="M68" s="363">
        <v>728630713519.04797</v>
      </c>
      <c r="N68" s="363">
        <v>880207286887.81006</v>
      </c>
      <c r="O68" s="363">
        <v>1142683422235.5923</v>
      </c>
      <c r="P68" s="363">
        <v>1295883674253.0186</v>
      </c>
      <c r="Q68" s="363">
        <v>1502574585307.2976</v>
      </c>
      <c r="R68" s="363">
        <v>1568102101996.0107</v>
      </c>
      <c r="S68" s="363">
        <v>1783664841678.8162</v>
      </c>
      <c r="T68" s="363">
        <v>2184188451354.5364</v>
      </c>
      <c r="U68" s="363">
        <v>2645850489813.8555</v>
      </c>
      <c r="V68" s="363">
        <v>2963315552469.3955</v>
      </c>
      <c r="W68" s="363">
        <v>2575356972774.853</v>
      </c>
      <c r="X68" s="363">
        <v>2493437298170.2441</v>
      </c>
      <c r="Y68" s="363">
        <v>2432530981604.5107</v>
      </c>
      <c r="Z68" s="363">
        <v>2333289327044.4927</v>
      </c>
      <c r="AA68" s="363">
        <v>2397096612757.4414</v>
      </c>
      <c r="AB68" s="363">
        <v>3364194871090.0859</v>
      </c>
      <c r="AC68" s="363">
        <v>4161023841166.4985</v>
      </c>
      <c r="AD68" s="363">
        <v>4576282808953.8145</v>
      </c>
      <c r="AE68" s="363">
        <v>4674504139843.8379</v>
      </c>
      <c r="AF68" s="363">
        <v>5882977041945.3447</v>
      </c>
      <c r="AG68" s="363">
        <v>6110849484495.2041</v>
      </c>
      <c r="AH68" s="363">
        <v>6740480589181.8672</v>
      </c>
      <c r="AI68" s="363">
        <v>6169107318205.0313</v>
      </c>
      <c r="AJ68" s="363">
        <v>6513042211646.1621</v>
      </c>
      <c r="AK68" s="363">
        <v>7516229209568.9385</v>
      </c>
      <c r="AL68" s="363">
        <v>7605287653835.1035</v>
      </c>
      <c r="AM68" s="363">
        <v>6952285677739.3311</v>
      </c>
      <c r="AN68" s="363">
        <v>7149094380640.0781</v>
      </c>
      <c r="AO68" s="363">
        <v>7113968959063.4971</v>
      </c>
      <c r="AP68" s="363">
        <v>6479735690005.1016</v>
      </c>
      <c r="AQ68" s="363">
        <v>6590688581567.1504</v>
      </c>
      <c r="AR68" s="363">
        <v>7166369642436.3604</v>
      </c>
      <c r="AS68" s="363">
        <v>8842887045202.7324</v>
      </c>
      <c r="AT68" s="363">
        <v>10141372086898.73</v>
      </c>
      <c r="AU68" s="363">
        <v>10519098954526.926</v>
      </c>
      <c r="AV68" s="363">
        <v>11174300432026.6</v>
      </c>
      <c r="AW68" s="363">
        <v>12862302208696.174</v>
      </c>
      <c r="AX68" s="363">
        <v>14098979489484.322</v>
      </c>
      <c r="AY68" s="363">
        <v>12885643163975.672</v>
      </c>
      <c r="AZ68" s="363">
        <v>12628220394708.342</v>
      </c>
      <c r="BA68" s="363">
        <v>13622398024585.316</v>
      </c>
      <c r="BB68" s="363">
        <v>12638910185441.484</v>
      </c>
      <c r="BC68" s="363">
        <v>13189508623525.686</v>
      </c>
      <c r="BD68" s="363">
        <v>13490148086872.881</v>
      </c>
      <c r="BE68" s="363">
        <v>11672316776608.146</v>
      </c>
      <c r="BF68" s="363">
        <v>11965226491773.93</v>
      </c>
      <c r="BG68" s="363">
        <v>12622305941590.934</v>
      </c>
      <c r="BH68" s="363">
        <v>13646587749131.012</v>
      </c>
    </row>
    <row r="69" spans="1:60" x14ac:dyDescent="0.2">
      <c r="A69" s="2" t="s">
        <v>511</v>
      </c>
      <c r="B69" s="363"/>
      <c r="C69" s="363"/>
      <c r="D69" s="363"/>
      <c r="E69" s="363"/>
      <c r="F69" s="363"/>
      <c r="G69" s="363"/>
      <c r="H69" s="363"/>
      <c r="I69" s="363"/>
      <c r="J69" s="363"/>
      <c r="K69" s="363"/>
      <c r="L69" s="363"/>
      <c r="M69" s="363"/>
      <c r="N69" s="363"/>
      <c r="O69" s="363"/>
      <c r="P69" s="363"/>
      <c r="Q69" s="363"/>
      <c r="R69" s="363"/>
      <c r="S69" s="363"/>
      <c r="T69" s="363"/>
      <c r="U69" s="363"/>
      <c r="V69" s="363"/>
      <c r="W69" s="363"/>
      <c r="X69" s="363"/>
      <c r="Y69" s="363"/>
      <c r="Z69" s="363"/>
      <c r="AA69" s="363"/>
      <c r="AB69" s="363"/>
      <c r="AC69" s="363"/>
      <c r="AD69" s="363"/>
      <c r="AE69" s="363"/>
      <c r="AF69" s="363"/>
      <c r="AG69" s="363"/>
      <c r="AH69" s="363">
        <v>477101651.64837557</v>
      </c>
      <c r="AI69" s="363">
        <v>467872714.75560319</v>
      </c>
      <c r="AJ69" s="363">
        <v>531688311.6883117</v>
      </c>
      <c r="AK69" s="363">
        <v>578015625</v>
      </c>
      <c r="AL69" s="363">
        <v>693535954.19006717</v>
      </c>
      <c r="AM69" s="363">
        <v>686490090.14014077</v>
      </c>
      <c r="AN69" s="363">
        <v>745526154.93282986</v>
      </c>
      <c r="AO69" s="363">
        <v>688921325.71204281</v>
      </c>
      <c r="AP69" s="363">
        <v>706370815.58441556</v>
      </c>
      <c r="AQ69" s="363">
        <v>752368495.51262212</v>
      </c>
      <c r="AR69" s="363">
        <v>729321366.65186059</v>
      </c>
      <c r="AS69" s="363">
        <v>870247703.18275821</v>
      </c>
      <c r="AT69" s="363">
        <v>1109054005.4397099</v>
      </c>
      <c r="AU69" s="363">
        <v>1098425900.7411551</v>
      </c>
      <c r="AV69" s="363">
        <v>1211161879.6747968</v>
      </c>
      <c r="AW69" s="363">
        <v>1317974491.0569105</v>
      </c>
      <c r="AX69" s="363">
        <v>1380188800</v>
      </c>
      <c r="AY69" s="363">
        <v>1856695551.2195122</v>
      </c>
      <c r="AZ69" s="363">
        <v>2117039512.195122</v>
      </c>
      <c r="BA69" s="363">
        <v>2607739837.3983741</v>
      </c>
      <c r="BB69" s="363"/>
      <c r="BC69" s="363"/>
      <c r="BD69" s="363"/>
      <c r="BE69" s="363"/>
      <c r="BF69" s="363"/>
      <c r="BG69" s="363"/>
      <c r="BH69" s="363"/>
    </row>
    <row r="70" spans="1:60" x14ac:dyDescent="0.2">
      <c r="A70" s="2" t="s">
        <v>426</v>
      </c>
      <c r="B70" s="363">
        <v>12072126075.397039</v>
      </c>
      <c r="C70" s="363">
        <v>13834300571.484875</v>
      </c>
      <c r="D70" s="363">
        <v>16138545209.245983</v>
      </c>
      <c r="E70" s="363">
        <v>19074913947.719639</v>
      </c>
      <c r="F70" s="363">
        <v>21343844643.73407</v>
      </c>
      <c r="G70" s="363">
        <v>24756958694.92382</v>
      </c>
      <c r="H70" s="363">
        <v>28721062242.163357</v>
      </c>
      <c r="I70" s="363">
        <v>31647119228.198189</v>
      </c>
      <c r="J70" s="363">
        <v>31475548481.409546</v>
      </c>
      <c r="K70" s="363">
        <v>36038711599.540985</v>
      </c>
      <c r="L70" s="363">
        <v>40992995959.115761</v>
      </c>
      <c r="M70" s="363">
        <v>46619420119.760483</v>
      </c>
      <c r="N70" s="363">
        <v>59132415739.062904</v>
      </c>
      <c r="O70" s="363">
        <v>78639527127.355789</v>
      </c>
      <c r="P70" s="363">
        <v>97274005191.808472</v>
      </c>
      <c r="Q70" s="363">
        <v>114777045507.24638</v>
      </c>
      <c r="R70" s="363">
        <v>118507183785.12807</v>
      </c>
      <c r="S70" s="363">
        <v>132449276013.14348</v>
      </c>
      <c r="T70" s="363">
        <v>160599686848.95834</v>
      </c>
      <c r="U70" s="363">
        <v>214601956370.84781</v>
      </c>
      <c r="V70" s="363">
        <v>232766822928.75375</v>
      </c>
      <c r="W70" s="363">
        <v>202807890971.34622</v>
      </c>
      <c r="X70" s="363">
        <v>195996754051.18884</v>
      </c>
      <c r="Y70" s="363">
        <v>170951185730.85846</v>
      </c>
      <c r="Z70" s="363">
        <v>172102910888.01492</v>
      </c>
      <c r="AA70" s="363">
        <v>180793464187.86691</v>
      </c>
      <c r="AB70" s="363">
        <v>251321074967.32803</v>
      </c>
      <c r="AC70" s="363">
        <v>318747936127.2066</v>
      </c>
      <c r="AD70" s="363">
        <v>376160410084.27368</v>
      </c>
      <c r="AE70" s="363">
        <v>414757056921.99579</v>
      </c>
      <c r="AF70" s="363">
        <v>536558591903.36267</v>
      </c>
      <c r="AG70" s="363">
        <v>577166174219.37549</v>
      </c>
      <c r="AH70" s="363">
        <v>630916018690.06995</v>
      </c>
      <c r="AI70" s="363">
        <v>525075636161.58972</v>
      </c>
      <c r="AJ70" s="363">
        <v>530562634952.17981</v>
      </c>
      <c r="AK70" s="363">
        <v>614609020549.77319</v>
      </c>
      <c r="AL70" s="363">
        <v>642588992512.80701</v>
      </c>
      <c r="AM70" s="363">
        <v>590077272727.27271</v>
      </c>
      <c r="AN70" s="363">
        <v>619214834614.09949</v>
      </c>
      <c r="AO70" s="363">
        <v>634693160025.56995</v>
      </c>
      <c r="AP70" s="363">
        <v>596877648793.07178</v>
      </c>
      <c r="AQ70" s="363">
        <v>627286800894.85461</v>
      </c>
      <c r="AR70" s="363">
        <v>705394315829.09839</v>
      </c>
      <c r="AS70" s="363">
        <v>905492099322.79907</v>
      </c>
      <c r="AT70" s="363">
        <v>1067093369754.1594</v>
      </c>
      <c r="AU70" s="363">
        <v>1153285660987.4392</v>
      </c>
      <c r="AV70" s="363">
        <v>1259343871534.3118</v>
      </c>
      <c r="AW70" s="363">
        <v>1472131125102.6553</v>
      </c>
      <c r="AX70" s="363">
        <v>1625224842536.9856</v>
      </c>
      <c r="AY70" s="363">
        <v>1485583495415.3931</v>
      </c>
      <c r="AZ70" s="363">
        <v>1420722034063.002</v>
      </c>
      <c r="BA70" s="363">
        <v>1478772824224.0273</v>
      </c>
      <c r="BB70" s="363">
        <v>1324820091194.6665</v>
      </c>
      <c r="BC70" s="363">
        <v>1354757433212.7202</v>
      </c>
      <c r="BD70" s="363">
        <v>1369398844599.5793</v>
      </c>
      <c r="BE70" s="363">
        <v>1195119269971.5168</v>
      </c>
      <c r="BF70" s="363">
        <v>1232076017361.5305</v>
      </c>
      <c r="BG70" s="363">
        <v>1309309642308.2368</v>
      </c>
      <c r="BH70" s="363">
        <v>1419041949909.8235</v>
      </c>
    </row>
    <row r="71" spans="1:60" x14ac:dyDescent="0.2">
      <c r="A71" s="2" t="s">
        <v>551</v>
      </c>
      <c r="B71" s="363"/>
      <c r="C71" s="363"/>
      <c r="D71" s="363"/>
      <c r="E71" s="363"/>
      <c r="F71" s="363"/>
      <c r="G71" s="363"/>
      <c r="H71" s="363"/>
      <c r="I71" s="363"/>
      <c r="J71" s="363"/>
      <c r="K71" s="363"/>
      <c r="L71" s="363"/>
      <c r="M71" s="363"/>
      <c r="N71" s="363"/>
      <c r="O71" s="363"/>
      <c r="P71" s="363"/>
      <c r="Q71" s="363"/>
      <c r="R71" s="363"/>
      <c r="S71" s="363"/>
      <c r="T71" s="363"/>
      <c r="U71" s="363"/>
      <c r="V71" s="363"/>
      <c r="W71" s="363"/>
      <c r="X71" s="363"/>
      <c r="Y71" s="363"/>
      <c r="Z71" s="363"/>
      <c r="AA71" s="363"/>
      <c r="AB71" s="363"/>
      <c r="AC71" s="363"/>
      <c r="AD71" s="363"/>
      <c r="AE71" s="363"/>
      <c r="AF71" s="363"/>
      <c r="AG71" s="363"/>
      <c r="AH71" s="363"/>
      <c r="AI71" s="363">
        <v>4006982535.0621858</v>
      </c>
      <c r="AJ71" s="363">
        <v>4116735206.807837</v>
      </c>
      <c r="AK71" s="363">
        <v>4497823918.1746664</v>
      </c>
      <c r="AL71" s="363">
        <v>4780169853.0368061</v>
      </c>
      <c r="AM71" s="363">
        <v>5147711226.3300276</v>
      </c>
      <c r="AN71" s="363">
        <v>5665917232.1726551</v>
      </c>
      <c r="AO71" s="363">
        <v>5762048126.0647354</v>
      </c>
      <c r="AP71" s="363">
        <v>5694069842.4398785</v>
      </c>
      <c r="AQ71" s="363">
        <v>6259258257.9894371</v>
      </c>
      <c r="AR71" s="363">
        <v>7372457191.2969761</v>
      </c>
      <c r="AS71" s="363">
        <v>9877636517.6151752</v>
      </c>
      <c r="AT71" s="363">
        <v>12144397515.52795</v>
      </c>
      <c r="AU71" s="363">
        <v>14098326327.571198</v>
      </c>
      <c r="AV71" s="363">
        <v>17012321791.494165</v>
      </c>
      <c r="AW71" s="363">
        <v>22445582945.524227</v>
      </c>
      <c r="AX71" s="363">
        <v>24371299985.35228</v>
      </c>
      <c r="AY71" s="363">
        <v>19744110447.346485</v>
      </c>
      <c r="AZ71" s="363">
        <v>19685033799.418209</v>
      </c>
      <c r="BA71" s="363">
        <v>23394843529.06913</v>
      </c>
      <c r="BB71" s="363">
        <v>23192709238.81699</v>
      </c>
      <c r="BC71" s="363">
        <v>25271407238.662201</v>
      </c>
      <c r="BD71" s="363">
        <v>26773472961.825264</v>
      </c>
      <c r="BE71" s="363">
        <v>23048864242.607212</v>
      </c>
      <c r="BF71" s="363">
        <v>23996451497.613937</v>
      </c>
      <c r="BG71" s="363">
        <v>26792757827.315365</v>
      </c>
      <c r="BH71" s="363">
        <v>30732144528.979523</v>
      </c>
    </row>
    <row r="72" spans="1:60" x14ac:dyDescent="0.2">
      <c r="A72" s="2" t="s">
        <v>408</v>
      </c>
      <c r="B72" s="363"/>
      <c r="C72" s="363"/>
      <c r="D72" s="363"/>
      <c r="E72" s="363"/>
      <c r="F72" s="363"/>
      <c r="G72" s="363"/>
      <c r="H72" s="363"/>
      <c r="I72" s="363"/>
      <c r="J72" s="363"/>
      <c r="K72" s="363"/>
      <c r="L72" s="363"/>
      <c r="M72" s="363"/>
      <c r="N72" s="363"/>
      <c r="O72" s="363"/>
      <c r="P72" s="363"/>
      <c r="Q72" s="363"/>
      <c r="R72" s="363"/>
      <c r="S72" s="363"/>
      <c r="T72" s="363"/>
      <c r="U72" s="363"/>
      <c r="V72" s="363"/>
      <c r="W72" s="363">
        <v>7324903188.405798</v>
      </c>
      <c r="X72" s="363">
        <v>7707678019.3236723</v>
      </c>
      <c r="Y72" s="363">
        <v>8567890821.2560396</v>
      </c>
      <c r="Z72" s="363">
        <v>8096302367.1497593</v>
      </c>
      <c r="AA72" s="363">
        <v>9480840483.0917873</v>
      </c>
      <c r="AB72" s="363">
        <v>9848600869.5652199</v>
      </c>
      <c r="AC72" s="363">
        <v>10527338647.342997</v>
      </c>
      <c r="AD72" s="363">
        <v>10908935748.792271</v>
      </c>
      <c r="AE72" s="363">
        <v>11476584879.227053</v>
      </c>
      <c r="AF72" s="363">
        <v>12175166763.285025</v>
      </c>
      <c r="AG72" s="363">
        <v>13463868357.487925</v>
      </c>
      <c r="AH72" s="363">
        <v>10492993077.609276</v>
      </c>
      <c r="AI72" s="363">
        <v>8830712713.9078121</v>
      </c>
      <c r="AJ72" s="363">
        <v>6927950564.5565681</v>
      </c>
      <c r="AK72" s="363">
        <v>7663984567.9012346</v>
      </c>
      <c r="AL72" s="363">
        <v>8547939730.623744</v>
      </c>
      <c r="AM72" s="363">
        <v>8589211390.4961224</v>
      </c>
      <c r="AN72" s="363">
        <v>7818224905.5507135</v>
      </c>
      <c r="AO72" s="363">
        <v>7700833482.0061493</v>
      </c>
      <c r="AP72" s="363">
        <v>8242392103.6806135</v>
      </c>
      <c r="AQ72" s="363">
        <v>8231326016.4749403</v>
      </c>
      <c r="AR72" s="363">
        <v>7850809498.1680269</v>
      </c>
      <c r="AS72" s="363">
        <v>8623691300.0407887</v>
      </c>
      <c r="AT72" s="363">
        <v>10131187261.442078</v>
      </c>
      <c r="AU72" s="363">
        <v>12401139453.973829</v>
      </c>
      <c r="AV72" s="363">
        <v>15280861834.602404</v>
      </c>
      <c r="AW72" s="363">
        <v>19707616772.799637</v>
      </c>
      <c r="AX72" s="363">
        <v>27066912635.222847</v>
      </c>
      <c r="AY72" s="363">
        <v>32437389116.038013</v>
      </c>
      <c r="AZ72" s="363">
        <v>29933790334.341785</v>
      </c>
      <c r="BA72" s="363">
        <v>31952763089.330025</v>
      </c>
      <c r="BB72" s="363">
        <v>43310721414.082886</v>
      </c>
      <c r="BC72" s="363">
        <v>47648211133.218285</v>
      </c>
      <c r="BD72" s="363">
        <v>55612228233.51786</v>
      </c>
      <c r="BE72" s="363">
        <v>64589334978.801315</v>
      </c>
      <c r="BF72" s="363">
        <v>74296618481.088226</v>
      </c>
      <c r="BG72" s="363">
        <v>81760441158.755585</v>
      </c>
      <c r="BH72" s="363">
        <v>84355604752.529861</v>
      </c>
    </row>
    <row r="73" spans="1:60" x14ac:dyDescent="0.2">
      <c r="A73" s="2" t="s">
        <v>1118</v>
      </c>
      <c r="B73" s="363">
        <v>364448431697.40179</v>
      </c>
      <c r="C73" s="363">
        <v>396166787734.79761</v>
      </c>
      <c r="D73" s="363">
        <v>431994913605.22797</v>
      </c>
      <c r="E73" s="363">
        <v>476970629206.16156</v>
      </c>
      <c r="F73" s="363">
        <v>527904889809.36578</v>
      </c>
      <c r="G73" s="363">
        <v>575279530856.38513</v>
      </c>
      <c r="H73" s="363">
        <v>623873031765.66443</v>
      </c>
      <c r="I73" s="363">
        <v>671098751708.84717</v>
      </c>
      <c r="J73" s="363">
        <v>699807402158.8407</v>
      </c>
      <c r="K73" s="363">
        <v>774886391989.12146</v>
      </c>
      <c r="L73" s="363">
        <v>862196507771.2627</v>
      </c>
      <c r="M73" s="363">
        <v>975276888996.23499</v>
      </c>
      <c r="N73" s="363">
        <v>1167654439151.8569</v>
      </c>
      <c r="O73" s="363">
        <v>1482695000407.8696</v>
      </c>
      <c r="P73" s="363">
        <v>1666550370161.3796</v>
      </c>
      <c r="Q73" s="363">
        <v>1942735084028.7729</v>
      </c>
      <c r="R73" s="363">
        <v>2012264971437.2529</v>
      </c>
      <c r="S73" s="363">
        <v>2278872264015.2461</v>
      </c>
      <c r="T73" s="363">
        <v>2792685966533.7139</v>
      </c>
      <c r="U73" s="363">
        <v>3410454996487.8828</v>
      </c>
      <c r="V73" s="363">
        <v>3892399482971.3486</v>
      </c>
      <c r="W73" s="363">
        <v>3443856550274.9458</v>
      </c>
      <c r="X73" s="363">
        <v>3314524364602.2749</v>
      </c>
      <c r="Y73" s="363">
        <v>3212766141506.6816</v>
      </c>
      <c r="Z73" s="363">
        <v>3084700594948.5698</v>
      </c>
      <c r="AA73" s="363">
        <v>3187922649270.1172</v>
      </c>
      <c r="AB73" s="363">
        <v>4371479248784.9429</v>
      </c>
      <c r="AC73" s="363">
        <v>5408631345725.5693</v>
      </c>
      <c r="AD73" s="363">
        <v>6032857753691.1553</v>
      </c>
      <c r="AE73" s="363">
        <v>6159693150019.9424</v>
      </c>
      <c r="AF73" s="363">
        <v>7638459488355.3691</v>
      </c>
      <c r="AG73" s="363">
        <v>7904393219732.9688</v>
      </c>
      <c r="AH73" s="363">
        <v>8610884106095.0508</v>
      </c>
      <c r="AI73" s="363">
        <v>7836567475982.6563</v>
      </c>
      <c r="AJ73" s="363">
        <v>8309312703697.4609</v>
      </c>
      <c r="AK73" s="363">
        <v>9635272194126.4121</v>
      </c>
      <c r="AL73" s="363">
        <v>9844454096607.7578</v>
      </c>
      <c r="AM73" s="363">
        <v>9290133473951.0781</v>
      </c>
      <c r="AN73" s="363">
        <v>9616863420821.7168</v>
      </c>
      <c r="AO73" s="363">
        <v>9603170125928.3555</v>
      </c>
      <c r="AP73" s="363">
        <v>8915877426662.0313</v>
      </c>
      <c r="AQ73" s="363">
        <v>9026190275324.1875</v>
      </c>
      <c r="AR73" s="363">
        <v>9832173829885.0488</v>
      </c>
      <c r="AS73" s="363">
        <v>11962188933643.467</v>
      </c>
      <c r="AT73" s="363">
        <v>13813050592956.08</v>
      </c>
      <c r="AU73" s="363">
        <v>14440861715509.852</v>
      </c>
      <c r="AV73" s="363">
        <v>15413556646318.289</v>
      </c>
      <c r="AW73" s="363">
        <v>17808017110300.559</v>
      </c>
      <c r="AX73" s="363">
        <v>19157103853323.645</v>
      </c>
      <c r="AY73" s="363">
        <v>17118299252566.826</v>
      </c>
      <c r="AZ73" s="363">
        <v>17015366700189.535</v>
      </c>
      <c r="BA73" s="363">
        <v>18399561136302.57</v>
      </c>
      <c r="BB73" s="363">
        <v>17339358448931.572</v>
      </c>
      <c r="BC73" s="363">
        <v>18077360682642.684</v>
      </c>
      <c r="BD73" s="363">
        <v>18695044776585.18</v>
      </c>
      <c r="BE73" s="363">
        <v>16473793461224.988</v>
      </c>
      <c r="BF73" s="363">
        <v>16576327763543.209</v>
      </c>
      <c r="BG73" s="363">
        <v>17367374064759.66</v>
      </c>
      <c r="BH73" s="363">
        <v>18768076076357.273</v>
      </c>
    </row>
    <row r="74" spans="1:60" x14ac:dyDescent="0.2">
      <c r="A74" s="2" t="s">
        <v>1119</v>
      </c>
      <c r="B74" s="363"/>
      <c r="C74" s="363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3"/>
      <c r="T74" s="363"/>
      <c r="U74" s="363"/>
      <c r="V74" s="363"/>
      <c r="W74" s="363"/>
      <c r="X74" s="363"/>
      <c r="Y74" s="363"/>
      <c r="Z74" s="363"/>
      <c r="AA74" s="363"/>
      <c r="AB74" s="363"/>
      <c r="AC74" s="363"/>
      <c r="AD74" s="363"/>
      <c r="AE74" s="363"/>
      <c r="AF74" s="363"/>
      <c r="AG74" s="363"/>
      <c r="AH74" s="363"/>
      <c r="AI74" s="363"/>
      <c r="AJ74" s="363"/>
      <c r="AK74" s="363"/>
      <c r="AL74" s="363"/>
      <c r="AM74" s="363"/>
      <c r="AN74" s="363"/>
      <c r="AO74" s="363"/>
      <c r="AP74" s="363">
        <v>219763500648.9996</v>
      </c>
      <c r="AQ74" s="363">
        <v>201682770770.10739</v>
      </c>
      <c r="AR74" s="363">
        <v>193862577971.48926</v>
      </c>
      <c r="AS74" s="363">
        <v>220187344051.08505</v>
      </c>
      <c r="AT74" s="363">
        <v>256072181634.55157</v>
      </c>
      <c r="AU74" s="363">
        <v>310999191842.70752</v>
      </c>
      <c r="AV74" s="363">
        <v>367991930233.24078</v>
      </c>
      <c r="AW74" s="363">
        <v>452554661496.3443</v>
      </c>
      <c r="AX74" s="363">
        <v>585168514457.21619</v>
      </c>
      <c r="AY74" s="363">
        <v>545976429364.53003</v>
      </c>
      <c r="AZ74" s="363">
        <v>650133065637.33447</v>
      </c>
      <c r="BA74" s="363">
        <v>708205850044.10071</v>
      </c>
      <c r="BB74" s="363">
        <v>820360653948.03711</v>
      </c>
      <c r="BC74" s="363">
        <v>857109145944.97778</v>
      </c>
      <c r="BD74" s="363">
        <v>860815728770.42395</v>
      </c>
      <c r="BE74" s="363">
        <v>774984423795.16272</v>
      </c>
      <c r="BF74" s="363">
        <v>758695015519.44067</v>
      </c>
      <c r="BG74" s="363">
        <v>843758976856.78979</v>
      </c>
      <c r="BH74" s="363">
        <v>841432963671.60095</v>
      </c>
    </row>
    <row r="75" spans="1:60" x14ac:dyDescent="0.2">
      <c r="A75" s="2" t="s">
        <v>513</v>
      </c>
      <c r="B75" s="363">
        <v>5224102195.5277081</v>
      </c>
      <c r="C75" s="363">
        <v>5921659485.0328388</v>
      </c>
      <c r="D75" s="363">
        <v>6340580854.390729</v>
      </c>
      <c r="E75" s="363">
        <v>6885920328.661869</v>
      </c>
      <c r="F75" s="363">
        <v>7766655085.7858801</v>
      </c>
      <c r="G75" s="363">
        <v>8589340019.0298481</v>
      </c>
      <c r="H75" s="363">
        <v>9208524504.8768425</v>
      </c>
      <c r="I75" s="363">
        <v>9368954010.3131962</v>
      </c>
      <c r="J75" s="363">
        <v>8823033880.3299313</v>
      </c>
      <c r="K75" s="363">
        <v>10070766720.501141</v>
      </c>
      <c r="L75" s="363">
        <v>11357517270.668177</v>
      </c>
      <c r="M75" s="363">
        <v>12527405086.67235</v>
      </c>
      <c r="N75" s="363">
        <v>14743185402.92515</v>
      </c>
      <c r="O75" s="363">
        <v>19472363155.437996</v>
      </c>
      <c r="P75" s="363">
        <v>24848821332.913185</v>
      </c>
      <c r="Q75" s="363">
        <v>29472623727.169872</v>
      </c>
      <c r="R75" s="363">
        <v>31849514232.958916</v>
      </c>
      <c r="S75" s="363">
        <v>33499799173.675671</v>
      </c>
      <c r="T75" s="363">
        <v>36256160722.02166</v>
      </c>
      <c r="U75" s="363">
        <v>44465255380.85788</v>
      </c>
      <c r="V75" s="363">
        <v>53645202422.696846</v>
      </c>
      <c r="W75" s="363">
        <v>52448332874.069992</v>
      </c>
      <c r="X75" s="363">
        <v>52797582336.252625</v>
      </c>
      <c r="Y75" s="363">
        <v>50973526900.085396</v>
      </c>
      <c r="Z75" s="363">
        <v>52888800949.742783</v>
      </c>
      <c r="AA75" s="363">
        <v>55875863392.171913</v>
      </c>
      <c r="AB75" s="363">
        <v>73531550551.25499</v>
      </c>
      <c r="AC75" s="363">
        <v>91594751792.235901</v>
      </c>
      <c r="AD75" s="363">
        <v>109058990760.48329</v>
      </c>
      <c r="AE75" s="363">
        <v>119012054870.44478</v>
      </c>
      <c r="AF75" s="363">
        <v>141438345513.91696</v>
      </c>
      <c r="AG75" s="363">
        <v>127773856785.76678</v>
      </c>
      <c r="AH75" s="363">
        <v>112532519246.08443</v>
      </c>
      <c r="AI75" s="363">
        <v>89214114708.025406</v>
      </c>
      <c r="AJ75" s="363">
        <v>103299943084.80365</v>
      </c>
      <c r="AK75" s="363">
        <v>134189814814.8148</v>
      </c>
      <c r="AL75" s="363">
        <v>132129174216.92986</v>
      </c>
      <c r="AM75" s="363">
        <v>126912152101.70656</v>
      </c>
      <c r="AN75" s="363">
        <v>134038718291.05473</v>
      </c>
      <c r="AO75" s="363">
        <v>135218410398.46581</v>
      </c>
      <c r="AP75" s="363">
        <v>125706651925.5574</v>
      </c>
      <c r="AQ75" s="363">
        <v>129421029082.77406</v>
      </c>
      <c r="AR75" s="363">
        <v>139738377564.46451</v>
      </c>
      <c r="AS75" s="363">
        <v>171274266365.68848</v>
      </c>
      <c r="AT75" s="363">
        <v>197116960516.51352</v>
      </c>
      <c r="AU75" s="363">
        <v>204809103345.35504</v>
      </c>
      <c r="AV75" s="363">
        <v>216907539831.89059</v>
      </c>
      <c r="AW75" s="363">
        <v>256052559540.104</v>
      </c>
      <c r="AX75" s="363">
        <v>284553976856.59882</v>
      </c>
      <c r="AY75" s="363">
        <v>252496526813.0036</v>
      </c>
      <c r="AZ75" s="363">
        <v>249181190476.36905</v>
      </c>
      <c r="BA75" s="363">
        <v>275243697751.01123</v>
      </c>
      <c r="BB75" s="363">
        <v>258304834621.60489</v>
      </c>
      <c r="BC75" s="363">
        <v>271285280621.37253</v>
      </c>
      <c r="BD75" s="363">
        <v>274497230802.95764</v>
      </c>
      <c r="BE75" s="363">
        <v>234585368746.27209</v>
      </c>
      <c r="BF75" s="363">
        <v>240570297852.34424</v>
      </c>
      <c r="BG75" s="363">
        <v>254435041879.23798</v>
      </c>
      <c r="BH75" s="363">
        <v>276743120515.76398</v>
      </c>
    </row>
    <row r="76" spans="1:60" x14ac:dyDescent="0.2">
      <c r="A76" s="2" t="s">
        <v>557</v>
      </c>
      <c r="B76" s="363">
        <v>112328422.11308399</v>
      </c>
      <c r="C76" s="363">
        <v>116987784.91373882</v>
      </c>
      <c r="D76" s="363">
        <v>122906434.95781386</v>
      </c>
      <c r="E76" s="363">
        <v>129454728.62359902</v>
      </c>
      <c r="F76" s="363">
        <v>140032741.46832892</v>
      </c>
      <c r="G76" s="363">
        <v>147084750.03148219</v>
      </c>
      <c r="H76" s="363">
        <v>150603925.51585305</v>
      </c>
      <c r="I76" s="363">
        <v>162625885.86348379</v>
      </c>
      <c r="J76" s="363">
        <v>166952937.13500515</v>
      </c>
      <c r="K76" s="363">
        <v>182182067.70356816</v>
      </c>
      <c r="L76" s="363">
        <v>219878482.1735642</v>
      </c>
      <c r="M76" s="363">
        <v>247749327.7212674</v>
      </c>
      <c r="N76" s="363">
        <v>316650508.96752298</v>
      </c>
      <c r="O76" s="363">
        <v>425963359.35532612</v>
      </c>
      <c r="P76" s="363">
        <v>558589870.90367424</v>
      </c>
      <c r="Q76" s="363">
        <v>684268280.81275094</v>
      </c>
      <c r="R76" s="363">
        <v>694552411.71883702</v>
      </c>
      <c r="S76" s="363">
        <v>719533137.12666225</v>
      </c>
      <c r="T76" s="363">
        <v>829239489.84411907</v>
      </c>
      <c r="U76" s="363">
        <v>1019743927.2466197</v>
      </c>
      <c r="V76" s="363">
        <v>1202567359.4132032</v>
      </c>
      <c r="W76" s="363">
        <v>1235899836.1806691</v>
      </c>
      <c r="X76" s="363">
        <v>1194015444.015444</v>
      </c>
      <c r="Y76" s="363">
        <v>1123107276.3028517</v>
      </c>
      <c r="Z76" s="363">
        <v>1177997413.6338446</v>
      </c>
      <c r="AA76" s="363">
        <v>1141210124.8266296</v>
      </c>
      <c r="AB76" s="363">
        <v>1290228616.8240798</v>
      </c>
      <c r="AC76" s="363">
        <v>1177908191.9768469</v>
      </c>
      <c r="AD76" s="363">
        <v>1109976927.9172201</v>
      </c>
      <c r="AE76" s="363">
        <v>1182686577.2264545</v>
      </c>
      <c r="AF76" s="363">
        <v>1337024782.2270241</v>
      </c>
      <c r="AG76" s="363">
        <v>1383843860.1246951</v>
      </c>
      <c r="AH76" s="363">
        <v>1531803060.5455756</v>
      </c>
      <c r="AI76" s="363">
        <v>1635426125.3080814</v>
      </c>
      <c r="AJ76" s="363">
        <v>1825285158.117615</v>
      </c>
      <c r="AK76" s="363">
        <v>1970347720.9699209</v>
      </c>
      <c r="AL76" s="363">
        <v>2129266728.4258533</v>
      </c>
      <c r="AM76" s="363">
        <v>2093994597.215488</v>
      </c>
      <c r="AN76" s="363">
        <v>1656784779.5449967</v>
      </c>
      <c r="AO76" s="363">
        <v>1942170999.1876523</v>
      </c>
      <c r="AP76" s="363">
        <v>1684109743.4933758</v>
      </c>
      <c r="AQ76" s="363">
        <v>1660102345.6030922</v>
      </c>
      <c r="AR76" s="363">
        <v>1842691481.0919566</v>
      </c>
      <c r="AS76" s="363">
        <v>2315935752.7165313</v>
      </c>
      <c r="AT76" s="363">
        <v>2727507212.9255629</v>
      </c>
      <c r="AU76" s="363">
        <v>3006725014.7841511</v>
      </c>
      <c r="AV76" s="363">
        <v>3102741451.0166359</v>
      </c>
      <c r="AW76" s="363">
        <v>3405050611.687263</v>
      </c>
      <c r="AX76" s="363">
        <v>3523185919.5582609</v>
      </c>
      <c r="AY76" s="363">
        <v>2870624635.6803193</v>
      </c>
      <c r="AZ76" s="363">
        <v>3140508835.9484968</v>
      </c>
      <c r="BA76" s="363">
        <v>3774530615.6591568</v>
      </c>
      <c r="BB76" s="363">
        <v>3972012570.5346665</v>
      </c>
      <c r="BC76" s="363">
        <v>4190143206.2561097</v>
      </c>
      <c r="BD76" s="363">
        <v>4856963229.8399916</v>
      </c>
      <c r="BE76" s="363">
        <v>4682546863.0816174</v>
      </c>
      <c r="BF76" s="363">
        <v>4930204219.7130375</v>
      </c>
      <c r="BG76" s="363">
        <v>5353404418.664135</v>
      </c>
      <c r="BH76" s="363">
        <v>5536759658.8701248</v>
      </c>
    </row>
    <row r="77" spans="1:60" s="34" customFormat="1" x14ac:dyDescent="0.2">
      <c r="A77" s="34" t="s">
        <v>418</v>
      </c>
      <c r="B77" s="364">
        <v>62225478000.88224</v>
      </c>
      <c r="C77" s="364">
        <v>67461644222.035179</v>
      </c>
      <c r="D77" s="364">
        <v>75607529809.928787</v>
      </c>
      <c r="E77" s="364">
        <v>84759195105.869278</v>
      </c>
      <c r="F77" s="364">
        <v>94007851047.367783</v>
      </c>
      <c r="G77" s="364">
        <v>101537248148.42683</v>
      </c>
      <c r="H77" s="364">
        <v>110045852177.92784</v>
      </c>
      <c r="I77" s="364">
        <v>118972977486.2066</v>
      </c>
      <c r="J77" s="364">
        <v>129785441507.45569</v>
      </c>
      <c r="K77" s="364">
        <v>141903068680.30939</v>
      </c>
      <c r="L77" s="364">
        <v>148456359985.82733</v>
      </c>
      <c r="M77" s="364">
        <v>165966615366.40228</v>
      </c>
      <c r="N77" s="364">
        <v>203494148244.47333</v>
      </c>
      <c r="O77" s="364">
        <v>264429876252.20981</v>
      </c>
      <c r="P77" s="364">
        <v>285552373158.75616</v>
      </c>
      <c r="Q77" s="364">
        <v>360832186018.05115</v>
      </c>
      <c r="R77" s="364">
        <v>372319038514.0672</v>
      </c>
      <c r="S77" s="364">
        <v>410279486493.7149</v>
      </c>
      <c r="T77" s="364">
        <v>506707848837.20935</v>
      </c>
      <c r="U77" s="364">
        <v>613953129818.0697</v>
      </c>
      <c r="V77" s="364">
        <v>701288419745.42065</v>
      </c>
      <c r="W77" s="364">
        <v>615552202776.10132</v>
      </c>
      <c r="X77" s="364">
        <v>584877732308.61365</v>
      </c>
      <c r="Y77" s="364">
        <v>559869179791.72046</v>
      </c>
      <c r="Z77" s="364">
        <v>530683779929.44531</v>
      </c>
      <c r="AA77" s="364">
        <v>553138414367.06091</v>
      </c>
      <c r="AB77" s="364">
        <v>771470783218.10779</v>
      </c>
      <c r="AC77" s="364">
        <v>934173305685.91077</v>
      </c>
      <c r="AD77" s="364">
        <v>1018847043277.1721</v>
      </c>
      <c r="AE77" s="364">
        <v>1025211803413.5308</v>
      </c>
      <c r="AF77" s="364">
        <v>1269179616913.625</v>
      </c>
      <c r="AG77" s="364">
        <v>1269276828275.782</v>
      </c>
      <c r="AH77" s="364">
        <v>1401465923172.2427</v>
      </c>
      <c r="AI77" s="364">
        <v>1322815612694.0005</v>
      </c>
      <c r="AJ77" s="364">
        <v>1393982750472.5898</v>
      </c>
      <c r="AK77" s="364">
        <v>1601094756209.7515</v>
      </c>
      <c r="AL77" s="364">
        <v>1605675086549.5576</v>
      </c>
      <c r="AM77" s="364">
        <v>1452884917959.0918</v>
      </c>
      <c r="AN77" s="364">
        <v>1503108739159.4397</v>
      </c>
      <c r="AO77" s="364">
        <v>1492647560196.0366</v>
      </c>
      <c r="AP77" s="364">
        <v>1362248940482.7715</v>
      </c>
      <c r="AQ77" s="364">
        <v>1376465324384.7876</v>
      </c>
      <c r="AR77" s="364">
        <v>1494286655373.6118</v>
      </c>
      <c r="AS77" s="364">
        <v>1840480812641.0835</v>
      </c>
      <c r="AT77" s="364">
        <v>2115742488204.6189</v>
      </c>
      <c r="AU77" s="364">
        <v>2196126103718.4429</v>
      </c>
      <c r="AV77" s="364">
        <v>2318593651988.458</v>
      </c>
      <c r="AW77" s="364">
        <v>2657213249384.0679</v>
      </c>
      <c r="AX77" s="364">
        <v>2918382891460.3779</v>
      </c>
      <c r="AY77" s="364">
        <v>2690222283967.769</v>
      </c>
      <c r="AZ77" s="364">
        <v>2642609548930.356</v>
      </c>
      <c r="BA77" s="364">
        <v>2861408170264.605</v>
      </c>
      <c r="BB77" s="364">
        <v>2683825225092.6284</v>
      </c>
      <c r="BC77" s="364">
        <v>2811077725703.5894</v>
      </c>
      <c r="BD77" s="364">
        <v>2852165760630.2666</v>
      </c>
      <c r="BE77" s="364">
        <v>2438207896251.8413</v>
      </c>
      <c r="BF77" s="364">
        <v>2471285607081.7163</v>
      </c>
      <c r="BG77" s="364">
        <v>2586285406561.5059</v>
      </c>
      <c r="BH77" s="364">
        <v>2777535239277.9751</v>
      </c>
    </row>
    <row r="78" spans="1:60" x14ac:dyDescent="0.2">
      <c r="A78" s="2" t="s">
        <v>1120</v>
      </c>
      <c r="B78" s="363"/>
      <c r="C78" s="363"/>
      <c r="D78" s="363"/>
      <c r="E78" s="363"/>
      <c r="F78" s="363"/>
      <c r="G78" s="363"/>
      <c r="H78" s="363"/>
      <c r="I78" s="363"/>
      <c r="J78" s="363"/>
      <c r="K78" s="363"/>
      <c r="L78" s="363"/>
      <c r="M78" s="363"/>
      <c r="N78" s="363"/>
      <c r="O78" s="363"/>
      <c r="P78" s="363"/>
      <c r="Q78" s="363"/>
      <c r="R78" s="363"/>
      <c r="S78" s="363"/>
      <c r="T78" s="363"/>
      <c r="U78" s="363"/>
      <c r="V78" s="363"/>
      <c r="W78" s="363"/>
      <c r="X78" s="363"/>
      <c r="Y78" s="363"/>
      <c r="Z78" s="363"/>
      <c r="AA78" s="363"/>
      <c r="AB78" s="363"/>
      <c r="AC78" s="363"/>
      <c r="AD78" s="363"/>
      <c r="AE78" s="363"/>
      <c r="AF78" s="363"/>
      <c r="AG78" s="363"/>
      <c r="AH78" s="363"/>
      <c r="AI78" s="363"/>
      <c r="AJ78" s="363"/>
      <c r="AK78" s="363"/>
      <c r="AL78" s="363"/>
      <c r="AM78" s="363"/>
      <c r="AN78" s="363">
        <v>1107882640.878701</v>
      </c>
      <c r="AO78" s="363">
        <v>1120280381.8697858</v>
      </c>
      <c r="AP78" s="363">
        <v>1058702725.4394972</v>
      </c>
      <c r="AQ78" s="363">
        <v>1147654635.4592204</v>
      </c>
      <c r="AR78" s="363">
        <v>1262669892.4594982</v>
      </c>
      <c r="AS78" s="363">
        <v>1494011567.0112484</v>
      </c>
      <c r="AT78" s="363">
        <v>1688237552.3693478</v>
      </c>
      <c r="AU78" s="363">
        <v>1727792692.8913271</v>
      </c>
      <c r="AV78" s="363">
        <v>1984445416.0220623</v>
      </c>
      <c r="AW78" s="363">
        <v>2290133548.8730092</v>
      </c>
      <c r="AX78" s="363">
        <v>2432415998.1169457</v>
      </c>
      <c r="AY78" s="363">
        <v>2268387770.7101421</v>
      </c>
      <c r="AZ78" s="363">
        <v>2320424601.2695365</v>
      </c>
      <c r="BA78" s="363">
        <v>2490807830.5735097</v>
      </c>
      <c r="BB78" s="363">
        <v>2366301251.6184721</v>
      </c>
      <c r="BC78" s="363">
        <v>2627049837.0813527</v>
      </c>
      <c r="BD78" s="363">
        <v>2850743875.2783966</v>
      </c>
      <c r="BE78" s="363">
        <v>2518096285.6166115</v>
      </c>
      <c r="BF78" s="363">
        <v>2689157270.8231206</v>
      </c>
      <c r="BG78" s="363"/>
      <c r="BH78" s="363"/>
    </row>
    <row r="79" spans="1:60" x14ac:dyDescent="0.2">
      <c r="A79" s="2" t="s">
        <v>1121</v>
      </c>
      <c r="B79" s="363"/>
      <c r="C79" s="363"/>
      <c r="D79" s="363"/>
      <c r="E79" s="363"/>
      <c r="F79" s="363"/>
      <c r="G79" s="363"/>
      <c r="H79" s="363"/>
      <c r="I79" s="363"/>
      <c r="J79" s="363"/>
      <c r="K79" s="363"/>
      <c r="L79" s="363"/>
      <c r="M79" s="363"/>
      <c r="N79" s="363"/>
      <c r="O79" s="363"/>
      <c r="P79" s="363"/>
      <c r="Q79" s="363"/>
      <c r="R79" s="363"/>
      <c r="S79" s="363"/>
      <c r="T79" s="363"/>
      <c r="U79" s="363"/>
      <c r="V79" s="363"/>
      <c r="W79" s="363"/>
      <c r="X79" s="363"/>
      <c r="Y79" s="363">
        <v>106500000</v>
      </c>
      <c r="Z79" s="363"/>
      <c r="AA79" s="363"/>
      <c r="AB79" s="363">
        <v>112209999.99999999</v>
      </c>
      <c r="AC79" s="363">
        <v>116700000</v>
      </c>
      <c r="AD79" s="363">
        <v>124700000</v>
      </c>
      <c r="AE79" s="363">
        <v>135200000</v>
      </c>
      <c r="AF79" s="363">
        <v>147200000</v>
      </c>
      <c r="AG79" s="363">
        <v>166199999.99999997</v>
      </c>
      <c r="AH79" s="363">
        <v>178099999.99999997</v>
      </c>
      <c r="AI79" s="363">
        <v>198400000</v>
      </c>
      <c r="AJ79" s="363">
        <v>202500000</v>
      </c>
      <c r="AK79" s="363">
        <v>221575348.02709302</v>
      </c>
      <c r="AL79" s="363">
        <v>218534683.23471001</v>
      </c>
      <c r="AM79" s="363">
        <v>206626303.64732397</v>
      </c>
      <c r="AN79" s="363">
        <v>218873091.43741101</v>
      </c>
      <c r="AO79" s="363">
        <v>220140471.84716901</v>
      </c>
      <c r="AP79" s="363">
        <v>233271799.45727998</v>
      </c>
      <c r="AQ79" s="363">
        <v>240970948.95360601</v>
      </c>
      <c r="AR79" s="363">
        <v>242517241.23715901</v>
      </c>
      <c r="AS79" s="363">
        <v>245432897.19700998</v>
      </c>
      <c r="AT79" s="363">
        <v>240236020.57024899</v>
      </c>
      <c r="AU79" s="363">
        <v>250281881.17015702</v>
      </c>
      <c r="AV79" s="363">
        <v>253541864.15094399</v>
      </c>
      <c r="AW79" s="363">
        <v>256787150.87410095</v>
      </c>
      <c r="AX79" s="363">
        <v>263145104.61043501</v>
      </c>
      <c r="AY79" s="363">
        <v>280284568.06175697</v>
      </c>
      <c r="AZ79" s="363">
        <v>296944122.02267396</v>
      </c>
      <c r="BA79" s="363">
        <v>311301557.08730203</v>
      </c>
      <c r="BB79" s="363">
        <v>327248654.76448399</v>
      </c>
      <c r="BC79" s="363">
        <v>317214350.09523499</v>
      </c>
      <c r="BD79" s="363">
        <v>319271156.353297</v>
      </c>
      <c r="BE79" s="363">
        <v>316489947.49436706</v>
      </c>
      <c r="BF79" s="363">
        <v>332265162.49754798</v>
      </c>
      <c r="BG79" s="363">
        <v>366666808.57641804</v>
      </c>
      <c r="BH79" s="363">
        <v>401932279.01922101</v>
      </c>
    </row>
    <row r="80" spans="1:60" x14ac:dyDescent="0.2">
      <c r="A80" s="2" t="s">
        <v>547</v>
      </c>
      <c r="B80" s="363">
        <v>141468977.57000685</v>
      </c>
      <c r="C80" s="363">
        <v>167637907.38169569</v>
      </c>
      <c r="D80" s="363">
        <v>182796536.49991694</v>
      </c>
      <c r="E80" s="363">
        <v>154480244.24682802</v>
      </c>
      <c r="F80" s="363">
        <v>215679855.27255332</v>
      </c>
      <c r="G80" s="363">
        <v>226474285.58711562</v>
      </c>
      <c r="H80" s="363">
        <v>245849781.71594253</v>
      </c>
      <c r="I80" s="363">
        <v>271543680.27926451</v>
      </c>
      <c r="J80" s="363">
        <v>294468564.53431064</v>
      </c>
      <c r="K80" s="363">
        <v>318124701.04899299</v>
      </c>
      <c r="L80" s="363">
        <v>323802475.48102939</v>
      </c>
      <c r="M80" s="363">
        <v>381687073.05860245</v>
      </c>
      <c r="N80" s="363">
        <v>430508357.72399998</v>
      </c>
      <c r="O80" s="363">
        <v>722780701.12333834</v>
      </c>
      <c r="P80" s="363">
        <v>1544216003.9842479</v>
      </c>
      <c r="Q80" s="363">
        <v>2157592936.6073127</v>
      </c>
      <c r="R80" s="363">
        <v>3009409970.9046278</v>
      </c>
      <c r="S80" s="363">
        <v>2809349074.1771083</v>
      </c>
      <c r="T80" s="363">
        <v>2389479269.1883202</v>
      </c>
      <c r="U80" s="363">
        <v>3030251116.3596597</v>
      </c>
      <c r="V80" s="363">
        <v>4279637933.851357</v>
      </c>
      <c r="W80" s="363">
        <v>3862269126.9268055</v>
      </c>
      <c r="X80" s="363">
        <v>3618007844.4490843</v>
      </c>
      <c r="Y80" s="363">
        <v>3391275731.3185859</v>
      </c>
      <c r="Z80" s="363">
        <v>3561451562.2357574</v>
      </c>
      <c r="AA80" s="363">
        <v>3339914759.372745</v>
      </c>
      <c r="AB80" s="363">
        <v>3403638193.5790529</v>
      </c>
      <c r="AC80" s="363">
        <v>3281797038.6656594</v>
      </c>
      <c r="AD80" s="363">
        <v>3834503378.3549709</v>
      </c>
      <c r="AE80" s="363">
        <v>4186411457.4569421</v>
      </c>
      <c r="AF80" s="363">
        <v>5952293765.8446846</v>
      </c>
      <c r="AG80" s="363">
        <v>5402919956.9383097</v>
      </c>
      <c r="AH80" s="363">
        <v>5592390848.5264759</v>
      </c>
      <c r="AI80" s="363">
        <v>4378645081.0176907</v>
      </c>
      <c r="AJ80" s="363">
        <v>4190819314.029582</v>
      </c>
      <c r="AK80" s="363">
        <v>4958845906.3476915</v>
      </c>
      <c r="AL80" s="363">
        <v>5694040336.8257103</v>
      </c>
      <c r="AM80" s="363">
        <v>5326816858.995863</v>
      </c>
      <c r="AN80" s="363">
        <v>4483417119.8392801</v>
      </c>
      <c r="AO80" s="363">
        <v>4662992036.2072964</v>
      </c>
      <c r="AP80" s="363">
        <v>5067865320.7978973</v>
      </c>
      <c r="AQ80" s="363">
        <v>5018874179.1870413</v>
      </c>
      <c r="AR80" s="363">
        <v>5310381151.3595209</v>
      </c>
      <c r="AS80" s="363">
        <v>6497305662.092742</v>
      </c>
      <c r="AT80" s="363">
        <v>7756293574.9807673</v>
      </c>
      <c r="AU80" s="363">
        <v>9578973591.0095806</v>
      </c>
      <c r="AV80" s="363">
        <v>10318424464.337727</v>
      </c>
      <c r="AW80" s="363">
        <v>12438956756.445471</v>
      </c>
      <c r="AX80" s="363">
        <v>15508574820.351612</v>
      </c>
      <c r="AY80" s="363">
        <v>12065138272.753786</v>
      </c>
      <c r="AZ80" s="363">
        <v>14358584300.30064</v>
      </c>
      <c r="BA80" s="363">
        <v>18186478119.958183</v>
      </c>
      <c r="BB80" s="363">
        <v>17171447372.33342</v>
      </c>
      <c r="BC80" s="363">
        <v>17590745162.132622</v>
      </c>
      <c r="BD80" s="363">
        <v>18179752009.748894</v>
      </c>
      <c r="BE80" s="363">
        <v>14377324797.63699</v>
      </c>
      <c r="BF80" s="363">
        <v>14014369641.768864</v>
      </c>
      <c r="BG80" s="363">
        <v>14892609693.166712</v>
      </c>
      <c r="BH80" s="363">
        <v>16853589311.413937</v>
      </c>
    </row>
    <row r="81" spans="1:60" s="34" customFormat="1" x14ac:dyDescent="0.2">
      <c r="A81" s="34" t="s">
        <v>417</v>
      </c>
      <c r="B81" s="364">
        <v>73233967692.102814</v>
      </c>
      <c r="C81" s="364">
        <v>77741965703.354416</v>
      </c>
      <c r="D81" s="364">
        <v>81247564156.8246</v>
      </c>
      <c r="E81" s="364">
        <v>86561961812.324936</v>
      </c>
      <c r="F81" s="364">
        <v>94407558351.16156</v>
      </c>
      <c r="G81" s="364">
        <v>101824755078.99106</v>
      </c>
      <c r="H81" s="364">
        <v>108572752102.04469</v>
      </c>
      <c r="I81" s="364">
        <v>113116888210.78702</v>
      </c>
      <c r="J81" s="364">
        <v>107759910067.88947</v>
      </c>
      <c r="K81" s="364">
        <v>116464702803.21764</v>
      </c>
      <c r="L81" s="364">
        <v>130671946244.30045</v>
      </c>
      <c r="M81" s="364">
        <v>148113896325.13995</v>
      </c>
      <c r="N81" s="364">
        <v>169965034965.03497</v>
      </c>
      <c r="O81" s="364">
        <v>192537971582.55756</v>
      </c>
      <c r="P81" s="364">
        <v>206131369798.97147</v>
      </c>
      <c r="Q81" s="364">
        <v>241756637168.14157</v>
      </c>
      <c r="R81" s="364">
        <v>232614555256.0647</v>
      </c>
      <c r="S81" s="364">
        <v>263066457352.17163</v>
      </c>
      <c r="T81" s="364">
        <v>335883029721.95593</v>
      </c>
      <c r="U81" s="364">
        <v>438994070309.19104</v>
      </c>
      <c r="V81" s="364">
        <v>564947710899.37256</v>
      </c>
      <c r="W81" s="364">
        <v>540765675241.15759</v>
      </c>
      <c r="X81" s="364">
        <v>515048916841.36963</v>
      </c>
      <c r="Y81" s="364">
        <v>489618008185.53894</v>
      </c>
      <c r="Z81" s="364">
        <v>461487097632.349</v>
      </c>
      <c r="AA81" s="364">
        <v>489285164271.04724</v>
      </c>
      <c r="AB81" s="364">
        <v>601452653180.88538</v>
      </c>
      <c r="AC81" s="364">
        <v>745162608269.32507</v>
      </c>
      <c r="AD81" s="364">
        <v>910122732123.79932</v>
      </c>
      <c r="AE81" s="364">
        <v>926884816753.92676</v>
      </c>
      <c r="AF81" s="364">
        <v>1093169389204.5454</v>
      </c>
      <c r="AG81" s="364">
        <v>1142797178130.5115</v>
      </c>
      <c r="AH81" s="364">
        <v>1179659529659.5298</v>
      </c>
      <c r="AI81" s="364">
        <v>1061388722255.549</v>
      </c>
      <c r="AJ81" s="364">
        <v>1140489745944.2915</v>
      </c>
      <c r="AK81" s="364">
        <v>1341584345905.0022</v>
      </c>
      <c r="AL81" s="364">
        <v>1415358814352.574</v>
      </c>
      <c r="AM81" s="364">
        <v>1559078258022.2659</v>
      </c>
      <c r="AN81" s="364">
        <v>1650172242464.3921</v>
      </c>
      <c r="AO81" s="364">
        <v>1682399288141.0776</v>
      </c>
      <c r="AP81" s="364">
        <v>1657816613708.5791</v>
      </c>
      <c r="AQ81" s="364">
        <v>1640246149417.0146</v>
      </c>
      <c r="AR81" s="364">
        <v>1784473920863.3093</v>
      </c>
      <c r="AS81" s="364">
        <v>2053018775510.2039</v>
      </c>
      <c r="AT81" s="364">
        <v>2416931526913.2188</v>
      </c>
      <c r="AU81" s="364">
        <v>2538680000000</v>
      </c>
      <c r="AV81" s="364">
        <v>2713749770009.1997</v>
      </c>
      <c r="AW81" s="364">
        <v>3100882352941.1763</v>
      </c>
      <c r="AX81" s="364">
        <v>2922667279411.7646</v>
      </c>
      <c r="AY81" s="364">
        <v>2410909799034.1172</v>
      </c>
      <c r="AZ81" s="364">
        <v>2475244321361.1133</v>
      </c>
      <c r="BA81" s="364">
        <v>2659310054646.231</v>
      </c>
      <c r="BB81" s="364">
        <v>2704887678386.7217</v>
      </c>
      <c r="BC81" s="364">
        <v>2786022872706.8149</v>
      </c>
      <c r="BD81" s="364">
        <v>3063803240208.0054</v>
      </c>
      <c r="BE81" s="364">
        <v>2928591002002.5137</v>
      </c>
      <c r="BF81" s="364">
        <v>2694283209613.2939</v>
      </c>
      <c r="BG81" s="364">
        <v>2666229179958.0073</v>
      </c>
      <c r="BH81" s="364">
        <v>2855296731521.9639</v>
      </c>
    </row>
    <row r="82" spans="1:60" x14ac:dyDescent="0.2">
      <c r="A82" s="2" t="s">
        <v>529</v>
      </c>
      <c r="B82" s="363"/>
      <c r="C82" s="363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3"/>
      <c r="T82" s="363"/>
      <c r="U82" s="363"/>
      <c r="V82" s="363"/>
      <c r="W82" s="363"/>
      <c r="X82" s="363"/>
      <c r="Y82" s="363"/>
      <c r="Z82" s="363"/>
      <c r="AA82" s="363"/>
      <c r="AB82" s="363"/>
      <c r="AC82" s="363"/>
      <c r="AD82" s="363"/>
      <c r="AE82" s="363"/>
      <c r="AF82" s="363">
        <v>7753501867.7609463</v>
      </c>
      <c r="AG82" s="363">
        <v>6357615894.0397358</v>
      </c>
      <c r="AH82" s="363">
        <v>3690328963.640861</v>
      </c>
      <c r="AI82" s="363">
        <v>2701181331.3081622</v>
      </c>
      <c r="AJ82" s="363">
        <v>2513870586.733439</v>
      </c>
      <c r="AK82" s="363">
        <v>2693731865.9703641</v>
      </c>
      <c r="AL82" s="363">
        <v>3094935186.7689576</v>
      </c>
      <c r="AM82" s="363">
        <v>3510520231.2138724</v>
      </c>
      <c r="AN82" s="363">
        <v>3613498174.5470066</v>
      </c>
      <c r="AO82" s="363">
        <v>2800026339.1261678</v>
      </c>
      <c r="AP82" s="363">
        <v>3057475288.7810478</v>
      </c>
      <c r="AQ82" s="363">
        <v>3219488663.7723107</v>
      </c>
      <c r="AR82" s="363">
        <v>3395728013.845243</v>
      </c>
      <c r="AS82" s="363">
        <v>3991284895.3721395</v>
      </c>
      <c r="AT82" s="363">
        <v>5125365191.9866428</v>
      </c>
      <c r="AU82" s="363">
        <v>6410823633.254262</v>
      </c>
      <c r="AV82" s="363">
        <v>7745394293.4172106</v>
      </c>
      <c r="AW82" s="363">
        <v>10172882370.547739</v>
      </c>
      <c r="AX82" s="363">
        <v>12795076469.009928</v>
      </c>
      <c r="AY82" s="363">
        <v>10766836276.563902</v>
      </c>
      <c r="AZ82" s="363">
        <v>12243505582.67407</v>
      </c>
      <c r="BA82" s="363">
        <v>15107441446.783278</v>
      </c>
      <c r="BB82" s="363">
        <v>16488403076.364077</v>
      </c>
      <c r="BC82" s="363">
        <v>17189491403.150173</v>
      </c>
      <c r="BD82" s="363">
        <v>17627060089.482925</v>
      </c>
      <c r="BE82" s="363">
        <v>14953950557.44062</v>
      </c>
      <c r="BF82" s="363">
        <v>15141758566.78075</v>
      </c>
      <c r="BG82" s="363">
        <v>16242956764.295675</v>
      </c>
      <c r="BH82" s="363">
        <v>17599660629.020164</v>
      </c>
    </row>
    <row r="83" spans="1:60" x14ac:dyDescent="0.2">
      <c r="A83" s="2" t="s">
        <v>444</v>
      </c>
      <c r="B83" s="363">
        <v>1217230038.2678075</v>
      </c>
      <c r="C83" s="363">
        <v>1302674264.1991496</v>
      </c>
      <c r="D83" s="363">
        <v>1382515590.0694201</v>
      </c>
      <c r="E83" s="363">
        <v>1540797516.794693</v>
      </c>
      <c r="F83" s="363">
        <v>1731296118.8711278</v>
      </c>
      <c r="G83" s="363">
        <v>2053462872.3827455</v>
      </c>
      <c r="H83" s="363">
        <v>2126300573.176676</v>
      </c>
      <c r="I83" s="363">
        <v>1747187539.2071671</v>
      </c>
      <c r="J83" s="363">
        <v>1666910166.2889972</v>
      </c>
      <c r="K83" s="363">
        <v>1962051319.261343</v>
      </c>
      <c r="L83" s="363">
        <v>2215029450.380497</v>
      </c>
      <c r="M83" s="363">
        <v>2417107708.2531657</v>
      </c>
      <c r="N83" s="363">
        <v>2112292944.6414168</v>
      </c>
      <c r="O83" s="363">
        <v>2465492957.7464781</v>
      </c>
      <c r="P83" s="363">
        <v>2894409937.8881984</v>
      </c>
      <c r="Q83" s="363">
        <v>2810106382.9787235</v>
      </c>
      <c r="R83" s="363">
        <v>2765254237.2881355</v>
      </c>
      <c r="S83" s="363">
        <v>3189428571.4285712</v>
      </c>
      <c r="T83" s="363">
        <v>3662478184.9912739</v>
      </c>
      <c r="U83" s="363">
        <v>4020227920.2279201</v>
      </c>
      <c r="V83" s="363">
        <v>4445228215.7676344</v>
      </c>
      <c r="W83" s="363">
        <v>4222441614.9743247</v>
      </c>
      <c r="X83" s="363">
        <v>4035994397.7591038</v>
      </c>
      <c r="Y83" s="363">
        <v>4057275042.8290339</v>
      </c>
      <c r="Z83" s="363">
        <v>4412279843.4442272</v>
      </c>
      <c r="AA83" s="363">
        <v>4504342149.4347095</v>
      </c>
      <c r="AB83" s="363">
        <v>5727602644.7147217</v>
      </c>
      <c r="AC83" s="363">
        <v>5074829931.9727879</v>
      </c>
      <c r="AD83" s="363">
        <v>5197840979.1341648</v>
      </c>
      <c r="AE83" s="363">
        <v>5251764264.2680206</v>
      </c>
      <c r="AF83" s="363">
        <v>5889174825.4870014</v>
      </c>
      <c r="AG83" s="363">
        <v>6596546195.652174</v>
      </c>
      <c r="AH83" s="363">
        <v>6413901601.8306637</v>
      </c>
      <c r="AI83" s="363">
        <v>5966255778.1201839</v>
      </c>
      <c r="AJ83" s="363">
        <v>5444560669.4560671</v>
      </c>
      <c r="AK83" s="363">
        <v>6465137614.6788988</v>
      </c>
      <c r="AL83" s="363">
        <v>6934984709.4801207</v>
      </c>
      <c r="AM83" s="363">
        <v>6891308593.75</v>
      </c>
      <c r="AN83" s="363">
        <v>7480968858.1314869</v>
      </c>
      <c r="AO83" s="363">
        <v>7719354838.7096777</v>
      </c>
      <c r="AP83" s="363">
        <v>4983024408.148284</v>
      </c>
      <c r="AQ83" s="363">
        <v>5314909953.9299173</v>
      </c>
      <c r="AR83" s="363">
        <v>6166330136.2948008</v>
      </c>
      <c r="AS83" s="363">
        <v>7632406552.838026</v>
      </c>
      <c r="AT83" s="363">
        <v>8881368538.0767097</v>
      </c>
      <c r="AU83" s="363">
        <v>10731634116.738386</v>
      </c>
      <c r="AV83" s="363">
        <v>20409668521.549374</v>
      </c>
      <c r="AW83" s="363">
        <v>24758819717.707443</v>
      </c>
      <c r="AX83" s="363">
        <v>28526891010.492489</v>
      </c>
      <c r="AY83" s="363">
        <v>25977847813.742184</v>
      </c>
      <c r="AZ83" s="363">
        <v>32174772955.974846</v>
      </c>
      <c r="BA83" s="363">
        <v>39566292432.861488</v>
      </c>
      <c r="BB83" s="363">
        <v>41939728978.728149</v>
      </c>
      <c r="BC83" s="363">
        <v>63277216928.509293</v>
      </c>
      <c r="BD83" s="363">
        <v>53601126663.90786</v>
      </c>
      <c r="BE83" s="363">
        <v>49181854798.25518</v>
      </c>
      <c r="BF83" s="363">
        <v>55009730600.030693</v>
      </c>
      <c r="BG83" s="363">
        <v>58996776237.7603</v>
      </c>
      <c r="BH83" s="363">
        <v>65556464048.15387</v>
      </c>
    </row>
    <row r="84" spans="1:60" x14ac:dyDescent="0.2">
      <c r="A84" s="2" t="s">
        <v>1122</v>
      </c>
      <c r="B84" s="363"/>
      <c r="C84" s="363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3"/>
      <c r="T84" s="363"/>
      <c r="U84" s="363"/>
      <c r="V84" s="363"/>
      <c r="W84" s="363"/>
      <c r="X84" s="363"/>
      <c r="Y84" s="363"/>
      <c r="Z84" s="363"/>
      <c r="AA84" s="363"/>
      <c r="AB84" s="363"/>
      <c r="AC84" s="363"/>
      <c r="AD84" s="363"/>
      <c r="AE84" s="363"/>
      <c r="AF84" s="363"/>
      <c r="AG84" s="363"/>
      <c r="AH84" s="363"/>
      <c r="AI84" s="363"/>
      <c r="AJ84" s="363"/>
      <c r="AK84" s="363"/>
      <c r="AL84" s="363"/>
      <c r="AM84" s="363"/>
      <c r="AN84" s="363"/>
      <c r="AO84" s="363"/>
      <c r="AP84" s="363"/>
      <c r="AQ84" s="363"/>
      <c r="AR84" s="363"/>
      <c r="AS84" s="363"/>
      <c r="AT84" s="363"/>
      <c r="AU84" s="363"/>
      <c r="AV84" s="363"/>
      <c r="AW84" s="363"/>
      <c r="AX84" s="363"/>
      <c r="AY84" s="363"/>
      <c r="AZ84" s="363"/>
      <c r="BA84" s="363"/>
      <c r="BB84" s="363"/>
      <c r="BC84" s="363"/>
      <c r="BD84" s="363"/>
      <c r="BE84" s="363"/>
      <c r="BF84" s="363"/>
      <c r="BG84" s="363"/>
      <c r="BH84" s="363"/>
    </row>
    <row r="85" spans="1:60" x14ac:dyDescent="0.2">
      <c r="A85" s="2" t="s">
        <v>470</v>
      </c>
      <c r="B85" s="363"/>
      <c r="C85" s="363"/>
      <c r="D85" s="363"/>
      <c r="E85" s="363"/>
      <c r="F85" s="363"/>
      <c r="G85" s="363"/>
      <c r="H85" s="363"/>
      <c r="I85" s="363"/>
      <c r="J85" s="363"/>
      <c r="K85" s="363"/>
      <c r="L85" s="363"/>
      <c r="M85" s="363"/>
      <c r="N85" s="363"/>
      <c r="O85" s="363"/>
      <c r="P85" s="363"/>
      <c r="Q85" s="363"/>
      <c r="R85" s="363"/>
      <c r="S85" s="363"/>
      <c r="T85" s="363"/>
      <c r="U85" s="363"/>
      <c r="V85" s="363"/>
      <c r="W85" s="363"/>
      <c r="X85" s="363"/>
      <c r="Y85" s="363"/>
      <c r="Z85" s="363"/>
      <c r="AA85" s="363"/>
      <c r="AB85" s="363">
        <v>1922600899.38433</v>
      </c>
      <c r="AC85" s="363">
        <v>2041538057.0288842</v>
      </c>
      <c r="AD85" s="363">
        <v>2384295763.7252836</v>
      </c>
      <c r="AE85" s="363">
        <v>2432029380.4368639</v>
      </c>
      <c r="AF85" s="363">
        <v>2666616176.9160857</v>
      </c>
      <c r="AG85" s="363">
        <v>3014890569.040987</v>
      </c>
      <c r="AH85" s="363">
        <v>3284625277.1618624</v>
      </c>
      <c r="AI85" s="363">
        <v>3279063317.6347461</v>
      </c>
      <c r="AJ85" s="363">
        <v>3383218922.7933645</v>
      </c>
      <c r="AK85" s="363">
        <v>3693753379.0599155</v>
      </c>
      <c r="AL85" s="363">
        <v>3869032270.9163346</v>
      </c>
      <c r="AM85" s="363">
        <v>3783788551.0818954</v>
      </c>
      <c r="AN85" s="363">
        <v>3588376057.0153608</v>
      </c>
      <c r="AO85" s="363">
        <v>3461282293.6462369</v>
      </c>
      <c r="AP85" s="363">
        <v>2995360969.1619868</v>
      </c>
      <c r="AQ85" s="363">
        <v>2833442750.4363899</v>
      </c>
      <c r="AR85" s="363">
        <v>2949637039.0442357</v>
      </c>
      <c r="AS85" s="363">
        <v>3446442218.8982892</v>
      </c>
      <c r="AT85" s="363">
        <v>3666349049.4264107</v>
      </c>
      <c r="AU85" s="363">
        <v>2937071767.2557559</v>
      </c>
      <c r="AV85" s="363">
        <v>4220019242.74824</v>
      </c>
      <c r="AW85" s="363">
        <v>6281917655.9024916</v>
      </c>
      <c r="AX85" s="363">
        <v>6964179193.8441763</v>
      </c>
      <c r="AY85" s="363">
        <v>6716904568.7648153</v>
      </c>
      <c r="AZ85" s="363">
        <v>6853467857.6112661</v>
      </c>
      <c r="BA85" s="363">
        <v>6785137172.7705755</v>
      </c>
      <c r="BB85" s="363">
        <v>7638045254.4286442</v>
      </c>
      <c r="BC85" s="363">
        <v>8376613843.2726545</v>
      </c>
      <c r="BD85" s="363">
        <v>8778473614.5472755</v>
      </c>
      <c r="BE85" s="363">
        <v>8794202443.6736603</v>
      </c>
      <c r="BF85" s="363">
        <v>8603833218.2422619</v>
      </c>
      <c r="BG85" s="363">
        <v>10324668266.592081</v>
      </c>
      <c r="BH85" s="363">
        <v>10907214993.568733</v>
      </c>
    </row>
    <row r="86" spans="1:60" x14ac:dyDescent="0.2">
      <c r="A86" s="2" t="s">
        <v>1123</v>
      </c>
      <c r="B86" s="363"/>
      <c r="C86" s="363"/>
      <c r="D86" s="363"/>
      <c r="E86" s="363"/>
      <c r="F86" s="363"/>
      <c r="G86" s="363"/>
      <c r="H86" s="363">
        <v>44212353.698829591</v>
      </c>
      <c r="I86" s="363">
        <v>46695363.155887321</v>
      </c>
      <c r="J86" s="363">
        <v>41160658.570537128</v>
      </c>
      <c r="K86" s="363">
        <v>45168722.69956319</v>
      </c>
      <c r="L86" s="363">
        <v>52296836.749387994</v>
      </c>
      <c r="M86" s="363">
        <v>55728608.974982962</v>
      </c>
      <c r="N86" s="363">
        <v>59161544.995752767</v>
      </c>
      <c r="O86" s="363">
        <v>75187969.924812034</v>
      </c>
      <c r="P86" s="363">
        <v>95797533.461920619</v>
      </c>
      <c r="Q86" s="363">
        <v>115182522.1238938</v>
      </c>
      <c r="R86" s="363">
        <v>112189468.48182593</v>
      </c>
      <c r="S86" s="363">
        <v>138094243.34932405</v>
      </c>
      <c r="T86" s="363">
        <v>171836793.40269449</v>
      </c>
      <c r="U86" s="363">
        <v>207114382.54607072</v>
      </c>
      <c r="V86" s="363">
        <v>241080708.89018011</v>
      </c>
      <c r="W86" s="363">
        <v>218764445.78434327</v>
      </c>
      <c r="X86" s="363">
        <v>216051495.95981658</v>
      </c>
      <c r="Y86" s="363">
        <v>213446562.57106042</v>
      </c>
      <c r="Z86" s="363">
        <v>177338801.93074974</v>
      </c>
      <c r="AA86" s="363">
        <v>225724851.69110665</v>
      </c>
      <c r="AB86" s="363">
        <v>185646209.38628158</v>
      </c>
      <c r="AC86" s="363">
        <v>220626484.2248106</v>
      </c>
      <c r="AD86" s="363">
        <v>266673126.22980145</v>
      </c>
      <c r="AE86" s="363">
        <v>284119692.49432981</v>
      </c>
      <c r="AF86" s="363">
        <v>317083373.52455896</v>
      </c>
      <c r="AG86" s="363">
        <v>690314321.37499857</v>
      </c>
      <c r="AH86" s="363">
        <v>714255460.50338936</v>
      </c>
      <c r="AI86" s="363">
        <v>755042548.0558238</v>
      </c>
      <c r="AJ86" s="363">
        <v>746491692.58385694</v>
      </c>
      <c r="AK86" s="363">
        <v>785996982.49216807</v>
      </c>
      <c r="AL86" s="363">
        <v>848237108.56162977</v>
      </c>
      <c r="AM86" s="363">
        <v>803630742.53446007</v>
      </c>
      <c r="AN86" s="363">
        <v>840285264.63154542</v>
      </c>
      <c r="AO86" s="363">
        <v>814723460.08372021</v>
      </c>
      <c r="AP86" s="363">
        <v>782915402.42109549</v>
      </c>
      <c r="AQ86" s="363">
        <v>687408804.63052678</v>
      </c>
      <c r="AR86" s="363">
        <v>578236035.10427868</v>
      </c>
      <c r="AS86" s="363">
        <v>487038821.61195916</v>
      </c>
      <c r="AT86" s="363">
        <v>961900106.89275086</v>
      </c>
      <c r="AU86" s="363">
        <v>1027702254.3866403</v>
      </c>
      <c r="AV86" s="363">
        <v>1054113426.709471</v>
      </c>
      <c r="AW86" s="363">
        <v>1279704744.8278079</v>
      </c>
      <c r="AX86" s="363">
        <v>1561763437.0324976</v>
      </c>
      <c r="AY86" s="363">
        <v>1450140385.9722867</v>
      </c>
      <c r="AZ86" s="363">
        <v>1543292392.5460517</v>
      </c>
      <c r="BA86" s="363">
        <v>1409694553.9093392</v>
      </c>
      <c r="BB86" s="363">
        <v>1415006238.0950897</v>
      </c>
      <c r="BC86" s="363">
        <v>1375608956.1038556</v>
      </c>
      <c r="BD86" s="363">
        <v>1229460601.9217408</v>
      </c>
      <c r="BE86" s="363">
        <v>1378176868.315681</v>
      </c>
      <c r="BF86" s="363">
        <v>1467255923.4902446</v>
      </c>
      <c r="BG86" s="363">
        <v>1504954957.8930428</v>
      </c>
      <c r="BH86" s="363">
        <v>1632823198.9582837</v>
      </c>
    </row>
    <row r="87" spans="1:60" x14ac:dyDescent="0.2">
      <c r="A87" s="2" t="s">
        <v>545</v>
      </c>
      <c r="B87" s="363"/>
      <c r="C87" s="363"/>
      <c r="D87" s="363"/>
      <c r="E87" s="363"/>
      <c r="F87" s="363"/>
      <c r="G87" s="363"/>
      <c r="H87" s="363"/>
      <c r="I87" s="363"/>
      <c r="J87" s="363"/>
      <c r="K87" s="363"/>
      <c r="L87" s="363">
        <v>78733594.841185197</v>
      </c>
      <c r="M87" s="363">
        <v>78540057.13724713</v>
      </c>
      <c r="N87" s="363">
        <v>87702828.565164089</v>
      </c>
      <c r="O87" s="363">
        <v>89374237.288135603</v>
      </c>
      <c r="P87" s="363">
        <v>98775328.947368413</v>
      </c>
      <c r="Q87" s="363">
        <v>108985740.155434</v>
      </c>
      <c r="R87" s="363">
        <v>112386489.00567651</v>
      </c>
      <c r="S87" s="363">
        <v>114971207.20538434</v>
      </c>
      <c r="T87" s="363">
        <v>122666858.78962538</v>
      </c>
      <c r="U87" s="363">
        <v>118537875.13304359</v>
      </c>
      <c r="V87" s="363">
        <v>110653830.72270393</v>
      </c>
      <c r="W87" s="363">
        <v>154731969.69696969</v>
      </c>
      <c r="X87" s="363">
        <v>165523634.5037176</v>
      </c>
      <c r="Y87" s="363">
        <v>163577538.326314</v>
      </c>
      <c r="Z87" s="363">
        <v>138478900.62860888</v>
      </c>
      <c r="AA87" s="363">
        <v>143856253.12724775</v>
      </c>
      <c r="AB87" s="363">
        <v>130225018.75115098</v>
      </c>
      <c r="AC87" s="363">
        <v>173836362.01067731</v>
      </c>
      <c r="AD87" s="363">
        <v>164458120.31417578</v>
      </c>
      <c r="AE87" s="363">
        <v>213143016.44331634</v>
      </c>
      <c r="AF87" s="363">
        <v>243961995.50978482</v>
      </c>
      <c r="AG87" s="363">
        <v>257150374.06971148</v>
      </c>
      <c r="AH87" s="363">
        <v>226313443.74908602</v>
      </c>
      <c r="AI87" s="363">
        <v>236880821.65638769</v>
      </c>
      <c r="AJ87" s="363">
        <v>235620043.50092715</v>
      </c>
      <c r="AK87" s="363">
        <v>253966922.27819756</v>
      </c>
      <c r="AL87" s="363">
        <v>270419779.41810745</v>
      </c>
      <c r="AM87" s="363">
        <v>268550998.21919739</v>
      </c>
      <c r="AN87" s="363">
        <v>206457544.49770302</v>
      </c>
      <c r="AO87" s="363">
        <v>224446663.80054802</v>
      </c>
      <c r="AP87" s="363">
        <v>370173838.65165174</v>
      </c>
      <c r="AQ87" s="363">
        <v>392278168.19989675</v>
      </c>
      <c r="AR87" s="363">
        <v>415843481.99869096</v>
      </c>
      <c r="AS87" s="363">
        <v>476388260.63923234</v>
      </c>
      <c r="AT87" s="363">
        <v>531109356.16546226</v>
      </c>
      <c r="AU87" s="363">
        <v>586795675.41620064</v>
      </c>
      <c r="AV87" s="363">
        <v>591839470.66505945</v>
      </c>
      <c r="AW87" s="363">
        <v>695990208.37662864</v>
      </c>
      <c r="AX87" s="363">
        <v>864654795.28714824</v>
      </c>
      <c r="AY87" s="363">
        <v>826798659.76628292</v>
      </c>
      <c r="AZ87" s="363">
        <v>849050127.50440669</v>
      </c>
      <c r="BA87" s="363">
        <v>1098379391.950386</v>
      </c>
      <c r="BB87" s="363">
        <v>989327811.78511393</v>
      </c>
      <c r="BC87" s="363">
        <v>1045790132.9851835</v>
      </c>
      <c r="BD87" s="363">
        <v>1053512334.1727091</v>
      </c>
      <c r="BE87" s="363">
        <v>1047808175.0005708</v>
      </c>
      <c r="BF87" s="363">
        <v>1178204501.3880079</v>
      </c>
      <c r="BG87" s="363">
        <v>1346841897.00437</v>
      </c>
      <c r="BH87" s="363">
        <v>1458156026.1637633</v>
      </c>
    </row>
    <row r="88" spans="1:60" x14ac:dyDescent="0.2">
      <c r="A88" s="2" t="s">
        <v>556</v>
      </c>
      <c r="B88" s="363"/>
      <c r="C88" s="363"/>
      <c r="D88" s="363">
        <v>9122751.4531834535</v>
      </c>
      <c r="E88" s="363">
        <v>10840095.12836493</v>
      </c>
      <c r="F88" s="363">
        <v>12712471.396021096</v>
      </c>
      <c r="G88" s="363">
        <v>64748333.333333336</v>
      </c>
      <c r="H88" s="363">
        <v>69110000.000000015</v>
      </c>
      <c r="I88" s="363">
        <v>72317446.932719275</v>
      </c>
      <c r="J88" s="363">
        <v>67514285.714285716</v>
      </c>
      <c r="K88" s="363">
        <v>67225714.285714284</v>
      </c>
      <c r="L88" s="363">
        <v>66331428.571428575</v>
      </c>
      <c r="M88" s="363">
        <v>64946954.756797999</v>
      </c>
      <c r="N88" s="363">
        <v>65429198.23870796</v>
      </c>
      <c r="O88" s="363">
        <v>81203226.913834542</v>
      </c>
      <c r="P88" s="363">
        <v>94159862.707369089</v>
      </c>
      <c r="Q88" s="363">
        <v>104295643.38843696</v>
      </c>
      <c r="R88" s="363">
        <v>103653049.93796988</v>
      </c>
      <c r="S88" s="363">
        <v>103987520.07582739</v>
      </c>
      <c r="T88" s="363"/>
      <c r="U88" s="363"/>
      <c r="V88" s="363">
        <v>50642880.773750342</v>
      </c>
      <c r="W88" s="363">
        <v>36731422.84569139</v>
      </c>
      <c r="X88" s="363">
        <v>44294647.733478971</v>
      </c>
      <c r="Y88" s="363">
        <v>44442456.947639965</v>
      </c>
      <c r="Z88" s="363">
        <v>50320914.406568795</v>
      </c>
      <c r="AA88" s="363">
        <v>62118564.849542476</v>
      </c>
      <c r="AB88" s="363">
        <v>76407396.755296394</v>
      </c>
      <c r="AC88" s="363">
        <v>93345847.727032259</v>
      </c>
      <c r="AD88" s="363">
        <v>100534663.29492673</v>
      </c>
      <c r="AE88" s="363">
        <v>88265974.584360346</v>
      </c>
      <c r="AF88" s="363">
        <v>112119406.5483309</v>
      </c>
      <c r="AG88" s="363">
        <v>110906032.07507509</v>
      </c>
      <c r="AH88" s="363">
        <v>134707184.35554105</v>
      </c>
      <c r="AI88" s="363">
        <v>136047896.15577763</v>
      </c>
      <c r="AJ88" s="363">
        <v>100807001.81392558</v>
      </c>
      <c r="AK88" s="363">
        <v>141853368.25681502</v>
      </c>
      <c r="AL88" s="363">
        <v>232463036.4357591</v>
      </c>
      <c r="AM88" s="363">
        <v>442337849.4743771</v>
      </c>
      <c r="AN88" s="363">
        <v>370687618.71732569</v>
      </c>
      <c r="AO88" s="363">
        <v>621117885.66850269</v>
      </c>
      <c r="AP88" s="363">
        <v>1045998496.4387157</v>
      </c>
      <c r="AQ88" s="363">
        <v>1461139022.0295386</v>
      </c>
      <c r="AR88" s="363">
        <v>1806742742.2731121</v>
      </c>
      <c r="AS88" s="363">
        <v>2484745935.0932889</v>
      </c>
      <c r="AT88" s="363">
        <v>4410764338.667325</v>
      </c>
      <c r="AU88" s="363">
        <v>8217369092.6522388</v>
      </c>
      <c r="AV88" s="363">
        <v>10086528698.86043</v>
      </c>
      <c r="AW88" s="363">
        <v>13071718758.737305</v>
      </c>
      <c r="AX88" s="363">
        <v>19749893536.320362</v>
      </c>
      <c r="AY88" s="363">
        <v>15027795173.218706</v>
      </c>
      <c r="AZ88" s="363">
        <v>16298542027.996454</v>
      </c>
      <c r="BA88" s="363">
        <v>21329395900.871029</v>
      </c>
      <c r="BB88" s="363">
        <v>22389626329.336876</v>
      </c>
      <c r="BC88" s="363">
        <v>21942597765.363129</v>
      </c>
      <c r="BD88" s="363">
        <v>21736500712.963806</v>
      </c>
      <c r="BE88" s="363">
        <v>13180195435.113224</v>
      </c>
      <c r="BF88" s="363">
        <v>11233177619.466307</v>
      </c>
      <c r="BG88" s="363">
        <v>12289913729.335835</v>
      </c>
      <c r="BH88" s="363">
        <v>13432377049.540211</v>
      </c>
    </row>
    <row r="89" spans="1:60" x14ac:dyDescent="0.2">
      <c r="A89" s="2" t="s">
        <v>482</v>
      </c>
      <c r="B89" s="363">
        <v>4335186016.8394222</v>
      </c>
      <c r="C89" s="363">
        <v>4961400439.3172178</v>
      </c>
      <c r="D89" s="363">
        <v>5213047711.4270449</v>
      </c>
      <c r="E89" s="363">
        <v>5895278024.092021</v>
      </c>
      <c r="F89" s="363">
        <v>6669673257.1182985</v>
      </c>
      <c r="G89" s="363">
        <v>7689154053.3586626</v>
      </c>
      <c r="H89" s="363">
        <v>8591517943.6012897</v>
      </c>
      <c r="I89" s="363">
        <v>9275600800.3564434</v>
      </c>
      <c r="J89" s="363">
        <v>10090675902.536438</v>
      </c>
      <c r="K89" s="363">
        <v>11615657031.238716</v>
      </c>
      <c r="L89" s="363">
        <v>13139862500</v>
      </c>
      <c r="M89" s="363">
        <v>14591755681.818182</v>
      </c>
      <c r="N89" s="363">
        <v>16885506818.18182</v>
      </c>
      <c r="O89" s="363">
        <v>22347844649.021862</v>
      </c>
      <c r="P89" s="363">
        <v>25351305681.818184</v>
      </c>
      <c r="Q89" s="363">
        <v>28525872476.089264</v>
      </c>
      <c r="R89" s="363">
        <v>31152840485.074627</v>
      </c>
      <c r="S89" s="363">
        <v>36176233117.48381</v>
      </c>
      <c r="T89" s="363">
        <v>44270203153.988869</v>
      </c>
      <c r="U89" s="363">
        <v>54481875804.967796</v>
      </c>
      <c r="V89" s="363">
        <v>56829663469.224625</v>
      </c>
      <c r="W89" s="363">
        <v>52346507380.073799</v>
      </c>
      <c r="X89" s="363">
        <v>54617991326.530609</v>
      </c>
      <c r="Y89" s="363">
        <v>49428872678.01857</v>
      </c>
      <c r="Z89" s="363">
        <v>48020024788.391777</v>
      </c>
      <c r="AA89" s="363">
        <v>47820850974.586723</v>
      </c>
      <c r="AB89" s="363">
        <v>56379593719.571571</v>
      </c>
      <c r="AC89" s="363">
        <v>65652751132.360344</v>
      </c>
      <c r="AD89" s="363">
        <v>76261278404.996399</v>
      </c>
      <c r="AE89" s="363">
        <v>79169043642.467468</v>
      </c>
      <c r="AF89" s="363">
        <v>97891090928.632843</v>
      </c>
      <c r="AG89" s="363">
        <v>105143232379.88408</v>
      </c>
      <c r="AH89" s="363">
        <v>116224673042.54558</v>
      </c>
      <c r="AI89" s="363">
        <v>108809058858.50179</v>
      </c>
      <c r="AJ89" s="363">
        <v>116601802106.74158</v>
      </c>
      <c r="AK89" s="363">
        <v>136878366230.328</v>
      </c>
      <c r="AL89" s="363">
        <v>145861612825.59454</v>
      </c>
      <c r="AM89" s="363">
        <v>143157600024.95944</v>
      </c>
      <c r="AN89" s="363">
        <v>144428172835.23581</v>
      </c>
      <c r="AO89" s="363">
        <v>142540728958.02258</v>
      </c>
      <c r="AP89" s="363">
        <v>130133845771.14429</v>
      </c>
      <c r="AQ89" s="363">
        <v>136191353467.56152</v>
      </c>
      <c r="AR89" s="363">
        <v>153830947016.75137</v>
      </c>
      <c r="AS89" s="363">
        <v>201924270316.0271</v>
      </c>
      <c r="AT89" s="363">
        <v>240521260988.32877</v>
      </c>
      <c r="AU89" s="363">
        <v>247783001865.43961</v>
      </c>
      <c r="AV89" s="363">
        <v>273317737046.79462</v>
      </c>
      <c r="AW89" s="363">
        <v>318497936901.17712</v>
      </c>
      <c r="AX89" s="363">
        <v>354460802548.70367</v>
      </c>
      <c r="AY89" s="363">
        <v>330000252153.37592</v>
      </c>
      <c r="AZ89" s="363">
        <v>299361576558.21661</v>
      </c>
      <c r="BA89" s="363">
        <v>287797822093.17767</v>
      </c>
      <c r="BB89" s="363">
        <v>245670666639.04691</v>
      </c>
      <c r="BC89" s="363">
        <v>239862011450.10287</v>
      </c>
      <c r="BD89" s="363">
        <v>237029579260.72223</v>
      </c>
      <c r="BE89" s="363">
        <v>196591353761.2258</v>
      </c>
      <c r="BF89" s="363">
        <v>195222443512.93729</v>
      </c>
      <c r="BG89" s="363">
        <v>203085551429.13184</v>
      </c>
      <c r="BH89" s="363">
        <v>218031844583.99377</v>
      </c>
    </row>
    <row r="90" spans="1:60" x14ac:dyDescent="0.2">
      <c r="A90" s="2" t="s">
        <v>592</v>
      </c>
      <c r="B90" s="363"/>
      <c r="C90" s="363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3">
        <v>71494495.185185179</v>
      </c>
      <c r="T90" s="363">
        <v>88322386.296296284</v>
      </c>
      <c r="U90" s="363">
        <v>102244362.22222221</v>
      </c>
      <c r="V90" s="363">
        <v>110900457.03703703</v>
      </c>
      <c r="W90" s="363">
        <v>115651918.88888887</v>
      </c>
      <c r="X90" s="363">
        <v>125435589.99999999</v>
      </c>
      <c r="Y90" s="363">
        <v>131803552.22222221</v>
      </c>
      <c r="Z90" s="363">
        <v>145533310.74074072</v>
      </c>
      <c r="AA90" s="363">
        <v>167728455.18518516</v>
      </c>
      <c r="AB90" s="363">
        <v>187589522.5925926</v>
      </c>
      <c r="AC90" s="363">
        <v>215009569.62962961</v>
      </c>
      <c r="AD90" s="363">
        <v>236357523.7037037</v>
      </c>
      <c r="AE90" s="363">
        <v>267327642.22222221</v>
      </c>
      <c r="AF90" s="363">
        <v>278098762.96296293</v>
      </c>
      <c r="AG90" s="363">
        <v>300757888.88888884</v>
      </c>
      <c r="AH90" s="363">
        <v>310160444.44444442</v>
      </c>
      <c r="AI90" s="363">
        <v>309812185.18518519</v>
      </c>
      <c r="AJ90" s="363">
        <v>325111814.81481487</v>
      </c>
      <c r="AK90" s="363">
        <v>342172518.51851851</v>
      </c>
      <c r="AL90" s="363">
        <v>366911444.44444436</v>
      </c>
      <c r="AM90" s="363">
        <v>392190592.59259254</v>
      </c>
      <c r="AN90" s="363">
        <v>445903592.59259254</v>
      </c>
      <c r="AO90" s="363">
        <v>482009370.37037033</v>
      </c>
      <c r="AP90" s="363">
        <v>520044370.37037027</v>
      </c>
      <c r="AQ90" s="363">
        <v>520444185.18518513</v>
      </c>
      <c r="AR90" s="363">
        <v>540336925.92592585</v>
      </c>
      <c r="AS90" s="363">
        <v>591018407.4074074</v>
      </c>
      <c r="AT90" s="363">
        <v>599118592.5925926</v>
      </c>
      <c r="AU90" s="363">
        <v>695370296.29629624</v>
      </c>
      <c r="AV90" s="363">
        <v>698700666.66666663</v>
      </c>
      <c r="AW90" s="363">
        <v>758683592.5925926</v>
      </c>
      <c r="AX90" s="363">
        <v>825976037.03703701</v>
      </c>
      <c r="AY90" s="363">
        <v>771275555.55555546</v>
      </c>
      <c r="AZ90" s="363">
        <v>771013259.2592591</v>
      </c>
      <c r="BA90" s="363">
        <v>778655925.92592585</v>
      </c>
      <c r="BB90" s="363">
        <v>799882259.25925922</v>
      </c>
      <c r="BC90" s="363">
        <v>842620111.11111128</v>
      </c>
      <c r="BD90" s="363">
        <v>911497407.4074074</v>
      </c>
      <c r="BE90" s="363">
        <v>997007925.92592585</v>
      </c>
      <c r="BF90" s="363">
        <v>1061631222.2222222</v>
      </c>
      <c r="BG90" s="363">
        <v>1126882296.2962961</v>
      </c>
      <c r="BH90" s="363">
        <v>1185925925.9259257</v>
      </c>
    </row>
    <row r="91" spans="1:60" x14ac:dyDescent="0.2">
      <c r="A91" s="2" t="s">
        <v>1124</v>
      </c>
      <c r="B91" s="363"/>
      <c r="C91" s="363"/>
      <c r="D91" s="363"/>
      <c r="E91" s="363"/>
      <c r="F91" s="363"/>
      <c r="G91" s="363"/>
      <c r="H91" s="363"/>
      <c r="I91" s="363"/>
      <c r="J91" s="363"/>
      <c r="K91" s="363"/>
      <c r="L91" s="363">
        <v>69520026.666666672</v>
      </c>
      <c r="M91" s="363">
        <v>88570952.868852437</v>
      </c>
      <c r="N91" s="363">
        <v>106101175.65797994</v>
      </c>
      <c r="O91" s="363">
        <v>140153748.24365649</v>
      </c>
      <c r="P91" s="363">
        <v>169918948.62918174</v>
      </c>
      <c r="Q91" s="363">
        <v>211194305.70299855</v>
      </c>
      <c r="R91" s="363">
        <v>240780413.56492969</v>
      </c>
      <c r="S91" s="363">
        <v>282269373.00106609</v>
      </c>
      <c r="T91" s="363">
        <v>355989047.25637394</v>
      </c>
      <c r="U91" s="363">
        <v>420642463.40999812</v>
      </c>
      <c r="V91" s="363">
        <v>476055288.41888607</v>
      </c>
      <c r="W91" s="363">
        <v>435746974.75924408</v>
      </c>
      <c r="X91" s="363">
        <v>402405069.36776918</v>
      </c>
      <c r="Y91" s="363">
        <v>416183706.94368511</v>
      </c>
      <c r="Z91" s="363">
        <v>379371608.44292527</v>
      </c>
      <c r="AA91" s="363">
        <v>412876071.11849308</v>
      </c>
      <c r="AB91" s="363">
        <v>603015696.45284891</v>
      </c>
      <c r="AC91" s="363">
        <v>787392365.83190787</v>
      </c>
      <c r="AD91" s="363">
        <v>898611007.94770861</v>
      </c>
      <c r="AE91" s="363">
        <v>929796722.38789642</v>
      </c>
      <c r="AF91" s="363">
        <v>1018970364.8644279</v>
      </c>
      <c r="AG91" s="363">
        <v>1016493394.8252951</v>
      </c>
      <c r="AH91" s="363">
        <v>1037921836.947698</v>
      </c>
      <c r="AI91" s="363">
        <v>927219728.86688566</v>
      </c>
      <c r="AJ91" s="363">
        <v>1005879948.4325378</v>
      </c>
      <c r="AK91" s="363">
        <v>1208946165.9288876</v>
      </c>
      <c r="AL91" s="363">
        <v>1197509786.6763239</v>
      </c>
      <c r="AM91" s="363">
        <v>1072147778.030131</v>
      </c>
      <c r="AN91" s="363">
        <v>1149862702.9608405</v>
      </c>
      <c r="AO91" s="363">
        <v>1131561595.1377542</v>
      </c>
      <c r="AP91" s="363">
        <v>1068030829.7559105</v>
      </c>
      <c r="AQ91" s="363">
        <v>1086172922.5741336</v>
      </c>
      <c r="AR91" s="363">
        <v>1169138789.3143501</v>
      </c>
      <c r="AS91" s="363">
        <v>1558753434.4308329</v>
      </c>
      <c r="AT91" s="363">
        <v>1822486688.5880723</v>
      </c>
      <c r="AU91" s="363">
        <v>1849805732.9620304</v>
      </c>
      <c r="AV91" s="363">
        <v>2013099482.074393</v>
      </c>
      <c r="AW91" s="363">
        <v>2249811708.9479585</v>
      </c>
      <c r="AX91" s="363">
        <v>2499107510.6412196</v>
      </c>
      <c r="AY91" s="363">
        <v>2529948329.571527</v>
      </c>
      <c r="AZ91" s="363">
        <v>2503156060.5252395</v>
      </c>
      <c r="BA91" s="363">
        <v>2684467375.7147918</v>
      </c>
      <c r="BB91" s="363">
        <v>2609667673.716012</v>
      </c>
      <c r="BC91" s="363">
        <v>2684952726.8842478</v>
      </c>
      <c r="BD91" s="363">
        <v>2842048997.7728286</v>
      </c>
      <c r="BE91" s="363">
        <v>2499115623.0027199</v>
      </c>
      <c r="BF91" s="363">
        <v>2707146783.1305614</v>
      </c>
      <c r="BG91" s="363"/>
      <c r="BH91" s="363"/>
    </row>
    <row r="92" spans="1:60" x14ac:dyDescent="0.2">
      <c r="A92" s="2" t="s">
        <v>463</v>
      </c>
      <c r="B92" s="363">
        <v>1043599899.9999999</v>
      </c>
      <c r="C92" s="363">
        <v>1076699900</v>
      </c>
      <c r="D92" s="363">
        <v>1143600000</v>
      </c>
      <c r="E92" s="363">
        <v>1262800000</v>
      </c>
      <c r="F92" s="363">
        <v>1299099899.9999998</v>
      </c>
      <c r="G92" s="363">
        <v>1331399900</v>
      </c>
      <c r="H92" s="363">
        <v>1390700000</v>
      </c>
      <c r="I92" s="363">
        <v>1453500000</v>
      </c>
      <c r="J92" s="363">
        <v>1610500000</v>
      </c>
      <c r="K92" s="363">
        <v>1715399899.9999998</v>
      </c>
      <c r="L92" s="363">
        <v>1903999999.9999998</v>
      </c>
      <c r="M92" s="363">
        <v>1984800000</v>
      </c>
      <c r="N92" s="363">
        <v>2101300000.0000002</v>
      </c>
      <c r="O92" s="363">
        <v>2569200100</v>
      </c>
      <c r="P92" s="363">
        <v>3161499900</v>
      </c>
      <c r="Q92" s="363">
        <v>3645900000</v>
      </c>
      <c r="R92" s="363">
        <v>4365300199.999999</v>
      </c>
      <c r="S92" s="363">
        <v>5480500200.000001</v>
      </c>
      <c r="T92" s="363">
        <v>6070600199.999999</v>
      </c>
      <c r="U92" s="363">
        <v>6902600200</v>
      </c>
      <c r="V92" s="363">
        <v>7878700000</v>
      </c>
      <c r="W92" s="363">
        <v>8607500300</v>
      </c>
      <c r="X92" s="363">
        <v>8716999700</v>
      </c>
      <c r="Y92" s="363">
        <v>9050000400</v>
      </c>
      <c r="Z92" s="363">
        <v>9470000100</v>
      </c>
      <c r="AA92" s="363">
        <v>9721652086.956522</v>
      </c>
      <c r="AB92" s="363">
        <v>7231963515.9817343</v>
      </c>
      <c r="AC92" s="363">
        <v>7084399840</v>
      </c>
      <c r="AD92" s="363">
        <v>7841602824.4274817</v>
      </c>
      <c r="AE92" s="363">
        <v>8410724360.795455</v>
      </c>
      <c r="AF92" s="363">
        <v>7650125217.3525343</v>
      </c>
      <c r="AG92" s="363">
        <v>9406097735.0911732</v>
      </c>
      <c r="AH92" s="363">
        <v>10440842165.319305</v>
      </c>
      <c r="AI92" s="363">
        <v>11399942453.064556</v>
      </c>
      <c r="AJ92" s="363">
        <v>12983235568.229239</v>
      </c>
      <c r="AK92" s="363">
        <v>14655404433.277115</v>
      </c>
      <c r="AL92" s="363">
        <v>15674835615.313896</v>
      </c>
      <c r="AM92" s="363">
        <v>17790026221.613865</v>
      </c>
      <c r="AN92" s="363">
        <v>19395491992.99387</v>
      </c>
      <c r="AO92" s="363">
        <v>18318412251.364197</v>
      </c>
      <c r="AP92" s="363">
        <v>19288827158.903545</v>
      </c>
      <c r="AQ92" s="363">
        <v>18702802522.077724</v>
      </c>
      <c r="AR92" s="363">
        <v>20776403774.115604</v>
      </c>
      <c r="AS92" s="363">
        <v>21917430694.253796</v>
      </c>
      <c r="AT92" s="363">
        <v>23965275794.374878</v>
      </c>
      <c r="AU92" s="363">
        <v>27211377107.376308</v>
      </c>
      <c r="AV92" s="363">
        <v>30231249625.128246</v>
      </c>
      <c r="AW92" s="363">
        <v>34113107372.316994</v>
      </c>
      <c r="AX92" s="363">
        <v>39136436613.756615</v>
      </c>
      <c r="AY92" s="363">
        <v>37733609794.648109</v>
      </c>
      <c r="AZ92" s="363">
        <v>41338008612.77272</v>
      </c>
      <c r="BA92" s="363">
        <v>47654783851.825211</v>
      </c>
      <c r="BB92" s="363">
        <v>50388460924.734474</v>
      </c>
      <c r="BC92" s="363">
        <v>53851153446.695854</v>
      </c>
      <c r="BD92" s="363">
        <v>58722323918.160423</v>
      </c>
      <c r="BE92" s="363">
        <v>63767597193.917542</v>
      </c>
      <c r="BF92" s="363">
        <v>68663649521.704231</v>
      </c>
      <c r="BG92" s="363">
        <v>75620081928.169968</v>
      </c>
      <c r="BH92" s="363">
        <v>78460447919.991501</v>
      </c>
    </row>
    <row r="93" spans="1:60" x14ac:dyDescent="0.2">
      <c r="A93" s="2" t="s">
        <v>586</v>
      </c>
      <c r="B93" s="363"/>
      <c r="C93" s="363"/>
      <c r="D93" s="363"/>
      <c r="E93" s="363"/>
      <c r="F93" s="363"/>
      <c r="G93" s="363"/>
      <c r="H93" s="363"/>
      <c r="I93" s="363"/>
      <c r="J93" s="363"/>
      <c r="K93" s="363"/>
      <c r="L93" s="363"/>
      <c r="M93" s="363"/>
      <c r="N93" s="363"/>
      <c r="O93" s="363"/>
      <c r="P93" s="363"/>
      <c r="Q93" s="363"/>
      <c r="R93" s="363"/>
      <c r="S93" s="363"/>
      <c r="T93" s="363"/>
      <c r="U93" s="363"/>
      <c r="V93" s="363"/>
      <c r="W93" s="363"/>
      <c r="X93" s="363"/>
      <c r="Y93" s="363"/>
      <c r="Z93" s="363"/>
      <c r="AA93" s="363"/>
      <c r="AB93" s="363"/>
      <c r="AC93" s="363"/>
      <c r="AD93" s="363"/>
      <c r="AE93" s="363"/>
      <c r="AF93" s="363"/>
      <c r="AG93" s="363"/>
      <c r="AH93" s="363"/>
      <c r="AI93" s="363"/>
      <c r="AJ93" s="363"/>
      <c r="AK93" s="363"/>
      <c r="AL93" s="363"/>
      <c r="AM93" s="363"/>
      <c r="AN93" s="363"/>
      <c r="AO93" s="363"/>
      <c r="AP93" s="363"/>
      <c r="AQ93" s="363"/>
      <c r="AR93" s="363">
        <v>3385000000</v>
      </c>
      <c r="AS93" s="363">
        <v>3560000000</v>
      </c>
      <c r="AT93" s="363">
        <v>3857000000</v>
      </c>
      <c r="AU93" s="363">
        <v>4197000000</v>
      </c>
      <c r="AV93" s="363">
        <v>4213000000</v>
      </c>
      <c r="AW93" s="363">
        <v>4375000000</v>
      </c>
      <c r="AX93" s="363">
        <v>4621000000</v>
      </c>
      <c r="AY93" s="363">
        <v>4781000000</v>
      </c>
      <c r="AZ93" s="363">
        <v>4895000000</v>
      </c>
      <c r="BA93" s="363">
        <v>4928000000</v>
      </c>
      <c r="BB93" s="363">
        <v>5199000000</v>
      </c>
      <c r="BC93" s="363">
        <v>5336000000</v>
      </c>
      <c r="BD93" s="363">
        <v>5538000000</v>
      </c>
      <c r="BE93" s="363">
        <v>5710000000</v>
      </c>
      <c r="BF93" s="363">
        <v>5795000000</v>
      </c>
      <c r="BG93" s="363">
        <v>5851000000</v>
      </c>
      <c r="BH93" s="363">
        <v>5920000000</v>
      </c>
    </row>
    <row r="94" spans="1:60" x14ac:dyDescent="0.2">
      <c r="A94" s="2" t="s">
        <v>561</v>
      </c>
      <c r="B94" s="363">
        <v>170215248.20626494</v>
      </c>
      <c r="C94" s="363">
        <v>185848451.26290616</v>
      </c>
      <c r="D94" s="363">
        <v>194948375.43020475</v>
      </c>
      <c r="E94" s="363">
        <v>175756868.69276091</v>
      </c>
      <c r="F94" s="363">
        <v>194773376.88852593</v>
      </c>
      <c r="G94" s="363">
        <v>213235294.11764705</v>
      </c>
      <c r="H94" s="363">
        <v>228705882.35294119</v>
      </c>
      <c r="I94" s="363">
        <v>250176470.58823529</v>
      </c>
      <c r="J94" s="363">
        <v>229750000</v>
      </c>
      <c r="K94" s="363">
        <v>249300000.00000003</v>
      </c>
      <c r="L94" s="363">
        <v>267800000</v>
      </c>
      <c r="M94" s="363">
        <v>282050000</v>
      </c>
      <c r="N94" s="363">
        <v>285380952.38095236</v>
      </c>
      <c r="O94" s="363">
        <v>307047619.04761904</v>
      </c>
      <c r="P94" s="363">
        <v>433954545.45454544</v>
      </c>
      <c r="Q94" s="363">
        <v>494791666.66666669</v>
      </c>
      <c r="R94" s="363">
        <v>454439999.99999988</v>
      </c>
      <c r="S94" s="363">
        <v>449880000</v>
      </c>
      <c r="T94" s="363">
        <v>507079999.99999988</v>
      </c>
      <c r="U94" s="363">
        <v>530439999.99999988</v>
      </c>
      <c r="V94" s="363">
        <v>603200000</v>
      </c>
      <c r="W94" s="363">
        <v>570357107.14285719</v>
      </c>
      <c r="X94" s="363">
        <v>482000000</v>
      </c>
      <c r="Y94" s="363">
        <v>489333333.33333331</v>
      </c>
      <c r="Z94" s="363">
        <v>437631605.2631579</v>
      </c>
      <c r="AA94" s="363">
        <v>453488372.0930233</v>
      </c>
      <c r="AB94" s="363">
        <v>504651139.53488374</v>
      </c>
      <c r="AC94" s="363">
        <v>354591846.93877548</v>
      </c>
      <c r="AD94" s="363">
        <v>413799989.99999994</v>
      </c>
      <c r="AE94" s="363">
        <v>379779389.70588237</v>
      </c>
      <c r="AF94" s="363">
        <v>396582263.29113925</v>
      </c>
      <c r="AG94" s="363">
        <v>348533094.8121646</v>
      </c>
      <c r="AH94" s="363">
        <v>373573141.48681062</v>
      </c>
      <c r="AI94" s="363">
        <v>454101382.48847932</v>
      </c>
      <c r="AJ94" s="363">
        <v>540874934.20101225</v>
      </c>
      <c r="AK94" s="363">
        <v>621626785.91549301</v>
      </c>
      <c r="AL94" s="363">
        <v>705406001.42450142</v>
      </c>
      <c r="AM94" s="363">
        <v>749138009.56453943</v>
      </c>
      <c r="AN94" s="363">
        <v>717530683.16956663</v>
      </c>
      <c r="AO94" s="363">
        <v>694754988.25829506</v>
      </c>
      <c r="AP94" s="363">
        <v>712667896.72751188</v>
      </c>
      <c r="AQ94" s="363">
        <v>712167575.62427664</v>
      </c>
      <c r="AR94" s="363">
        <v>726131434.71533847</v>
      </c>
      <c r="AS94" s="363">
        <v>743064076.79456639</v>
      </c>
      <c r="AT94" s="363">
        <v>787814379.18384326</v>
      </c>
      <c r="AU94" s="363">
        <v>824880550.34396493</v>
      </c>
      <c r="AV94" s="363">
        <v>1458453715.3270195</v>
      </c>
      <c r="AW94" s="363">
        <v>1740180444.2573063</v>
      </c>
      <c r="AX94" s="363">
        <v>1916994911.9323804</v>
      </c>
      <c r="AY94" s="363">
        <v>2061323853.8857565</v>
      </c>
      <c r="AZ94" s="363">
        <v>2273225041.9621701</v>
      </c>
      <c r="BA94" s="363">
        <v>2576024115.5783205</v>
      </c>
      <c r="BB94" s="363">
        <v>2861562265.8830104</v>
      </c>
      <c r="BC94" s="363">
        <v>2987684170.2443399</v>
      </c>
      <c r="BD94" s="363">
        <v>3077643313.7062292</v>
      </c>
      <c r="BE94" s="363">
        <v>3197220338.9830508</v>
      </c>
      <c r="BF94" s="363">
        <v>3504024213.0750613</v>
      </c>
      <c r="BG94" s="363">
        <v>3555205811.1380153</v>
      </c>
      <c r="BH94" s="363">
        <v>3878662620.7714643</v>
      </c>
    </row>
    <row r="95" spans="1:60" x14ac:dyDescent="0.2">
      <c r="A95" s="2" t="s">
        <v>1125</v>
      </c>
      <c r="B95" s="363">
        <v>1061959044408.8463</v>
      </c>
      <c r="C95" s="363">
        <v>1124132120743.0554</v>
      </c>
      <c r="D95" s="363">
        <v>1213473242389.7327</v>
      </c>
      <c r="E95" s="363">
        <v>1307209354398.4077</v>
      </c>
      <c r="F95" s="363">
        <v>1426841705399.0317</v>
      </c>
      <c r="G95" s="363">
        <v>1549490252088.5884</v>
      </c>
      <c r="H95" s="363">
        <v>1699800171038.7744</v>
      </c>
      <c r="I95" s="363">
        <v>1823738948924.1367</v>
      </c>
      <c r="J95" s="363">
        <v>1977708080138.46</v>
      </c>
      <c r="K95" s="363">
        <v>2175884749471.2507</v>
      </c>
      <c r="L95" s="363">
        <v>2380593810305.041</v>
      </c>
      <c r="M95" s="363">
        <v>2644717435856.4653</v>
      </c>
      <c r="N95" s="363">
        <v>3070797393350.4463</v>
      </c>
      <c r="O95" s="363">
        <v>3721164724954.0273</v>
      </c>
      <c r="P95" s="363">
        <v>4200439801437.7344</v>
      </c>
      <c r="Q95" s="363">
        <v>4685672468849.9668</v>
      </c>
      <c r="R95" s="363">
        <v>5101468241926.2773</v>
      </c>
      <c r="S95" s="363">
        <v>5772993342874.4805</v>
      </c>
      <c r="T95" s="363">
        <v>6928033269969.1914</v>
      </c>
      <c r="U95" s="363">
        <v>8009017385028.1504</v>
      </c>
      <c r="V95" s="363">
        <v>8939723133026.5781</v>
      </c>
      <c r="W95" s="363">
        <v>9076744999854.4648</v>
      </c>
      <c r="X95" s="363">
        <v>8994822092282.2695</v>
      </c>
      <c r="Y95" s="363">
        <v>9289744240506.4805</v>
      </c>
      <c r="Z95" s="363">
        <v>9687077828514.0078</v>
      </c>
      <c r="AA95" s="363">
        <v>10168377070825.674</v>
      </c>
      <c r="AB95" s="363">
        <v>12346521319864.836</v>
      </c>
      <c r="AC95" s="363">
        <v>14310216428019.539</v>
      </c>
      <c r="AD95" s="363">
        <v>16117808926182.906</v>
      </c>
      <c r="AE95" s="363">
        <v>16862794826609.117</v>
      </c>
      <c r="AF95" s="363">
        <v>18954344003634.094</v>
      </c>
      <c r="AG95" s="363">
        <v>20039619357248.926</v>
      </c>
      <c r="AH95" s="363">
        <v>21560933214384.59</v>
      </c>
      <c r="AI95" s="363">
        <v>21725760182991.57</v>
      </c>
      <c r="AJ95" s="363">
        <v>23288758049025.336</v>
      </c>
      <c r="AK95" s="363">
        <v>25848615078492.949</v>
      </c>
      <c r="AL95" s="363">
        <v>26075938769767.559</v>
      </c>
      <c r="AM95" s="363">
        <v>25645087960308.648</v>
      </c>
      <c r="AN95" s="363">
        <v>25748335656716.617</v>
      </c>
      <c r="AO95" s="363">
        <v>27045047676750.395</v>
      </c>
      <c r="AP95" s="363">
        <v>27591522188335.668</v>
      </c>
      <c r="AQ95" s="363">
        <v>27330271389370.863</v>
      </c>
      <c r="AR95" s="363">
        <v>28482010271244.609</v>
      </c>
      <c r="AS95" s="363">
        <v>31926202717146.664</v>
      </c>
      <c r="AT95" s="363">
        <v>35535818793849.578</v>
      </c>
      <c r="AU95" s="363">
        <v>37581225815174.633</v>
      </c>
      <c r="AV95" s="363">
        <v>39693343014988.266</v>
      </c>
      <c r="AW95" s="363">
        <v>43405504709934.414</v>
      </c>
      <c r="AX95" s="363">
        <v>46137530408017.734</v>
      </c>
      <c r="AY95" s="363">
        <v>43275597930406.328</v>
      </c>
      <c r="AZ95" s="363">
        <v>45356652360747.078</v>
      </c>
      <c r="BA95" s="363">
        <v>48961748189916.82</v>
      </c>
      <c r="BB95" s="363">
        <v>49016640630315.555</v>
      </c>
      <c r="BC95" s="363">
        <v>49610386296931.078</v>
      </c>
      <c r="BD95" s="363">
        <v>50691442086535.773</v>
      </c>
      <c r="BE95" s="363">
        <v>47886779379791.914</v>
      </c>
      <c r="BF95" s="363">
        <v>48882853027998.266</v>
      </c>
      <c r="BG95" s="363">
        <v>51038416481422.438</v>
      </c>
      <c r="BH95" s="363">
        <v>54205741387664.961</v>
      </c>
    </row>
    <row r="96" spans="1:60" x14ac:dyDescent="0.2">
      <c r="A96" s="2" t="s">
        <v>1126</v>
      </c>
      <c r="B96" s="363">
        <v>1320796651.6945691</v>
      </c>
      <c r="C96" s="363">
        <v>1383681651.1377556</v>
      </c>
      <c r="D96" s="363">
        <v>1612346412.2647462</v>
      </c>
      <c r="E96" s="363">
        <v>1935298266.45384</v>
      </c>
      <c r="F96" s="363">
        <v>2206466461.2643375</v>
      </c>
      <c r="G96" s="363">
        <v>2435078534.0314136</v>
      </c>
      <c r="H96" s="363">
        <v>2489845016.6489429</v>
      </c>
      <c r="I96" s="363">
        <v>2692474989.1257071</v>
      </c>
      <c r="J96" s="363">
        <v>2716964388.4241838</v>
      </c>
      <c r="K96" s="363">
        <v>3189740055.1398187</v>
      </c>
      <c r="L96" s="363">
        <v>3800766535.6208773</v>
      </c>
      <c r="M96" s="363">
        <v>4476001946.014864</v>
      </c>
      <c r="N96" s="363">
        <v>5710107420.1439362</v>
      </c>
      <c r="O96" s="363">
        <v>8030117555.6203251</v>
      </c>
      <c r="P96" s="363">
        <v>9388663645.7588043</v>
      </c>
      <c r="Q96" s="363">
        <v>10048022369.914087</v>
      </c>
      <c r="R96" s="363">
        <v>12876366008.807699</v>
      </c>
      <c r="S96" s="363">
        <v>15719433719.43372</v>
      </c>
      <c r="T96" s="363">
        <v>18315007365.971348</v>
      </c>
      <c r="U96" s="363">
        <v>22526035940.592079</v>
      </c>
      <c r="V96" s="363">
        <v>28861759209.019112</v>
      </c>
      <c r="W96" s="363">
        <v>31055409443.042957</v>
      </c>
      <c r="X96" s="363">
        <v>32291306281.81683</v>
      </c>
      <c r="Y96" s="363">
        <v>29907091339.536419</v>
      </c>
      <c r="Z96" s="363">
        <v>33511383985.674088</v>
      </c>
      <c r="AA96" s="363">
        <v>35699543050.77784</v>
      </c>
      <c r="AB96" s="363">
        <v>41075570591.929054</v>
      </c>
      <c r="AC96" s="363">
        <v>50622571586.114922</v>
      </c>
      <c r="AD96" s="363">
        <v>59707404560.594414</v>
      </c>
      <c r="AE96" s="363">
        <v>68790369107.296249</v>
      </c>
      <c r="AF96" s="363">
        <v>76928290841.870148</v>
      </c>
      <c r="AG96" s="363">
        <v>88959620135.886353</v>
      </c>
      <c r="AH96" s="363">
        <v>104272278634.73116</v>
      </c>
      <c r="AI96" s="363">
        <v>120353947980.76427</v>
      </c>
      <c r="AJ96" s="363">
        <v>135812069768.64554</v>
      </c>
      <c r="AK96" s="363">
        <v>144652912433.10324</v>
      </c>
      <c r="AL96" s="363">
        <v>159717233621.65936</v>
      </c>
      <c r="AM96" s="363">
        <v>177352785419.9765</v>
      </c>
      <c r="AN96" s="363">
        <v>168886163221.56659</v>
      </c>
      <c r="AO96" s="363">
        <v>165768095391.55655</v>
      </c>
      <c r="AP96" s="363">
        <v>171668164082.55469</v>
      </c>
      <c r="AQ96" s="363">
        <v>169403241524.33707</v>
      </c>
      <c r="AR96" s="363">
        <v>166349228737.38605</v>
      </c>
      <c r="AS96" s="363">
        <v>161384522525.29922</v>
      </c>
      <c r="AT96" s="363">
        <v>169099768875.1926</v>
      </c>
      <c r="AU96" s="363">
        <v>181570082162.18994</v>
      </c>
      <c r="AV96" s="363">
        <v>193536265094.36389</v>
      </c>
      <c r="AW96" s="363">
        <v>211597405593.86777</v>
      </c>
      <c r="AX96" s="363">
        <v>219279678430.16385</v>
      </c>
      <c r="AY96" s="363">
        <v>214046415026.18747</v>
      </c>
      <c r="AZ96" s="363">
        <v>228637697575.03992</v>
      </c>
      <c r="BA96" s="363">
        <v>248513617677.28674</v>
      </c>
      <c r="BB96" s="363">
        <v>262629441493.47635</v>
      </c>
      <c r="BC96" s="363">
        <v>275696879834.96649</v>
      </c>
      <c r="BD96" s="363">
        <v>291459356985.33679</v>
      </c>
      <c r="BE96" s="363">
        <v>309383627028.5611</v>
      </c>
      <c r="BF96" s="363">
        <v>320860698504.30933</v>
      </c>
      <c r="BG96" s="363">
        <v>341687111841.09222</v>
      </c>
      <c r="BH96" s="363">
        <v>362682018243.28638</v>
      </c>
    </row>
    <row r="97" spans="1:60" x14ac:dyDescent="0.2">
      <c r="A97" s="2" t="s">
        <v>495</v>
      </c>
      <c r="B97" s="363">
        <v>335649999.99999994</v>
      </c>
      <c r="C97" s="363">
        <v>356199999.99999994</v>
      </c>
      <c r="D97" s="363">
        <v>387750000</v>
      </c>
      <c r="E97" s="363">
        <v>410199999.99999994</v>
      </c>
      <c r="F97" s="363">
        <v>457000000</v>
      </c>
      <c r="G97" s="363">
        <v>508650000</v>
      </c>
      <c r="H97" s="363">
        <v>549950000</v>
      </c>
      <c r="I97" s="363">
        <v>598100000</v>
      </c>
      <c r="J97" s="363">
        <v>646800000</v>
      </c>
      <c r="K97" s="363">
        <v>668000050</v>
      </c>
      <c r="L97" s="363">
        <v>723000000</v>
      </c>
      <c r="M97" s="363">
        <v>731000000</v>
      </c>
      <c r="N97" s="363">
        <v>802999950</v>
      </c>
      <c r="O97" s="363">
        <v>912499950</v>
      </c>
      <c r="P97" s="363">
        <v>1034500000</v>
      </c>
      <c r="Q97" s="363">
        <v>1124000000</v>
      </c>
      <c r="R97" s="363">
        <v>1347999949.9999998</v>
      </c>
      <c r="S97" s="363">
        <v>1669499950</v>
      </c>
      <c r="T97" s="363">
        <v>3097242093.2244096</v>
      </c>
      <c r="U97" s="363">
        <v>3544281976.2919798</v>
      </c>
      <c r="V97" s="363">
        <v>3968160045.986835</v>
      </c>
      <c r="W97" s="363">
        <v>4043894878.58005</v>
      </c>
      <c r="X97" s="363">
        <v>4266503525.6105103</v>
      </c>
      <c r="Y97" s="363">
        <v>4476697184.8598051</v>
      </c>
      <c r="Z97" s="363">
        <v>4915311846.4882698</v>
      </c>
      <c r="AA97" s="363">
        <v>5278120712.5458994</v>
      </c>
      <c r="AB97" s="363">
        <v>5677828958.9060497</v>
      </c>
      <c r="AC97" s="363">
        <v>6190521241.4649506</v>
      </c>
      <c r="AD97" s="363">
        <v>5902717091.5474672</v>
      </c>
      <c r="AE97" s="363">
        <v>5432344901.7782068</v>
      </c>
      <c r="AF97" s="363">
        <v>4923009551.5156136</v>
      </c>
      <c r="AG97" s="363">
        <v>4648668478.5675325</v>
      </c>
      <c r="AH97" s="363">
        <v>4943700431.0736837</v>
      </c>
      <c r="AI97" s="363">
        <v>4926728932.9506912</v>
      </c>
      <c r="AJ97" s="363">
        <v>4642280682.142518</v>
      </c>
      <c r="AK97" s="363">
        <v>5347445005.2137642</v>
      </c>
      <c r="AL97" s="363">
        <v>5215028986.4864864</v>
      </c>
      <c r="AM97" s="363">
        <v>5737099650.190114</v>
      </c>
      <c r="AN97" s="363">
        <v>6366340265.8788776</v>
      </c>
      <c r="AO97" s="363">
        <v>6414520529.616725</v>
      </c>
      <c r="AP97" s="363">
        <v>7103507989.0504379</v>
      </c>
      <c r="AQ97" s="363">
        <v>7565869927.7376318</v>
      </c>
      <c r="AR97" s="363">
        <v>7775078402.927846</v>
      </c>
      <c r="AS97" s="363">
        <v>8140271080.5603991</v>
      </c>
      <c r="AT97" s="363">
        <v>8772146604.8209267</v>
      </c>
      <c r="AU97" s="363">
        <v>9672035709.3979301</v>
      </c>
      <c r="AV97" s="363">
        <v>10841742347.796839</v>
      </c>
      <c r="AW97" s="363">
        <v>12275501784.297134</v>
      </c>
      <c r="AX97" s="363">
        <v>13789715132.50201</v>
      </c>
      <c r="AY97" s="363">
        <v>14587496229.18111</v>
      </c>
      <c r="AZ97" s="363">
        <v>15839344591.984165</v>
      </c>
      <c r="BA97" s="363">
        <v>17710315005.999863</v>
      </c>
      <c r="BB97" s="363">
        <v>18528601901.323956</v>
      </c>
      <c r="BC97" s="363">
        <v>18499710127.838539</v>
      </c>
      <c r="BD97" s="363">
        <v>19756494434.703056</v>
      </c>
      <c r="BE97" s="363">
        <v>20979767785.210438</v>
      </c>
      <c r="BF97" s="363">
        <v>21717622071.381649</v>
      </c>
      <c r="BG97" s="363">
        <v>23100748921.748531</v>
      </c>
      <c r="BH97" s="363">
        <v>23969890430.788155</v>
      </c>
    </row>
    <row r="98" spans="1:60" x14ac:dyDescent="0.2">
      <c r="A98" s="2" t="s">
        <v>1127</v>
      </c>
      <c r="B98" s="363">
        <v>17337743882.272507</v>
      </c>
      <c r="C98" s="363">
        <v>17802236533.07626</v>
      </c>
      <c r="D98" s="363">
        <v>19378081552.716846</v>
      </c>
      <c r="E98" s="363">
        <v>23390430068.522419</v>
      </c>
      <c r="F98" s="363">
        <v>20868468706.068085</v>
      </c>
      <c r="G98" s="363">
        <v>24367624505.513306</v>
      </c>
      <c r="H98" s="363">
        <v>26542335973.609119</v>
      </c>
      <c r="I98" s="363">
        <v>25986698262.830372</v>
      </c>
      <c r="J98" s="363">
        <v>27504892113.102135</v>
      </c>
      <c r="K98" s="363">
        <v>30634566340.290295</v>
      </c>
      <c r="L98" s="363">
        <v>32056436701.995281</v>
      </c>
      <c r="M98" s="363">
        <v>34542589808.039223</v>
      </c>
      <c r="N98" s="363">
        <v>37492327713.137138</v>
      </c>
      <c r="O98" s="363">
        <v>45268278101.989586</v>
      </c>
      <c r="P98" s="363">
        <v>55496972443.252243</v>
      </c>
      <c r="Q98" s="363">
        <v>63147880430.099609</v>
      </c>
      <c r="R98" s="363">
        <v>67375002660.599846</v>
      </c>
      <c r="S98" s="363">
        <v>78973148703.247757</v>
      </c>
      <c r="T98" s="363">
        <v>91015341878.889481</v>
      </c>
      <c r="U98" s="363">
        <v>101927329090.6514</v>
      </c>
      <c r="V98" s="363">
        <v>107304848686.14973</v>
      </c>
      <c r="W98" s="363">
        <v>107154029392.18213</v>
      </c>
      <c r="X98" s="363">
        <v>107040476893.28645</v>
      </c>
      <c r="Y98" s="363">
        <v>101405077073.10773</v>
      </c>
      <c r="Z98" s="363">
        <v>101511136467.17458</v>
      </c>
      <c r="AA98" s="363">
        <v>105684536282.16425</v>
      </c>
      <c r="AB98" s="363">
        <v>121328691454.04883</v>
      </c>
      <c r="AC98" s="363">
        <v>136861670421.16014</v>
      </c>
      <c r="AD98" s="363">
        <v>137147522151.27811</v>
      </c>
      <c r="AE98" s="363">
        <v>132327060247.8588</v>
      </c>
      <c r="AF98" s="363">
        <v>135463874797.54674</v>
      </c>
      <c r="AG98" s="363">
        <v>139107328919.36539</v>
      </c>
      <c r="AH98" s="363">
        <v>127011260694.38159</v>
      </c>
      <c r="AI98" s="363">
        <v>131102418548.82953</v>
      </c>
      <c r="AJ98" s="363">
        <v>115921629444.28386</v>
      </c>
      <c r="AK98" s="363">
        <v>132036961254.35245</v>
      </c>
      <c r="AL98" s="363">
        <v>137978692785.65387</v>
      </c>
      <c r="AM98" s="363">
        <v>144545669088.52036</v>
      </c>
      <c r="AN98" s="363">
        <v>151913492365.86978</v>
      </c>
      <c r="AO98" s="363">
        <v>151600183815.19534</v>
      </c>
      <c r="AP98" s="363">
        <v>162903185152.44315</v>
      </c>
      <c r="AQ98" s="363">
        <v>155233307328.68488</v>
      </c>
      <c r="AR98" s="363">
        <v>167013177721.86365</v>
      </c>
      <c r="AS98" s="363">
        <v>190270759145.74734</v>
      </c>
      <c r="AT98" s="363">
        <v>219236646563.75861</v>
      </c>
      <c r="AU98" s="363">
        <v>249283797303.67902</v>
      </c>
      <c r="AV98" s="363">
        <v>296815522362.54315</v>
      </c>
      <c r="AW98" s="363">
        <v>355900485443.96454</v>
      </c>
      <c r="AX98" s="363">
        <v>429550515155.91382</v>
      </c>
      <c r="AY98" s="363">
        <v>431709289614.09424</v>
      </c>
      <c r="AZ98" s="363">
        <v>477008957175.00897</v>
      </c>
      <c r="BA98" s="363">
        <v>533467011521.75513</v>
      </c>
      <c r="BB98" s="363">
        <v>573628497336.60742</v>
      </c>
      <c r="BC98" s="363">
        <v>639261989848.52612</v>
      </c>
      <c r="BD98" s="363">
        <v>675761495172.03955</v>
      </c>
      <c r="BE98" s="363">
        <v>663496068911.13184</v>
      </c>
      <c r="BF98" s="363">
        <v>679870183467.59802</v>
      </c>
      <c r="BG98" s="363">
        <v>755220843265.12488</v>
      </c>
      <c r="BH98" s="363">
        <v>729217800806.70496</v>
      </c>
    </row>
    <row r="99" spans="1:60" x14ac:dyDescent="0.2">
      <c r="A99" s="2" t="s">
        <v>525</v>
      </c>
      <c r="B99" s="363"/>
      <c r="C99" s="363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3"/>
      <c r="T99" s="363"/>
      <c r="U99" s="363"/>
      <c r="V99" s="363"/>
      <c r="W99" s="363"/>
      <c r="X99" s="363"/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>
        <v>22417450485.585377</v>
      </c>
      <c r="AL99" s="363">
        <v>23710279341.945454</v>
      </c>
      <c r="AM99" s="363">
        <v>23854803103.593807</v>
      </c>
      <c r="AN99" s="363">
        <v>25467053258.529381</v>
      </c>
      <c r="AO99" s="363">
        <v>23400480897.675663</v>
      </c>
      <c r="AP99" s="363">
        <v>21669159307.537121</v>
      </c>
      <c r="AQ99" s="363">
        <v>23179799796.199722</v>
      </c>
      <c r="AR99" s="363">
        <v>26815719603.135284</v>
      </c>
      <c r="AS99" s="363">
        <v>34686547352.721848</v>
      </c>
      <c r="AT99" s="363">
        <v>41594418573.819664</v>
      </c>
      <c r="AU99" s="363">
        <v>45386757883.412895</v>
      </c>
      <c r="AV99" s="363">
        <v>50454899071.24987</v>
      </c>
      <c r="AW99" s="363">
        <v>60182977533.327118</v>
      </c>
      <c r="AX99" s="363">
        <v>70288911412.933304</v>
      </c>
      <c r="AY99" s="363">
        <v>62666161453.498291</v>
      </c>
      <c r="AZ99" s="363">
        <v>59807966533.284828</v>
      </c>
      <c r="BA99" s="363">
        <v>62354235670.57766</v>
      </c>
      <c r="BB99" s="363">
        <v>56494436182.759857</v>
      </c>
      <c r="BC99" s="363">
        <v>58056951042.086624</v>
      </c>
      <c r="BD99" s="363">
        <v>57642879510.107506</v>
      </c>
      <c r="BE99" s="363">
        <v>49530656285.085228</v>
      </c>
      <c r="BF99" s="363">
        <v>51596929180.135178</v>
      </c>
      <c r="BG99" s="363">
        <v>55319620157.613457</v>
      </c>
      <c r="BH99" s="363">
        <v>60971699315.177574</v>
      </c>
    </row>
    <row r="100" spans="1:60" x14ac:dyDescent="0.2">
      <c r="A100" s="2" t="s">
        <v>480</v>
      </c>
      <c r="B100" s="363">
        <v>273187200</v>
      </c>
      <c r="C100" s="363">
        <v>271066000</v>
      </c>
      <c r="D100" s="363">
        <v>281896800</v>
      </c>
      <c r="E100" s="363">
        <v>294883400</v>
      </c>
      <c r="F100" s="363">
        <v>325281199.99999994</v>
      </c>
      <c r="G100" s="363">
        <v>353251800</v>
      </c>
      <c r="H100" s="363">
        <v>368948599.99999994</v>
      </c>
      <c r="I100" s="363">
        <v>369124200.00000006</v>
      </c>
      <c r="J100" s="363">
        <v>367968800.00000006</v>
      </c>
      <c r="K100" s="363">
        <v>391820400</v>
      </c>
      <c r="L100" s="363">
        <v>331200000</v>
      </c>
      <c r="M100" s="363">
        <v>362800000</v>
      </c>
      <c r="N100" s="363">
        <v>372000000</v>
      </c>
      <c r="O100" s="363">
        <v>466800000</v>
      </c>
      <c r="P100" s="363">
        <v>565400000</v>
      </c>
      <c r="Q100" s="363">
        <v>681400000</v>
      </c>
      <c r="R100" s="363">
        <v>879000000</v>
      </c>
      <c r="S100" s="363">
        <v>947000000</v>
      </c>
      <c r="T100" s="363">
        <v>974200000</v>
      </c>
      <c r="U100" s="363">
        <v>1080600000</v>
      </c>
      <c r="V100" s="363">
        <v>1383799999.9999998</v>
      </c>
      <c r="W100" s="363">
        <v>1479400000</v>
      </c>
      <c r="X100" s="363">
        <v>1474200000</v>
      </c>
      <c r="Y100" s="363">
        <v>1623599999.9999998</v>
      </c>
      <c r="Z100" s="363">
        <v>1816200000</v>
      </c>
      <c r="AA100" s="363">
        <v>2009400000</v>
      </c>
      <c r="AB100" s="363">
        <v>2318000000</v>
      </c>
      <c r="AC100" s="363">
        <v>2047200000</v>
      </c>
      <c r="AD100" s="363">
        <v>2613926800</v>
      </c>
      <c r="AE100" s="363">
        <v>2736243799.9999995</v>
      </c>
      <c r="AF100" s="363">
        <v>3096289800.0000005</v>
      </c>
      <c r="AG100" s="363">
        <v>3473540601.8216057</v>
      </c>
      <c r="AH100" s="363">
        <v>2257121668.1935172</v>
      </c>
      <c r="AI100" s="363">
        <v>1878248741.0494905</v>
      </c>
      <c r="AJ100" s="363">
        <v>2167564194.7342005</v>
      </c>
      <c r="AK100" s="363">
        <v>2813313278.8108196</v>
      </c>
      <c r="AL100" s="363">
        <v>2907514522.9250288</v>
      </c>
      <c r="AM100" s="363">
        <v>3338938830.0174346</v>
      </c>
      <c r="AN100" s="363">
        <v>3723909226.8678069</v>
      </c>
      <c r="AO100" s="363">
        <v>4153736347.4422264</v>
      </c>
      <c r="AP100" s="363">
        <v>3953846310.660809</v>
      </c>
      <c r="AQ100" s="363">
        <v>3596443004.5616493</v>
      </c>
      <c r="AR100" s="363">
        <v>3472191962.4228683</v>
      </c>
      <c r="AS100" s="363">
        <v>2960306120.9355674</v>
      </c>
      <c r="AT100" s="363">
        <v>3537720277.4998808</v>
      </c>
      <c r="AU100" s="363">
        <v>4310358095.6289759</v>
      </c>
      <c r="AV100" s="363">
        <v>4756204069.6187572</v>
      </c>
      <c r="AW100" s="363">
        <v>5885325589.9764175</v>
      </c>
      <c r="AX100" s="363">
        <v>6548530572.3529139</v>
      </c>
      <c r="AY100" s="363">
        <v>6584649419.2834768</v>
      </c>
      <c r="AZ100" s="363">
        <v>6622541528.5688763</v>
      </c>
      <c r="BA100" s="363">
        <v>7516834160.2527666</v>
      </c>
      <c r="BB100" s="363">
        <v>7890647021.7565928</v>
      </c>
      <c r="BC100" s="363">
        <v>8485077205.2600212</v>
      </c>
      <c r="BD100" s="363">
        <v>8775444941.9368134</v>
      </c>
      <c r="BE100" s="363">
        <v>8724656126.4984932</v>
      </c>
      <c r="BF100" s="363">
        <v>7970649131.2341614</v>
      </c>
      <c r="BG100" s="363">
        <v>8409497402.4589043</v>
      </c>
      <c r="BH100" s="363">
        <v>9658721168.8684921</v>
      </c>
    </row>
    <row r="101" spans="1:60" x14ac:dyDescent="0.2">
      <c r="A101" s="2" t="s">
        <v>487</v>
      </c>
      <c r="B101" s="363"/>
      <c r="C101" s="363"/>
      <c r="D101" s="363"/>
      <c r="E101" s="363"/>
      <c r="F101" s="363"/>
      <c r="G101" s="363"/>
      <c r="H101" s="363"/>
      <c r="I101" s="363"/>
      <c r="J101" s="363"/>
      <c r="K101" s="363"/>
      <c r="L101" s="363"/>
      <c r="M101" s="363"/>
      <c r="N101" s="363"/>
      <c r="O101" s="363"/>
      <c r="P101" s="363"/>
      <c r="Q101" s="363"/>
      <c r="R101" s="363"/>
      <c r="S101" s="363"/>
      <c r="T101" s="363"/>
      <c r="U101" s="363"/>
      <c r="V101" s="363"/>
      <c r="W101" s="363"/>
      <c r="X101" s="363"/>
      <c r="Y101" s="363"/>
      <c r="Z101" s="363"/>
      <c r="AA101" s="363"/>
      <c r="AB101" s="363"/>
      <c r="AC101" s="363"/>
      <c r="AD101" s="363"/>
      <c r="AE101" s="363"/>
      <c r="AF101" s="363"/>
      <c r="AG101" s="363">
        <v>34753569690.238846</v>
      </c>
      <c r="AH101" s="363">
        <v>38730585920.95285</v>
      </c>
      <c r="AI101" s="363">
        <v>40124916944.945404</v>
      </c>
      <c r="AJ101" s="363">
        <v>43166678731.413208</v>
      </c>
      <c r="AK101" s="363">
        <v>46425677734.143517</v>
      </c>
      <c r="AL101" s="363">
        <v>46658755151.6017</v>
      </c>
      <c r="AM101" s="363">
        <v>47296952928.75605</v>
      </c>
      <c r="AN101" s="363">
        <v>48706787306.257362</v>
      </c>
      <c r="AO101" s="363">
        <v>49073380173.715912</v>
      </c>
      <c r="AP101" s="363">
        <v>47218405892.425812</v>
      </c>
      <c r="AQ101" s="363">
        <v>53749989092.019722</v>
      </c>
      <c r="AR101" s="363">
        <v>67608919144.368355</v>
      </c>
      <c r="AS101" s="363">
        <v>85302003908.041977</v>
      </c>
      <c r="AT101" s="363">
        <v>103960017914.05789</v>
      </c>
      <c r="AU101" s="363">
        <v>112980947728.383</v>
      </c>
      <c r="AV101" s="363">
        <v>115577256523.59904</v>
      </c>
      <c r="AW101" s="363">
        <v>139966001509.5918</v>
      </c>
      <c r="AX101" s="363">
        <v>158136326477.96539</v>
      </c>
      <c r="AY101" s="363">
        <v>130760312876.68335</v>
      </c>
      <c r="AZ101" s="363">
        <v>131135561228.37439</v>
      </c>
      <c r="BA101" s="363">
        <v>141109576981.423</v>
      </c>
      <c r="BB101" s="363">
        <v>128153691809.34734</v>
      </c>
      <c r="BC101" s="363">
        <v>135409048034.15366</v>
      </c>
      <c r="BD101" s="363">
        <v>140558786480.46353</v>
      </c>
      <c r="BE101" s="363">
        <v>124529741437.17613</v>
      </c>
      <c r="BF101" s="363">
        <v>127507473625.63211</v>
      </c>
      <c r="BG101" s="363">
        <v>141510583019.55563</v>
      </c>
      <c r="BH101" s="363">
        <v>157882912778.25391</v>
      </c>
    </row>
    <row r="102" spans="1:60" x14ac:dyDescent="0.2">
      <c r="A102" s="2" t="s">
        <v>1128</v>
      </c>
      <c r="B102" s="363">
        <v>307263227137.19452</v>
      </c>
      <c r="C102" s="363">
        <v>293249829453.60974</v>
      </c>
      <c r="D102" s="363">
        <v>305438070118.81372</v>
      </c>
      <c r="E102" s="363">
        <v>326176096142.20721</v>
      </c>
      <c r="F102" s="363">
        <v>369936251988.02319</v>
      </c>
      <c r="G102" s="363">
        <v>404733800552.00397</v>
      </c>
      <c r="H102" s="363">
        <v>416958724617.8808</v>
      </c>
      <c r="I102" s="363">
        <v>428910368231.63348</v>
      </c>
      <c r="J102" s="363">
        <v>453249341147.25494</v>
      </c>
      <c r="K102" s="363">
        <v>506412840782.36902</v>
      </c>
      <c r="L102" s="363">
        <v>550679478765.11047</v>
      </c>
      <c r="M102" s="363">
        <v>601518877665.24597</v>
      </c>
      <c r="N102" s="363">
        <v>676928643382.79553</v>
      </c>
      <c r="O102" s="363">
        <v>870672940206.4292</v>
      </c>
      <c r="P102" s="363">
        <v>1098260754124.6216</v>
      </c>
      <c r="Q102" s="363">
        <v>1185692690142.2864</v>
      </c>
      <c r="R102" s="363">
        <v>1292014782941.4705</v>
      </c>
      <c r="S102" s="363">
        <v>1464452712757.7744</v>
      </c>
      <c r="T102" s="363">
        <v>1579143359777.7458</v>
      </c>
      <c r="U102" s="363">
        <v>1892235427033.2188</v>
      </c>
      <c r="V102" s="363">
        <v>2231843213227.3774</v>
      </c>
      <c r="W102" s="363">
        <v>2417049048288.0303</v>
      </c>
      <c r="X102" s="363">
        <v>2398379553786.5454</v>
      </c>
      <c r="Y102" s="363">
        <v>2364194157587.1689</v>
      </c>
      <c r="Z102" s="363">
        <v>2418237351114.0225</v>
      </c>
      <c r="AA102" s="363">
        <v>2554044737987.1938</v>
      </c>
      <c r="AB102" s="363">
        <v>2656660636049.2759</v>
      </c>
      <c r="AC102" s="363">
        <v>2715343080641.0728</v>
      </c>
      <c r="AD102" s="363">
        <v>2937074356365.9634</v>
      </c>
      <c r="AE102" s="363">
        <v>3049081435259.0093</v>
      </c>
      <c r="AF102" s="363">
        <v>3490325353912.5518</v>
      </c>
      <c r="AG102" s="363">
        <v>3745323449030.502</v>
      </c>
      <c r="AH102" s="363">
        <v>3726234067380.2026</v>
      </c>
      <c r="AI102" s="363">
        <v>3998976686900.8462</v>
      </c>
      <c r="AJ102" s="363">
        <v>4365986657223.9624</v>
      </c>
      <c r="AK102" s="363">
        <v>4889400199606.8232</v>
      </c>
      <c r="AL102" s="363">
        <v>5343702286255.4893</v>
      </c>
      <c r="AM102" s="363">
        <v>5657112859451.2383</v>
      </c>
      <c r="AN102" s="363">
        <v>5502438232408.4512</v>
      </c>
      <c r="AO102" s="363">
        <v>5341493579753.9111</v>
      </c>
      <c r="AP102" s="363">
        <v>5804811935841.6289</v>
      </c>
      <c r="AQ102" s="363">
        <v>5890245254355.7471</v>
      </c>
      <c r="AR102" s="363">
        <v>5983277676140.0342</v>
      </c>
      <c r="AS102" s="363">
        <v>6736086031307.3203</v>
      </c>
      <c r="AT102" s="363">
        <v>8014957997692.3926</v>
      </c>
      <c r="AU102" s="363">
        <v>9585373246634.6797</v>
      </c>
      <c r="AV102" s="363">
        <v>11368017551598.463</v>
      </c>
      <c r="AW102" s="363">
        <v>14131099202393.094</v>
      </c>
      <c r="AX102" s="363">
        <v>16963159651243.363</v>
      </c>
      <c r="AY102" s="363">
        <v>16461194175663.303</v>
      </c>
      <c r="AZ102" s="363">
        <v>19991425369314.973</v>
      </c>
      <c r="BA102" s="363">
        <v>23618284083275.59</v>
      </c>
      <c r="BB102" s="363">
        <v>25107308328320.684</v>
      </c>
      <c r="BC102" s="363">
        <v>26535661158118.145</v>
      </c>
      <c r="BD102" s="363">
        <v>27404133615574.43</v>
      </c>
      <c r="BE102" s="363">
        <v>25869751404416.379</v>
      </c>
      <c r="BF102" s="363">
        <v>26021680550061.473</v>
      </c>
      <c r="BG102" s="363">
        <v>28650218576031.113</v>
      </c>
      <c r="BH102" s="363">
        <v>30473237070032.152</v>
      </c>
    </row>
    <row r="103" spans="1:60" x14ac:dyDescent="0.2">
      <c r="A103" s="2" t="s">
        <v>1129</v>
      </c>
      <c r="B103" s="363">
        <v>344257546081.33478</v>
      </c>
      <c r="C103" s="363">
        <v>333250751356.37866</v>
      </c>
      <c r="D103" s="363">
        <v>348884023347.21393</v>
      </c>
      <c r="E103" s="363">
        <v>375280102072.83954</v>
      </c>
      <c r="F103" s="363">
        <v>417387014981.69159</v>
      </c>
      <c r="G103" s="363">
        <v>458658599235.94556</v>
      </c>
      <c r="H103" s="363">
        <v>475657589518.53497</v>
      </c>
      <c r="I103" s="363">
        <v>488149693561.1355</v>
      </c>
      <c r="J103" s="363">
        <v>515645865699.12994</v>
      </c>
      <c r="K103" s="363">
        <v>576804119753.16443</v>
      </c>
      <c r="L103" s="363">
        <v>632633034890.62805</v>
      </c>
      <c r="M103" s="363">
        <v>683411788291.04822</v>
      </c>
      <c r="N103" s="363">
        <v>761913888795.54126</v>
      </c>
      <c r="O103" s="363">
        <v>967422010559.03625</v>
      </c>
      <c r="P103" s="363">
        <v>1229843509789.4683</v>
      </c>
      <c r="Q103" s="363">
        <v>1344627465092.8933</v>
      </c>
      <c r="R103" s="363">
        <v>1457239960921.2585</v>
      </c>
      <c r="S103" s="363">
        <v>1643640179070.426</v>
      </c>
      <c r="T103" s="363">
        <v>1783305545193.8162</v>
      </c>
      <c r="U103" s="363">
        <v>2129000478244.1626</v>
      </c>
      <c r="V103" s="363">
        <v>2510878417669.8721</v>
      </c>
      <c r="W103" s="363">
        <v>2836268169730.2637</v>
      </c>
      <c r="X103" s="363">
        <v>2792466264030.3901</v>
      </c>
      <c r="Y103" s="363">
        <v>2690111189094.2583</v>
      </c>
      <c r="Z103" s="363">
        <v>2715070720013.0259</v>
      </c>
      <c r="AA103" s="363">
        <v>2858185170344.1416</v>
      </c>
      <c r="AB103" s="363">
        <v>2954919508910.7612</v>
      </c>
      <c r="AC103" s="363">
        <v>3032395949726.7017</v>
      </c>
      <c r="AD103" s="363">
        <v>3260464564865.5103</v>
      </c>
      <c r="AE103" s="363">
        <v>3367776087853.6328</v>
      </c>
      <c r="AF103" s="363">
        <v>3833149373739.2129</v>
      </c>
      <c r="AG103" s="363">
        <v>4093361114828.3452</v>
      </c>
      <c r="AH103" s="363">
        <v>4061160832198.8286</v>
      </c>
      <c r="AI103" s="363">
        <v>4318429592245.3193</v>
      </c>
      <c r="AJ103" s="363">
        <v>4675982663171.3018</v>
      </c>
      <c r="AK103" s="363">
        <v>5245086911022.9971</v>
      </c>
      <c r="AL103" s="363">
        <v>5734398454379.666</v>
      </c>
      <c r="AM103" s="363">
        <v>6062797690241.1543</v>
      </c>
      <c r="AN103" s="363">
        <v>5912726283297.2852</v>
      </c>
      <c r="AO103" s="363">
        <v>5761171104432.0244</v>
      </c>
      <c r="AP103" s="363">
        <v>6262897951594.5508</v>
      </c>
      <c r="AQ103" s="363">
        <v>6344398220426.1543</v>
      </c>
      <c r="AR103" s="363">
        <v>6472144548477.0371</v>
      </c>
      <c r="AS103" s="363">
        <v>7286018564965.0898</v>
      </c>
      <c r="AT103" s="363">
        <v>8661353663444.2539</v>
      </c>
      <c r="AU103" s="363">
        <v>10337660847222.24</v>
      </c>
      <c r="AV103" s="363">
        <v>12287759182005.533</v>
      </c>
      <c r="AW103" s="363">
        <v>15211213698608.559</v>
      </c>
      <c r="AX103" s="363">
        <v>18260016457796.43</v>
      </c>
      <c r="AY103" s="363">
        <v>17729579561804.418</v>
      </c>
      <c r="AZ103" s="363">
        <v>21461912449022.633</v>
      </c>
      <c r="BA103" s="363">
        <v>25296927720349.188</v>
      </c>
      <c r="BB103" s="363">
        <v>26921226429242.094</v>
      </c>
      <c r="BC103" s="363">
        <v>28525266627312.828</v>
      </c>
      <c r="BD103" s="363">
        <v>29544660424846.988</v>
      </c>
      <c r="BE103" s="363">
        <v>27965424772224.621</v>
      </c>
      <c r="BF103" s="363">
        <v>28076642220192.426</v>
      </c>
      <c r="BG103" s="363">
        <v>30812635226895.063</v>
      </c>
      <c r="BH103" s="363">
        <v>32694494483535.195</v>
      </c>
    </row>
    <row r="104" spans="1:60" x14ac:dyDescent="0.2">
      <c r="A104" s="2" t="s">
        <v>1130</v>
      </c>
      <c r="B104" s="363">
        <v>38086900820.615944</v>
      </c>
      <c r="C104" s="363">
        <v>40205975063.368858</v>
      </c>
      <c r="D104" s="363">
        <v>43341410307.676399</v>
      </c>
      <c r="E104" s="363">
        <v>48745538297.516365</v>
      </c>
      <c r="F104" s="363">
        <v>47795287367.252174</v>
      </c>
      <c r="G104" s="363">
        <v>54104437899.937965</v>
      </c>
      <c r="H104" s="363">
        <v>58642451063.415817</v>
      </c>
      <c r="I104" s="363">
        <v>59269834626.725258</v>
      </c>
      <c r="J104" s="363">
        <v>62442703720.524231</v>
      </c>
      <c r="K104" s="363">
        <v>70401472433.579208</v>
      </c>
      <c r="L104" s="363">
        <v>81635571910.104736</v>
      </c>
      <c r="M104" s="363">
        <v>82018237177.475952</v>
      </c>
      <c r="N104" s="363">
        <v>85575330461.066193</v>
      </c>
      <c r="O104" s="363">
        <v>98294188459.009842</v>
      </c>
      <c r="P104" s="363">
        <v>132934371431.6824</v>
      </c>
      <c r="Q104" s="363">
        <v>159414555573.8255</v>
      </c>
      <c r="R104" s="363">
        <v>166211677045.34973</v>
      </c>
      <c r="S104" s="363">
        <v>180771926792.02335</v>
      </c>
      <c r="T104" s="363">
        <v>205226711548.66992</v>
      </c>
      <c r="U104" s="363">
        <v>238504214316.40765</v>
      </c>
      <c r="V104" s="363">
        <v>281099749743.34351</v>
      </c>
      <c r="W104" s="363">
        <v>415905940362.84906</v>
      </c>
      <c r="X104" s="363">
        <v>392155770838.89185</v>
      </c>
      <c r="Y104" s="363">
        <v>327908298750.66486</v>
      </c>
      <c r="Z104" s="363">
        <v>301144844425.28528</v>
      </c>
      <c r="AA104" s="363">
        <v>309323690932.40271</v>
      </c>
      <c r="AB104" s="363">
        <v>304760169763.32635</v>
      </c>
      <c r="AC104" s="363">
        <v>322868079780.45483</v>
      </c>
      <c r="AD104" s="363">
        <v>330201789220.60529</v>
      </c>
      <c r="AE104" s="363">
        <v>323070409668.22168</v>
      </c>
      <c r="AF104" s="363">
        <v>344351949626.06927</v>
      </c>
      <c r="AG104" s="363">
        <v>349247220196.68701</v>
      </c>
      <c r="AH104" s="363">
        <v>336005285808.77954</v>
      </c>
      <c r="AI104" s="363">
        <v>320226449300.08075</v>
      </c>
      <c r="AJ104" s="363">
        <v>310164819535.04059</v>
      </c>
      <c r="AK104" s="363">
        <v>356026797064.86652</v>
      </c>
      <c r="AL104" s="363">
        <v>391164573423.3963</v>
      </c>
      <c r="AM104" s="363">
        <v>405789705084.68066</v>
      </c>
      <c r="AN104" s="363">
        <v>411164348952.82422</v>
      </c>
      <c r="AO104" s="363">
        <v>421583430846.40363</v>
      </c>
      <c r="AP104" s="363">
        <v>460256194772.46637</v>
      </c>
      <c r="AQ104" s="363">
        <v>456107626507.79138</v>
      </c>
      <c r="AR104" s="363">
        <v>491486343246.50037</v>
      </c>
      <c r="AS104" s="363">
        <v>552874919539.13989</v>
      </c>
      <c r="AT104" s="363">
        <v>649777172675.19641</v>
      </c>
      <c r="AU104" s="363">
        <v>755929767370.74854</v>
      </c>
      <c r="AV104" s="363">
        <v>924594440369.40137</v>
      </c>
      <c r="AW104" s="363">
        <v>1084923753418.308</v>
      </c>
      <c r="AX104" s="363">
        <v>1302645412426.813</v>
      </c>
      <c r="AY104" s="363">
        <v>1274450843345.8118</v>
      </c>
      <c r="AZ104" s="363">
        <v>1474689986027.7163</v>
      </c>
      <c r="BA104" s="363">
        <v>1680956677919.438</v>
      </c>
      <c r="BB104" s="363">
        <v>1817756139157.6758</v>
      </c>
      <c r="BC104" s="363">
        <v>1997057527209.2495</v>
      </c>
      <c r="BD104" s="363">
        <v>2151981167257.0474</v>
      </c>
      <c r="BE104" s="363">
        <v>2108489644766.9363</v>
      </c>
      <c r="BF104" s="363">
        <v>2066134761929.1772</v>
      </c>
      <c r="BG104" s="363">
        <v>2171473180607.7161</v>
      </c>
      <c r="BH104" s="363">
        <v>2229559648296.8789</v>
      </c>
    </row>
    <row r="105" spans="1:60" x14ac:dyDescent="0.2">
      <c r="A105" s="2" t="s">
        <v>1131</v>
      </c>
      <c r="B105" s="363">
        <v>12276346523.647221</v>
      </c>
      <c r="C105" s="363">
        <v>13116425056.467508</v>
      </c>
      <c r="D105" s="363">
        <v>14016894562.700638</v>
      </c>
      <c r="E105" s="363">
        <v>14825026741.583914</v>
      </c>
      <c r="F105" s="363">
        <v>16205156533.662201</v>
      </c>
      <c r="G105" s="363">
        <v>17630292014.77177</v>
      </c>
      <c r="H105" s="363">
        <v>19127748634.558823</v>
      </c>
      <c r="I105" s="363">
        <v>19260006454.489563</v>
      </c>
      <c r="J105" s="363">
        <v>20467426305.956997</v>
      </c>
      <c r="K105" s="363">
        <v>23346392311.354427</v>
      </c>
      <c r="L105" s="363">
        <v>32099046139.382664</v>
      </c>
      <c r="M105" s="363">
        <v>29727368744.15786</v>
      </c>
      <c r="N105" s="363">
        <v>33268313196.804234</v>
      </c>
      <c r="O105" s="363">
        <v>35464839050.958778</v>
      </c>
      <c r="P105" s="363">
        <v>51435151096.094017</v>
      </c>
      <c r="Q105" s="363">
        <v>59204100872.381645</v>
      </c>
      <c r="R105" s="363">
        <v>71834819283.374588</v>
      </c>
      <c r="S105" s="363">
        <v>75285530908.13678</v>
      </c>
      <c r="T105" s="363">
        <v>81613035178.832672</v>
      </c>
      <c r="U105" s="363">
        <v>100418618112.67726</v>
      </c>
      <c r="V105" s="363">
        <v>129045178980.4968</v>
      </c>
      <c r="W105" s="363">
        <v>249346444903.95465</v>
      </c>
      <c r="X105" s="363">
        <v>228165899089.04147</v>
      </c>
      <c r="Y105" s="363">
        <v>173993281613.99438</v>
      </c>
      <c r="Z105" s="363">
        <v>149068540235.26825</v>
      </c>
      <c r="AA105" s="363">
        <v>148837527666.75897</v>
      </c>
      <c r="AB105" s="363">
        <v>134233976865.83485</v>
      </c>
      <c r="AC105" s="363">
        <v>137968545560.62216</v>
      </c>
      <c r="AD105" s="363">
        <v>142904259730.76089</v>
      </c>
      <c r="AE105" s="363">
        <v>138139767416.13937</v>
      </c>
      <c r="AF105" s="363">
        <v>149358224377.43866</v>
      </c>
      <c r="AG105" s="363">
        <v>151403738595.17175</v>
      </c>
      <c r="AH105" s="363">
        <v>149657282421.77454</v>
      </c>
      <c r="AI105" s="363">
        <v>133152326569.42331</v>
      </c>
      <c r="AJ105" s="363">
        <v>137031694577.31277</v>
      </c>
      <c r="AK105" s="363">
        <v>158227141285.32681</v>
      </c>
      <c r="AL105" s="363">
        <v>174905097306.54126</v>
      </c>
      <c r="AM105" s="363">
        <v>179226444683.07114</v>
      </c>
      <c r="AN105" s="363">
        <v>175946957342.97977</v>
      </c>
      <c r="AO105" s="363">
        <v>183402333849.61139</v>
      </c>
      <c r="AP105" s="363">
        <v>200554559126.69034</v>
      </c>
      <c r="AQ105" s="363">
        <v>201330057728.06262</v>
      </c>
      <c r="AR105" s="363">
        <v>222642338140.88876</v>
      </c>
      <c r="AS105" s="363">
        <v>250053307886.16983</v>
      </c>
      <c r="AT105" s="363">
        <v>306064550857.36407</v>
      </c>
      <c r="AU105" s="363">
        <v>367264312069.83319</v>
      </c>
      <c r="AV105" s="363">
        <v>473935836465.3302</v>
      </c>
      <c r="AW105" s="363">
        <v>547458218815.53357</v>
      </c>
      <c r="AX105" s="363">
        <v>651561526724.28333</v>
      </c>
      <c r="AY105" s="363">
        <v>608660008356.48254</v>
      </c>
      <c r="AZ105" s="363">
        <v>717963085057.52551</v>
      </c>
      <c r="BA105" s="363">
        <v>831777884869.50134</v>
      </c>
      <c r="BB105" s="363">
        <v>915790410292.78284</v>
      </c>
      <c r="BC105" s="363">
        <v>994368235291.83301</v>
      </c>
      <c r="BD105" s="363">
        <v>1079006729324.4999</v>
      </c>
      <c r="BE105" s="363">
        <v>1024969577827.5754</v>
      </c>
      <c r="BF105" s="363">
        <v>949705911350.12341</v>
      </c>
      <c r="BG105" s="363">
        <v>942371419322.28967</v>
      </c>
      <c r="BH105" s="363">
        <v>993777987034.1228</v>
      </c>
    </row>
    <row r="106" spans="1:60" x14ac:dyDescent="0.2">
      <c r="A106" s="2" t="s">
        <v>400</v>
      </c>
      <c r="B106" s="363"/>
      <c r="C106" s="363"/>
      <c r="D106" s="363"/>
      <c r="E106" s="363"/>
      <c r="F106" s="363"/>
      <c r="G106" s="363"/>
      <c r="H106" s="363"/>
      <c r="I106" s="363">
        <v>5667756644.8309898</v>
      </c>
      <c r="J106" s="363">
        <v>7076465295.3332701</v>
      </c>
      <c r="K106" s="363">
        <v>8337423312.8834352</v>
      </c>
      <c r="L106" s="363">
        <v>9150684931.5068512</v>
      </c>
      <c r="M106" s="363">
        <v>9333536359.7980709</v>
      </c>
      <c r="N106" s="363">
        <v>10997590361.445784</v>
      </c>
      <c r="O106" s="363">
        <v>16273253012.048193</v>
      </c>
      <c r="P106" s="363">
        <v>25802409638.554211</v>
      </c>
      <c r="Q106" s="363">
        <v>30463855421.686749</v>
      </c>
      <c r="R106" s="363">
        <v>37269156626.50602</v>
      </c>
      <c r="S106" s="363">
        <v>45808915662.650604</v>
      </c>
      <c r="T106" s="363">
        <v>51455719099.924355</v>
      </c>
      <c r="U106" s="363">
        <v>51400186379.303314</v>
      </c>
      <c r="V106" s="363">
        <v>72482337370.349335</v>
      </c>
      <c r="W106" s="363">
        <v>85518233450.774033</v>
      </c>
      <c r="X106" s="363">
        <v>90158449307.238724</v>
      </c>
      <c r="Y106" s="363">
        <v>81052283404.60791</v>
      </c>
      <c r="Z106" s="363">
        <v>84853699994.050812</v>
      </c>
      <c r="AA106" s="363">
        <v>85289491750.322495</v>
      </c>
      <c r="AB106" s="363">
        <v>79954072569.853302</v>
      </c>
      <c r="AC106" s="363">
        <v>75929617576.877594</v>
      </c>
      <c r="AD106" s="363">
        <v>84300174477.201782</v>
      </c>
      <c r="AE106" s="363">
        <v>94451427898.34053</v>
      </c>
      <c r="AF106" s="363">
        <v>106140727357.0345</v>
      </c>
      <c r="AG106" s="363">
        <v>116621996217.13342</v>
      </c>
      <c r="AH106" s="363">
        <v>128026966579.96375</v>
      </c>
      <c r="AI106" s="363">
        <v>158006700301.5332</v>
      </c>
      <c r="AJ106" s="363">
        <v>176892143931.50528</v>
      </c>
      <c r="AK106" s="363">
        <v>202132028723.11533</v>
      </c>
      <c r="AL106" s="363">
        <v>227369679374.9733</v>
      </c>
      <c r="AM106" s="363">
        <v>215748998609.63501</v>
      </c>
      <c r="AN106" s="363">
        <v>95445547872.715027</v>
      </c>
      <c r="AO106" s="363">
        <v>140001351215.46185</v>
      </c>
      <c r="AP106" s="363">
        <v>165021012077.80963</v>
      </c>
      <c r="AQ106" s="363">
        <v>160446947784.90857</v>
      </c>
      <c r="AR106" s="363">
        <v>195660611165.18344</v>
      </c>
      <c r="AS106" s="363">
        <v>234772463823.80835</v>
      </c>
      <c r="AT106" s="363">
        <v>256836875295.4519</v>
      </c>
      <c r="AU106" s="363">
        <v>285868618224.01727</v>
      </c>
      <c r="AV106" s="363">
        <v>364570514304.84979</v>
      </c>
      <c r="AW106" s="363">
        <v>432216737774.8606</v>
      </c>
      <c r="AX106" s="363">
        <v>510228634992.25824</v>
      </c>
      <c r="AY106" s="363">
        <v>539580085612.40143</v>
      </c>
      <c r="AZ106" s="363">
        <v>755094160363.07104</v>
      </c>
      <c r="BA106" s="363">
        <v>892969107923.09436</v>
      </c>
      <c r="BB106" s="363">
        <v>917869910105.74915</v>
      </c>
      <c r="BC106" s="363">
        <v>912524136718.01819</v>
      </c>
      <c r="BD106" s="363">
        <v>890814755233.22546</v>
      </c>
      <c r="BE106" s="363">
        <v>860854235065.07886</v>
      </c>
      <c r="BF106" s="363">
        <v>931877364177.7417</v>
      </c>
      <c r="BG106" s="363">
        <v>1015423455783.2753</v>
      </c>
      <c r="BH106" s="363">
        <v>1042173300625.5529</v>
      </c>
    </row>
    <row r="107" spans="1:60" x14ac:dyDescent="0.2">
      <c r="A107" s="2" t="s">
        <v>1132</v>
      </c>
      <c r="B107" s="363">
        <v>26691433970.807816</v>
      </c>
      <c r="C107" s="363">
        <v>27988574822.573959</v>
      </c>
      <c r="D107" s="363">
        <v>30317707088.585327</v>
      </c>
      <c r="E107" s="363">
        <v>35222202657.348724</v>
      </c>
      <c r="F107" s="363">
        <v>32538408666.610504</v>
      </c>
      <c r="G107" s="363">
        <v>37687924563.595718</v>
      </c>
      <c r="H107" s="363">
        <v>40826608817.708229</v>
      </c>
      <c r="I107" s="363">
        <v>41349868098.999191</v>
      </c>
      <c r="J107" s="363">
        <v>43354748224.861664</v>
      </c>
      <c r="K107" s="363">
        <v>48560877656.631203</v>
      </c>
      <c r="L107" s="363">
        <v>50357157419.941467</v>
      </c>
      <c r="M107" s="363">
        <v>53572270565.970207</v>
      </c>
      <c r="N107" s="363">
        <v>53239383021.676704</v>
      </c>
      <c r="O107" s="363">
        <v>64394096813.24865</v>
      </c>
      <c r="P107" s="363">
        <v>82991508183.363754</v>
      </c>
      <c r="Q107" s="363">
        <v>102472971804.53426</v>
      </c>
      <c r="R107" s="363">
        <v>94811073609.523682</v>
      </c>
      <c r="S107" s="363">
        <v>106499923876.67815</v>
      </c>
      <c r="T107" s="363">
        <v>125513385165.03842</v>
      </c>
      <c r="U107" s="363">
        <v>139211223383.93991</v>
      </c>
      <c r="V107" s="363">
        <v>151319427523.36325</v>
      </c>
      <c r="W107" s="363">
        <v>154362178805.24084</v>
      </c>
      <c r="X107" s="363">
        <v>153623590877.11813</v>
      </c>
      <c r="Y107" s="363">
        <v>147971456870.38828</v>
      </c>
      <c r="Z107" s="363">
        <v>148357707362.08005</v>
      </c>
      <c r="AA107" s="363">
        <v>157285760660.49536</v>
      </c>
      <c r="AB107" s="363">
        <v>169168204252.09622</v>
      </c>
      <c r="AC107" s="363">
        <v>184001120507.01154</v>
      </c>
      <c r="AD107" s="363">
        <v>186149180167.78778</v>
      </c>
      <c r="AE107" s="363">
        <v>183957902821.37064</v>
      </c>
      <c r="AF107" s="363">
        <v>193766503345.776</v>
      </c>
      <c r="AG107" s="363">
        <v>196608728778.8378</v>
      </c>
      <c r="AH107" s="363">
        <v>184745605235.06659</v>
      </c>
      <c r="AI107" s="363">
        <v>186500256662.78137</v>
      </c>
      <c r="AJ107" s="363">
        <v>171898701645.6647</v>
      </c>
      <c r="AK107" s="363">
        <v>196304143541.59631</v>
      </c>
      <c r="AL107" s="363">
        <v>214514073735.04871</v>
      </c>
      <c r="AM107" s="363">
        <v>224966278287.96225</v>
      </c>
      <c r="AN107" s="363">
        <v>234143859011.21841</v>
      </c>
      <c r="AO107" s="363">
        <v>236791669554.73199</v>
      </c>
      <c r="AP107" s="363">
        <v>258153123930.59546</v>
      </c>
      <c r="AQ107" s="363">
        <v>253121791317.17224</v>
      </c>
      <c r="AR107" s="363">
        <v>266794379187.49817</v>
      </c>
      <c r="AS107" s="363">
        <v>300528000976.36914</v>
      </c>
      <c r="AT107" s="363">
        <v>340648917855.64069</v>
      </c>
      <c r="AU107" s="363">
        <v>384762928145.89655</v>
      </c>
      <c r="AV107" s="363">
        <v>445138341916.58289</v>
      </c>
      <c r="AW107" s="363">
        <v>531249664365.98749</v>
      </c>
      <c r="AX107" s="363">
        <v>644299133672.83118</v>
      </c>
      <c r="AY107" s="363">
        <v>661750765863.28479</v>
      </c>
      <c r="AZ107" s="363">
        <v>750818807154.15637</v>
      </c>
      <c r="BA107" s="363">
        <v>841236256943.10791</v>
      </c>
      <c r="BB107" s="363">
        <v>891844247755.29932</v>
      </c>
      <c r="BC107" s="363">
        <v>992673232680.672</v>
      </c>
      <c r="BD107" s="363">
        <v>1061530466365.7316</v>
      </c>
      <c r="BE107" s="363">
        <v>1075104792178.7606</v>
      </c>
      <c r="BF107" s="363">
        <v>1113657536045.0513</v>
      </c>
      <c r="BG107" s="363">
        <v>1231772155391.5583</v>
      </c>
      <c r="BH107" s="363">
        <v>1235900068469.4172</v>
      </c>
    </row>
    <row r="108" spans="1:60" x14ac:dyDescent="0.2">
      <c r="A108" s="2" t="s">
        <v>1133</v>
      </c>
      <c r="B108" s="363"/>
      <c r="C108" s="363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3"/>
      <c r="T108" s="363"/>
      <c r="U108" s="363"/>
      <c r="V108" s="363"/>
      <c r="W108" s="363"/>
      <c r="X108" s="363"/>
      <c r="Y108" s="363"/>
      <c r="Z108" s="363"/>
      <c r="AA108" s="363"/>
      <c r="AB108" s="363"/>
      <c r="AC108" s="363"/>
      <c r="AD108" s="363"/>
      <c r="AE108" s="363"/>
      <c r="AF108" s="363"/>
      <c r="AG108" s="363"/>
      <c r="AH108" s="363"/>
      <c r="AI108" s="363"/>
      <c r="AJ108" s="363"/>
      <c r="AK108" s="363">
        <v>914727080.64326799</v>
      </c>
      <c r="AL108" s="363">
        <v>1023086918.627684</v>
      </c>
      <c r="AM108" s="363">
        <v>1180919719.4076383</v>
      </c>
      <c r="AN108" s="363">
        <v>1382548249.7830307</v>
      </c>
      <c r="AO108" s="363">
        <v>1567465656.8505015</v>
      </c>
      <c r="AP108" s="363">
        <v>1563667799.6157825</v>
      </c>
      <c r="AQ108" s="363">
        <v>1659131243.7383714</v>
      </c>
      <c r="AR108" s="363">
        <v>1947332921.7471831</v>
      </c>
      <c r="AS108" s="363">
        <v>2328658227.8481011</v>
      </c>
      <c r="AT108" s="363">
        <v>2822358473.1698322</v>
      </c>
      <c r="AU108" s="363">
        <v>3032399999.9999995</v>
      </c>
      <c r="AV108" s="363">
        <v>3422651333.9466419</v>
      </c>
      <c r="AW108" s="363">
        <v>4466100440.1760702</v>
      </c>
      <c r="AX108" s="363">
        <v>5928601102.9411764</v>
      </c>
      <c r="AY108" s="363">
        <v>5487083657.8906374</v>
      </c>
      <c r="AZ108" s="363">
        <v>5920177688.5043268</v>
      </c>
      <c r="BA108" s="363">
        <v>6566098381.6696043</v>
      </c>
      <c r="BB108" s="363">
        <v>6433357030.0157986</v>
      </c>
      <c r="BC108" s="363">
        <v>6754330154.7600431</v>
      </c>
      <c r="BD108" s="363">
        <v>7428280401.5139046</v>
      </c>
      <c r="BE108" s="363">
        <v>6792417112.2994652</v>
      </c>
      <c r="BF108" s="363">
        <v>6592627599.2438564</v>
      </c>
      <c r="BG108" s="363">
        <v>6770532818.5328169</v>
      </c>
      <c r="BH108" s="363"/>
    </row>
    <row r="109" spans="1:60" s="34" customFormat="1" x14ac:dyDescent="0.2">
      <c r="A109" s="34" t="s">
        <v>398</v>
      </c>
      <c r="B109" s="364">
        <v>37029883875.457275</v>
      </c>
      <c r="C109" s="364">
        <v>39232435784.094589</v>
      </c>
      <c r="D109" s="364">
        <v>42161481858.701363</v>
      </c>
      <c r="E109" s="364">
        <v>48421923458.741257</v>
      </c>
      <c r="F109" s="364">
        <v>56480289940.826149</v>
      </c>
      <c r="G109" s="364">
        <v>59554854574.794205</v>
      </c>
      <c r="H109" s="364">
        <v>45865462033.909996</v>
      </c>
      <c r="I109" s="364">
        <v>50134942203.446663</v>
      </c>
      <c r="J109" s="364">
        <v>53085455870.82267</v>
      </c>
      <c r="K109" s="364">
        <v>58447995016.849342</v>
      </c>
      <c r="L109" s="364">
        <v>62422483054.517334</v>
      </c>
      <c r="M109" s="364">
        <v>67350988020.904106</v>
      </c>
      <c r="N109" s="364">
        <v>71463193830.406448</v>
      </c>
      <c r="O109" s="364">
        <v>85515269585.522064</v>
      </c>
      <c r="P109" s="364">
        <v>99525899115.77562</v>
      </c>
      <c r="Q109" s="364">
        <v>98472796457.113968</v>
      </c>
      <c r="R109" s="364">
        <v>102717164465.89397</v>
      </c>
      <c r="S109" s="364">
        <v>121487322474.29842</v>
      </c>
      <c r="T109" s="364">
        <v>137300295308.0378</v>
      </c>
      <c r="U109" s="364">
        <v>152991653792.86441</v>
      </c>
      <c r="V109" s="364">
        <v>186325345089.75394</v>
      </c>
      <c r="W109" s="364">
        <v>193490610032.09958</v>
      </c>
      <c r="X109" s="364">
        <v>200715145360.91833</v>
      </c>
      <c r="Y109" s="364">
        <v>218262273410.09882</v>
      </c>
      <c r="Z109" s="364">
        <v>212158234164.06015</v>
      </c>
      <c r="AA109" s="364">
        <v>232511877842.0408</v>
      </c>
      <c r="AB109" s="364">
        <v>248985994044.19974</v>
      </c>
      <c r="AC109" s="364">
        <v>279033584092.15869</v>
      </c>
      <c r="AD109" s="364">
        <v>296588994812.05939</v>
      </c>
      <c r="AE109" s="364">
        <v>296042354986.12561</v>
      </c>
      <c r="AF109" s="364">
        <v>320979026419.63342</v>
      </c>
      <c r="AG109" s="364">
        <v>270105341879.22638</v>
      </c>
      <c r="AH109" s="364">
        <v>288208430383.96442</v>
      </c>
      <c r="AI109" s="364">
        <v>279296022987.91937</v>
      </c>
      <c r="AJ109" s="364">
        <v>327275583539.55859</v>
      </c>
      <c r="AK109" s="364">
        <v>360281952716.79675</v>
      </c>
      <c r="AL109" s="364">
        <v>392897054348.07104</v>
      </c>
      <c r="AM109" s="364">
        <v>415867753863.87433</v>
      </c>
      <c r="AN109" s="364">
        <v>421351477504.74298</v>
      </c>
      <c r="AO109" s="364">
        <v>458820417337.80707</v>
      </c>
      <c r="AP109" s="364">
        <v>468394937262.36993</v>
      </c>
      <c r="AQ109" s="364">
        <v>485441014538.63824</v>
      </c>
      <c r="AR109" s="364">
        <v>514937948870.08032</v>
      </c>
      <c r="AS109" s="364">
        <v>607699285433.87183</v>
      </c>
      <c r="AT109" s="364">
        <v>709148514804.65955</v>
      </c>
      <c r="AU109" s="364">
        <v>820381595512.90161</v>
      </c>
      <c r="AV109" s="364">
        <v>940259888792.14136</v>
      </c>
      <c r="AW109" s="364">
        <v>1216735441524.8618</v>
      </c>
      <c r="AX109" s="364">
        <v>1198895582137.5146</v>
      </c>
      <c r="AY109" s="364">
        <v>1341886602798.6855</v>
      </c>
      <c r="AZ109" s="364">
        <v>1675615335600.5637</v>
      </c>
      <c r="BA109" s="364">
        <v>1823050405350.4167</v>
      </c>
      <c r="BB109" s="364">
        <v>1827637859135.6963</v>
      </c>
      <c r="BC109" s="364">
        <v>1856722121394.5347</v>
      </c>
      <c r="BD109" s="364">
        <v>2039127446298.5498</v>
      </c>
      <c r="BE109" s="364">
        <v>2103587813812.7495</v>
      </c>
      <c r="BF109" s="364">
        <v>2290432075123.7476</v>
      </c>
      <c r="BG109" s="364">
        <v>2652242857923.9131</v>
      </c>
      <c r="BH109" s="364">
        <v>2718732231257.5708</v>
      </c>
    </row>
    <row r="110" spans="1:60" x14ac:dyDescent="0.2">
      <c r="A110" s="2" t="s">
        <v>1134</v>
      </c>
      <c r="B110" s="363"/>
      <c r="C110" s="363"/>
      <c r="D110" s="363"/>
      <c r="E110" s="363"/>
      <c r="F110" s="363"/>
      <c r="G110" s="363"/>
      <c r="H110" s="363"/>
      <c r="I110" s="363"/>
      <c r="J110" s="363"/>
      <c r="K110" s="363"/>
      <c r="L110" s="363"/>
      <c r="M110" s="363"/>
      <c r="N110" s="363"/>
      <c r="O110" s="363"/>
      <c r="P110" s="363"/>
      <c r="Q110" s="363"/>
      <c r="R110" s="363"/>
      <c r="S110" s="363"/>
      <c r="T110" s="363"/>
      <c r="U110" s="363"/>
      <c r="V110" s="363"/>
      <c r="W110" s="363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3"/>
      <c r="AJ110" s="363"/>
      <c r="AK110" s="363"/>
      <c r="AL110" s="363"/>
      <c r="AM110" s="363"/>
      <c r="AN110" s="363"/>
      <c r="AO110" s="363"/>
      <c r="AP110" s="363"/>
      <c r="AQ110" s="363"/>
      <c r="AR110" s="363"/>
      <c r="AS110" s="363"/>
      <c r="AT110" s="363"/>
      <c r="AU110" s="363"/>
      <c r="AV110" s="363"/>
      <c r="AW110" s="363"/>
      <c r="AX110" s="363"/>
      <c r="AY110" s="363"/>
      <c r="AZ110" s="363"/>
      <c r="BA110" s="363"/>
      <c r="BB110" s="363"/>
      <c r="BC110" s="363"/>
      <c r="BD110" s="363"/>
      <c r="BE110" s="363"/>
      <c r="BF110" s="363"/>
      <c r="BG110" s="363"/>
      <c r="BH110" s="363"/>
    </row>
    <row r="111" spans="1:60" x14ac:dyDescent="0.2">
      <c r="A111" s="2" t="s">
        <v>521</v>
      </c>
      <c r="B111" s="363">
        <v>1939329775.4373901</v>
      </c>
      <c r="C111" s="363">
        <v>2088012282.3566668</v>
      </c>
      <c r="D111" s="363">
        <v>2260349684.086246</v>
      </c>
      <c r="E111" s="363">
        <v>2430843768.4455333</v>
      </c>
      <c r="F111" s="363">
        <v>2766608945.874023</v>
      </c>
      <c r="G111" s="363">
        <v>2945704142.9976544</v>
      </c>
      <c r="H111" s="363">
        <v>3104034393.2316236</v>
      </c>
      <c r="I111" s="363">
        <v>3343636773.3675852</v>
      </c>
      <c r="J111" s="363">
        <v>3278584478.3302269</v>
      </c>
      <c r="K111" s="363">
        <v>3787077343.7278252</v>
      </c>
      <c r="L111" s="363">
        <v>4401259497.2594967</v>
      </c>
      <c r="M111" s="363">
        <v>5104355308.5473356</v>
      </c>
      <c r="N111" s="363">
        <v>6325627458.6939421</v>
      </c>
      <c r="O111" s="363">
        <v>7490132355.7785072</v>
      </c>
      <c r="P111" s="363">
        <v>7906317068.679801</v>
      </c>
      <c r="Q111" s="363">
        <v>9495165853.6585369</v>
      </c>
      <c r="R111" s="363">
        <v>9465078120.5774136</v>
      </c>
      <c r="S111" s="363">
        <v>11261810825.662867</v>
      </c>
      <c r="T111" s="363">
        <v>14665538054.968287</v>
      </c>
      <c r="U111" s="363">
        <v>18341273372.018055</v>
      </c>
      <c r="V111" s="363">
        <v>21773901116.685547</v>
      </c>
      <c r="W111" s="363">
        <v>20694944099.37888</v>
      </c>
      <c r="X111" s="363">
        <v>21500471383.858707</v>
      </c>
      <c r="Y111" s="363">
        <v>20790917196.828815</v>
      </c>
      <c r="Z111" s="363">
        <v>20130728188.492401</v>
      </c>
      <c r="AA111" s="363">
        <v>21295485799.950027</v>
      </c>
      <c r="AB111" s="363">
        <v>28748959622.721493</v>
      </c>
      <c r="AC111" s="363">
        <v>33961141385.767788</v>
      </c>
      <c r="AD111" s="363">
        <v>37818133293.341331</v>
      </c>
      <c r="AE111" s="363">
        <v>39285383971.425385</v>
      </c>
      <c r="AF111" s="363">
        <v>49364679953.106682</v>
      </c>
      <c r="AG111" s="363">
        <v>49847127139.054375</v>
      </c>
      <c r="AH111" s="363">
        <v>55985505024.788963</v>
      </c>
      <c r="AI111" s="363">
        <v>52480251773.462029</v>
      </c>
      <c r="AJ111" s="363">
        <v>57166035571.260307</v>
      </c>
      <c r="AK111" s="363">
        <v>69222624368.686859</v>
      </c>
      <c r="AL111" s="363">
        <v>75880630166.330643</v>
      </c>
      <c r="AM111" s="363">
        <v>82826141595.033432</v>
      </c>
      <c r="AN111" s="363">
        <v>90082051923.292587</v>
      </c>
      <c r="AO111" s="363">
        <v>98692079266.993393</v>
      </c>
      <c r="AP111" s="363">
        <v>99852958356.366318</v>
      </c>
      <c r="AQ111" s="363">
        <v>109135253959.73155</v>
      </c>
      <c r="AR111" s="363">
        <v>127949875023.52719</v>
      </c>
      <c r="AS111" s="363">
        <v>164284690067.72009</v>
      </c>
      <c r="AT111" s="363">
        <v>193870692699.27985</v>
      </c>
      <c r="AU111" s="363">
        <v>211649034697.17697</v>
      </c>
      <c r="AV111" s="363">
        <v>232083467569.94104</v>
      </c>
      <c r="AW111" s="363">
        <v>269917943471.11963</v>
      </c>
      <c r="AX111" s="363">
        <v>275038896001.17181</v>
      </c>
      <c r="AY111" s="363">
        <v>236316405946.09613</v>
      </c>
      <c r="AZ111" s="363">
        <v>222148757313.00583</v>
      </c>
      <c r="BA111" s="363">
        <v>237472361872.55975</v>
      </c>
      <c r="BB111" s="363">
        <v>224999484104.85327</v>
      </c>
      <c r="BC111" s="363">
        <v>238543538776.6842</v>
      </c>
      <c r="BD111" s="363">
        <v>258471885130.30435</v>
      </c>
      <c r="BE111" s="363">
        <v>291499812103.64478</v>
      </c>
      <c r="BF111" s="363">
        <v>300523297712.96039</v>
      </c>
      <c r="BG111" s="363">
        <v>334834010485.55951</v>
      </c>
      <c r="BH111" s="363">
        <v>382487490532.4787</v>
      </c>
    </row>
    <row r="112" spans="1:60" x14ac:dyDescent="0.2">
      <c r="A112" s="2" t="s">
        <v>1135</v>
      </c>
      <c r="B112" s="363">
        <v>4199134390.12602</v>
      </c>
      <c r="C112" s="363">
        <v>4426949094.7523823</v>
      </c>
      <c r="D112" s="363">
        <v>4693566416.4385881</v>
      </c>
      <c r="E112" s="363">
        <v>4928628018.3898878</v>
      </c>
      <c r="F112" s="363">
        <v>5379845647.318284</v>
      </c>
      <c r="G112" s="363">
        <v>6197319929.6908112</v>
      </c>
      <c r="H112" s="363">
        <v>6789938673.2110624</v>
      </c>
      <c r="I112" s="363">
        <v>7555383689.9579401</v>
      </c>
      <c r="J112" s="363">
        <v>8623172959.9774265</v>
      </c>
      <c r="K112" s="363">
        <v>9743089606.1115379</v>
      </c>
      <c r="L112" s="363">
        <v>10976245154.446852</v>
      </c>
      <c r="M112" s="363">
        <v>13731801564.685017</v>
      </c>
      <c r="N112" s="363">
        <v>17153463263.662706</v>
      </c>
      <c r="O112" s="363">
        <v>27081698249.160301</v>
      </c>
      <c r="P112" s="363">
        <v>46209092072.592232</v>
      </c>
      <c r="Q112" s="363">
        <v>51776222349.689148</v>
      </c>
      <c r="R112" s="363">
        <v>68055295080.17424</v>
      </c>
      <c r="S112" s="363">
        <v>80600122701.464752</v>
      </c>
      <c r="T112" s="363">
        <v>77994316621.62825</v>
      </c>
      <c r="U112" s="363">
        <v>90391877324.98645</v>
      </c>
      <c r="V112" s="363">
        <v>94362275579.83429</v>
      </c>
      <c r="W112" s="363">
        <v>100499312748.72404</v>
      </c>
      <c r="X112" s="363">
        <v>125948756439.66751</v>
      </c>
      <c r="Y112" s="363">
        <v>156365156618.80588</v>
      </c>
      <c r="Z112" s="363">
        <v>162276728618.7439</v>
      </c>
      <c r="AA112" s="363">
        <v>180183629598.6926</v>
      </c>
      <c r="AB112" s="363">
        <v>209094561833.81711</v>
      </c>
      <c r="AC112" s="363">
        <v>134009995922.57193</v>
      </c>
      <c r="AD112" s="363">
        <v>123057861333.92256</v>
      </c>
      <c r="AE112" s="363">
        <v>120496362916.24469</v>
      </c>
      <c r="AF112" s="363">
        <v>124813263926.24571</v>
      </c>
      <c r="AG112" s="363"/>
      <c r="AH112" s="363"/>
      <c r="AI112" s="363">
        <v>63743623232.012009</v>
      </c>
      <c r="AJ112" s="363">
        <v>71841461172.544983</v>
      </c>
      <c r="AK112" s="363">
        <v>96419225743.624817</v>
      </c>
      <c r="AL112" s="363">
        <v>120403931885.44078</v>
      </c>
      <c r="AM112" s="363">
        <v>113919163421.11891</v>
      </c>
      <c r="AN112" s="363">
        <v>110276913362.53899</v>
      </c>
      <c r="AO112" s="363">
        <v>113848450088.35091</v>
      </c>
      <c r="AP112" s="363">
        <v>109591707802.23347</v>
      </c>
      <c r="AQ112" s="363">
        <v>126878750295.9615</v>
      </c>
      <c r="AR112" s="363">
        <v>128626917503.71953</v>
      </c>
      <c r="AS112" s="363">
        <v>153544751395.43008</v>
      </c>
      <c r="AT112" s="363">
        <v>190043433964.84137</v>
      </c>
      <c r="AU112" s="363">
        <v>226452138291.54214</v>
      </c>
      <c r="AV112" s="363">
        <v>266298911661.14447</v>
      </c>
      <c r="AW112" s="363">
        <v>349881601458.56036</v>
      </c>
      <c r="AX112" s="363">
        <v>406070949553.87506</v>
      </c>
      <c r="AY112" s="363">
        <v>414059094949.0625</v>
      </c>
      <c r="AZ112" s="363">
        <v>487069570463.76825</v>
      </c>
      <c r="BA112" s="363">
        <v>583500357530.41418</v>
      </c>
      <c r="BB112" s="363">
        <v>598853401276.1012</v>
      </c>
      <c r="BC112" s="363">
        <v>467414852231.29913</v>
      </c>
      <c r="BD112" s="363">
        <v>434474616831.9137</v>
      </c>
      <c r="BE112" s="363">
        <v>385874474398.59027</v>
      </c>
      <c r="BF112" s="363">
        <v>418976679728.56732</v>
      </c>
      <c r="BG112" s="363">
        <v>454012768723.58887</v>
      </c>
      <c r="BH112" s="363"/>
    </row>
    <row r="113" spans="1:60" x14ac:dyDescent="0.2">
      <c r="A113" s="2" t="s">
        <v>432</v>
      </c>
      <c r="B113" s="363">
        <v>1684121534.5841503</v>
      </c>
      <c r="C113" s="363">
        <v>1831700364.0436854</v>
      </c>
      <c r="D113" s="363">
        <v>1954634836.1803417</v>
      </c>
      <c r="E113" s="363">
        <v>1978437692.523103</v>
      </c>
      <c r="F113" s="363">
        <v>2340521142.5371046</v>
      </c>
      <c r="G113" s="363"/>
      <c r="H113" s="363"/>
      <c r="I113" s="363"/>
      <c r="J113" s="363">
        <v>2896947633.7160463</v>
      </c>
      <c r="K113" s="363">
        <v>3008120974.516942</v>
      </c>
      <c r="L113" s="363">
        <v>3281713805.6566792</v>
      </c>
      <c r="M113" s="363">
        <v>3865346534.6534657</v>
      </c>
      <c r="N113" s="363">
        <v>4113848002.4031243</v>
      </c>
      <c r="O113" s="363">
        <v>5134367778.1446018</v>
      </c>
      <c r="P113" s="363">
        <v>11516762614.290552</v>
      </c>
      <c r="Q113" s="363">
        <v>13458516762.61429</v>
      </c>
      <c r="R113" s="363">
        <v>17754825601.083645</v>
      </c>
      <c r="S113" s="363">
        <v>19838130714.527599</v>
      </c>
      <c r="T113" s="363">
        <v>23762275651.879444</v>
      </c>
      <c r="U113" s="363">
        <v>37816457839.485268</v>
      </c>
      <c r="V113" s="363">
        <v>53405689129.698608</v>
      </c>
      <c r="W113" s="363">
        <v>38424991534.033188</v>
      </c>
      <c r="X113" s="363">
        <v>42595309882.74707</v>
      </c>
      <c r="Y113" s="363">
        <v>40595046638.790604</v>
      </c>
      <c r="Z113" s="363">
        <v>46802508845.287872</v>
      </c>
      <c r="AA113" s="363">
        <v>48284979092.955933</v>
      </c>
      <c r="AB113" s="363">
        <v>47127693792.216148</v>
      </c>
      <c r="AC113" s="363">
        <v>56609842393.052429</v>
      </c>
      <c r="AD113" s="363">
        <v>62503055644.901894</v>
      </c>
      <c r="AE113" s="363">
        <v>65641363782.566742</v>
      </c>
      <c r="AF113" s="363">
        <v>179885815374.71857</v>
      </c>
      <c r="AG113" s="363"/>
      <c r="AH113" s="363"/>
      <c r="AI113" s="363"/>
      <c r="AJ113" s="363"/>
      <c r="AK113" s="363"/>
      <c r="AL113" s="363"/>
      <c r="AM113" s="363"/>
      <c r="AN113" s="363"/>
      <c r="AO113" s="363"/>
      <c r="AP113" s="363"/>
      <c r="AQ113" s="363"/>
      <c r="AR113" s="363"/>
      <c r="AS113" s="363"/>
      <c r="AT113" s="363">
        <v>36627901762.063011</v>
      </c>
      <c r="AU113" s="363">
        <v>49954890353.260872</v>
      </c>
      <c r="AV113" s="363">
        <v>65140293687.539467</v>
      </c>
      <c r="AW113" s="363">
        <v>88840050497.095734</v>
      </c>
      <c r="AX113" s="363">
        <v>131613661510.47458</v>
      </c>
      <c r="AY113" s="363">
        <v>111660855042.73505</v>
      </c>
      <c r="AZ113" s="363">
        <v>138516722649.57266</v>
      </c>
      <c r="BA113" s="363">
        <v>185749664444.44446</v>
      </c>
      <c r="BB113" s="363">
        <v>218000986222.63867</v>
      </c>
      <c r="BC113" s="363">
        <v>234637674957.11835</v>
      </c>
      <c r="BD113" s="363">
        <v>234648370497.42709</v>
      </c>
      <c r="BE113" s="363">
        <v>177498577312.9234</v>
      </c>
      <c r="BF113" s="363">
        <v>174878976033.94077</v>
      </c>
      <c r="BG113" s="363">
        <v>195473049875.10828</v>
      </c>
      <c r="BH113" s="363">
        <v>224228010477.88916</v>
      </c>
    </row>
    <row r="114" spans="1:60" x14ac:dyDescent="0.2">
      <c r="A114" s="2" t="s">
        <v>576</v>
      </c>
      <c r="B114" s="363">
        <v>248434096.96872595</v>
      </c>
      <c r="C114" s="363">
        <v>253885656.32925302</v>
      </c>
      <c r="D114" s="363">
        <v>284916516.15953743</v>
      </c>
      <c r="E114" s="363">
        <v>340061650.11989796</v>
      </c>
      <c r="F114" s="363">
        <v>434267936.91458338</v>
      </c>
      <c r="G114" s="363">
        <v>523694949.37068927</v>
      </c>
      <c r="H114" s="363">
        <v>628893310.39992595</v>
      </c>
      <c r="I114" s="363">
        <v>621225962.15470791</v>
      </c>
      <c r="J114" s="363">
        <v>474399471.62235904</v>
      </c>
      <c r="K114" s="363">
        <v>414709311.35295987</v>
      </c>
      <c r="L114" s="363">
        <v>527496590.90909094</v>
      </c>
      <c r="M114" s="363">
        <v>671258750</v>
      </c>
      <c r="N114" s="363">
        <v>840914457.28529346</v>
      </c>
      <c r="O114" s="363">
        <v>1156175524.2427604</v>
      </c>
      <c r="P114" s="363">
        <v>1517467733.8669333</v>
      </c>
      <c r="Q114" s="363">
        <v>1408989850.3578401</v>
      </c>
      <c r="R114" s="363">
        <v>1671997859.1425591</v>
      </c>
      <c r="S114" s="363">
        <v>2211828983.758234</v>
      </c>
      <c r="T114" s="363">
        <v>2515601748.3678212</v>
      </c>
      <c r="U114" s="363">
        <v>2857724220.0794101</v>
      </c>
      <c r="V114" s="363">
        <v>3386501917.6254792</v>
      </c>
      <c r="W114" s="363">
        <v>3498247432.2416325</v>
      </c>
      <c r="X114" s="363">
        <v>3211446625.9158807</v>
      </c>
      <c r="Y114" s="363">
        <v>2770107922.6174183</v>
      </c>
      <c r="Z114" s="363">
        <v>2868747034.8996806</v>
      </c>
      <c r="AA114" s="363">
        <v>2988537806.2383604</v>
      </c>
      <c r="AB114" s="363">
        <v>3995619693.3646684</v>
      </c>
      <c r="AC114" s="363">
        <v>5528616189.8999929</v>
      </c>
      <c r="AD114" s="363">
        <v>6115814934.6724319</v>
      </c>
      <c r="AE114" s="363">
        <v>5681096096.1961222</v>
      </c>
      <c r="AF114" s="363">
        <v>6478459746.9622774</v>
      </c>
      <c r="AG114" s="363">
        <v>6920116563.2421017</v>
      </c>
      <c r="AH114" s="363">
        <v>7091625419.0133438</v>
      </c>
      <c r="AI114" s="363">
        <v>6227928905.7322731</v>
      </c>
      <c r="AJ114" s="363">
        <v>6399064571.2880516</v>
      </c>
      <c r="AK114" s="363">
        <v>7134341218.4252386</v>
      </c>
      <c r="AL114" s="363">
        <v>7438183246.6165409</v>
      </c>
      <c r="AM114" s="363">
        <v>7580988916.0459938</v>
      </c>
      <c r="AN114" s="363">
        <v>8494094642.9099913</v>
      </c>
      <c r="AO114" s="363">
        <v>8971609106.4805145</v>
      </c>
      <c r="AP114" s="363">
        <v>9003639475.4248505</v>
      </c>
      <c r="AQ114" s="363">
        <v>8205357164.4122734</v>
      </c>
      <c r="AR114" s="363">
        <v>9294651863.3191395</v>
      </c>
      <c r="AS114" s="363">
        <v>11414054860.576984</v>
      </c>
      <c r="AT114" s="363">
        <v>13834751482.012831</v>
      </c>
      <c r="AU114" s="363">
        <v>16812529923.771509</v>
      </c>
      <c r="AV114" s="363">
        <v>17216417442.291248</v>
      </c>
      <c r="AW114" s="363">
        <v>21514962936.53891</v>
      </c>
      <c r="AX114" s="363">
        <v>17905251832.050564</v>
      </c>
      <c r="AY114" s="363">
        <v>13164652894.246447</v>
      </c>
      <c r="AZ114" s="363">
        <v>13683689802.277109</v>
      </c>
      <c r="BA114" s="363">
        <v>15158548597.387634</v>
      </c>
      <c r="BB114" s="363">
        <v>14724078264.240019</v>
      </c>
      <c r="BC114" s="363">
        <v>16033517529.250608</v>
      </c>
      <c r="BD114" s="363">
        <v>17758089312.485584</v>
      </c>
      <c r="BE114" s="363">
        <v>17344165907.212887</v>
      </c>
      <c r="BF114" s="363">
        <v>20716024757.405701</v>
      </c>
      <c r="BG114" s="363">
        <v>24489493459.00737</v>
      </c>
      <c r="BH114" s="363">
        <v>25878475760.113136</v>
      </c>
    </row>
    <row r="115" spans="1:60" x14ac:dyDescent="0.2">
      <c r="A115" s="2" t="s">
        <v>494</v>
      </c>
      <c r="B115" s="363">
        <v>2598500000</v>
      </c>
      <c r="C115" s="363">
        <v>3138500000</v>
      </c>
      <c r="D115" s="363">
        <v>2510000000</v>
      </c>
      <c r="E115" s="363">
        <v>2992333333.3333335</v>
      </c>
      <c r="F115" s="363">
        <v>3405333333.3333335</v>
      </c>
      <c r="G115" s="363">
        <v>3663333333.3333335</v>
      </c>
      <c r="H115" s="363">
        <v>3980000000.0000005</v>
      </c>
      <c r="I115" s="363">
        <v>4030000000.0000005</v>
      </c>
      <c r="J115" s="363">
        <v>4619000000</v>
      </c>
      <c r="K115" s="363">
        <v>5329333333.333334</v>
      </c>
      <c r="L115" s="363">
        <v>7048667154.0057669</v>
      </c>
      <c r="M115" s="363">
        <v>6711750464.0449743</v>
      </c>
      <c r="N115" s="363">
        <v>8775250606.7136993</v>
      </c>
      <c r="O115" s="363">
        <v>11326250783.087774</v>
      </c>
      <c r="P115" s="363">
        <v>16341001129.803524</v>
      </c>
      <c r="Q115" s="363">
        <v>15360167728.656168</v>
      </c>
      <c r="R115" s="363">
        <v>15183126049.748999</v>
      </c>
      <c r="S115" s="363">
        <v>17372801201.1413</v>
      </c>
      <c r="T115" s="363">
        <v>16843177635.111826</v>
      </c>
      <c r="U115" s="363">
        <v>21514081487.46608</v>
      </c>
      <c r="V115" s="363">
        <v>24164511474.636272</v>
      </c>
      <c r="W115" s="363">
        <v>25579229838.702541</v>
      </c>
      <c r="X115" s="363">
        <v>27837512212.728809</v>
      </c>
      <c r="Y115" s="363">
        <v>31092231687.058186</v>
      </c>
      <c r="Z115" s="363">
        <v>29160460747.371998</v>
      </c>
      <c r="AA115" s="363">
        <v>27504908679.171429</v>
      </c>
      <c r="AB115" s="363">
        <v>34097561975.70594</v>
      </c>
      <c r="AC115" s="363">
        <v>40963279139.705757</v>
      </c>
      <c r="AD115" s="363">
        <v>50099381786.427299</v>
      </c>
      <c r="AE115" s="363">
        <v>49901966662.454391</v>
      </c>
      <c r="AF115" s="363">
        <v>59011278705.52475</v>
      </c>
      <c r="AG115" s="363">
        <v>67558017658.489319</v>
      </c>
      <c r="AH115" s="363">
        <v>75607012221.836044</v>
      </c>
      <c r="AI115" s="363">
        <v>75985906529.177063</v>
      </c>
      <c r="AJ115" s="363">
        <v>86342662573.560486</v>
      </c>
      <c r="AK115" s="363">
        <v>100384808654.06967</v>
      </c>
      <c r="AL115" s="363">
        <v>109995847228.74957</v>
      </c>
      <c r="AM115" s="363">
        <v>114692617005.85609</v>
      </c>
      <c r="AN115" s="363">
        <v>115932846846.13562</v>
      </c>
      <c r="AO115" s="363">
        <v>117111535207.8653</v>
      </c>
      <c r="AP115" s="363">
        <v>132343042748.87793</v>
      </c>
      <c r="AQ115" s="363">
        <v>130756336685.92624</v>
      </c>
      <c r="AR115" s="363">
        <v>121123828591.32932</v>
      </c>
      <c r="AS115" s="363">
        <v>126965980061.92223</v>
      </c>
      <c r="AT115" s="363">
        <v>135477431994.64525</v>
      </c>
      <c r="AU115" s="363">
        <v>142528909909.30765</v>
      </c>
      <c r="AV115" s="363">
        <v>154034316643.47592</v>
      </c>
      <c r="AW115" s="363">
        <v>178959188651.68811</v>
      </c>
      <c r="AX115" s="363">
        <v>216105164966.55518</v>
      </c>
      <c r="AY115" s="363">
        <v>207468170892.35306</v>
      </c>
      <c r="AZ115" s="363">
        <v>233995676194.67902</v>
      </c>
      <c r="BA115" s="363">
        <v>261468634231.1998</v>
      </c>
      <c r="BB115" s="363">
        <v>257180147032.14212</v>
      </c>
      <c r="BC115" s="363">
        <v>292636164000.63727</v>
      </c>
      <c r="BD115" s="363">
        <v>309558454718.86639</v>
      </c>
      <c r="BE115" s="363">
        <v>299813121212.64124</v>
      </c>
      <c r="BF115" s="363">
        <v>318950599017.50586</v>
      </c>
      <c r="BG115" s="363">
        <v>353253406954.96985</v>
      </c>
      <c r="BH115" s="363">
        <v>370587977153.58319</v>
      </c>
    </row>
    <row r="116" spans="1:60" x14ac:dyDescent="0.2">
      <c r="A116" s="2" t="s">
        <v>419</v>
      </c>
      <c r="B116" s="363">
        <v>40385288344.191147</v>
      </c>
      <c r="C116" s="363">
        <v>44842760293.192383</v>
      </c>
      <c r="D116" s="363">
        <v>50383891898.991119</v>
      </c>
      <c r="E116" s="363">
        <v>57710743059.834145</v>
      </c>
      <c r="F116" s="363">
        <v>63175417019.009407</v>
      </c>
      <c r="G116" s="363">
        <v>67978153850.519081</v>
      </c>
      <c r="H116" s="363">
        <v>73654870011.275742</v>
      </c>
      <c r="I116" s="363">
        <v>81133120065.420242</v>
      </c>
      <c r="J116" s="363">
        <v>87942231678.350525</v>
      </c>
      <c r="K116" s="363">
        <v>97085082807.375092</v>
      </c>
      <c r="L116" s="363">
        <v>113395315675.34077</v>
      </c>
      <c r="M116" s="363">
        <v>124672367041.1985</v>
      </c>
      <c r="N116" s="363">
        <v>145260039508.63214</v>
      </c>
      <c r="O116" s="363">
        <v>175492057123.87912</v>
      </c>
      <c r="P116" s="363">
        <v>199564490324.50134</v>
      </c>
      <c r="Q116" s="363">
        <v>227695850533.80783</v>
      </c>
      <c r="R116" s="363">
        <v>224717279134.6825</v>
      </c>
      <c r="S116" s="363">
        <v>257596312925.17007</v>
      </c>
      <c r="T116" s="363">
        <v>315058323522.70135</v>
      </c>
      <c r="U116" s="363">
        <v>393677160801.67792</v>
      </c>
      <c r="V116" s="363">
        <v>477256776396.11121</v>
      </c>
      <c r="W116" s="363">
        <v>430702851303.01483</v>
      </c>
      <c r="X116" s="363">
        <v>427272645239.79956</v>
      </c>
      <c r="Y116" s="363">
        <v>443042373916.3692</v>
      </c>
      <c r="Z116" s="363">
        <v>437887688781.13293</v>
      </c>
      <c r="AA116" s="363">
        <v>452217491937.93732</v>
      </c>
      <c r="AB116" s="363">
        <v>640386352123.65234</v>
      </c>
      <c r="AC116" s="363">
        <v>805713128772.03467</v>
      </c>
      <c r="AD116" s="363">
        <v>891608957601.90417</v>
      </c>
      <c r="AE116" s="363">
        <v>928661332486.59326</v>
      </c>
      <c r="AF116" s="363">
        <v>1181222652714.9321</v>
      </c>
      <c r="AG116" s="363">
        <v>1246220155454.9709</v>
      </c>
      <c r="AH116" s="363">
        <v>1320161645718.7747</v>
      </c>
      <c r="AI116" s="363">
        <v>1064958075919.7737</v>
      </c>
      <c r="AJ116" s="363">
        <v>1099216688640.7301</v>
      </c>
      <c r="AK116" s="363">
        <v>1174662070605.0159</v>
      </c>
      <c r="AL116" s="363">
        <v>1312426527795.2063</v>
      </c>
      <c r="AM116" s="363">
        <v>1241879604365.6206</v>
      </c>
      <c r="AN116" s="363">
        <v>1270052525928.4041</v>
      </c>
      <c r="AO116" s="363">
        <v>1252023758789.6868</v>
      </c>
      <c r="AP116" s="363">
        <v>1143829832319.8821</v>
      </c>
      <c r="AQ116" s="363">
        <v>1167012796420.5818</v>
      </c>
      <c r="AR116" s="363">
        <v>1270712309429.7007</v>
      </c>
      <c r="AS116" s="363">
        <v>1574145823927.7651</v>
      </c>
      <c r="AT116" s="363">
        <v>1803226967966.228</v>
      </c>
      <c r="AU116" s="363">
        <v>1857524312896.4058</v>
      </c>
      <c r="AV116" s="363">
        <v>1947919708944.9253</v>
      </c>
      <c r="AW116" s="363">
        <v>2210292636189.4331</v>
      </c>
      <c r="AX116" s="363">
        <v>2398856598798.8867</v>
      </c>
      <c r="AY116" s="363">
        <v>2191241872742.4285</v>
      </c>
      <c r="AZ116" s="363">
        <v>2134017843247.1558</v>
      </c>
      <c r="BA116" s="363">
        <v>2291991045770.2939</v>
      </c>
      <c r="BB116" s="363">
        <v>2087077032435.1492</v>
      </c>
      <c r="BC116" s="363">
        <v>2141315327318.207</v>
      </c>
      <c r="BD116" s="363">
        <v>2159133919743.7651</v>
      </c>
      <c r="BE116" s="363">
        <v>1835899237320.0383</v>
      </c>
      <c r="BF116" s="363">
        <v>1875579883543.0935</v>
      </c>
      <c r="BG116" s="363">
        <v>1956960611690.5908</v>
      </c>
      <c r="BH116" s="363">
        <v>2083864259622.6484</v>
      </c>
    </row>
    <row r="117" spans="1:60" x14ac:dyDescent="0.2">
      <c r="A117" s="2" t="s">
        <v>536</v>
      </c>
      <c r="B117" s="363">
        <v>699050678.98642027</v>
      </c>
      <c r="C117" s="363">
        <v>748028839.42321146</v>
      </c>
      <c r="D117" s="363">
        <v>777712445.75108492</v>
      </c>
      <c r="E117" s="363">
        <v>826690466.19067609</v>
      </c>
      <c r="F117" s="363">
        <v>897931401.37197232</v>
      </c>
      <c r="G117" s="363">
        <v>972140557.18885612</v>
      </c>
      <c r="H117" s="363">
        <v>1096738065.2386951</v>
      </c>
      <c r="I117" s="363">
        <v>1148025407.3460371</v>
      </c>
      <c r="J117" s="363">
        <v>1083883355.3342135</v>
      </c>
      <c r="K117" s="363">
        <v>1191287651.5060601</v>
      </c>
      <c r="L117" s="363">
        <v>1404776071.0428414</v>
      </c>
      <c r="M117" s="363">
        <v>1539865513.9289145</v>
      </c>
      <c r="N117" s="363">
        <v>1875048859.9348536</v>
      </c>
      <c r="O117" s="363">
        <v>1905917553.1914895</v>
      </c>
      <c r="P117" s="363">
        <v>2375096249.0375094</v>
      </c>
      <c r="Q117" s="363">
        <v>2860411285.8871412</v>
      </c>
      <c r="R117" s="363">
        <v>2966010229.8977008</v>
      </c>
      <c r="S117" s="363">
        <v>3249697393.0260696</v>
      </c>
      <c r="T117" s="363">
        <v>2644449232.2932143</v>
      </c>
      <c r="U117" s="363">
        <v>2425033998.1867633</v>
      </c>
      <c r="V117" s="363">
        <v>2679409453.2390251</v>
      </c>
      <c r="W117" s="363">
        <v>2979061412.3722906</v>
      </c>
      <c r="X117" s="363">
        <v>3293533288.4248343</v>
      </c>
      <c r="Y117" s="363">
        <v>3619294120.6914401</v>
      </c>
      <c r="Z117" s="363">
        <v>2373566957.4921374</v>
      </c>
      <c r="AA117" s="363">
        <v>2100223149.7139566</v>
      </c>
      <c r="AB117" s="363">
        <v>2754566176.2021246</v>
      </c>
      <c r="AC117" s="363">
        <v>3286987551.7159677</v>
      </c>
      <c r="AD117" s="363">
        <v>3828310734.9779544</v>
      </c>
      <c r="AE117" s="363">
        <v>4404970058.8378649</v>
      </c>
      <c r="AF117" s="363">
        <v>4592224067.3719378</v>
      </c>
      <c r="AG117" s="363">
        <v>4071219198.0360065</v>
      </c>
      <c r="AH117" s="363">
        <v>3530892749.0213137</v>
      </c>
      <c r="AI117" s="363">
        <v>5405097570.6889687</v>
      </c>
      <c r="AJ117" s="363">
        <v>5419134875.3379393</v>
      </c>
      <c r="AK117" s="363">
        <v>6538840169.7312593</v>
      </c>
      <c r="AL117" s="363">
        <v>7368000000</v>
      </c>
      <c r="AM117" s="363">
        <v>8375077442.9738102</v>
      </c>
      <c r="AN117" s="363">
        <v>8763219645.2933159</v>
      </c>
      <c r="AO117" s="363">
        <v>8851581632.6530609</v>
      </c>
      <c r="AP117" s="363">
        <v>8985352831.9405766</v>
      </c>
      <c r="AQ117" s="363">
        <v>9178016493.0555553</v>
      </c>
      <c r="AR117" s="363">
        <v>9694169756.9015255</v>
      </c>
      <c r="AS117" s="363">
        <v>9399447609.1834965</v>
      </c>
      <c r="AT117" s="363">
        <v>10150978154.548418</v>
      </c>
      <c r="AU117" s="363">
        <v>11204416000</v>
      </c>
      <c r="AV117" s="363">
        <v>11901911987.860394</v>
      </c>
      <c r="AW117" s="363">
        <v>12827809965.237541</v>
      </c>
      <c r="AX117" s="363">
        <v>13680482786.997669</v>
      </c>
      <c r="AY117" s="363">
        <v>12067478477.571362</v>
      </c>
      <c r="AZ117" s="363">
        <v>13220556882.704617</v>
      </c>
      <c r="BA117" s="363">
        <v>14444655299.877172</v>
      </c>
      <c r="BB117" s="363">
        <v>14807086889.209892</v>
      </c>
      <c r="BC117" s="363">
        <v>14262589157.741344</v>
      </c>
      <c r="BD117" s="363">
        <v>13897804560.348675</v>
      </c>
      <c r="BE117" s="363">
        <v>14187696311.355579</v>
      </c>
      <c r="BF117" s="363">
        <v>14075894320.316559</v>
      </c>
      <c r="BG117" s="363">
        <v>14806340821.087099</v>
      </c>
      <c r="BH117" s="363">
        <v>15713908816.146317</v>
      </c>
    </row>
    <row r="118" spans="1:60" x14ac:dyDescent="0.2">
      <c r="A118" s="2" t="s">
        <v>497</v>
      </c>
      <c r="B118" s="363"/>
      <c r="C118" s="363"/>
      <c r="D118" s="363"/>
      <c r="E118" s="363"/>
      <c r="F118" s="363"/>
      <c r="G118" s="363">
        <v>599831979.83758056</v>
      </c>
      <c r="H118" s="363">
        <v>658078969.47633719</v>
      </c>
      <c r="I118" s="363">
        <v>631755810.69728363</v>
      </c>
      <c r="J118" s="363">
        <v>561187342.48109782</v>
      </c>
      <c r="K118" s="363">
        <v>698963875.66507983</v>
      </c>
      <c r="L118" s="363">
        <v>639596751.61019325</v>
      </c>
      <c r="M118" s="363">
        <v>678241388.966676</v>
      </c>
      <c r="N118" s="363">
        <v>788574628.95547485</v>
      </c>
      <c r="O118" s="363">
        <v>943700547.77845407</v>
      </c>
      <c r="P118" s="363">
        <v>1197454206.7680845</v>
      </c>
      <c r="Q118" s="363">
        <v>1363039399.6247654</v>
      </c>
      <c r="R118" s="363">
        <v>1708734939.7590356</v>
      </c>
      <c r="S118" s="363">
        <v>2096568478.5909507</v>
      </c>
      <c r="T118" s="363">
        <v>2602748691.0994768</v>
      </c>
      <c r="U118" s="363">
        <v>3271728271.7282715</v>
      </c>
      <c r="V118" s="363">
        <v>3910036925.1426654</v>
      </c>
      <c r="W118" s="363">
        <v>4384685230.0242138</v>
      </c>
      <c r="X118" s="363">
        <v>4680567375.8865261</v>
      </c>
      <c r="Y118" s="363">
        <v>4920407601.2117872</v>
      </c>
      <c r="Z118" s="363">
        <v>4966710013.0039015</v>
      </c>
      <c r="AA118" s="363">
        <v>4993829194.1206293</v>
      </c>
      <c r="AB118" s="363">
        <v>6401380000</v>
      </c>
      <c r="AC118" s="363">
        <v>6755599113.7370749</v>
      </c>
      <c r="AD118" s="363">
        <v>6277197435.2123957</v>
      </c>
      <c r="AE118" s="363">
        <v>4220945005.2210236</v>
      </c>
      <c r="AF118" s="363">
        <v>4160003917.4325752</v>
      </c>
      <c r="AG118" s="363">
        <v>4344250257.0127764</v>
      </c>
      <c r="AH118" s="363">
        <v>5390688437.7758169</v>
      </c>
      <c r="AI118" s="363">
        <v>5685784384.4710636</v>
      </c>
      <c r="AJ118" s="363">
        <v>6326420495.2053833</v>
      </c>
      <c r="AK118" s="363">
        <v>6821989155.2511435</v>
      </c>
      <c r="AL118" s="363">
        <v>7024203102.9619188</v>
      </c>
      <c r="AM118" s="363">
        <v>7347574047.9548674</v>
      </c>
      <c r="AN118" s="363">
        <v>8023356840.6205931</v>
      </c>
      <c r="AO118" s="363">
        <v>8263921015.5148096</v>
      </c>
      <c r="AP118" s="363">
        <v>8579280677.0098734</v>
      </c>
      <c r="AQ118" s="363">
        <v>9101452750.3526096</v>
      </c>
      <c r="AR118" s="363">
        <v>9716868829.3370953</v>
      </c>
      <c r="AS118" s="363">
        <v>10338730606.488012</v>
      </c>
      <c r="AT118" s="363">
        <v>11571424541.607897</v>
      </c>
      <c r="AU118" s="363">
        <v>12765218617.771513</v>
      </c>
      <c r="AV118" s="363">
        <v>15268053596.614952</v>
      </c>
      <c r="AW118" s="363">
        <v>17350521861.777153</v>
      </c>
      <c r="AX118" s="363">
        <v>22279907002.958996</v>
      </c>
      <c r="AY118" s="363">
        <v>24154000000</v>
      </c>
      <c r="AZ118" s="363">
        <v>26795901408.450706</v>
      </c>
      <c r="BA118" s="363">
        <v>29244647887.323952</v>
      </c>
      <c r="BB118" s="363">
        <v>31371056338.028172</v>
      </c>
      <c r="BC118" s="363">
        <v>34064873239.436623</v>
      </c>
      <c r="BD118" s="363">
        <v>36329267605.633804</v>
      </c>
      <c r="BE118" s="363">
        <v>38043450704.225349</v>
      </c>
      <c r="BF118" s="363">
        <v>39196676056.338028</v>
      </c>
      <c r="BG118" s="363">
        <v>40708943661.971832</v>
      </c>
      <c r="BH118" s="363">
        <v>42231295774.647888</v>
      </c>
    </row>
    <row r="119" spans="1:60" s="34" customFormat="1" x14ac:dyDescent="0.2">
      <c r="A119" s="34" t="s">
        <v>407</v>
      </c>
      <c r="B119" s="364">
        <v>44307342950.400002</v>
      </c>
      <c r="C119" s="364">
        <v>53508617739.377777</v>
      </c>
      <c r="D119" s="364">
        <v>60723018683.73333</v>
      </c>
      <c r="E119" s="364">
        <v>69498131797.333328</v>
      </c>
      <c r="F119" s="364">
        <v>81749006381.511108</v>
      </c>
      <c r="G119" s="364">
        <v>90950278257.777771</v>
      </c>
      <c r="H119" s="364">
        <v>105628070343.11111</v>
      </c>
      <c r="I119" s="364">
        <v>123781880217.60001</v>
      </c>
      <c r="J119" s="364">
        <v>146601072685.51111</v>
      </c>
      <c r="K119" s="364">
        <v>172204199480.88889</v>
      </c>
      <c r="L119" s="364">
        <v>212609187920.83334</v>
      </c>
      <c r="M119" s="364">
        <v>240151807459.95538</v>
      </c>
      <c r="N119" s="364">
        <v>318031297492.68152</v>
      </c>
      <c r="O119" s="364">
        <v>432082670451.08661</v>
      </c>
      <c r="P119" s="364">
        <v>479625998614.77496</v>
      </c>
      <c r="Q119" s="364">
        <v>521541905671.90326</v>
      </c>
      <c r="R119" s="364">
        <v>586161859001.02002</v>
      </c>
      <c r="S119" s="364">
        <v>721411786537.18677</v>
      </c>
      <c r="T119" s="364">
        <v>1013612173519.792</v>
      </c>
      <c r="U119" s="364">
        <v>1055012119528.1556</v>
      </c>
      <c r="V119" s="364">
        <v>1105385973763.8748</v>
      </c>
      <c r="W119" s="364">
        <v>1218988935129.8066</v>
      </c>
      <c r="X119" s="364">
        <v>1134518001884.5601</v>
      </c>
      <c r="Y119" s="364">
        <v>1243323592058.8333</v>
      </c>
      <c r="Z119" s="364">
        <v>1318381627003.7576</v>
      </c>
      <c r="AA119" s="364">
        <v>1398892744820.6936</v>
      </c>
      <c r="AB119" s="364">
        <v>2078953333673.5505</v>
      </c>
      <c r="AC119" s="364">
        <v>2532808573157.0308</v>
      </c>
      <c r="AD119" s="364">
        <v>3071683013178.9121</v>
      </c>
      <c r="AE119" s="364">
        <v>3054914166263.1807</v>
      </c>
      <c r="AF119" s="364">
        <v>3132817652848.0415</v>
      </c>
      <c r="AG119" s="364">
        <v>3584420077100.8418</v>
      </c>
      <c r="AH119" s="364">
        <v>3908809463463.8569</v>
      </c>
      <c r="AI119" s="364">
        <v>4454143876947.2061</v>
      </c>
      <c r="AJ119" s="364">
        <v>4907039384469.6777</v>
      </c>
      <c r="AK119" s="364">
        <v>5449116304981.0967</v>
      </c>
      <c r="AL119" s="364">
        <v>4833712542207.0967</v>
      </c>
      <c r="AM119" s="364">
        <v>4414732843544.4316</v>
      </c>
      <c r="AN119" s="364">
        <v>4032509760872.936</v>
      </c>
      <c r="AO119" s="364">
        <v>4562078822335.4531</v>
      </c>
      <c r="AP119" s="364">
        <v>4887519660744.8584</v>
      </c>
      <c r="AQ119" s="364">
        <v>4303544259842.7207</v>
      </c>
      <c r="AR119" s="364">
        <v>4115116279069.7671</v>
      </c>
      <c r="AS119" s="364">
        <v>4445658071221.8643</v>
      </c>
      <c r="AT119" s="364">
        <v>4815148854362.1123</v>
      </c>
      <c r="AU119" s="364">
        <v>4755410630912.1367</v>
      </c>
      <c r="AV119" s="364">
        <v>4530377224970.3994</v>
      </c>
      <c r="AW119" s="364">
        <v>4515264514430.5684</v>
      </c>
      <c r="AX119" s="364">
        <v>5037908465114.4795</v>
      </c>
      <c r="AY119" s="364">
        <v>5231382674593.7002</v>
      </c>
      <c r="AZ119" s="364">
        <v>5700098114744.4102</v>
      </c>
      <c r="BA119" s="364">
        <v>6157459594823.7168</v>
      </c>
      <c r="BB119" s="364">
        <v>6203213121334.1221</v>
      </c>
      <c r="BC119" s="364">
        <v>5155717056270.8271</v>
      </c>
      <c r="BD119" s="364">
        <v>4850413536037.8408</v>
      </c>
      <c r="BE119" s="364">
        <v>4389475622588.9741</v>
      </c>
      <c r="BF119" s="364">
        <v>4926667087367.5068</v>
      </c>
      <c r="BG119" s="364">
        <v>4859950558538.9707</v>
      </c>
      <c r="BH119" s="364">
        <v>4971323079771.8701</v>
      </c>
    </row>
    <row r="120" spans="1:60" x14ac:dyDescent="0.2">
      <c r="A120" s="2" t="s">
        <v>461</v>
      </c>
      <c r="B120" s="363"/>
      <c r="C120" s="363"/>
      <c r="D120" s="363"/>
      <c r="E120" s="363"/>
      <c r="F120" s="363"/>
      <c r="G120" s="363"/>
      <c r="H120" s="363"/>
      <c r="I120" s="363"/>
      <c r="J120" s="363"/>
      <c r="K120" s="363"/>
      <c r="L120" s="363"/>
      <c r="M120" s="363"/>
      <c r="N120" s="363"/>
      <c r="O120" s="363"/>
      <c r="P120" s="363"/>
      <c r="Q120" s="363"/>
      <c r="R120" s="363"/>
      <c r="S120" s="363"/>
      <c r="T120" s="363"/>
      <c r="U120" s="363"/>
      <c r="V120" s="363"/>
      <c r="W120" s="363"/>
      <c r="X120" s="363"/>
      <c r="Y120" s="363"/>
      <c r="Z120" s="363"/>
      <c r="AA120" s="363"/>
      <c r="AB120" s="363"/>
      <c r="AC120" s="363"/>
      <c r="AD120" s="363"/>
      <c r="AE120" s="363"/>
      <c r="AF120" s="363">
        <v>26932728898.81461</v>
      </c>
      <c r="AG120" s="363">
        <v>24881135586.39896</v>
      </c>
      <c r="AH120" s="363">
        <v>24906939560.10984</v>
      </c>
      <c r="AI120" s="363">
        <v>23409027475.687862</v>
      </c>
      <c r="AJ120" s="363">
        <v>21250839258.090054</v>
      </c>
      <c r="AK120" s="363">
        <v>20374307047.114986</v>
      </c>
      <c r="AL120" s="363">
        <v>21035357832.801922</v>
      </c>
      <c r="AM120" s="363">
        <v>22165932062.96603</v>
      </c>
      <c r="AN120" s="363">
        <v>22135245413.231174</v>
      </c>
      <c r="AO120" s="363">
        <v>16870817134.776672</v>
      </c>
      <c r="AP120" s="363">
        <v>18291990619.137001</v>
      </c>
      <c r="AQ120" s="363">
        <v>22152694161.888237</v>
      </c>
      <c r="AR120" s="363">
        <v>24636593223.346672</v>
      </c>
      <c r="AS120" s="363">
        <v>30833699702.759407</v>
      </c>
      <c r="AT120" s="363">
        <v>43151647002.609627</v>
      </c>
      <c r="AU120" s="363">
        <v>57123671733.895256</v>
      </c>
      <c r="AV120" s="363">
        <v>81003884545.409836</v>
      </c>
      <c r="AW120" s="363">
        <v>104849886825.58414</v>
      </c>
      <c r="AX120" s="363">
        <v>133441612246.79799</v>
      </c>
      <c r="AY120" s="363">
        <v>115308661142.92726</v>
      </c>
      <c r="AZ120" s="363">
        <v>148047348240.64334</v>
      </c>
      <c r="BA120" s="363">
        <v>192626507971.58383</v>
      </c>
      <c r="BB120" s="363">
        <v>207998568865.78928</v>
      </c>
      <c r="BC120" s="363">
        <v>236634552078.10205</v>
      </c>
      <c r="BD120" s="363">
        <v>221415572819.5</v>
      </c>
      <c r="BE120" s="363">
        <v>184388432148.71533</v>
      </c>
      <c r="BF120" s="363">
        <v>137278320084.17114</v>
      </c>
      <c r="BG120" s="363">
        <v>166805800595.70367</v>
      </c>
      <c r="BH120" s="363">
        <v>179339994859.38446</v>
      </c>
    </row>
    <row r="121" spans="1:60" x14ac:dyDescent="0.2">
      <c r="A121" s="2" t="s">
        <v>424</v>
      </c>
      <c r="B121" s="363">
        <v>791265458.81807578</v>
      </c>
      <c r="C121" s="363">
        <v>792959472.13902378</v>
      </c>
      <c r="D121" s="363">
        <v>868111400.01407278</v>
      </c>
      <c r="E121" s="363">
        <v>926589348.57295322</v>
      </c>
      <c r="F121" s="363">
        <v>998759333.64332592</v>
      </c>
      <c r="G121" s="363">
        <v>997919319.98004889</v>
      </c>
      <c r="H121" s="363">
        <v>1164519673.1976309</v>
      </c>
      <c r="I121" s="363">
        <v>1232559505.9235919</v>
      </c>
      <c r="J121" s="363">
        <v>1353295457.5261025</v>
      </c>
      <c r="K121" s="363">
        <v>1458379415.4027777</v>
      </c>
      <c r="L121" s="363">
        <v>1603447357.251713</v>
      </c>
      <c r="M121" s="363">
        <v>1778391289.1912289</v>
      </c>
      <c r="N121" s="363">
        <v>2107279157.3833563</v>
      </c>
      <c r="O121" s="363">
        <v>2502142444.1552544</v>
      </c>
      <c r="P121" s="363">
        <v>2973309272.0448732</v>
      </c>
      <c r="Q121" s="363">
        <v>3259344935.7683606</v>
      </c>
      <c r="R121" s="363">
        <v>3474542392.0321245</v>
      </c>
      <c r="S121" s="363">
        <v>4494378855.3310852</v>
      </c>
      <c r="T121" s="363">
        <v>5303734882.5344648</v>
      </c>
      <c r="U121" s="363">
        <v>6234390975.2709103</v>
      </c>
      <c r="V121" s="363">
        <v>7265315331.6227274</v>
      </c>
      <c r="W121" s="363">
        <v>6854491453.9020777</v>
      </c>
      <c r="X121" s="363">
        <v>6431579357.3125629</v>
      </c>
      <c r="Y121" s="363">
        <v>5979198463.8302469</v>
      </c>
      <c r="Z121" s="363">
        <v>6191437070.4418402</v>
      </c>
      <c r="AA121" s="363">
        <v>6135034338.3043079</v>
      </c>
      <c r="AB121" s="363">
        <v>7239126716.9321909</v>
      </c>
      <c r="AC121" s="363">
        <v>7970820530.7507801</v>
      </c>
      <c r="AD121" s="363">
        <v>8355380879.1295481</v>
      </c>
      <c r="AE121" s="363">
        <v>8283114648.3677502</v>
      </c>
      <c r="AF121" s="363">
        <v>8572359162.8563061</v>
      </c>
      <c r="AG121" s="363">
        <v>8151479004.213335</v>
      </c>
      <c r="AH121" s="363">
        <v>8209129171.7364855</v>
      </c>
      <c r="AI121" s="363">
        <v>5751789915.053628</v>
      </c>
      <c r="AJ121" s="363">
        <v>7148145375.7854509</v>
      </c>
      <c r="AK121" s="363">
        <v>9046326059.9885654</v>
      </c>
      <c r="AL121" s="363">
        <v>12045858436.239931</v>
      </c>
      <c r="AM121" s="363">
        <v>13115773737.566362</v>
      </c>
      <c r="AN121" s="363">
        <v>14093998843.733381</v>
      </c>
      <c r="AO121" s="363">
        <v>12896013576.732428</v>
      </c>
      <c r="AP121" s="363">
        <v>12705357103.00556</v>
      </c>
      <c r="AQ121" s="363">
        <v>12986007425.878052</v>
      </c>
      <c r="AR121" s="363">
        <v>13147743910.72406</v>
      </c>
      <c r="AS121" s="363">
        <v>14904517649.847567</v>
      </c>
      <c r="AT121" s="363">
        <v>16095337093.836601</v>
      </c>
      <c r="AU121" s="363">
        <v>18737897744.794788</v>
      </c>
      <c r="AV121" s="363">
        <v>25825524820.806427</v>
      </c>
      <c r="AW121" s="363">
        <v>31958195182.240604</v>
      </c>
      <c r="AX121" s="363">
        <v>35895153327.849686</v>
      </c>
      <c r="AY121" s="363">
        <v>37021512048.815796</v>
      </c>
      <c r="AZ121" s="363">
        <v>40000088346.804123</v>
      </c>
      <c r="BA121" s="363">
        <v>41953433591.410057</v>
      </c>
      <c r="BB121" s="363">
        <v>50412754861.019096</v>
      </c>
      <c r="BC121" s="363">
        <v>55096728047.940788</v>
      </c>
      <c r="BD121" s="363">
        <v>61448046801.604141</v>
      </c>
      <c r="BE121" s="363">
        <v>64007750178.501404</v>
      </c>
      <c r="BF121" s="363">
        <v>69188755511.091141</v>
      </c>
      <c r="BG121" s="363">
        <v>78757391333.021942</v>
      </c>
      <c r="BH121" s="363">
        <v>87908262519.916367</v>
      </c>
    </row>
    <row r="122" spans="1:60" x14ac:dyDescent="0.2">
      <c r="A122" s="2" t="s">
        <v>1075</v>
      </c>
      <c r="B122" s="363"/>
      <c r="C122" s="363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3"/>
      <c r="T122" s="363"/>
      <c r="U122" s="363"/>
      <c r="V122" s="363"/>
      <c r="W122" s="363"/>
      <c r="X122" s="363"/>
      <c r="Y122" s="363"/>
      <c r="Z122" s="363"/>
      <c r="AA122" s="363"/>
      <c r="AB122" s="363"/>
      <c r="AC122" s="363"/>
      <c r="AD122" s="363"/>
      <c r="AE122" s="363"/>
      <c r="AF122" s="363">
        <v>2675000000</v>
      </c>
      <c r="AG122" s="363">
        <v>2569444444.4444447</v>
      </c>
      <c r="AH122" s="363">
        <v>2316562499.9999995</v>
      </c>
      <c r="AI122" s="363">
        <v>2028295454.5454545</v>
      </c>
      <c r="AJ122" s="363">
        <v>1681006993.0069933</v>
      </c>
      <c r="AK122" s="363">
        <v>1661018518.5185184</v>
      </c>
      <c r="AL122" s="363">
        <v>1827570586.1678448</v>
      </c>
      <c r="AM122" s="363">
        <v>1767864035.7194295</v>
      </c>
      <c r="AN122" s="363">
        <v>1645963749.8314619</v>
      </c>
      <c r="AO122" s="363">
        <v>1249061487.0145676</v>
      </c>
      <c r="AP122" s="363">
        <v>1369688498.0677826</v>
      </c>
      <c r="AQ122" s="363">
        <v>1525116370.279392</v>
      </c>
      <c r="AR122" s="363">
        <v>1605643104.730212</v>
      </c>
      <c r="AS122" s="363">
        <v>1919008090.4964125</v>
      </c>
      <c r="AT122" s="363">
        <v>2211534585.0033989</v>
      </c>
      <c r="AU122" s="363">
        <v>2460248026.1778316</v>
      </c>
      <c r="AV122" s="363">
        <v>2834168889.4201913</v>
      </c>
      <c r="AW122" s="363">
        <v>3802566170.8154349</v>
      </c>
      <c r="AX122" s="363">
        <v>5139957784.91084</v>
      </c>
      <c r="AY122" s="363">
        <v>4690062255.1224699</v>
      </c>
      <c r="AZ122" s="363">
        <v>4794357795.0713921</v>
      </c>
      <c r="BA122" s="363">
        <v>6197766118.5985575</v>
      </c>
      <c r="BB122" s="363">
        <v>6605139933.4106312</v>
      </c>
      <c r="BC122" s="363">
        <v>7335027591.9162807</v>
      </c>
      <c r="BD122" s="363">
        <v>7468096566.7115841</v>
      </c>
      <c r="BE122" s="363">
        <v>6678178340.451211</v>
      </c>
      <c r="BF122" s="363">
        <v>6813092065.8350744</v>
      </c>
      <c r="BG122" s="363">
        <v>7702934800.1283636</v>
      </c>
      <c r="BH122" s="363">
        <v>8092836608.7887478</v>
      </c>
    </row>
    <row r="123" spans="1:60" x14ac:dyDescent="0.2">
      <c r="A123" s="2" t="s">
        <v>468</v>
      </c>
      <c r="B123" s="363">
        <v>637142865.71428585</v>
      </c>
      <c r="C123" s="363">
        <v>642857134.28571427</v>
      </c>
      <c r="D123" s="363">
        <v>660000008.57142854</v>
      </c>
      <c r="E123" s="363">
        <v>728571437.14285719</v>
      </c>
      <c r="F123" s="363">
        <v>782857128.57142854</v>
      </c>
      <c r="G123" s="363">
        <v>868571428.57142854</v>
      </c>
      <c r="H123" s="363">
        <v>914285714.28571427</v>
      </c>
      <c r="I123" s="363">
        <v>962857134.28571427</v>
      </c>
      <c r="J123" s="363">
        <v>1065714248.5714285</v>
      </c>
      <c r="K123" s="363">
        <v>978873232.39436615</v>
      </c>
      <c r="L123" s="363">
        <v>718401157.72416282</v>
      </c>
      <c r="M123" s="363">
        <v>969911421.39418066</v>
      </c>
      <c r="N123" s="363">
        <v>505549441.37507671</v>
      </c>
      <c r="O123" s="363">
        <v>702899155.98203349</v>
      </c>
      <c r="P123" s="363">
        <v>588443893.6897732</v>
      </c>
      <c r="Q123" s="363"/>
      <c r="R123" s="363"/>
      <c r="S123" s="363"/>
      <c r="T123" s="363"/>
      <c r="U123" s="363"/>
      <c r="V123" s="363"/>
      <c r="W123" s="363"/>
      <c r="X123" s="363"/>
      <c r="Y123" s="363"/>
      <c r="Z123" s="363"/>
      <c r="AA123" s="363"/>
      <c r="AB123" s="363"/>
      <c r="AC123" s="363"/>
      <c r="AD123" s="363"/>
      <c r="AE123" s="363"/>
      <c r="AF123" s="363"/>
      <c r="AG123" s="363"/>
      <c r="AH123" s="363"/>
      <c r="AI123" s="363">
        <v>2533727592.0416512</v>
      </c>
      <c r="AJ123" s="363">
        <v>2791435272.26653</v>
      </c>
      <c r="AK123" s="363">
        <v>3441205692.9165983</v>
      </c>
      <c r="AL123" s="363">
        <v>3506695719.572588</v>
      </c>
      <c r="AM123" s="363">
        <v>3443413388.6909003</v>
      </c>
      <c r="AN123" s="363">
        <v>3120425502.5825348</v>
      </c>
      <c r="AO123" s="363">
        <v>3517242477.2285042</v>
      </c>
      <c r="AP123" s="363">
        <v>3677897739.0762839</v>
      </c>
      <c r="AQ123" s="363">
        <v>3984000517.0234451</v>
      </c>
      <c r="AR123" s="363">
        <v>4284028482.5376568</v>
      </c>
      <c r="AS123" s="363">
        <v>4658246918.2709217</v>
      </c>
      <c r="AT123" s="363">
        <v>5337833248.0392399</v>
      </c>
      <c r="AU123" s="363">
        <v>6293046161.8326206</v>
      </c>
      <c r="AV123" s="363">
        <v>7274595706.6715412</v>
      </c>
      <c r="AW123" s="363">
        <v>8639235842.180748</v>
      </c>
      <c r="AX123" s="363">
        <v>10351914093.17234</v>
      </c>
      <c r="AY123" s="363">
        <v>10401851850.610821</v>
      </c>
      <c r="AZ123" s="363">
        <v>11242275198.978273</v>
      </c>
      <c r="BA123" s="363">
        <v>12829541141.012688</v>
      </c>
      <c r="BB123" s="363">
        <v>14054443213.463924</v>
      </c>
      <c r="BC123" s="363">
        <v>15227991395.220064</v>
      </c>
      <c r="BD123" s="363">
        <v>16702610842.402475</v>
      </c>
      <c r="BE123" s="363">
        <v>18049954289.422901</v>
      </c>
      <c r="BF123" s="363">
        <v>20159271964.96278</v>
      </c>
      <c r="BG123" s="363">
        <v>22180376505.728394</v>
      </c>
      <c r="BH123" s="363">
        <v>24542474061.242603</v>
      </c>
    </row>
    <row r="124" spans="1:60" x14ac:dyDescent="0.2">
      <c r="A124" s="2" t="s">
        <v>589</v>
      </c>
      <c r="B124" s="363"/>
      <c r="C124" s="363"/>
      <c r="D124" s="363"/>
      <c r="E124" s="363"/>
      <c r="F124" s="363"/>
      <c r="G124" s="363"/>
      <c r="H124" s="363"/>
      <c r="I124" s="363"/>
      <c r="J124" s="363"/>
      <c r="K124" s="363"/>
      <c r="L124" s="363">
        <v>14295279.544693673</v>
      </c>
      <c r="M124" s="363">
        <v>15278632.47863248</v>
      </c>
      <c r="N124" s="363">
        <v>18936526.946107786</v>
      </c>
      <c r="O124" s="363">
        <v>31710657.725781139</v>
      </c>
      <c r="P124" s="363">
        <v>85637174.372213095</v>
      </c>
      <c r="Q124" s="363">
        <v>55081816.991752848</v>
      </c>
      <c r="R124" s="363">
        <v>41109617.499694489</v>
      </c>
      <c r="S124" s="363">
        <v>38748059.436682187</v>
      </c>
      <c r="T124" s="363">
        <v>45210026.324825451</v>
      </c>
      <c r="U124" s="363">
        <v>42620165.437066846</v>
      </c>
      <c r="V124" s="363">
        <v>38715554.543384194</v>
      </c>
      <c r="W124" s="363">
        <v>41369800.045966446</v>
      </c>
      <c r="X124" s="363">
        <v>40572066.132467791</v>
      </c>
      <c r="Y124" s="363">
        <v>37837837.837837838</v>
      </c>
      <c r="Z124" s="363">
        <v>41246160.596752964</v>
      </c>
      <c r="AA124" s="363">
        <v>32125148.404218167</v>
      </c>
      <c r="AB124" s="363">
        <v>32085561.497326203</v>
      </c>
      <c r="AC124" s="363">
        <v>33608738.271950707</v>
      </c>
      <c r="AD124" s="363">
        <v>42972107.195874669</v>
      </c>
      <c r="AE124" s="363">
        <v>41119721.651114978</v>
      </c>
      <c r="AF124" s="363">
        <v>39809538.677698858</v>
      </c>
      <c r="AG124" s="363">
        <v>47515189.281819597</v>
      </c>
      <c r="AH124" s="363">
        <v>47737955.346650995</v>
      </c>
      <c r="AI124" s="363">
        <v>46919624.64300286</v>
      </c>
      <c r="AJ124" s="363">
        <v>54832577.862260565</v>
      </c>
      <c r="AK124" s="363">
        <v>56338028.169014089</v>
      </c>
      <c r="AL124" s="363">
        <v>66515376.79004617</v>
      </c>
      <c r="AM124" s="363">
        <v>67537479.590322107</v>
      </c>
      <c r="AN124" s="363">
        <v>65334841.060434721</v>
      </c>
      <c r="AO124" s="363">
        <v>69032258.064516112</v>
      </c>
      <c r="AP124" s="363">
        <v>67254174.397031531</v>
      </c>
      <c r="AQ124" s="363">
        <v>63101272.369918279</v>
      </c>
      <c r="AR124" s="363">
        <v>72196457.676844507</v>
      </c>
      <c r="AS124" s="363">
        <v>90231856.800051883</v>
      </c>
      <c r="AT124" s="363">
        <v>102367039.27048096</v>
      </c>
      <c r="AU124" s="363">
        <v>112133944.25353187</v>
      </c>
      <c r="AV124" s="363">
        <v>110234939.75903614</v>
      </c>
      <c r="AW124" s="363">
        <v>132671742.95038071</v>
      </c>
      <c r="AX124" s="363">
        <v>141042610.30028519</v>
      </c>
      <c r="AY124" s="363">
        <v>132420059.27312429</v>
      </c>
      <c r="AZ124" s="363">
        <v>156120895.24857822</v>
      </c>
      <c r="BA124" s="363">
        <v>181705002.57864881</v>
      </c>
      <c r="BB124" s="363">
        <v>190243321.59867465</v>
      </c>
      <c r="BC124" s="363">
        <v>185113921.60648772</v>
      </c>
      <c r="BD124" s="363">
        <v>179703443.30268615</v>
      </c>
      <c r="BE124" s="363">
        <v>171117872.43633088</v>
      </c>
      <c r="BF124" s="363">
        <v>178328873.03003272</v>
      </c>
      <c r="BG124" s="363">
        <v>185572501.53280196</v>
      </c>
      <c r="BH124" s="363">
        <v>188284518.82845187</v>
      </c>
    </row>
    <row r="125" spans="1:60" x14ac:dyDescent="0.2">
      <c r="A125" s="2" t="s">
        <v>1136</v>
      </c>
      <c r="B125" s="363">
        <v>12366563.611969901</v>
      </c>
      <c r="C125" s="363">
        <v>12483229.306422448</v>
      </c>
      <c r="D125" s="363">
        <v>12541562.153648719</v>
      </c>
      <c r="E125" s="363">
        <v>12833226.389780086</v>
      </c>
      <c r="F125" s="363">
        <v>13416554.862042814</v>
      </c>
      <c r="G125" s="363">
        <v>13593932.322053678</v>
      </c>
      <c r="H125" s="363">
        <v>14469078.179696616</v>
      </c>
      <c r="I125" s="363">
        <v>16742338.251986379</v>
      </c>
      <c r="J125" s="363">
        <v>14600000</v>
      </c>
      <c r="K125" s="363">
        <v>15850000</v>
      </c>
      <c r="L125" s="363">
        <v>16300000</v>
      </c>
      <c r="M125" s="363">
        <v>19624746.450304262</v>
      </c>
      <c r="N125" s="363">
        <v>22944849.115504682</v>
      </c>
      <c r="O125" s="363">
        <v>24196018.376722816</v>
      </c>
      <c r="P125" s="363">
        <v>31514856.30784218</v>
      </c>
      <c r="Q125" s="363">
        <v>33364055.299539171</v>
      </c>
      <c r="R125" s="363">
        <v>30095602.294455066</v>
      </c>
      <c r="S125" s="363">
        <v>44496737.777777776</v>
      </c>
      <c r="T125" s="363">
        <v>49433941.481481478</v>
      </c>
      <c r="U125" s="363">
        <v>58840662.59259259</v>
      </c>
      <c r="V125" s="363">
        <v>68459214.074074075</v>
      </c>
      <c r="W125" s="363">
        <v>80890204.814814791</v>
      </c>
      <c r="X125" s="363">
        <v>86021798.518518522</v>
      </c>
      <c r="Y125" s="363">
        <v>86875571.481481478</v>
      </c>
      <c r="Z125" s="363">
        <v>98603924.814814791</v>
      </c>
      <c r="AA125" s="363">
        <v>111008962.22222221</v>
      </c>
      <c r="AB125" s="363">
        <v>130684579.62962963</v>
      </c>
      <c r="AC125" s="363">
        <v>147748773.33333331</v>
      </c>
      <c r="AD125" s="363">
        <v>172692174.44444445</v>
      </c>
      <c r="AE125" s="363">
        <v>192517321.85185185</v>
      </c>
      <c r="AF125" s="363">
        <v>217258907.77777776</v>
      </c>
      <c r="AG125" s="363">
        <v>220539518.51851845</v>
      </c>
      <c r="AH125" s="363">
        <v>242135407.4074074</v>
      </c>
      <c r="AI125" s="363">
        <v>263754666.66666666</v>
      </c>
      <c r="AJ125" s="363">
        <v>295157666.66666663</v>
      </c>
      <c r="AK125" s="363">
        <v>313483370.37037033</v>
      </c>
      <c r="AL125" s="363">
        <v>333946111.1111111</v>
      </c>
      <c r="AM125" s="363">
        <v>374640306.97364032</v>
      </c>
      <c r="AN125" s="363">
        <v>383257146.03492385</v>
      </c>
      <c r="AO125" s="363">
        <v>406597041.48593038</v>
      </c>
      <c r="AP125" s="363">
        <v>433520483.4464094</v>
      </c>
      <c r="AQ125" s="363">
        <v>475443702.9622215</v>
      </c>
      <c r="AR125" s="363">
        <v>497328958.58821785</v>
      </c>
      <c r="AS125" s="363">
        <v>486344344.34434438</v>
      </c>
      <c r="AT125" s="363">
        <v>529250444.44444442</v>
      </c>
      <c r="AU125" s="363">
        <v>577730925.92592585</v>
      </c>
      <c r="AV125" s="363">
        <v>657227370.37037027</v>
      </c>
      <c r="AW125" s="363">
        <v>723938703.70370352</v>
      </c>
      <c r="AX125" s="363">
        <v>793368444.4444443</v>
      </c>
      <c r="AY125" s="363">
        <v>767066407.4074074</v>
      </c>
      <c r="AZ125" s="363">
        <v>760170370.37037027</v>
      </c>
      <c r="BA125" s="363">
        <v>817759259.25925922</v>
      </c>
      <c r="BB125" s="363">
        <v>800414814.81481481</v>
      </c>
      <c r="BC125" s="363">
        <v>839774074.07407403</v>
      </c>
      <c r="BD125" s="363">
        <v>916566666.66666663</v>
      </c>
      <c r="BE125" s="363">
        <v>923155555.55555546</v>
      </c>
      <c r="BF125" s="363">
        <v>971166666.66666675</v>
      </c>
      <c r="BG125" s="363">
        <v>996944444.44444442</v>
      </c>
      <c r="BH125" s="363">
        <v>1010822222.2222222</v>
      </c>
    </row>
    <row r="126" spans="1:60" x14ac:dyDescent="0.2">
      <c r="A126" s="2" t="s">
        <v>1137</v>
      </c>
      <c r="B126" s="363">
        <v>3957240260.5632019</v>
      </c>
      <c r="C126" s="363">
        <v>2417638423.2221503</v>
      </c>
      <c r="D126" s="363">
        <v>2813856976.3729858</v>
      </c>
      <c r="E126" s="363">
        <v>3988476878.7572255</v>
      </c>
      <c r="F126" s="363">
        <v>3458565256.5702686</v>
      </c>
      <c r="G126" s="363">
        <v>3120495495.4954958</v>
      </c>
      <c r="H126" s="363">
        <v>3928281860.3965507</v>
      </c>
      <c r="I126" s="363">
        <v>4854724234.8070383</v>
      </c>
      <c r="J126" s="363">
        <v>6117115488.8848734</v>
      </c>
      <c r="K126" s="363">
        <v>7675943920.0444193</v>
      </c>
      <c r="L126" s="363">
        <v>8999227202.4729519</v>
      </c>
      <c r="M126" s="363">
        <v>9889961111.9112778</v>
      </c>
      <c r="N126" s="363">
        <v>10842220468.833515</v>
      </c>
      <c r="O126" s="363">
        <v>13841885920.867641</v>
      </c>
      <c r="P126" s="363">
        <v>19482038222.859543</v>
      </c>
      <c r="Q126" s="363">
        <v>21704752066.115704</v>
      </c>
      <c r="R126" s="363">
        <v>29779338842.975204</v>
      </c>
      <c r="S126" s="363">
        <v>38265082644.628098</v>
      </c>
      <c r="T126" s="363">
        <v>51700619834.710747</v>
      </c>
      <c r="U126" s="363">
        <v>66567975206.611572</v>
      </c>
      <c r="V126" s="363">
        <v>64980820835.322594</v>
      </c>
      <c r="W126" s="363">
        <v>72425590649.457443</v>
      </c>
      <c r="X126" s="363">
        <v>77773431088.252991</v>
      </c>
      <c r="Y126" s="363">
        <v>87024427972.929428</v>
      </c>
      <c r="Z126" s="363">
        <v>96597434179.508179</v>
      </c>
      <c r="AA126" s="363">
        <v>100273097170.17999</v>
      </c>
      <c r="AB126" s="363">
        <v>115537126325.9402</v>
      </c>
      <c r="AC126" s="363">
        <v>146133338196.14136</v>
      </c>
      <c r="AD126" s="363">
        <v>196964195387.37064</v>
      </c>
      <c r="AE126" s="363">
        <v>243526047716.91537</v>
      </c>
      <c r="AF126" s="363">
        <v>279349355713.80127</v>
      </c>
      <c r="AG126" s="363">
        <v>325734233312.87927</v>
      </c>
      <c r="AH126" s="363">
        <v>350051111253.44269</v>
      </c>
      <c r="AI126" s="363">
        <v>386302839273.92328</v>
      </c>
      <c r="AJ126" s="363">
        <v>455602962225.40295</v>
      </c>
      <c r="AK126" s="363">
        <v>556130926912.75427</v>
      </c>
      <c r="AL126" s="363">
        <v>598099073901.42334</v>
      </c>
      <c r="AM126" s="363">
        <v>557503074772.15149</v>
      </c>
      <c r="AN126" s="363">
        <v>374241351752.48315</v>
      </c>
      <c r="AO126" s="363">
        <v>485248229336.6532</v>
      </c>
      <c r="AP126" s="363">
        <v>561633125839.99426</v>
      </c>
      <c r="AQ126" s="363">
        <v>533052076313.52679</v>
      </c>
      <c r="AR126" s="363">
        <v>609020054512.46521</v>
      </c>
      <c r="AS126" s="363">
        <v>680520724062.40308</v>
      </c>
      <c r="AT126" s="363">
        <v>764880644710.64856</v>
      </c>
      <c r="AU126" s="363">
        <v>898137194716.18811</v>
      </c>
      <c r="AV126" s="363">
        <v>1011797457138.5032</v>
      </c>
      <c r="AW126" s="363">
        <v>1122679154632.4143</v>
      </c>
      <c r="AX126" s="363">
        <v>1002219052967.5377</v>
      </c>
      <c r="AY126" s="363">
        <v>901934953364.71082</v>
      </c>
      <c r="AZ126" s="363">
        <v>1094499338702.7156</v>
      </c>
      <c r="BA126" s="363">
        <v>1202463682633.8474</v>
      </c>
      <c r="BB126" s="363">
        <v>1222807284485.3149</v>
      </c>
      <c r="BC126" s="363">
        <v>1305604981271.9133</v>
      </c>
      <c r="BD126" s="363">
        <v>1411333926201.2412</v>
      </c>
      <c r="BE126" s="363">
        <v>1382764027113.8193</v>
      </c>
      <c r="BF126" s="363">
        <v>1414804158515.2581</v>
      </c>
      <c r="BG126" s="363">
        <v>1530750923148.7</v>
      </c>
      <c r="BH126" s="363">
        <v>1619423701169.6343</v>
      </c>
    </row>
    <row r="127" spans="1:60" x14ac:dyDescent="0.2">
      <c r="A127" s="2" t="s">
        <v>526</v>
      </c>
      <c r="B127" s="363"/>
      <c r="C127" s="363"/>
      <c r="D127" s="363"/>
      <c r="E127" s="363"/>
      <c r="F127" s="363"/>
      <c r="G127" s="363">
        <v>2097451694.2033045</v>
      </c>
      <c r="H127" s="363">
        <v>2391486978.4374127</v>
      </c>
      <c r="I127" s="363">
        <v>2441893027.16326</v>
      </c>
      <c r="J127" s="363">
        <v>2663119574.3489223</v>
      </c>
      <c r="K127" s="363">
        <v>2769532343.8812661</v>
      </c>
      <c r="L127" s="363">
        <v>2873984878.1853824</v>
      </c>
      <c r="M127" s="363">
        <v>3880370401.5725918</v>
      </c>
      <c r="N127" s="363">
        <v>4451200972.9401026</v>
      </c>
      <c r="O127" s="363">
        <v>5408293998.6513824</v>
      </c>
      <c r="P127" s="363">
        <v>13004774556.616644</v>
      </c>
      <c r="Q127" s="363">
        <v>12024138275.86207</v>
      </c>
      <c r="R127" s="363">
        <v>13131668946.648428</v>
      </c>
      <c r="S127" s="363">
        <v>14135729588.276342</v>
      </c>
      <c r="T127" s="363">
        <v>15500908760.450745</v>
      </c>
      <c r="U127" s="363">
        <v>24746019536.903042</v>
      </c>
      <c r="V127" s="363">
        <v>28638550499.445065</v>
      </c>
      <c r="W127" s="363">
        <v>25056672166.427544</v>
      </c>
      <c r="X127" s="363">
        <v>21577977770.059048</v>
      </c>
      <c r="Y127" s="363">
        <v>20869434305.317326</v>
      </c>
      <c r="Z127" s="363">
        <v>21697297872.340431</v>
      </c>
      <c r="AA127" s="363">
        <v>21442619680.851059</v>
      </c>
      <c r="AB127" s="363">
        <v>17903681693.048862</v>
      </c>
      <c r="AC127" s="363">
        <v>22365734481.521347</v>
      </c>
      <c r="AD127" s="363">
        <v>20692472759.856628</v>
      </c>
      <c r="AE127" s="363">
        <v>24312117767.18856</v>
      </c>
      <c r="AF127" s="363">
        <v>18427777777.777779</v>
      </c>
      <c r="AG127" s="363">
        <v>11008793176.2223</v>
      </c>
      <c r="AH127" s="363">
        <v>19858555214.72393</v>
      </c>
      <c r="AI127" s="363">
        <v>23941391390.728477</v>
      </c>
      <c r="AJ127" s="363">
        <v>24848483838.383839</v>
      </c>
      <c r="AK127" s="363">
        <v>27191353887.399464</v>
      </c>
      <c r="AL127" s="363">
        <v>31493319973.279892</v>
      </c>
      <c r="AM127" s="363">
        <v>30355093966.36993</v>
      </c>
      <c r="AN127" s="363">
        <v>25939960629.921257</v>
      </c>
      <c r="AO127" s="363">
        <v>30123850197.109074</v>
      </c>
      <c r="AP127" s="363">
        <v>37712842242.50325</v>
      </c>
      <c r="AQ127" s="363">
        <v>34887512226.931862</v>
      </c>
      <c r="AR127" s="363">
        <v>38137545245.146431</v>
      </c>
      <c r="AS127" s="363">
        <v>47876510067.114098</v>
      </c>
      <c r="AT127" s="363">
        <v>59439090600.610786</v>
      </c>
      <c r="AU127" s="363">
        <v>80798630136.986313</v>
      </c>
      <c r="AV127" s="363">
        <v>101548931771.19228</v>
      </c>
      <c r="AW127" s="363">
        <v>114639690358.90216</v>
      </c>
      <c r="AX127" s="363">
        <v>147395089285.71429</v>
      </c>
      <c r="AY127" s="363">
        <v>105963168867.26895</v>
      </c>
      <c r="AZ127" s="363">
        <v>115419050942.07953</v>
      </c>
      <c r="BA127" s="363">
        <v>154027536231.88403</v>
      </c>
      <c r="BB127" s="363">
        <v>174070025008.93173</v>
      </c>
      <c r="BC127" s="363">
        <v>174161495063.46967</v>
      </c>
      <c r="BD127" s="363">
        <v>162631763879.1286</v>
      </c>
      <c r="BE127" s="363">
        <v>114567298105.68295</v>
      </c>
      <c r="BF127" s="363">
        <v>109420059582.91959</v>
      </c>
      <c r="BG127" s="363">
        <v>120707550280.25056</v>
      </c>
      <c r="BH127" s="363">
        <v>140645364238.41061</v>
      </c>
    </row>
    <row r="128" spans="1:60" x14ac:dyDescent="0.2">
      <c r="A128" s="2" t="s">
        <v>1138</v>
      </c>
      <c r="B128" s="363">
        <v>73151522198.089066</v>
      </c>
      <c r="C128" s="363">
        <v>76524296012.982468</v>
      </c>
      <c r="D128" s="363">
        <v>87601060226.178253</v>
      </c>
      <c r="E128" s="363">
        <v>88011983877.578201</v>
      </c>
      <c r="F128" s="363">
        <v>98265109426.510635</v>
      </c>
      <c r="G128" s="363">
        <v>105186423121.43161</v>
      </c>
      <c r="H128" s="363">
        <v>115235605561.66451</v>
      </c>
      <c r="I128" s="363">
        <v>118357736873.1319</v>
      </c>
      <c r="J128" s="363">
        <v>127912586668.45316</v>
      </c>
      <c r="K128" s="363">
        <v>142670939455.29471</v>
      </c>
      <c r="L128" s="363">
        <v>155221663095.5076</v>
      </c>
      <c r="M128" s="363">
        <v>172342385221.74521</v>
      </c>
      <c r="N128" s="363">
        <v>194963588263.66434</v>
      </c>
      <c r="O128" s="363">
        <v>254726951414.24442</v>
      </c>
      <c r="P128" s="363">
        <v>339398044870.22601</v>
      </c>
      <c r="Q128" s="363">
        <v>364895182445.34827</v>
      </c>
      <c r="R128" s="363">
        <v>404275059140.21021</v>
      </c>
      <c r="S128" s="363">
        <v>441276608105.16547</v>
      </c>
      <c r="T128" s="363">
        <v>500551812253.89087</v>
      </c>
      <c r="U128" s="363">
        <v>592896655155.104</v>
      </c>
      <c r="V128" s="363">
        <v>709829063567.0459</v>
      </c>
      <c r="W128" s="363">
        <v>819333796367.37024</v>
      </c>
      <c r="X128" s="363">
        <v>767578184835.54468</v>
      </c>
      <c r="Y128" s="363">
        <v>677040151067.87024</v>
      </c>
      <c r="Z128" s="363">
        <v>682596196178.39709</v>
      </c>
      <c r="AA128" s="363">
        <v>705501097566.39233</v>
      </c>
      <c r="AB128" s="363">
        <v>709019114854.27734</v>
      </c>
      <c r="AC128" s="363">
        <v>744562045205.95129</v>
      </c>
      <c r="AD128" s="363">
        <v>842342053696.66492</v>
      </c>
      <c r="AE128" s="363">
        <v>920288297286.94812</v>
      </c>
      <c r="AF128" s="363">
        <v>1083284342722.6132</v>
      </c>
      <c r="AG128" s="363">
        <v>1344159007550.8787</v>
      </c>
      <c r="AH128" s="363">
        <v>1251699082377.019</v>
      </c>
      <c r="AI128" s="363">
        <v>1448472425716.53</v>
      </c>
      <c r="AJ128" s="363">
        <v>1658474930972.8713</v>
      </c>
      <c r="AK128" s="363">
        <v>1755356887700.6155</v>
      </c>
      <c r="AL128" s="363">
        <v>1902761231699.3025</v>
      </c>
      <c r="AM128" s="363">
        <v>2085058220918.876</v>
      </c>
      <c r="AN128" s="363">
        <v>2099481346608.7546</v>
      </c>
      <c r="AO128" s="363">
        <v>1877181244880.7842</v>
      </c>
      <c r="AP128" s="363">
        <v>2082504909038.5142</v>
      </c>
      <c r="AQ128" s="363">
        <v>2033378080523.8887</v>
      </c>
      <c r="AR128" s="363">
        <v>1809034867679.5195</v>
      </c>
      <c r="AS128" s="363">
        <v>1841473815178.6167</v>
      </c>
      <c r="AT128" s="363">
        <v>2118651740780.3801</v>
      </c>
      <c r="AU128" s="363">
        <v>2574876160197.2041</v>
      </c>
      <c r="AV128" s="363">
        <v>3022671846353.6504</v>
      </c>
      <c r="AW128" s="363">
        <v>3585498689656.0581</v>
      </c>
      <c r="AX128" s="363">
        <v>4197867438492.2886</v>
      </c>
      <c r="AY128" s="363">
        <v>3933610793780.2656</v>
      </c>
      <c r="AZ128" s="363">
        <v>4904594232667.3105</v>
      </c>
      <c r="BA128" s="363">
        <v>5585033646292.7393</v>
      </c>
      <c r="BB128" s="363">
        <v>5621674726635.125</v>
      </c>
      <c r="BC128" s="363">
        <v>5748602963322.1406</v>
      </c>
      <c r="BD128" s="363">
        <v>5883876277113.1221</v>
      </c>
      <c r="BE128" s="363">
        <v>4999736521493.9795</v>
      </c>
      <c r="BF128" s="363">
        <v>4861575277282.6621</v>
      </c>
      <c r="BG128" s="363">
        <v>5409560569181.04</v>
      </c>
      <c r="BH128" s="363">
        <v>5204644664482.8066</v>
      </c>
    </row>
    <row r="129" spans="1:60" x14ac:dyDescent="0.2">
      <c r="A129" s="2" t="s">
        <v>1139</v>
      </c>
      <c r="B129" s="363"/>
      <c r="C129" s="363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3"/>
      <c r="T129" s="363"/>
      <c r="U129" s="363"/>
      <c r="V129" s="363"/>
      <c r="W129" s="363"/>
      <c r="X129" s="363"/>
      <c r="Y129" s="363"/>
      <c r="Z129" s="363">
        <v>1757142805.7142856</v>
      </c>
      <c r="AA129" s="363">
        <v>2366666615.5555558</v>
      </c>
      <c r="AB129" s="363">
        <v>1776842041.0526316</v>
      </c>
      <c r="AC129" s="363">
        <v>1087273103.6963856</v>
      </c>
      <c r="AD129" s="363">
        <v>598961269.29787862</v>
      </c>
      <c r="AE129" s="363">
        <v>714046821.09379697</v>
      </c>
      <c r="AF129" s="363">
        <v>865559856.16389966</v>
      </c>
      <c r="AG129" s="363">
        <v>1028087972.3108478</v>
      </c>
      <c r="AH129" s="363">
        <v>1127806944.6151268</v>
      </c>
      <c r="AI129" s="363">
        <v>1327748654.6596859</v>
      </c>
      <c r="AJ129" s="363">
        <v>1543606345.1168365</v>
      </c>
      <c r="AK129" s="363">
        <v>1763536304.5396364</v>
      </c>
      <c r="AL129" s="363">
        <v>1873671550.3463552</v>
      </c>
      <c r="AM129" s="363">
        <v>1747011857.3310688</v>
      </c>
      <c r="AN129" s="363">
        <v>1280177838.7190535</v>
      </c>
      <c r="AO129" s="363">
        <v>1454430642.4918334</v>
      </c>
      <c r="AP129" s="363">
        <v>1731198022.4549377</v>
      </c>
      <c r="AQ129" s="363">
        <v>1768619058.3464744</v>
      </c>
      <c r="AR129" s="363">
        <v>1758176653.0774584</v>
      </c>
      <c r="AS129" s="363">
        <v>2023324407.3031573</v>
      </c>
      <c r="AT129" s="363">
        <v>2366398119.882102</v>
      </c>
      <c r="AU129" s="363">
        <v>2735558726.2562494</v>
      </c>
      <c r="AV129" s="363">
        <v>3452882514.0016584</v>
      </c>
      <c r="AW129" s="363">
        <v>4222962987.5385919</v>
      </c>
      <c r="AX129" s="363">
        <v>5443915120.507947</v>
      </c>
      <c r="AY129" s="363">
        <v>5832915387.0890837</v>
      </c>
      <c r="AZ129" s="363">
        <v>7127792629.5829449</v>
      </c>
      <c r="BA129" s="363">
        <v>8749241114.1891289</v>
      </c>
      <c r="BB129" s="363">
        <v>10191350119.680822</v>
      </c>
      <c r="BC129" s="363">
        <v>11942230508.333982</v>
      </c>
      <c r="BD129" s="363">
        <v>13268458231.928415</v>
      </c>
      <c r="BE129" s="363">
        <v>14390442307.399641</v>
      </c>
      <c r="BF129" s="363">
        <v>15805692545.872347</v>
      </c>
      <c r="BG129" s="363">
        <v>16853087485.4118</v>
      </c>
      <c r="BH129" s="363">
        <v>17953786416.143097</v>
      </c>
    </row>
    <row r="130" spans="1:60" x14ac:dyDescent="0.2">
      <c r="A130" s="2" t="s">
        <v>508</v>
      </c>
      <c r="B130" s="363"/>
      <c r="C130" s="363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3"/>
      <c r="T130" s="363"/>
      <c r="U130" s="363"/>
      <c r="V130" s="363"/>
      <c r="W130" s="363"/>
      <c r="X130" s="363"/>
      <c r="Y130" s="363"/>
      <c r="Z130" s="363"/>
      <c r="AA130" s="363"/>
      <c r="AB130" s="363"/>
      <c r="AC130" s="363"/>
      <c r="AD130" s="363">
        <v>3313540067.9324584</v>
      </c>
      <c r="AE130" s="363">
        <v>2717998687.7100158</v>
      </c>
      <c r="AF130" s="363">
        <v>2838485353.9618664</v>
      </c>
      <c r="AG130" s="363">
        <v>4690415092.5366325</v>
      </c>
      <c r="AH130" s="363">
        <v>5843579160.9012194</v>
      </c>
      <c r="AI130" s="363">
        <v>7941744492.1211014</v>
      </c>
      <c r="AJ130" s="363">
        <v>9599127049.9375038</v>
      </c>
      <c r="AK130" s="363">
        <v>11718795528.493893</v>
      </c>
      <c r="AL130" s="363">
        <v>13690217333.269695</v>
      </c>
      <c r="AM130" s="363">
        <v>15751867489.444624</v>
      </c>
      <c r="AN130" s="363">
        <v>17247179005.521946</v>
      </c>
      <c r="AO130" s="363">
        <v>17391056369.226524</v>
      </c>
      <c r="AP130" s="363">
        <v>17260364842.454395</v>
      </c>
      <c r="AQ130" s="363">
        <v>17649751243.781094</v>
      </c>
      <c r="AR130" s="363">
        <v>19152238805.970146</v>
      </c>
      <c r="AS130" s="363">
        <v>20082918739.635155</v>
      </c>
      <c r="AT130" s="363">
        <v>21145518599.867329</v>
      </c>
      <c r="AU130" s="363">
        <v>21489962079.601986</v>
      </c>
      <c r="AV130" s="363">
        <v>22048664306.20232</v>
      </c>
      <c r="AW130" s="363">
        <v>24873482491.674953</v>
      </c>
      <c r="AX130" s="363">
        <v>29227542759.60199</v>
      </c>
      <c r="AY130" s="363">
        <v>35477299023.880592</v>
      </c>
      <c r="AZ130" s="363">
        <v>38419626533.996681</v>
      </c>
      <c r="BA130" s="363">
        <v>40075674295.190704</v>
      </c>
      <c r="BB130" s="363">
        <v>44230727694.859024</v>
      </c>
      <c r="BC130" s="363">
        <v>46866579767.827522</v>
      </c>
      <c r="BD130" s="363">
        <v>48296099502.487556</v>
      </c>
      <c r="BE130" s="363">
        <v>49973893200.663345</v>
      </c>
      <c r="BF130" s="363">
        <v>51239050082.918732</v>
      </c>
      <c r="BG130" s="363">
        <v>53393799668.325035</v>
      </c>
      <c r="BH130" s="363">
        <v>56639155555.55555</v>
      </c>
    </row>
    <row r="131" spans="1:60" x14ac:dyDescent="0.2">
      <c r="A131" s="2" t="s">
        <v>520</v>
      </c>
      <c r="B131" s="363"/>
      <c r="C131" s="363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3"/>
      <c r="T131" s="363"/>
      <c r="U131" s="363"/>
      <c r="V131" s="363"/>
      <c r="W131" s="363"/>
      <c r="X131" s="363"/>
      <c r="Y131" s="363"/>
      <c r="Z131" s="363"/>
      <c r="AA131" s="363"/>
      <c r="AB131" s="363"/>
      <c r="AC131" s="363"/>
      <c r="AD131" s="363"/>
      <c r="AE131" s="363"/>
      <c r="AF131" s="363"/>
      <c r="AG131" s="363"/>
      <c r="AH131" s="363"/>
      <c r="AI131" s="363"/>
      <c r="AJ131" s="363"/>
      <c r="AK131" s="363"/>
      <c r="AL131" s="363"/>
      <c r="AM131" s="363"/>
      <c r="AN131" s="363"/>
      <c r="AO131" s="363"/>
      <c r="AP131" s="363">
        <v>874000000</v>
      </c>
      <c r="AQ131" s="363">
        <v>906000000</v>
      </c>
      <c r="AR131" s="363">
        <v>927000000</v>
      </c>
      <c r="AS131" s="363">
        <v>748000000</v>
      </c>
      <c r="AT131" s="363">
        <v>897000000</v>
      </c>
      <c r="AU131" s="363">
        <v>949000000</v>
      </c>
      <c r="AV131" s="363">
        <v>1119000000</v>
      </c>
      <c r="AW131" s="363">
        <v>1373000000</v>
      </c>
      <c r="AX131" s="363">
        <v>1726000000.0000002</v>
      </c>
      <c r="AY131" s="363">
        <v>1767999999.9999998</v>
      </c>
      <c r="AZ131" s="363">
        <v>1997999999.9999998</v>
      </c>
      <c r="BA131" s="363">
        <v>2398000000</v>
      </c>
      <c r="BB131" s="363">
        <v>2720999999.9999995</v>
      </c>
      <c r="BC131" s="363">
        <v>3067000000</v>
      </c>
      <c r="BD131" s="363">
        <v>3144000000</v>
      </c>
      <c r="BE131" s="363">
        <v>3177000000</v>
      </c>
      <c r="BF131" s="363">
        <v>3277826000.0000005</v>
      </c>
      <c r="BG131" s="363">
        <v>3285455000</v>
      </c>
      <c r="BH131" s="363">
        <v>3264000000.0000005</v>
      </c>
    </row>
    <row r="132" spans="1:60" x14ac:dyDescent="0.2">
      <c r="A132" s="2" t="s">
        <v>504</v>
      </c>
      <c r="B132" s="363"/>
      <c r="C132" s="363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3"/>
      <c r="T132" s="363"/>
      <c r="U132" s="363"/>
      <c r="V132" s="363"/>
      <c r="W132" s="363"/>
      <c r="X132" s="363"/>
      <c r="Y132" s="363"/>
      <c r="Z132" s="363"/>
      <c r="AA132" s="363"/>
      <c r="AB132" s="363"/>
      <c r="AC132" s="363"/>
      <c r="AD132" s="363"/>
      <c r="AE132" s="363"/>
      <c r="AF132" s="363">
        <v>28901836158.192089</v>
      </c>
      <c r="AG132" s="363">
        <v>31995012468.82793</v>
      </c>
      <c r="AH132" s="363">
        <v>33881392045.454544</v>
      </c>
      <c r="AI132" s="363">
        <v>30657030223.390274</v>
      </c>
      <c r="AJ132" s="363">
        <v>28607921928.817451</v>
      </c>
      <c r="AK132" s="363">
        <v>25544128198.995453</v>
      </c>
      <c r="AL132" s="363">
        <v>27884615384.615383</v>
      </c>
      <c r="AM132" s="363">
        <v>30698633109.134304</v>
      </c>
      <c r="AN132" s="363">
        <v>27249786142.001709</v>
      </c>
      <c r="AO132" s="363">
        <v>35976714100.905563</v>
      </c>
      <c r="AP132" s="363">
        <v>38270206950.409996</v>
      </c>
      <c r="AQ132" s="363">
        <v>34110064452.15667</v>
      </c>
      <c r="AR132" s="363">
        <v>20481889763.779526</v>
      </c>
      <c r="AS132" s="363">
        <v>26265625000</v>
      </c>
      <c r="AT132" s="363">
        <v>33122307692.30769</v>
      </c>
      <c r="AU132" s="363">
        <v>47334148578.416389</v>
      </c>
      <c r="AV132" s="363">
        <v>54961936662.606575</v>
      </c>
      <c r="AW132" s="363">
        <v>67516236337.715828</v>
      </c>
      <c r="AX132" s="363">
        <v>87140405361.229156</v>
      </c>
      <c r="AY132" s="363">
        <v>63028320702.034302</v>
      </c>
      <c r="AZ132" s="363">
        <v>74773444900.536789</v>
      </c>
      <c r="BA132" s="363">
        <v>34699395523.607254</v>
      </c>
      <c r="BB132" s="363">
        <v>81873662518.823807</v>
      </c>
      <c r="BC132" s="363">
        <v>65502870173.783119</v>
      </c>
      <c r="BD132" s="363">
        <v>41142722414.335114</v>
      </c>
      <c r="BE132" s="363">
        <v>27842131479.872574</v>
      </c>
      <c r="BF132" s="363">
        <v>26197143268.124279</v>
      </c>
      <c r="BG132" s="363">
        <v>37881431912.756493</v>
      </c>
      <c r="BH132" s="363">
        <v>48364208571.428574</v>
      </c>
    </row>
    <row r="133" spans="1:60" x14ac:dyDescent="0.2">
      <c r="A133" s="2" t="s">
        <v>1140</v>
      </c>
      <c r="B133" s="363"/>
      <c r="C133" s="363"/>
      <c r="D133" s="363"/>
      <c r="E133" s="363"/>
      <c r="F133" s="363"/>
      <c r="G133" s="363"/>
      <c r="H133" s="363"/>
      <c r="I133" s="363"/>
      <c r="J133" s="363"/>
      <c r="K133" s="363"/>
      <c r="L133" s="363"/>
      <c r="M133" s="363"/>
      <c r="N133" s="363"/>
      <c r="O133" s="363"/>
      <c r="P133" s="363"/>
      <c r="Q133" s="363"/>
      <c r="R133" s="363"/>
      <c r="S133" s="363">
        <v>92546835.92592591</v>
      </c>
      <c r="T133" s="363">
        <v>107827737.40740737</v>
      </c>
      <c r="U133" s="363">
        <v>130475734.44444446</v>
      </c>
      <c r="V133" s="363">
        <v>154461345.18518516</v>
      </c>
      <c r="W133" s="363">
        <v>177541041.48148149</v>
      </c>
      <c r="X133" s="363">
        <v>193148724.07407409</v>
      </c>
      <c r="Y133" s="363">
        <v>208178548.88888887</v>
      </c>
      <c r="Z133" s="363">
        <v>229371734.07407406</v>
      </c>
      <c r="AA133" s="363">
        <v>254459434.44444448</v>
      </c>
      <c r="AB133" s="363">
        <v>304169848.14814818</v>
      </c>
      <c r="AC133" s="363">
        <v>335887283.7037037</v>
      </c>
      <c r="AD133" s="363">
        <v>384376809.62962955</v>
      </c>
      <c r="AE133" s="363">
        <v>435493044.07407403</v>
      </c>
      <c r="AF133" s="363">
        <v>518433324.81481469</v>
      </c>
      <c r="AG133" s="363">
        <v>548819074.07407403</v>
      </c>
      <c r="AH133" s="363">
        <v>602911074.07407403</v>
      </c>
      <c r="AI133" s="363">
        <v>612538814.81481481</v>
      </c>
      <c r="AJ133" s="363">
        <v>638422518.51851845</v>
      </c>
      <c r="AK133" s="363">
        <v>682369999.99999988</v>
      </c>
      <c r="AL133" s="363">
        <v>705672777.77777767</v>
      </c>
      <c r="AM133" s="363">
        <v>721068259.2592591</v>
      </c>
      <c r="AN133" s="363">
        <v>784752481.48148155</v>
      </c>
      <c r="AO133" s="363">
        <v>824732888.88888884</v>
      </c>
      <c r="AP133" s="363">
        <v>834327296.29629624</v>
      </c>
      <c r="AQ133" s="363">
        <v>798333814.81481481</v>
      </c>
      <c r="AR133" s="363">
        <v>805069148.1481483</v>
      </c>
      <c r="AS133" s="363">
        <v>883314333.33333325</v>
      </c>
      <c r="AT133" s="363">
        <v>954317407.4074074</v>
      </c>
      <c r="AU133" s="363">
        <v>1015934666.6666666</v>
      </c>
      <c r="AV133" s="363">
        <v>1134567222.2222221</v>
      </c>
      <c r="AW133" s="363">
        <v>1279428222.2222221</v>
      </c>
      <c r="AX133" s="363">
        <v>1286720333.3333333</v>
      </c>
      <c r="AY133" s="363">
        <v>1278745518.5185184</v>
      </c>
      <c r="AZ133" s="363">
        <v>1399203481.4814813</v>
      </c>
      <c r="BA133" s="363">
        <v>1444269666.6666665</v>
      </c>
      <c r="BB133" s="363">
        <v>1440016851.8518519</v>
      </c>
      <c r="BC133" s="363">
        <v>1483814333.3333333</v>
      </c>
      <c r="BD133" s="363">
        <v>1559072148.1481483</v>
      </c>
      <c r="BE133" s="363">
        <v>1659110888.8888888</v>
      </c>
      <c r="BF133" s="363">
        <v>1701596814.8148148</v>
      </c>
      <c r="BG133" s="363">
        <v>1816728740.7407405</v>
      </c>
      <c r="BH133" s="363">
        <v>1921848222.2222221</v>
      </c>
    </row>
    <row r="134" spans="1:60" x14ac:dyDescent="0.2">
      <c r="A134" s="2" t="s">
        <v>1141</v>
      </c>
      <c r="B134" s="363">
        <v>81613512173.296249</v>
      </c>
      <c r="C134" s="363">
        <v>86410123261.25444</v>
      </c>
      <c r="D134" s="363">
        <v>98841377562.7099</v>
      </c>
      <c r="E134" s="363">
        <v>99753020962.430328</v>
      </c>
      <c r="F134" s="363">
        <v>111163177452.62758</v>
      </c>
      <c r="G134" s="363">
        <v>118508162782.91907</v>
      </c>
      <c r="H134" s="363">
        <v>129979740470.05132</v>
      </c>
      <c r="I134" s="363">
        <v>133404266494.1022</v>
      </c>
      <c r="J134" s="363">
        <v>143683608725.64426</v>
      </c>
      <c r="K134" s="363">
        <v>160904673438.93155</v>
      </c>
      <c r="L134" s="363">
        <v>175173221305.06747</v>
      </c>
      <c r="M134" s="363">
        <v>195729295343.96045</v>
      </c>
      <c r="N134" s="363">
        <v>219868402847.46851</v>
      </c>
      <c r="O134" s="363">
        <v>287969863456.54865</v>
      </c>
      <c r="P134" s="363">
        <v>374252112967.84833</v>
      </c>
      <c r="Q134" s="363">
        <v>391900172714.00989</v>
      </c>
      <c r="R134" s="363">
        <v>435379019966.3999</v>
      </c>
      <c r="S134" s="363">
        <v>478516887550.7674</v>
      </c>
      <c r="T134" s="363">
        <v>543267986040.64575</v>
      </c>
      <c r="U134" s="363">
        <v>647684274458.09863</v>
      </c>
      <c r="V134" s="363">
        <v>780043676390.44128</v>
      </c>
      <c r="W134" s="363">
        <v>899508176436.73987</v>
      </c>
      <c r="X134" s="363">
        <v>839161271154.51086</v>
      </c>
      <c r="Y134" s="363">
        <v>739675614902.74414</v>
      </c>
      <c r="Z134" s="363">
        <v>746856512051.21057</v>
      </c>
      <c r="AA134" s="363">
        <v>769300976861.68127</v>
      </c>
      <c r="AB134" s="363">
        <v>774912453900.76318</v>
      </c>
      <c r="AC134" s="363">
        <v>818039047875.1626</v>
      </c>
      <c r="AD134" s="363">
        <v>922366623616.97522</v>
      </c>
      <c r="AE134" s="363">
        <v>1006884030537.4535</v>
      </c>
      <c r="AF134" s="363">
        <v>1178854551794.1357</v>
      </c>
      <c r="AG134" s="363">
        <v>1449999485263.1501</v>
      </c>
      <c r="AH134" s="363">
        <v>1370553235661.2371</v>
      </c>
      <c r="AI134" s="363">
        <v>1576077164269.449</v>
      </c>
      <c r="AJ134" s="363">
        <v>1801256347073.8477</v>
      </c>
      <c r="AK134" s="363">
        <v>1920756951457.3467</v>
      </c>
      <c r="AL134" s="363">
        <v>2078449836534.739</v>
      </c>
      <c r="AM134" s="363">
        <v>2278595992508.3208</v>
      </c>
      <c r="AN134" s="363">
        <v>2299256311975.2744</v>
      </c>
      <c r="AO134" s="363">
        <v>2074490029037.2068</v>
      </c>
      <c r="AP134" s="363">
        <v>2288265364997.9941</v>
      </c>
      <c r="AQ134" s="363">
        <v>2238818343696.5938</v>
      </c>
      <c r="AR134" s="363">
        <v>2008886361727.0586</v>
      </c>
      <c r="AS134" s="363">
        <v>2052388378957.2876</v>
      </c>
      <c r="AT134" s="363">
        <v>2365337862635.5718</v>
      </c>
      <c r="AU134" s="363">
        <v>2859768992382.8667</v>
      </c>
      <c r="AV134" s="363">
        <v>3352768158651.0781</v>
      </c>
      <c r="AW134" s="363">
        <v>3949514980760.8921</v>
      </c>
      <c r="AX134" s="363">
        <v>4589745942403.8926</v>
      </c>
      <c r="AY134" s="363">
        <v>4313433118006.9414</v>
      </c>
      <c r="AZ134" s="363">
        <v>5347667372985.8721</v>
      </c>
      <c r="BA134" s="363">
        <v>6080409915532.8701</v>
      </c>
      <c r="BB134" s="363">
        <v>6143216402387.8584</v>
      </c>
      <c r="BC134" s="363">
        <v>6295116339093.8691</v>
      </c>
      <c r="BD134" s="363">
        <v>6417676166453.6631</v>
      </c>
      <c r="BE134" s="363">
        <v>5521478315864.0215</v>
      </c>
      <c r="BF134" s="363">
        <v>5393582217284.1523</v>
      </c>
      <c r="BG134" s="363">
        <v>5977171229472.7119</v>
      </c>
      <c r="BH134" s="363">
        <v>5800575821179.9922</v>
      </c>
    </row>
    <row r="135" spans="1:60" x14ac:dyDescent="0.2">
      <c r="A135" s="2" t="s">
        <v>1142</v>
      </c>
      <c r="B135" s="363"/>
      <c r="C135" s="363"/>
      <c r="D135" s="363"/>
      <c r="E135" s="363"/>
      <c r="F135" s="363"/>
      <c r="G135" s="363"/>
      <c r="H135" s="363"/>
      <c r="I135" s="363"/>
      <c r="J135" s="363"/>
      <c r="K135" s="363"/>
      <c r="L135" s="363"/>
      <c r="M135" s="363"/>
      <c r="N135" s="363"/>
      <c r="O135" s="363"/>
      <c r="P135" s="363"/>
      <c r="Q135" s="363"/>
      <c r="R135" s="363"/>
      <c r="S135" s="363"/>
      <c r="T135" s="363"/>
      <c r="U135" s="363"/>
      <c r="V135" s="363">
        <v>114693320638.1597</v>
      </c>
      <c r="W135" s="363">
        <v>116172520641.3192</v>
      </c>
      <c r="X135" s="363">
        <v>115578274051.34923</v>
      </c>
      <c r="Y135" s="363">
        <v>108789328466.96408</v>
      </c>
      <c r="Z135" s="363">
        <v>108226976900.89772</v>
      </c>
      <c r="AA135" s="363">
        <v>120131413453.64183</v>
      </c>
      <c r="AB135" s="363">
        <v>130135516745.98178</v>
      </c>
      <c r="AC135" s="363">
        <v>146547954782.84094</v>
      </c>
      <c r="AD135" s="363">
        <v>151858263544.21729</v>
      </c>
      <c r="AE135" s="363">
        <v>155334309031.86151</v>
      </c>
      <c r="AF135" s="363">
        <v>161837555450.65237</v>
      </c>
      <c r="AG135" s="363">
        <v>162716233135.4855</v>
      </c>
      <c r="AH135" s="363">
        <v>147491921941.59894</v>
      </c>
      <c r="AI135" s="363">
        <v>147043336674.36087</v>
      </c>
      <c r="AJ135" s="363">
        <v>136637871149.0088</v>
      </c>
      <c r="AK135" s="363">
        <v>155961826202.45593</v>
      </c>
      <c r="AL135" s="363">
        <v>171849111222.70737</v>
      </c>
      <c r="AM135" s="363">
        <v>181615834573.17908</v>
      </c>
      <c r="AN135" s="363">
        <v>185935070211.89465</v>
      </c>
      <c r="AO135" s="363">
        <v>187830225398.22479</v>
      </c>
      <c r="AP135" s="363">
        <v>212626264015.50476</v>
      </c>
      <c r="AQ135" s="363">
        <v>202674534698.1991</v>
      </c>
      <c r="AR135" s="363">
        <v>220133147001.01147</v>
      </c>
      <c r="AS135" s="363">
        <v>249857377723.30566</v>
      </c>
      <c r="AT135" s="363">
        <v>287360748648.32678</v>
      </c>
      <c r="AU135" s="363">
        <v>337499384741.15356</v>
      </c>
      <c r="AV135" s="363">
        <v>395296536678.5835</v>
      </c>
      <c r="AW135" s="363">
        <v>474836409366.53949</v>
      </c>
      <c r="AX135" s="363">
        <v>589225481418.3728</v>
      </c>
      <c r="AY135" s="363">
        <v>588201018742.34131</v>
      </c>
      <c r="AZ135" s="363">
        <v>674399223844.00757</v>
      </c>
      <c r="BA135" s="363">
        <v>772752516361.54248</v>
      </c>
      <c r="BB135" s="363">
        <v>829466314702.33801</v>
      </c>
      <c r="BC135" s="363">
        <v>900876941763.37317</v>
      </c>
      <c r="BD135" s="363">
        <v>973529133002.0575</v>
      </c>
      <c r="BE135" s="363">
        <v>962499598676.78455</v>
      </c>
      <c r="BF135" s="363">
        <v>972657585366.18542</v>
      </c>
      <c r="BG135" s="363">
        <v>1091682651735.8733</v>
      </c>
      <c r="BH135" s="363">
        <v>1064728969249.7147</v>
      </c>
    </row>
    <row r="136" spans="1:60" x14ac:dyDescent="0.2">
      <c r="A136" s="2" t="s">
        <v>1143</v>
      </c>
      <c r="B136" s="363"/>
      <c r="C136" s="363"/>
      <c r="D136" s="363"/>
      <c r="E136" s="363"/>
      <c r="F136" s="363"/>
      <c r="G136" s="363"/>
      <c r="H136" s="363"/>
      <c r="I136" s="363"/>
      <c r="J136" s="363"/>
      <c r="K136" s="363"/>
      <c r="L136" s="363"/>
      <c r="M136" s="363"/>
      <c r="N136" s="363"/>
      <c r="O136" s="363"/>
      <c r="P136" s="363"/>
      <c r="Q136" s="363"/>
      <c r="R136" s="363"/>
      <c r="S136" s="363"/>
      <c r="T136" s="363"/>
      <c r="U136" s="363"/>
      <c r="V136" s="363"/>
      <c r="W136" s="363"/>
      <c r="X136" s="363"/>
      <c r="Y136" s="363"/>
      <c r="Z136" s="363"/>
      <c r="AA136" s="363"/>
      <c r="AB136" s="363"/>
      <c r="AC136" s="363"/>
      <c r="AD136" s="363">
        <v>97228121393.29509</v>
      </c>
      <c r="AE136" s="363">
        <v>94956993092.351227</v>
      </c>
      <c r="AF136" s="363">
        <v>103231577086.50171</v>
      </c>
      <c r="AG136" s="363">
        <v>106837668648.4343</v>
      </c>
      <c r="AH136" s="363">
        <v>96839664107.632904</v>
      </c>
      <c r="AI136" s="363">
        <v>96078785294.394135</v>
      </c>
      <c r="AJ136" s="363">
        <v>78708396681.691223</v>
      </c>
      <c r="AK136" s="363">
        <v>89693612817.453461</v>
      </c>
      <c r="AL136" s="363">
        <v>102049017269.5963</v>
      </c>
      <c r="AM136" s="363">
        <v>107591853545.75827</v>
      </c>
      <c r="AN136" s="363">
        <v>114677571875.34845</v>
      </c>
      <c r="AO136" s="363">
        <v>115973882911.42142</v>
      </c>
      <c r="AP136" s="363">
        <v>138196665502.50714</v>
      </c>
      <c r="AQ136" s="363">
        <v>129522750694.61192</v>
      </c>
      <c r="AR136" s="363">
        <v>137875626895.36151</v>
      </c>
      <c r="AS136" s="363">
        <v>149853115895.1037</v>
      </c>
      <c r="AT136" s="363">
        <v>172519147207.47345</v>
      </c>
      <c r="AU136" s="363">
        <v>197810020353.21808</v>
      </c>
      <c r="AV136" s="363">
        <v>222957355041.62604</v>
      </c>
      <c r="AW136" s="363">
        <v>269645198614.30597</v>
      </c>
      <c r="AX136" s="363">
        <v>329703261846.51904</v>
      </c>
      <c r="AY136" s="363">
        <v>338445965485.10834</v>
      </c>
      <c r="AZ136" s="363">
        <v>370611560267.82288</v>
      </c>
      <c r="BA136" s="363">
        <v>413140286975.88013</v>
      </c>
      <c r="BB136" s="363">
        <v>451250452445.65784</v>
      </c>
      <c r="BC136" s="363">
        <v>497213177949.39545</v>
      </c>
      <c r="BD136" s="363">
        <v>528350821634.21887</v>
      </c>
      <c r="BE136" s="363">
        <v>520118496416.40015</v>
      </c>
      <c r="BF136" s="363">
        <v>508651872173.68896</v>
      </c>
      <c r="BG136" s="363">
        <v>542716057818.91168</v>
      </c>
      <c r="BH136" s="363">
        <v>588230486530.75098</v>
      </c>
    </row>
    <row r="137" spans="1:60" x14ac:dyDescent="0.2">
      <c r="A137" s="2" t="s">
        <v>1088</v>
      </c>
      <c r="B137" s="363"/>
      <c r="C137" s="363"/>
      <c r="D137" s="363"/>
      <c r="E137" s="363"/>
      <c r="F137" s="363"/>
      <c r="G137" s="363"/>
      <c r="H137" s="363"/>
      <c r="I137" s="363"/>
      <c r="J137" s="363"/>
      <c r="K137" s="363"/>
      <c r="L137" s="363">
        <v>90098330.665447056</v>
      </c>
      <c r="M137" s="363">
        <v>104888628.17194417</v>
      </c>
      <c r="N137" s="363">
        <v>124941925.0104734</v>
      </c>
      <c r="O137" s="363">
        <v>165930611.72901919</v>
      </c>
      <c r="P137" s="363">
        <v>193983720.46186894</v>
      </c>
      <c r="Q137" s="363">
        <v>246387479.17715877</v>
      </c>
      <c r="R137" s="363">
        <v>272493879.02064329</v>
      </c>
      <c r="S137" s="363">
        <v>303496276.26378196</v>
      </c>
      <c r="T137" s="363">
        <v>436918176.73378074</v>
      </c>
      <c r="U137" s="363">
        <v>503180669.99458712</v>
      </c>
      <c r="V137" s="363">
        <v>534701915.61735398</v>
      </c>
      <c r="W137" s="363">
        <v>511658690.56104267</v>
      </c>
      <c r="X137" s="363">
        <v>522090331.47810668</v>
      </c>
      <c r="Y137" s="363">
        <v>524034109.85660523</v>
      </c>
      <c r="Z137" s="363">
        <v>502617355.40707326</v>
      </c>
      <c r="AA137" s="363">
        <v>529078995.56387609</v>
      </c>
      <c r="AB137" s="363">
        <v>779365167.60242379</v>
      </c>
      <c r="AC137" s="363">
        <v>1052843347.6394849</v>
      </c>
      <c r="AD137" s="363">
        <v>1161757671.0175631</v>
      </c>
      <c r="AE137" s="363">
        <v>1120000916.9264627</v>
      </c>
      <c r="AF137" s="363">
        <v>1421466239.5623381</v>
      </c>
      <c r="AG137" s="363">
        <v>1484152022.3152022</v>
      </c>
      <c r="AH137" s="363">
        <v>1631197909.258996</v>
      </c>
      <c r="AI137" s="363">
        <v>1673104493.7736871</v>
      </c>
      <c r="AJ137" s="363">
        <v>1948118227.6815093</v>
      </c>
      <c r="AK137" s="363">
        <v>2428461395.3488369</v>
      </c>
      <c r="AL137" s="363">
        <v>2504033252.4271846</v>
      </c>
      <c r="AM137" s="363">
        <v>2298410390.6842141</v>
      </c>
      <c r="AN137" s="363">
        <v>2479721340.8746033</v>
      </c>
      <c r="AO137" s="363">
        <v>2664026095.0605779</v>
      </c>
      <c r="AP137" s="363">
        <v>2483953102.7948837</v>
      </c>
      <c r="AQ137" s="363">
        <v>2491822706.8025599</v>
      </c>
      <c r="AR137" s="363">
        <v>2688630822.5330424</v>
      </c>
      <c r="AS137" s="363">
        <v>3070691319.5217938</v>
      </c>
      <c r="AT137" s="363">
        <v>3454362685.9670286</v>
      </c>
      <c r="AU137" s="363">
        <v>3659251525.8592997</v>
      </c>
      <c r="AV137" s="363">
        <v>4000239272.6112618</v>
      </c>
      <c r="AW137" s="363">
        <v>4601299566.8110638</v>
      </c>
      <c r="AX137" s="363">
        <v>5081432924.0144033</v>
      </c>
      <c r="AY137" s="363">
        <v>4504549214.2266331</v>
      </c>
      <c r="AZ137" s="363">
        <v>5082366478.089942</v>
      </c>
      <c r="BA137" s="363">
        <v>5739977477.4774771</v>
      </c>
      <c r="BB137" s="363">
        <v>5456009384.6646051</v>
      </c>
      <c r="BC137" s="363">
        <v>6391735893.8396807</v>
      </c>
      <c r="BD137" s="363">
        <v>6657170923.3791752</v>
      </c>
      <c r="BE137" s="363">
        <v>6268391521.1970072</v>
      </c>
      <c r="BF137" s="363">
        <v>6214633651.3091125</v>
      </c>
      <c r="BG137" s="363"/>
      <c r="BH137" s="363"/>
    </row>
    <row r="138" spans="1:60" x14ac:dyDescent="0.2">
      <c r="A138" s="2" t="s">
        <v>454</v>
      </c>
      <c r="B138" s="363">
        <v>1409873949.5798321</v>
      </c>
      <c r="C138" s="363">
        <v>1444327731.092437</v>
      </c>
      <c r="D138" s="363">
        <v>1434156378.6008229</v>
      </c>
      <c r="E138" s="363">
        <v>1240672268.907563</v>
      </c>
      <c r="F138" s="363">
        <v>1309747899.1596639</v>
      </c>
      <c r="G138" s="363">
        <v>1698319327.7310925</v>
      </c>
      <c r="H138" s="363">
        <v>1751470588.2352941</v>
      </c>
      <c r="I138" s="363">
        <v>1859465020.5761316</v>
      </c>
      <c r="J138" s="363">
        <v>1801344537.8151259</v>
      </c>
      <c r="K138" s="363">
        <v>1965546218.4873948</v>
      </c>
      <c r="L138" s="363">
        <v>2296470588.2352939</v>
      </c>
      <c r="M138" s="363">
        <v>2369308600.3372684</v>
      </c>
      <c r="N138" s="363">
        <v>2553936348.4087105</v>
      </c>
      <c r="O138" s="363">
        <v>2875625000</v>
      </c>
      <c r="P138" s="363">
        <v>3574586466.1654134</v>
      </c>
      <c r="Q138" s="363">
        <v>3791298145.5064192</v>
      </c>
      <c r="R138" s="363">
        <v>3591319857.3127227</v>
      </c>
      <c r="S138" s="363">
        <v>4104509582.8635855</v>
      </c>
      <c r="T138" s="363">
        <v>2733183856.5022421</v>
      </c>
      <c r="U138" s="363">
        <v>3364611432.2414899</v>
      </c>
      <c r="V138" s="363">
        <v>4024621899.5765271</v>
      </c>
      <c r="W138" s="363">
        <v>4415844155.8441563</v>
      </c>
      <c r="X138" s="363">
        <v>4768765016.8188372</v>
      </c>
      <c r="Y138" s="363">
        <v>5167913302.1674452</v>
      </c>
      <c r="Z138" s="363">
        <v>6043474842.7672949</v>
      </c>
      <c r="AA138" s="363">
        <v>5978460972.0176735</v>
      </c>
      <c r="AB138" s="363">
        <v>6405210563.8829412</v>
      </c>
      <c r="AC138" s="363">
        <v>6682167119.565218</v>
      </c>
      <c r="AD138" s="363">
        <v>6978371581.2637539</v>
      </c>
      <c r="AE138" s="363">
        <v>6987267683.7725391</v>
      </c>
      <c r="AF138" s="363">
        <v>8032551173.2401409</v>
      </c>
      <c r="AG138" s="363">
        <v>9000362581.5808563</v>
      </c>
      <c r="AH138" s="363">
        <v>9703011635.8658466</v>
      </c>
      <c r="AI138" s="363">
        <v>10338679635.761589</v>
      </c>
      <c r="AJ138" s="363">
        <v>11717604208.822338</v>
      </c>
      <c r="AK138" s="363">
        <v>13029697560.975609</v>
      </c>
      <c r="AL138" s="363">
        <v>13897738375.248777</v>
      </c>
      <c r="AM138" s="363">
        <v>15091913883.709103</v>
      </c>
      <c r="AN138" s="363">
        <v>15794972847.168344</v>
      </c>
      <c r="AO138" s="363">
        <v>15656327859.569649</v>
      </c>
      <c r="AP138" s="363">
        <v>16330814179.976625</v>
      </c>
      <c r="AQ138" s="363">
        <v>15749753804.834377</v>
      </c>
      <c r="AR138" s="363">
        <v>16536535647.083422</v>
      </c>
      <c r="AS138" s="363">
        <v>18881765437.215084</v>
      </c>
      <c r="AT138" s="363">
        <v>20662525941.29855</v>
      </c>
      <c r="AU138" s="363">
        <v>24405791044.776119</v>
      </c>
      <c r="AV138" s="363">
        <v>28279814924.591778</v>
      </c>
      <c r="AW138" s="363">
        <v>32350248410.821606</v>
      </c>
      <c r="AX138" s="363">
        <v>40713812309.73159</v>
      </c>
      <c r="AY138" s="363">
        <v>42066217871.534859</v>
      </c>
      <c r="AZ138" s="363">
        <v>56725749221.90432</v>
      </c>
      <c r="BA138" s="363">
        <v>65292753005.466446</v>
      </c>
      <c r="BB138" s="363">
        <v>68434409315.112297</v>
      </c>
      <c r="BC138" s="363">
        <v>74317806538.36322</v>
      </c>
      <c r="BD138" s="363">
        <v>79356449840.577133</v>
      </c>
      <c r="BE138" s="363">
        <v>80604080688.577469</v>
      </c>
      <c r="BF138" s="363">
        <v>82401038709.535599</v>
      </c>
      <c r="BG138" s="363">
        <v>88019706803.834</v>
      </c>
      <c r="BH138" s="363">
        <v>88900770857.635056</v>
      </c>
    </row>
    <row r="139" spans="1:60" x14ac:dyDescent="0.2">
      <c r="A139" s="2" t="s">
        <v>1144</v>
      </c>
      <c r="B139" s="363"/>
      <c r="C139" s="363"/>
      <c r="D139" s="363"/>
      <c r="E139" s="363"/>
      <c r="F139" s="363"/>
      <c r="G139" s="363">
        <v>131308919413.62218</v>
      </c>
      <c r="H139" s="363">
        <v>118646669571.90337</v>
      </c>
      <c r="I139" s="363">
        <v>126540315294.4393</v>
      </c>
      <c r="J139" s="363">
        <v>135875715088.68919</v>
      </c>
      <c r="K139" s="363">
        <v>151085876124.6438</v>
      </c>
      <c r="L139" s="363">
        <v>167277750103.71155</v>
      </c>
      <c r="M139" s="363">
        <v>173863692362.43924</v>
      </c>
      <c r="N139" s="363">
        <v>185074555196.17316</v>
      </c>
      <c r="O139" s="363">
        <v>221015408571.73303</v>
      </c>
      <c r="P139" s="363">
        <v>281731662914.4599</v>
      </c>
      <c r="Q139" s="363">
        <v>311764560659.92059</v>
      </c>
      <c r="R139" s="363">
        <v>336518390823.66559</v>
      </c>
      <c r="S139" s="363">
        <v>384677446254.74078</v>
      </c>
      <c r="T139" s="363">
        <v>432777537492.95526</v>
      </c>
      <c r="U139" s="363">
        <v>493342221045.34625</v>
      </c>
      <c r="V139" s="363">
        <v>611241416891.74902</v>
      </c>
      <c r="W139" s="363">
        <v>761809701835.38281</v>
      </c>
      <c r="X139" s="363">
        <v>756904357154.30261</v>
      </c>
      <c r="Y139" s="363">
        <v>704898773397.3302</v>
      </c>
      <c r="Z139" s="363">
        <v>681164538142.9624</v>
      </c>
      <c r="AA139" s="363">
        <v>718572430168.10669</v>
      </c>
      <c r="AB139" s="363">
        <v>743420099863.19202</v>
      </c>
      <c r="AC139" s="363">
        <v>807520804037.33557</v>
      </c>
      <c r="AD139" s="363">
        <v>840600783869.60352</v>
      </c>
      <c r="AE139" s="363">
        <v>846558308439.47815</v>
      </c>
      <c r="AF139" s="363">
        <v>908757485523.9248</v>
      </c>
      <c r="AG139" s="363">
        <v>867029780712.00879</v>
      </c>
      <c r="AH139" s="363">
        <v>904300550350.55298</v>
      </c>
      <c r="AI139" s="363">
        <v>907783335505.66052</v>
      </c>
      <c r="AJ139" s="363">
        <v>990628109260.71741</v>
      </c>
      <c r="AK139" s="363">
        <v>1111266818231.6519</v>
      </c>
      <c r="AL139" s="363">
        <v>1217587031623.908</v>
      </c>
      <c r="AM139" s="363">
        <v>1255078859970.3252</v>
      </c>
      <c r="AN139" s="363">
        <v>1130985571394.5671</v>
      </c>
      <c r="AO139" s="363">
        <v>1230843987216.144</v>
      </c>
      <c r="AP139" s="363">
        <v>1292330816571.3301</v>
      </c>
      <c r="AQ139" s="363">
        <v>1309401978452.8625</v>
      </c>
      <c r="AR139" s="363">
        <v>1412947659918.9109</v>
      </c>
      <c r="AS139" s="363">
        <v>1621454866991.0532</v>
      </c>
      <c r="AT139" s="363">
        <v>1861103718824.6277</v>
      </c>
      <c r="AU139" s="363">
        <v>2157988623689.6729</v>
      </c>
      <c r="AV139" s="363">
        <v>2592234643228.6152</v>
      </c>
      <c r="AW139" s="363">
        <v>3176988474001.1167</v>
      </c>
      <c r="AX139" s="363">
        <v>3559934958923.9365</v>
      </c>
      <c r="AY139" s="363">
        <v>3645469775841.3086</v>
      </c>
      <c r="AZ139" s="363">
        <v>4469300518565.3574</v>
      </c>
      <c r="BA139" s="363">
        <v>5050022472599.5107</v>
      </c>
      <c r="BB139" s="363">
        <v>5299101761113.2578</v>
      </c>
      <c r="BC139" s="363">
        <v>5533464812935.584</v>
      </c>
      <c r="BD139" s="363">
        <v>5827283369086.6318</v>
      </c>
      <c r="BE139" s="363">
        <v>5784614187917.7744</v>
      </c>
      <c r="BF139" s="363">
        <v>6024404286469.2119</v>
      </c>
      <c r="BG139" s="363">
        <v>6521839418917.4561</v>
      </c>
      <c r="BH139" s="363">
        <v>6702152996184.0703</v>
      </c>
    </row>
    <row r="140" spans="1:60" x14ac:dyDescent="0.2">
      <c r="A140" s="2" t="s">
        <v>1145</v>
      </c>
      <c r="B140" s="363">
        <v>330585044419.78717</v>
      </c>
      <c r="C140" s="363">
        <v>318334121040.19196</v>
      </c>
      <c r="D140" s="363">
        <v>332200317217.17365</v>
      </c>
      <c r="E140" s="363">
        <v>357907093104.73663</v>
      </c>
      <c r="F140" s="363">
        <v>398239764769.14288</v>
      </c>
      <c r="G140" s="363">
        <v>438810036761.00098</v>
      </c>
      <c r="H140" s="363">
        <v>454175229269.0105</v>
      </c>
      <c r="I140" s="363">
        <v>466637145199.13947</v>
      </c>
      <c r="J140" s="363">
        <v>493398974278.62512</v>
      </c>
      <c r="K140" s="363">
        <v>551288211191.63513</v>
      </c>
      <c r="L140" s="363">
        <v>604835248744.17517</v>
      </c>
      <c r="M140" s="363">
        <v>652311816044.66614</v>
      </c>
      <c r="N140" s="363">
        <v>729266043034.69019</v>
      </c>
      <c r="O140" s="363">
        <v>922094599328.8551</v>
      </c>
      <c r="P140" s="363">
        <v>1178262683447.5901</v>
      </c>
      <c r="Q140" s="363">
        <v>1302755081140.1235</v>
      </c>
      <c r="R140" s="363">
        <v>1409253042432.4561</v>
      </c>
      <c r="S140" s="363">
        <v>1584676147912.0764</v>
      </c>
      <c r="T140" s="363">
        <v>1720219048300.0808</v>
      </c>
      <c r="U140" s="363">
        <v>2046054330217.3135</v>
      </c>
      <c r="V140" s="363">
        <v>2401214471385.127</v>
      </c>
      <c r="W140" s="363">
        <v>2707891244505.0796</v>
      </c>
      <c r="X140" s="363">
        <v>2678085440711.0859</v>
      </c>
      <c r="Y140" s="363">
        <v>2591838304418.3257</v>
      </c>
      <c r="Z140" s="363">
        <v>2619260656306.4692</v>
      </c>
      <c r="AA140" s="363">
        <v>2759408888498.1123</v>
      </c>
      <c r="AB140" s="363">
        <v>2854868147078.5391</v>
      </c>
      <c r="AC140" s="363">
        <v>2925153212691.4668</v>
      </c>
      <c r="AD140" s="363">
        <v>3145132468090.623</v>
      </c>
      <c r="AE140" s="363">
        <v>3244880123634.269</v>
      </c>
      <c r="AF140" s="363">
        <v>3692554424908.2344</v>
      </c>
      <c r="AG140" s="363">
        <v>3932817405959.8218</v>
      </c>
      <c r="AH140" s="363">
        <v>3887930775270.5024</v>
      </c>
      <c r="AI140" s="363">
        <v>4132177522469.1411</v>
      </c>
      <c r="AJ140" s="363">
        <v>4473934624528.9785</v>
      </c>
      <c r="AK140" s="363">
        <v>5009032642929.2002</v>
      </c>
      <c r="AL140" s="363">
        <v>5467628407380.1729</v>
      </c>
      <c r="AM140" s="363">
        <v>5786395040437.0088</v>
      </c>
      <c r="AN140" s="363">
        <v>5620453995069.9395</v>
      </c>
      <c r="AO140" s="363">
        <v>5484850503335.3945</v>
      </c>
      <c r="AP140" s="363">
        <v>5985823972306.4199</v>
      </c>
      <c r="AQ140" s="363">
        <v>6055898424693.6611</v>
      </c>
      <c r="AR140" s="363">
        <v>6181171734630.3105</v>
      </c>
      <c r="AS140" s="363">
        <v>6964294622383.8213</v>
      </c>
      <c r="AT140" s="363">
        <v>8269908556011.5674</v>
      </c>
      <c r="AU140" s="363">
        <v>9865713933040.8086</v>
      </c>
      <c r="AV140" s="363">
        <v>11745130647897.219</v>
      </c>
      <c r="AW140" s="363">
        <v>14553710700802.846</v>
      </c>
      <c r="AX140" s="363">
        <v>17469994191152.305</v>
      </c>
      <c r="AY140" s="363">
        <v>17056178476173.086</v>
      </c>
      <c r="AZ140" s="363">
        <v>20698320383429.742</v>
      </c>
      <c r="BA140" s="363">
        <v>24440307907294.965</v>
      </c>
      <c r="BB140" s="363">
        <v>26081111377882.324</v>
      </c>
      <c r="BC140" s="363">
        <v>27641599661778.828</v>
      </c>
      <c r="BD140" s="363">
        <v>28658137604864.27</v>
      </c>
      <c r="BE140" s="363">
        <v>27180032975578.523</v>
      </c>
      <c r="BF140" s="363">
        <v>27292756874890.246</v>
      </c>
      <c r="BG140" s="363">
        <v>29943425666990.102</v>
      </c>
      <c r="BH140" s="363">
        <v>31735694332002.496</v>
      </c>
    </row>
    <row r="141" spans="1:60" x14ac:dyDescent="0.2">
      <c r="A141" s="2" t="s">
        <v>541</v>
      </c>
      <c r="B141" s="363">
        <v>34579308.413831718</v>
      </c>
      <c r="C141" s="363">
        <v>35699286.014279716</v>
      </c>
      <c r="D141" s="363">
        <v>41859162.816743664</v>
      </c>
      <c r="E141" s="363">
        <v>47039059.218815617</v>
      </c>
      <c r="F141" s="363">
        <v>51938961.220775582</v>
      </c>
      <c r="G141" s="363">
        <v>54878902.421951555</v>
      </c>
      <c r="H141" s="363">
        <v>56698866.022679545</v>
      </c>
      <c r="I141" s="363">
        <v>59260814.783704311</v>
      </c>
      <c r="J141" s="363">
        <v>61444771.104577906</v>
      </c>
      <c r="K141" s="363">
        <v>65966680.666386656</v>
      </c>
      <c r="L141" s="363">
        <v>68738625.227495462</v>
      </c>
      <c r="M141" s="363">
        <v>76482102.908277407</v>
      </c>
      <c r="N141" s="363">
        <v>80915831.924027577</v>
      </c>
      <c r="O141" s="363">
        <v>121181556.19596541</v>
      </c>
      <c r="P141" s="363">
        <v>150846210.44885945</v>
      </c>
      <c r="Q141" s="363">
        <v>149560513.86071667</v>
      </c>
      <c r="R141" s="363">
        <v>147654093.83624655</v>
      </c>
      <c r="S141" s="363">
        <v>193307267.70929158</v>
      </c>
      <c r="T141" s="363">
        <v>266559337.62649497</v>
      </c>
      <c r="U141" s="363">
        <v>290142517.81472683</v>
      </c>
      <c r="V141" s="363">
        <v>431561376.47663069</v>
      </c>
      <c r="W141" s="363">
        <v>434188034.18803412</v>
      </c>
      <c r="X141" s="363">
        <v>348746822.61926687</v>
      </c>
      <c r="Y141" s="363">
        <v>386699308.85916889</v>
      </c>
      <c r="Z141" s="363">
        <v>333158476.24212021</v>
      </c>
      <c r="AA141" s="363">
        <v>268626912.54991698</v>
      </c>
      <c r="AB141" s="363">
        <v>318862888.40262586</v>
      </c>
      <c r="AC141" s="363">
        <v>402774852.65225935</v>
      </c>
      <c r="AD141" s="363">
        <v>470389179.67890918</v>
      </c>
      <c r="AE141" s="363">
        <v>495404888.09242386</v>
      </c>
      <c r="AF141" s="363">
        <v>596415104.54914403</v>
      </c>
      <c r="AG141" s="363">
        <v>704329192.77152073</v>
      </c>
      <c r="AH141" s="363">
        <v>831033941.09396923</v>
      </c>
      <c r="AI141" s="363">
        <v>835592802.27683079</v>
      </c>
      <c r="AJ141" s="363">
        <v>878250450.60268104</v>
      </c>
      <c r="AK141" s="363">
        <v>1001889856.9104793</v>
      </c>
      <c r="AL141" s="363">
        <v>946123275.88212049</v>
      </c>
      <c r="AM141" s="363">
        <v>997996028.64583337</v>
      </c>
      <c r="AN141" s="363">
        <v>928458205.95843208</v>
      </c>
      <c r="AO141" s="363">
        <v>912771290.61298001</v>
      </c>
      <c r="AP141" s="363">
        <v>887295267.87515485</v>
      </c>
      <c r="AQ141" s="363">
        <v>825706961.23868918</v>
      </c>
      <c r="AR141" s="363">
        <v>775780697.67662489</v>
      </c>
      <c r="AS141" s="363">
        <v>1157832934.551271</v>
      </c>
      <c r="AT141" s="363">
        <v>1511236655.5204656</v>
      </c>
      <c r="AU141" s="363">
        <v>1682350934.85132</v>
      </c>
      <c r="AV141" s="363">
        <v>1800105589.6034853</v>
      </c>
      <c r="AW141" s="363">
        <v>1716262753.0019591</v>
      </c>
      <c r="AX141" s="363">
        <v>1758534994.9159927</v>
      </c>
      <c r="AY141" s="363">
        <v>1773199523.2307019</v>
      </c>
      <c r="AZ141" s="363">
        <v>2394600945.3810215</v>
      </c>
      <c r="BA141" s="363">
        <v>2792049477.2655272</v>
      </c>
      <c r="BB141" s="363">
        <v>2677545056.0155873</v>
      </c>
      <c r="BC141" s="363">
        <v>2533992455.3330846</v>
      </c>
      <c r="BD141" s="363">
        <v>2608269551.8007979</v>
      </c>
      <c r="BE141" s="363">
        <v>2289799039.7967544</v>
      </c>
      <c r="BF141" s="363">
        <v>2314323471.3948035</v>
      </c>
      <c r="BG141" s="363">
        <v>2565352373.2655072</v>
      </c>
      <c r="BH141" s="363">
        <v>2738786277.793921</v>
      </c>
    </row>
    <row r="142" spans="1:60" x14ac:dyDescent="0.2">
      <c r="A142" s="2" t="s">
        <v>1146</v>
      </c>
      <c r="B142" s="363">
        <v>185994645190.43301</v>
      </c>
      <c r="C142" s="363">
        <v>171750252790.00943</v>
      </c>
      <c r="D142" s="363">
        <v>180189421753.78952</v>
      </c>
      <c r="E142" s="363">
        <v>195293290608.46085</v>
      </c>
      <c r="F142" s="363">
        <v>215435929157.39648</v>
      </c>
      <c r="G142" s="363">
        <v>240291531687.86206</v>
      </c>
      <c r="H142" s="363">
        <v>266806024973.2215</v>
      </c>
      <c r="I142" s="363">
        <v>269524397566.33673</v>
      </c>
      <c r="J142" s="363">
        <v>275133780264.7453</v>
      </c>
      <c r="K142" s="363">
        <v>307465544660.32159</v>
      </c>
      <c r="L142" s="363">
        <v>349292878134.62512</v>
      </c>
      <c r="M142" s="363">
        <v>388914747280.69482</v>
      </c>
      <c r="N142" s="363">
        <v>446298893270.69031</v>
      </c>
      <c r="O142" s="363">
        <v>567027731523.47241</v>
      </c>
      <c r="P142" s="363">
        <v>667784198983.60059</v>
      </c>
      <c r="Q142" s="363">
        <v>733834558348.85022</v>
      </c>
      <c r="R142" s="363">
        <v>800670265154.18066</v>
      </c>
      <c r="S142" s="363">
        <v>929424091463.99097</v>
      </c>
      <c r="T142" s="363">
        <v>968371032408.44019</v>
      </c>
      <c r="U142" s="363">
        <v>1157074765774.2776</v>
      </c>
      <c r="V142" s="363">
        <v>1311600318871.158</v>
      </c>
      <c r="W142" s="363">
        <v>1390315298165.6748</v>
      </c>
      <c r="X142" s="363">
        <v>1422525019301.613</v>
      </c>
      <c r="Y142" s="363">
        <v>1314436970534.2092</v>
      </c>
      <c r="Z142" s="363">
        <v>1383905839677.7742</v>
      </c>
      <c r="AA142" s="363">
        <v>1479373592262.0498</v>
      </c>
      <c r="AB142" s="363">
        <v>1573380242291.5435</v>
      </c>
      <c r="AC142" s="363">
        <v>1658431101726.5063</v>
      </c>
      <c r="AD142" s="363">
        <v>1827000646675.6895</v>
      </c>
      <c r="AE142" s="363">
        <v>1935945693585.9482</v>
      </c>
      <c r="AF142" s="363">
        <v>2066008771973.978</v>
      </c>
      <c r="AG142" s="363">
        <v>2261157211567.7715</v>
      </c>
      <c r="AH142" s="363">
        <v>2094903968095.6238</v>
      </c>
      <c r="AI142" s="363">
        <v>2175210323377.9873</v>
      </c>
      <c r="AJ142" s="363">
        <v>2475973105551.7061</v>
      </c>
      <c r="AK142" s="363">
        <v>3017496595785.4834</v>
      </c>
      <c r="AL142" s="363">
        <v>3326640414542.2813</v>
      </c>
      <c r="AM142" s="363">
        <v>3482509185814.6138</v>
      </c>
      <c r="AN142" s="363">
        <v>3352632300539.4678</v>
      </c>
      <c r="AO142" s="363">
        <v>3097584524512.9551</v>
      </c>
      <c r="AP142" s="363">
        <v>3402271202681.1045</v>
      </c>
      <c r="AQ142" s="363">
        <v>3516240823027.3066</v>
      </c>
      <c r="AR142" s="363">
        <v>3724851807792.7417</v>
      </c>
      <c r="AS142" s="363">
        <v>4245183478931.1074</v>
      </c>
      <c r="AT142" s="363">
        <v>5104714446175.1299</v>
      </c>
      <c r="AU142" s="363">
        <v>6163031387344.6582</v>
      </c>
      <c r="AV142" s="363">
        <v>7438038524835.7656</v>
      </c>
      <c r="AW142" s="363">
        <v>9371493094252.9004</v>
      </c>
      <c r="AX142" s="363">
        <v>11651064462161.666</v>
      </c>
      <c r="AY142" s="363">
        <v>11260132574722.898</v>
      </c>
      <c r="AZ142" s="363">
        <v>13505549757436.996</v>
      </c>
      <c r="BA142" s="363">
        <v>16463096244927.988</v>
      </c>
      <c r="BB142" s="363">
        <v>17609916860216.492</v>
      </c>
      <c r="BC142" s="363">
        <v>18983545960803.547</v>
      </c>
      <c r="BD142" s="363">
        <v>19663548252466.293</v>
      </c>
      <c r="BE142" s="363">
        <v>18424195290218.219</v>
      </c>
      <c r="BF142" s="363">
        <v>18424530953922.871</v>
      </c>
      <c r="BG142" s="363">
        <v>20366909413376.391</v>
      </c>
      <c r="BH142" s="363">
        <v>22183244483370.688</v>
      </c>
    </row>
    <row r="143" spans="1:60" x14ac:dyDescent="0.2">
      <c r="A143" s="2" t="s">
        <v>537</v>
      </c>
      <c r="B143" s="363"/>
      <c r="C143" s="363"/>
      <c r="D143" s="363"/>
      <c r="E143" s="363"/>
      <c r="F143" s="363"/>
      <c r="G143" s="363"/>
      <c r="H143" s="363"/>
      <c r="I143" s="363"/>
      <c r="J143" s="363"/>
      <c r="K143" s="363"/>
      <c r="L143" s="363"/>
      <c r="M143" s="363"/>
      <c r="N143" s="363"/>
      <c r="O143" s="363"/>
      <c r="P143" s="363"/>
      <c r="Q143" s="363"/>
      <c r="R143" s="363"/>
      <c r="S143" s="363"/>
      <c r="T143" s="363"/>
      <c r="U143" s="363"/>
      <c r="V143" s="363"/>
      <c r="W143" s="363"/>
      <c r="X143" s="363"/>
      <c r="Y143" s="363"/>
      <c r="Z143" s="363"/>
      <c r="AA143" s="363"/>
      <c r="AB143" s="363"/>
      <c r="AC143" s="363"/>
      <c r="AD143" s="363"/>
      <c r="AE143" s="363"/>
      <c r="AF143" s="363"/>
      <c r="AG143" s="363"/>
      <c r="AH143" s="363"/>
      <c r="AI143" s="363"/>
      <c r="AJ143" s="363"/>
      <c r="AK143" s="363">
        <v>7870782260.5169792</v>
      </c>
      <c r="AL143" s="363">
        <v>8385109020.2848501</v>
      </c>
      <c r="AM143" s="363">
        <v>10120274492.878721</v>
      </c>
      <c r="AN143" s="363">
        <v>11240360897.712559</v>
      </c>
      <c r="AO143" s="363">
        <v>10972878636.167458</v>
      </c>
      <c r="AP143" s="363">
        <v>11539211480.362537</v>
      </c>
      <c r="AQ143" s="363">
        <v>12252498921.018559</v>
      </c>
      <c r="AR143" s="363">
        <v>14278357283.741899</v>
      </c>
      <c r="AS143" s="363">
        <v>18802576988.15567</v>
      </c>
      <c r="AT143" s="363">
        <v>22649930576.254345</v>
      </c>
      <c r="AU143" s="363">
        <v>26125575942.28138</v>
      </c>
      <c r="AV143" s="363">
        <v>30216060233.404442</v>
      </c>
      <c r="AW143" s="363">
        <v>39738180076.628349</v>
      </c>
      <c r="AX143" s="363">
        <v>47850551148.836525</v>
      </c>
      <c r="AY143" s="363">
        <v>37440673477.898247</v>
      </c>
      <c r="AZ143" s="363">
        <v>37024718364.551567</v>
      </c>
      <c r="BA143" s="363">
        <v>43419061504.442932</v>
      </c>
      <c r="BB143" s="363">
        <v>42826586829.818939</v>
      </c>
      <c r="BC143" s="363">
        <v>46450990764.253151</v>
      </c>
      <c r="BD143" s="363">
        <v>48485169331.368019</v>
      </c>
      <c r="BE143" s="363">
        <v>41392396557.63369</v>
      </c>
      <c r="BF143" s="363">
        <v>43021972484.829872</v>
      </c>
      <c r="BG143" s="363">
        <v>47632961168.414093</v>
      </c>
      <c r="BH143" s="363">
        <v>53429066429.125084</v>
      </c>
    </row>
    <row r="144" spans="1:60" x14ac:dyDescent="0.2">
      <c r="A144" s="2" t="s">
        <v>566</v>
      </c>
      <c r="B144" s="363">
        <v>703925705.94295776</v>
      </c>
      <c r="C144" s="363">
        <v>704145671.35021305</v>
      </c>
      <c r="D144" s="363">
        <v>741509480.7962842</v>
      </c>
      <c r="E144" s="363">
        <v>791140595.77275527</v>
      </c>
      <c r="F144" s="363">
        <v>903158753.94362235</v>
      </c>
      <c r="G144" s="363">
        <v>921600736.30402601</v>
      </c>
      <c r="H144" s="363">
        <v>968440149.47095072</v>
      </c>
      <c r="I144" s="363">
        <v>974721762.53532672</v>
      </c>
      <c r="J144" s="363">
        <v>1066447130.8205178</v>
      </c>
      <c r="K144" s="363">
        <v>1234878980.5019953</v>
      </c>
      <c r="L144" s="363">
        <v>1509155062.5252118</v>
      </c>
      <c r="M144" s="363">
        <v>1572310771.7705324</v>
      </c>
      <c r="N144" s="363">
        <v>1968733021.7211988</v>
      </c>
      <c r="O144" s="363">
        <v>2701874663.6307182</v>
      </c>
      <c r="P144" s="363">
        <v>3295861019.0555096</v>
      </c>
      <c r="Q144" s="363">
        <v>3233431611.2756391</v>
      </c>
      <c r="R144" s="363">
        <v>3544268025.0783701</v>
      </c>
      <c r="S144" s="363">
        <v>3922895891.9527297</v>
      </c>
      <c r="T144" s="363">
        <v>4884869091.8406563</v>
      </c>
      <c r="U144" s="363">
        <v>5711457760.0440283</v>
      </c>
      <c r="V144" s="363">
        <v>6232005655.9525452</v>
      </c>
      <c r="W144" s="363">
        <v>5231808670.1434164</v>
      </c>
      <c r="X144" s="363">
        <v>4764549532.0501499</v>
      </c>
      <c r="Y144" s="363">
        <v>4683697830.374753</v>
      </c>
      <c r="Z144" s="363">
        <v>4594891580.5640888</v>
      </c>
      <c r="AA144" s="363">
        <v>4738559684.7611933</v>
      </c>
      <c r="AB144" s="363">
        <v>6921264132.2015533</v>
      </c>
      <c r="AC144" s="363">
        <v>8614215559.1572132</v>
      </c>
      <c r="AD144" s="363">
        <v>9750161053.2089958</v>
      </c>
      <c r="AE144" s="363">
        <v>10391504709.254709</v>
      </c>
      <c r="AF144" s="363">
        <v>13229247947.851278</v>
      </c>
      <c r="AG144" s="363">
        <v>14321878795.038393</v>
      </c>
      <c r="AH144" s="363">
        <v>16065740777.917189</v>
      </c>
      <c r="AI144" s="363">
        <v>16486900186.567163</v>
      </c>
      <c r="AJ144" s="363">
        <v>18325791415.481071</v>
      </c>
      <c r="AK144" s="363">
        <v>21588170498.08429</v>
      </c>
      <c r="AL144" s="363">
        <v>21776609771.986973</v>
      </c>
      <c r="AM144" s="363">
        <v>19731912494.361748</v>
      </c>
      <c r="AN144" s="363">
        <v>20209122027.117138</v>
      </c>
      <c r="AO144" s="363">
        <v>22235929043.255913</v>
      </c>
      <c r="AP144" s="363">
        <v>21263514833.241203</v>
      </c>
      <c r="AQ144" s="363">
        <v>21272418791.946308</v>
      </c>
      <c r="AR144" s="363">
        <v>23616328816.111423</v>
      </c>
      <c r="AS144" s="363">
        <v>29557325056.433407</v>
      </c>
      <c r="AT144" s="363">
        <v>34685281847.529175</v>
      </c>
      <c r="AU144" s="363">
        <v>37347394602.661362</v>
      </c>
      <c r="AV144" s="363">
        <v>42414308116.923851</v>
      </c>
      <c r="AW144" s="363">
        <v>50888134410.073914</v>
      </c>
      <c r="AX144" s="363">
        <v>55849686538.743225</v>
      </c>
      <c r="AY144" s="363">
        <v>51370543206.446236</v>
      </c>
      <c r="AZ144" s="363">
        <v>53212476812.295677</v>
      </c>
      <c r="BA144" s="363">
        <v>60004630234.413452</v>
      </c>
      <c r="BB144" s="363">
        <v>56677961787.071655</v>
      </c>
      <c r="BC144" s="363">
        <v>61739352212.304901</v>
      </c>
      <c r="BD144" s="363">
        <v>66103853236.757172</v>
      </c>
      <c r="BE144" s="363">
        <v>57744457954.729683</v>
      </c>
      <c r="BF144" s="363">
        <v>60691483443.122116</v>
      </c>
      <c r="BG144" s="363">
        <v>64023412339.707527</v>
      </c>
      <c r="BH144" s="363">
        <v>70885325883.094086</v>
      </c>
    </row>
    <row r="145" spans="1:60" x14ac:dyDescent="0.2">
      <c r="A145" s="2" t="s">
        <v>546</v>
      </c>
      <c r="B145" s="363"/>
      <c r="C145" s="363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3"/>
      <c r="T145" s="363"/>
      <c r="U145" s="363"/>
      <c r="V145" s="363"/>
      <c r="W145" s="363"/>
      <c r="X145" s="363"/>
      <c r="Y145" s="363"/>
      <c r="Z145" s="363"/>
      <c r="AA145" s="363"/>
      <c r="AB145" s="363"/>
      <c r="AC145" s="363"/>
      <c r="AD145" s="363"/>
      <c r="AE145" s="363"/>
      <c r="AF145" s="363"/>
      <c r="AG145" s="363"/>
      <c r="AH145" s="363"/>
      <c r="AI145" s="363"/>
      <c r="AJ145" s="363"/>
      <c r="AK145" s="363">
        <v>5770516257.8436966</v>
      </c>
      <c r="AL145" s="363">
        <v>5952007401.7355795</v>
      </c>
      <c r="AM145" s="363">
        <v>6508472054.1979189</v>
      </c>
      <c r="AN145" s="363">
        <v>7145882282.8547592</v>
      </c>
      <c r="AO145" s="363">
        <v>7518044679.3177996</v>
      </c>
      <c r="AP145" s="363">
        <v>7934206257.2421789</v>
      </c>
      <c r="AQ145" s="363">
        <v>8334748153.1229019</v>
      </c>
      <c r="AR145" s="363">
        <v>9529948840.3819904</v>
      </c>
      <c r="AS145" s="363">
        <v>11731703357.520599</v>
      </c>
      <c r="AT145" s="363">
        <v>14355307662.286978</v>
      </c>
      <c r="AU145" s="363">
        <v>16909366521.468575</v>
      </c>
      <c r="AV145" s="363">
        <v>21436812139.453224</v>
      </c>
      <c r="AW145" s="363">
        <v>30897981124.333199</v>
      </c>
      <c r="AX145" s="363">
        <v>35657998830.580322</v>
      </c>
      <c r="AY145" s="363">
        <v>26250900750.625519</v>
      </c>
      <c r="AZ145" s="363">
        <v>23796118300.837124</v>
      </c>
      <c r="BA145" s="363">
        <v>28246551197.136391</v>
      </c>
      <c r="BB145" s="363">
        <v>28170812351.789623</v>
      </c>
      <c r="BC145" s="363">
        <v>30276485435.749657</v>
      </c>
      <c r="BD145" s="363">
        <v>31382780146.418137</v>
      </c>
      <c r="BE145" s="363">
        <v>27090019662.797726</v>
      </c>
      <c r="BF145" s="363">
        <v>27734140217.366367</v>
      </c>
      <c r="BG145" s="363">
        <v>30198231776.370556</v>
      </c>
      <c r="BH145" s="363">
        <v>34409229177.910507</v>
      </c>
    </row>
    <row r="146" spans="1:60" x14ac:dyDescent="0.2">
      <c r="A146" s="2" t="s">
        <v>1147</v>
      </c>
      <c r="B146" s="363"/>
      <c r="C146" s="363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3"/>
      <c r="T146" s="363"/>
      <c r="U146" s="363"/>
      <c r="V146" s="363"/>
      <c r="W146" s="363"/>
      <c r="X146" s="363">
        <v>1130457130.0073886</v>
      </c>
      <c r="Y146" s="363">
        <v>1121486562.52512</v>
      </c>
      <c r="Z146" s="363">
        <v>1292281653.6824553</v>
      </c>
      <c r="AA146" s="363">
        <v>1348827324.0986147</v>
      </c>
      <c r="AB146" s="363">
        <v>1517496131.3832178</v>
      </c>
      <c r="AC146" s="363">
        <v>1941246972.4587381</v>
      </c>
      <c r="AD146" s="363">
        <v>2269233639.2806506</v>
      </c>
      <c r="AE146" s="363">
        <v>2683254708.1741128</v>
      </c>
      <c r="AF146" s="363">
        <v>3220920084.7774587</v>
      </c>
      <c r="AG146" s="363">
        <v>3735117374.4112535</v>
      </c>
      <c r="AH146" s="363">
        <v>4879018601.9091101</v>
      </c>
      <c r="AI146" s="363">
        <v>5625533410.3117628</v>
      </c>
      <c r="AJ146" s="363">
        <v>6265844252.1010513</v>
      </c>
      <c r="AK146" s="363">
        <v>6996034036.9989204</v>
      </c>
      <c r="AL146" s="363">
        <v>7122539666.599719</v>
      </c>
      <c r="AM146" s="363">
        <v>7211264780.008276</v>
      </c>
      <c r="AN146" s="363">
        <v>6742367273.2741766</v>
      </c>
      <c r="AO146" s="363">
        <v>6490571703.8501482</v>
      </c>
      <c r="AP146" s="363">
        <v>6720492405.8361053</v>
      </c>
      <c r="AQ146" s="363">
        <v>6811227982.8219328</v>
      </c>
      <c r="AR146" s="363">
        <v>7322677820.101079</v>
      </c>
      <c r="AS146" s="363">
        <v>8195033162.1203804</v>
      </c>
      <c r="AT146" s="363">
        <v>10585624890.927675</v>
      </c>
      <c r="AU146" s="363">
        <v>12092222041.91684</v>
      </c>
      <c r="AV146" s="363">
        <v>14789661809.183392</v>
      </c>
      <c r="AW146" s="363">
        <v>18340447242.997051</v>
      </c>
      <c r="AX146" s="363">
        <v>20917444919.639408</v>
      </c>
      <c r="AY146" s="363">
        <v>21475520709.392181</v>
      </c>
      <c r="AZ146" s="363">
        <v>28123640998.725349</v>
      </c>
      <c r="BA146" s="363">
        <v>36709860068.344513</v>
      </c>
      <c r="BB146" s="363">
        <v>43031577366.425125</v>
      </c>
      <c r="BC146" s="363">
        <v>51552075901.51828</v>
      </c>
      <c r="BD146" s="363">
        <v>55347998647.819611</v>
      </c>
      <c r="BE146" s="363">
        <v>45361678146.524734</v>
      </c>
      <c r="BF146" s="363">
        <v>45387299721.079163</v>
      </c>
      <c r="BG146" s="363">
        <v>50751059058.061302</v>
      </c>
      <c r="BH146" s="363">
        <v>55084050789.718178</v>
      </c>
    </row>
    <row r="147" spans="1:60" x14ac:dyDescent="0.2">
      <c r="A147" s="2" t="s">
        <v>1148</v>
      </c>
      <c r="B147" s="363"/>
      <c r="C147" s="363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3"/>
      <c r="T147" s="363"/>
      <c r="U147" s="363"/>
      <c r="V147" s="363"/>
      <c r="W147" s="363"/>
      <c r="X147" s="363"/>
      <c r="Y147" s="363"/>
      <c r="Z147" s="363"/>
      <c r="AA147" s="363"/>
      <c r="AB147" s="363"/>
      <c r="AC147" s="363"/>
      <c r="AD147" s="363"/>
      <c r="AE147" s="363"/>
      <c r="AF147" s="363"/>
      <c r="AG147" s="363"/>
      <c r="AH147" s="363"/>
      <c r="AI147" s="363"/>
      <c r="AJ147" s="363"/>
      <c r="AK147" s="363"/>
      <c r="AL147" s="363"/>
      <c r="AM147" s="363"/>
      <c r="AN147" s="363"/>
      <c r="AO147" s="363"/>
      <c r="AP147" s="363"/>
      <c r="AQ147" s="363"/>
      <c r="AR147" s="363"/>
      <c r="AS147" s="363"/>
      <c r="AT147" s="363"/>
      <c r="AU147" s="363"/>
      <c r="AV147" s="363"/>
      <c r="AW147" s="363"/>
      <c r="AX147" s="363"/>
      <c r="AY147" s="363"/>
      <c r="AZ147" s="363"/>
      <c r="BA147" s="363"/>
      <c r="BB147" s="363"/>
      <c r="BC147" s="363"/>
      <c r="BD147" s="363"/>
      <c r="BE147" s="363"/>
      <c r="BF147" s="363"/>
      <c r="BG147" s="363"/>
      <c r="BH147" s="363"/>
    </row>
    <row r="148" spans="1:60" x14ac:dyDescent="0.2">
      <c r="A148" s="2" t="s">
        <v>435</v>
      </c>
      <c r="B148" s="363">
        <v>2037150716.3323781</v>
      </c>
      <c r="C148" s="363">
        <v>2025689536.6070545</v>
      </c>
      <c r="D148" s="363">
        <v>2379606422.2902875</v>
      </c>
      <c r="E148" s="363">
        <v>2657247327.3391957</v>
      </c>
      <c r="F148" s="363">
        <v>2798339768.7975497</v>
      </c>
      <c r="G148" s="363">
        <v>2948325264.3019462</v>
      </c>
      <c r="H148" s="363">
        <v>2876395613.0817113</v>
      </c>
      <c r="I148" s="363">
        <v>3046339294.5361128</v>
      </c>
      <c r="J148" s="363">
        <v>3271415867.9972329</v>
      </c>
      <c r="K148" s="363">
        <v>3651615453.0184765</v>
      </c>
      <c r="L148" s="363">
        <v>3956328426.044857</v>
      </c>
      <c r="M148" s="363">
        <v>4356633663.3663378</v>
      </c>
      <c r="N148" s="363">
        <v>5074117544.7748222</v>
      </c>
      <c r="O148" s="363">
        <v>6242177798.3393793</v>
      </c>
      <c r="P148" s="363">
        <v>7675408485.5142117</v>
      </c>
      <c r="Q148" s="363">
        <v>8984824182.6033306</v>
      </c>
      <c r="R148" s="363">
        <v>9584323309.121357</v>
      </c>
      <c r="S148" s="363">
        <v>11049896742.388914</v>
      </c>
      <c r="T148" s="363">
        <v>13236854105.167162</v>
      </c>
      <c r="U148" s="363">
        <v>15912133569.285221</v>
      </c>
      <c r="V148" s="363">
        <v>21728770055.377739</v>
      </c>
      <c r="W148" s="363">
        <v>17788171722.444561</v>
      </c>
      <c r="X148" s="363">
        <v>17692341358.127178</v>
      </c>
      <c r="Y148" s="363">
        <v>16251460689.325441</v>
      </c>
      <c r="Z148" s="363">
        <v>14824728528.46036</v>
      </c>
      <c r="AA148" s="363">
        <v>14991283215.740831</v>
      </c>
      <c r="AB148" s="363">
        <v>19462175321.822414</v>
      </c>
      <c r="AC148" s="363">
        <v>21765261041.726482</v>
      </c>
      <c r="AD148" s="363">
        <v>25705296183.503674</v>
      </c>
      <c r="AE148" s="363">
        <v>26314220188.025726</v>
      </c>
      <c r="AF148" s="363">
        <v>30180108561.930531</v>
      </c>
      <c r="AG148" s="363">
        <v>32285388165.299889</v>
      </c>
      <c r="AH148" s="363">
        <v>33711069430.780041</v>
      </c>
      <c r="AI148" s="363">
        <v>31655473663.834824</v>
      </c>
      <c r="AJ148" s="363">
        <v>35604137422.579597</v>
      </c>
      <c r="AK148" s="363">
        <v>39030285468.384079</v>
      </c>
      <c r="AL148" s="363">
        <v>43161452678.438255</v>
      </c>
      <c r="AM148" s="363">
        <v>39147844526.083763</v>
      </c>
      <c r="AN148" s="363">
        <v>41806219378.618134</v>
      </c>
      <c r="AO148" s="363">
        <v>41632027599.853127</v>
      </c>
      <c r="AP148" s="363">
        <v>38857251336.34481</v>
      </c>
      <c r="AQ148" s="363">
        <v>39459581217.375916</v>
      </c>
      <c r="AR148" s="363">
        <v>42236836820.615189</v>
      </c>
      <c r="AS148" s="363">
        <v>52064058833.97393</v>
      </c>
      <c r="AT148" s="363">
        <v>59626020162.381599</v>
      </c>
      <c r="AU148" s="363">
        <v>62343022650.874222</v>
      </c>
      <c r="AV148" s="363">
        <v>68640825480.922279</v>
      </c>
      <c r="AW148" s="363">
        <v>79041294874.455292</v>
      </c>
      <c r="AX148" s="363">
        <v>92507257783.569672</v>
      </c>
      <c r="AY148" s="363">
        <v>92897320375.817596</v>
      </c>
      <c r="AZ148" s="363">
        <v>93216746661.597672</v>
      </c>
      <c r="BA148" s="363">
        <v>101370474295.10872</v>
      </c>
      <c r="BB148" s="363">
        <v>98266306615.363235</v>
      </c>
      <c r="BC148" s="363">
        <v>106825649872.10754</v>
      </c>
      <c r="BD148" s="363">
        <v>110081248587.369</v>
      </c>
      <c r="BE148" s="363">
        <v>101179808076.3598</v>
      </c>
      <c r="BF148" s="363">
        <v>103311649248.02449</v>
      </c>
      <c r="BG148" s="363">
        <v>109714300453.98267</v>
      </c>
      <c r="BH148" s="363">
        <v>117921394402.36093</v>
      </c>
    </row>
    <row r="149" spans="1:60" x14ac:dyDescent="0.2">
      <c r="A149" s="2" t="s">
        <v>1149</v>
      </c>
      <c r="B149" s="363"/>
      <c r="C149" s="363"/>
      <c r="D149" s="363"/>
      <c r="E149" s="363"/>
      <c r="F149" s="363"/>
      <c r="G149" s="363"/>
      <c r="H149" s="363"/>
      <c r="I149" s="363"/>
      <c r="J149" s="363"/>
      <c r="K149" s="363"/>
      <c r="L149" s="363">
        <v>293073868.02322143</v>
      </c>
      <c r="M149" s="363">
        <v>327651487.96275675</v>
      </c>
      <c r="N149" s="363">
        <v>402460333.23763728</v>
      </c>
      <c r="O149" s="363">
        <v>523552815.11912727</v>
      </c>
      <c r="P149" s="363">
        <v>563939670.70441937</v>
      </c>
      <c r="Q149" s="363">
        <v>711922994.22554493</v>
      </c>
      <c r="R149" s="363">
        <v>735339911.93506515</v>
      </c>
      <c r="S149" s="363">
        <v>811250927.38899815</v>
      </c>
      <c r="T149" s="363">
        <v>1000535735.3875108</v>
      </c>
      <c r="U149" s="363">
        <v>1209898293.4637191</v>
      </c>
      <c r="V149" s="363">
        <v>1378130995.659126</v>
      </c>
      <c r="W149" s="363">
        <v>1205166025.5159183</v>
      </c>
      <c r="X149" s="363">
        <v>1143229071.7794309</v>
      </c>
      <c r="Y149" s="363">
        <v>1092551781.0148635</v>
      </c>
      <c r="Z149" s="363">
        <v>1037314956.2508339</v>
      </c>
      <c r="AA149" s="363">
        <v>1082851076.5215752</v>
      </c>
      <c r="AB149" s="363">
        <v>1515209588.2377975</v>
      </c>
      <c r="AC149" s="363">
        <v>1839095595.2565525</v>
      </c>
      <c r="AD149" s="363">
        <v>2000674667.0826108</v>
      </c>
      <c r="AE149" s="363">
        <v>2010116851.2028396</v>
      </c>
      <c r="AF149" s="363">
        <v>2481316053.8531599</v>
      </c>
      <c r="AG149" s="363">
        <v>2480497538.5479441</v>
      </c>
      <c r="AH149" s="363">
        <v>2737067001.7593813</v>
      </c>
      <c r="AI149" s="363">
        <v>2574440022.979641</v>
      </c>
      <c r="AJ149" s="363">
        <v>2720297793.2866182</v>
      </c>
      <c r="AK149" s="363">
        <v>3130270895.1358652</v>
      </c>
      <c r="AL149" s="363">
        <v>3137848801.0360641</v>
      </c>
      <c r="AM149" s="363">
        <v>2840182220.9911728</v>
      </c>
      <c r="AN149" s="363">
        <v>2934578821.1093831</v>
      </c>
      <c r="AO149" s="363">
        <v>2906009307.6650963</v>
      </c>
      <c r="AP149" s="363">
        <v>2647883815.5796595</v>
      </c>
      <c r="AQ149" s="363">
        <v>2671424966.4429531</v>
      </c>
      <c r="AR149" s="363">
        <v>2905840862.0365143</v>
      </c>
      <c r="AS149" s="363">
        <v>3589126975.1693001</v>
      </c>
      <c r="AT149" s="363">
        <v>4110169853.4889498</v>
      </c>
      <c r="AU149" s="363">
        <v>4203084193.5082698</v>
      </c>
      <c r="AV149" s="363">
        <v>4582988332.7060595</v>
      </c>
      <c r="AW149" s="363">
        <v>5867916780.7281694</v>
      </c>
      <c r="AX149" s="363">
        <v>6476490405.7419071</v>
      </c>
      <c r="AY149" s="363">
        <v>5451653237.0102806</v>
      </c>
      <c r="AZ149" s="363">
        <v>5362649006.6225166</v>
      </c>
      <c r="BA149" s="363">
        <v>6080344731.7208786</v>
      </c>
      <c r="BB149" s="363">
        <v>5743029680.0719519</v>
      </c>
      <c r="BC149" s="363">
        <v>6553372278.2793417</v>
      </c>
      <c r="BD149" s="363">
        <v>7060236168.2366982</v>
      </c>
      <c r="BE149" s="363">
        <v>6258844405.0127544</v>
      </c>
      <c r="BF149" s="363">
        <v>6468694690.2654858</v>
      </c>
      <c r="BG149" s="363">
        <v>6415370745.999548</v>
      </c>
      <c r="BH149" s="363">
        <v>7184844192.6345615</v>
      </c>
    </row>
    <row r="150" spans="1:60" x14ac:dyDescent="0.2">
      <c r="A150" s="2" t="s">
        <v>1076</v>
      </c>
      <c r="B150" s="363"/>
      <c r="C150" s="363"/>
      <c r="D150" s="363"/>
      <c r="E150" s="363"/>
      <c r="F150" s="363"/>
      <c r="G150" s="363"/>
      <c r="H150" s="363"/>
      <c r="I150" s="363"/>
      <c r="J150" s="363"/>
      <c r="K150" s="363"/>
      <c r="L150" s="363"/>
      <c r="M150" s="363"/>
      <c r="N150" s="363"/>
      <c r="O150" s="363"/>
      <c r="P150" s="363"/>
      <c r="Q150" s="363"/>
      <c r="R150" s="363"/>
      <c r="S150" s="363"/>
      <c r="T150" s="363"/>
      <c r="U150" s="363"/>
      <c r="V150" s="363"/>
      <c r="W150" s="363"/>
      <c r="X150" s="363"/>
      <c r="Y150" s="363"/>
      <c r="Z150" s="363"/>
      <c r="AA150" s="363"/>
      <c r="AB150" s="363"/>
      <c r="AC150" s="363"/>
      <c r="AD150" s="363"/>
      <c r="AE150" s="363"/>
      <c r="AF150" s="363"/>
      <c r="AG150" s="363"/>
      <c r="AH150" s="363"/>
      <c r="AI150" s="363"/>
      <c r="AJ150" s="363"/>
      <c r="AK150" s="363">
        <v>1752979926.4148901</v>
      </c>
      <c r="AL150" s="363">
        <v>1695122173.9130435</v>
      </c>
      <c r="AM150" s="363">
        <v>1930081168.8311689</v>
      </c>
      <c r="AN150" s="363">
        <v>1698717504.6554935</v>
      </c>
      <c r="AO150" s="363">
        <v>1170782957.3744323</v>
      </c>
      <c r="AP150" s="363">
        <v>1288429391.7995076</v>
      </c>
      <c r="AQ150" s="363">
        <v>1480673594.0560203</v>
      </c>
      <c r="AR150" s="363">
        <v>1661818168.4226036</v>
      </c>
      <c r="AS150" s="363">
        <v>1980907434.7682641</v>
      </c>
      <c r="AT150" s="363">
        <v>2598249555.8998399</v>
      </c>
      <c r="AU150" s="363">
        <v>2988348836.4709988</v>
      </c>
      <c r="AV150" s="363">
        <v>3408244549.1999907</v>
      </c>
      <c r="AW150" s="363">
        <v>4401189466.1405773</v>
      </c>
      <c r="AX150" s="363">
        <v>6054849884.5265589</v>
      </c>
      <c r="AY150" s="363">
        <v>5439422031.3962698</v>
      </c>
      <c r="AZ150" s="363">
        <v>6974960426.2165194</v>
      </c>
      <c r="BA150" s="363">
        <v>8414360571.1072874</v>
      </c>
      <c r="BB150" s="363">
        <v>8709165249.2692833</v>
      </c>
      <c r="BC150" s="363">
        <v>9496684621.9849358</v>
      </c>
      <c r="BD150" s="363">
        <v>9510219299.4955673</v>
      </c>
      <c r="BE150" s="363">
        <v>7745231660.3342457</v>
      </c>
      <c r="BF150" s="363">
        <v>8071480540.8606796</v>
      </c>
      <c r="BG150" s="363">
        <v>9669759987.0263271</v>
      </c>
      <c r="BH150" s="363">
        <v>11443671435.902416</v>
      </c>
    </row>
    <row r="151" spans="1:60" x14ac:dyDescent="0.2">
      <c r="A151" s="2" t="s">
        <v>447</v>
      </c>
      <c r="B151" s="363">
        <v>673081724.07632196</v>
      </c>
      <c r="C151" s="363">
        <v>699161943.85710287</v>
      </c>
      <c r="D151" s="363">
        <v>739286906.85155344</v>
      </c>
      <c r="E151" s="363">
        <v>759345862.97133076</v>
      </c>
      <c r="F151" s="363">
        <v>802482182.92419243</v>
      </c>
      <c r="G151" s="363">
        <v>833563472.16235185</v>
      </c>
      <c r="H151" s="363">
        <v>900264583.68820524</v>
      </c>
      <c r="I151" s="363">
        <v>956436931.14234734</v>
      </c>
      <c r="J151" s="363">
        <v>1031669636.3611614</v>
      </c>
      <c r="K151" s="363">
        <v>1056391054.5386014</v>
      </c>
      <c r="L151" s="363">
        <v>1111859569.7715023</v>
      </c>
      <c r="M151" s="363">
        <v>1199507629.9917893</v>
      </c>
      <c r="N151" s="363">
        <v>1341590681.5851088</v>
      </c>
      <c r="O151" s="363">
        <v>1653062347.3625412</v>
      </c>
      <c r="P151" s="363">
        <v>1917508190.0468938</v>
      </c>
      <c r="Q151" s="363">
        <v>2283049233.2875834</v>
      </c>
      <c r="R151" s="363">
        <v>2181844193.9254036</v>
      </c>
      <c r="S151" s="363">
        <v>2358930406.4289637</v>
      </c>
      <c r="T151" s="363">
        <v>2669755115.5056915</v>
      </c>
      <c r="U151" s="363">
        <v>3463565881.4248624</v>
      </c>
      <c r="V151" s="363">
        <v>4042139901.3669782</v>
      </c>
      <c r="W151" s="363">
        <v>3594868208.4188461</v>
      </c>
      <c r="X151" s="363">
        <v>3526198070.09621</v>
      </c>
      <c r="Y151" s="363">
        <v>3511573991.8974214</v>
      </c>
      <c r="Z151" s="363">
        <v>2939485471.5009737</v>
      </c>
      <c r="AA151" s="363">
        <v>2857889712.4808016</v>
      </c>
      <c r="AB151" s="363">
        <v>3258288890.5856738</v>
      </c>
      <c r="AC151" s="363">
        <v>2565634382.2868891</v>
      </c>
      <c r="AD151" s="363">
        <v>2442507588.3849649</v>
      </c>
      <c r="AE151" s="363">
        <v>2498059014.7729487</v>
      </c>
      <c r="AF151" s="363">
        <v>3081479800.2876873</v>
      </c>
      <c r="AG151" s="363">
        <v>2653141958.5258479</v>
      </c>
      <c r="AH151" s="363">
        <v>3024459564.3215685</v>
      </c>
      <c r="AI151" s="363">
        <v>3370842210.9095469</v>
      </c>
      <c r="AJ151" s="363">
        <v>2977040722.4705739</v>
      </c>
      <c r="AK151" s="363">
        <v>3159901231.9746795</v>
      </c>
      <c r="AL151" s="363">
        <v>3995028592.7872233</v>
      </c>
      <c r="AM151" s="363">
        <v>3545776697.1210904</v>
      </c>
      <c r="AN151" s="363">
        <v>3738704467.5187821</v>
      </c>
      <c r="AO151" s="363">
        <v>3717515282.5331903</v>
      </c>
      <c r="AP151" s="363">
        <v>3877673539.090838</v>
      </c>
      <c r="AQ151" s="363">
        <v>4529575347.5680475</v>
      </c>
      <c r="AR151" s="363">
        <v>4397254607.6116419</v>
      </c>
      <c r="AS151" s="363">
        <v>5474030080.2445116</v>
      </c>
      <c r="AT151" s="363">
        <v>4363934494.3740501</v>
      </c>
      <c r="AU151" s="363">
        <v>5039293030.8236685</v>
      </c>
      <c r="AV151" s="363">
        <v>5515884348.5490398</v>
      </c>
      <c r="AW151" s="363">
        <v>8524620739.2407417</v>
      </c>
      <c r="AX151" s="363">
        <v>10725137930.8286</v>
      </c>
      <c r="AY151" s="363">
        <v>9616879571.4643116</v>
      </c>
      <c r="AZ151" s="363">
        <v>9982711338.1181335</v>
      </c>
      <c r="BA151" s="363">
        <v>11551819617.627125</v>
      </c>
      <c r="BB151" s="363">
        <v>11578974887.956158</v>
      </c>
      <c r="BC151" s="363">
        <v>12423555269.389269</v>
      </c>
      <c r="BD151" s="363">
        <v>12522957228.176424</v>
      </c>
      <c r="BE151" s="363">
        <v>11323020828.575806</v>
      </c>
      <c r="BF151" s="363">
        <v>11848613735.193321</v>
      </c>
      <c r="BG151" s="363">
        <v>13176313593.550936</v>
      </c>
      <c r="BH151" s="363">
        <v>13853432868.227037</v>
      </c>
    </row>
    <row r="152" spans="1:60" x14ac:dyDescent="0.2">
      <c r="A152" s="2" t="s">
        <v>575</v>
      </c>
      <c r="B152" s="363"/>
      <c r="C152" s="363"/>
      <c r="D152" s="363"/>
      <c r="E152" s="363"/>
      <c r="F152" s="363"/>
      <c r="G152" s="363"/>
      <c r="H152" s="363"/>
      <c r="I152" s="363"/>
      <c r="J152" s="363"/>
      <c r="K152" s="363"/>
      <c r="L152" s="363"/>
      <c r="M152" s="363"/>
      <c r="N152" s="363"/>
      <c r="O152" s="363"/>
      <c r="P152" s="363"/>
      <c r="Q152" s="363"/>
      <c r="R152" s="363"/>
      <c r="S152" s="363"/>
      <c r="T152" s="363"/>
      <c r="U152" s="363"/>
      <c r="V152" s="363">
        <v>42463576.158940397</v>
      </c>
      <c r="W152" s="363">
        <v>44781456.953642383</v>
      </c>
      <c r="X152" s="363">
        <v>47935843.793584377</v>
      </c>
      <c r="Y152" s="363">
        <v>57829787.234042548</v>
      </c>
      <c r="Z152" s="363">
        <v>109503546.09929079</v>
      </c>
      <c r="AA152" s="363">
        <v>127154929.57746479</v>
      </c>
      <c r="AB152" s="363">
        <v>141902097.90209788</v>
      </c>
      <c r="AC152" s="363">
        <v>141268980.47722343</v>
      </c>
      <c r="AD152" s="363">
        <v>168610478.35990891</v>
      </c>
      <c r="AE152" s="363">
        <v>189535398.2300885</v>
      </c>
      <c r="AF152" s="363">
        <v>215089005.23560205</v>
      </c>
      <c r="AG152" s="363">
        <v>244468292.68292686</v>
      </c>
      <c r="AH152" s="363">
        <v>284853358.56196785</v>
      </c>
      <c r="AI152" s="363">
        <v>322326642.33576638</v>
      </c>
      <c r="AJ152" s="363">
        <v>355884383.08886969</v>
      </c>
      <c r="AK152" s="363">
        <v>398988954.97026342</v>
      </c>
      <c r="AL152" s="363">
        <v>450382327.95242143</v>
      </c>
      <c r="AM152" s="363">
        <v>508223602.3789295</v>
      </c>
      <c r="AN152" s="363">
        <v>540096397.6210705</v>
      </c>
      <c r="AO152" s="363">
        <v>589239753.61087513</v>
      </c>
      <c r="AP152" s="363">
        <v>624337145.28462195</v>
      </c>
      <c r="AQ152" s="363">
        <v>870179738.56209147</v>
      </c>
      <c r="AR152" s="363">
        <v>897031250</v>
      </c>
      <c r="AS152" s="363">
        <v>1052121054.6875</v>
      </c>
      <c r="AT152" s="363">
        <v>1226829562.5</v>
      </c>
      <c r="AU152" s="363">
        <v>1163362437.4999998</v>
      </c>
      <c r="AV152" s="363">
        <v>1575200390.625</v>
      </c>
      <c r="AW152" s="363">
        <v>1868383460.9375</v>
      </c>
      <c r="AX152" s="363">
        <v>2271646187.5</v>
      </c>
      <c r="AY152" s="363">
        <v>2345294875</v>
      </c>
      <c r="AZ152" s="363">
        <v>2588176054.6875</v>
      </c>
      <c r="BA152" s="363">
        <v>2774351760.0328722</v>
      </c>
      <c r="BB152" s="363">
        <v>2886170571.6963449</v>
      </c>
      <c r="BC152" s="363">
        <v>3295011381.7540526</v>
      </c>
      <c r="BD152" s="363">
        <v>3697351596.8375335</v>
      </c>
      <c r="BE152" s="363">
        <v>4109424799.7240715</v>
      </c>
      <c r="BF152" s="363">
        <v>4379136461.8307695</v>
      </c>
      <c r="BG152" s="363">
        <v>4735989972.0543318</v>
      </c>
      <c r="BH152" s="363">
        <v>5327457149.7258101</v>
      </c>
    </row>
    <row r="153" spans="1:60" x14ac:dyDescent="0.2">
      <c r="A153" s="2" t="s">
        <v>1150</v>
      </c>
      <c r="B153" s="363"/>
      <c r="C153" s="363"/>
      <c r="D153" s="363"/>
      <c r="E153" s="363"/>
      <c r="F153" s="363"/>
      <c r="G153" s="363"/>
      <c r="H153" s="363"/>
      <c r="I153" s="363"/>
      <c r="J153" s="363">
        <v>32426475475.339058</v>
      </c>
      <c r="K153" s="363">
        <v>36078749455.434441</v>
      </c>
      <c r="L153" s="363">
        <v>41503628718.642868</v>
      </c>
      <c r="M153" s="363">
        <v>47857175167.752754</v>
      </c>
      <c r="N153" s="363">
        <v>58527992366.518196</v>
      </c>
      <c r="O153" s="363">
        <v>78646449816.557205</v>
      </c>
      <c r="P153" s="363">
        <v>142727259848.74979</v>
      </c>
      <c r="Q153" s="363">
        <v>155832311352.20456</v>
      </c>
      <c r="R153" s="363">
        <v>193539677983.27151</v>
      </c>
      <c r="S153" s="363">
        <v>224363260855.69952</v>
      </c>
      <c r="T153" s="363">
        <v>238359191827.73871</v>
      </c>
      <c r="U153" s="363">
        <v>311443827229.22302</v>
      </c>
      <c r="V153" s="363">
        <v>401204080211.82568</v>
      </c>
      <c r="W153" s="363">
        <v>414705770557.98059</v>
      </c>
      <c r="X153" s="363">
        <v>415524888668.83276</v>
      </c>
      <c r="Y153" s="363">
        <v>422647219330.77631</v>
      </c>
      <c r="Z153" s="363">
        <v>428643375167.46356</v>
      </c>
      <c r="AA153" s="363">
        <v>435734597375.5575</v>
      </c>
      <c r="AB153" s="363">
        <v>446527950602.92645</v>
      </c>
      <c r="AC153" s="363">
        <v>410815490951.0697</v>
      </c>
      <c r="AD153" s="363">
        <v>408247215215.84961</v>
      </c>
      <c r="AE153" s="363">
        <v>420493505624.37512</v>
      </c>
      <c r="AF153" s="363">
        <v>550504382420.85522</v>
      </c>
      <c r="AG153" s="363">
        <v>554455909120.60999</v>
      </c>
      <c r="AH153" s="363">
        <v>603606492798.07324</v>
      </c>
      <c r="AI153" s="363">
        <v>607858890723.10742</v>
      </c>
      <c r="AJ153" s="363">
        <v>633700383795.8512</v>
      </c>
      <c r="AK153" s="363">
        <v>708669028868.24268</v>
      </c>
      <c r="AL153" s="363">
        <v>802343414498.52771</v>
      </c>
      <c r="AM153" s="363">
        <v>832628249900.70496</v>
      </c>
      <c r="AN153" s="363">
        <v>809311419864.59961</v>
      </c>
      <c r="AO153" s="363">
        <v>866776888217.88562</v>
      </c>
      <c r="AP153" s="363">
        <v>966989149486.11548</v>
      </c>
      <c r="AQ153" s="363">
        <v>970607697264.92578</v>
      </c>
      <c r="AR153" s="363">
        <v>966760695573.12</v>
      </c>
      <c r="AS153" s="363">
        <v>1089158309565.0121</v>
      </c>
      <c r="AT153" s="363">
        <v>1271441915594.0515</v>
      </c>
      <c r="AU153" s="363">
        <v>1530490875920.4448</v>
      </c>
      <c r="AV153" s="363">
        <v>1791405450569.3733</v>
      </c>
      <c r="AW153" s="363">
        <v>2124114262925.6025</v>
      </c>
      <c r="AX153" s="363">
        <v>2648335350479.0283</v>
      </c>
      <c r="AY153" s="363">
        <v>2368575971937.3853</v>
      </c>
      <c r="AZ153" s="363">
        <v>2768612618761.041</v>
      </c>
      <c r="BA153" s="363">
        <v>3282457061277.4785</v>
      </c>
      <c r="BB153" s="363">
        <v>3575832033252.0293</v>
      </c>
      <c r="BC153" s="363">
        <v>3553854086520.9302</v>
      </c>
      <c r="BD153" s="363">
        <v>3569359357206.4746</v>
      </c>
      <c r="BE153" s="363">
        <v>3145915602081.0088</v>
      </c>
      <c r="BF153" s="363">
        <v>3154095675160.3525</v>
      </c>
      <c r="BG153" s="363">
        <v>3273129047885.6035</v>
      </c>
      <c r="BH153" s="363">
        <v>3610538547716.0957</v>
      </c>
    </row>
    <row r="154" spans="1:60" x14ac:dyDescent="0.2">
      <c r="A154" s="2" t="s">
        <v>406</v>
      </c>
      <c r="B154" s="363">
        <v>13040000000</v>
      </c>
      <c r="C154" s="363">
        <v>14160000000.000002</v>
      </c>
      <c r="D154" s="363">
        <v>15200000000</v>
      </c>
      <c r="E154" s="363">
        <v>16960000000</v>
      </c>
      <c r="F154" s="363">
        <v>20080000000</v>
      </c>
      <c r="G154" s="363">
        <v>21840000000</v>
      </c>
      <c r="H154" s="363">
        <v>24320000000</v>
      </c>
      <c r="I154" s="363">
        <v>26560000000</v>
      </c>
      <c r="J154" s="363">
        <v>29360000000</v>
      </c>
      <c r="K154" s="363">
        <v>32480000000</v>
      </c>
      <c r="L154" s="363">
        <v>35520000000</v>
      </c>
      <c r="M154" s="363">
        <v>39200000000</v>
      </c>
      <c r="N154" s="363">
        <v>45200000000</v>
      </c>
      <c r="O154" s="363">
        <v>55280000000</v>
      </c>
      <c r="P154" s="363">
        <v>72000000000</v>
      </c>
      <c r="Q154" s="363">
        <v>88000000000</v>
      </c>
      <c r="R154" s="363">
        <v>89025974025.974014</v>
      </c>
      <c r="S154" s="363">
        <v>81814159292.0354</v>
      </c>
      <c r="T154" s="363">
        <v>102500000000</v>
      </c>
      <c r="U154" s="363">
        <v>134561403508.77193</v>
      </c>
      <c r="V154" s="363">
        <v>205139086956.52173</v>
      </c>
      <c r="W154" s="363">
        <v>263959336734.69382</v>
      </c>
      <c r="X154" s="363">
        <v>184609157801.41846</v>
      </c>
      <c r="Y154" s="363">
        <v>156159198584.51291</v>
      </c>
      <c r="Z154" s="363">
        <v>184261495828.36713</v>
      </c>
      <c r="AA154" s="363">
        <v>195219789801.47916</v>
      </c>
      <c r="AB154" s="363">
        <v>134550096436.74403</v>
      </c>
      <c r="AC154" s="363">
        <v>147540738281.81686</v>
      </c>
      <c r="AD154" s="363">
        <v>181611549975.80399</v>
      </c>
      <c r="AE154" s="363">
        <v>221400669713.58926</v>
      </c>
      <c r="AF154" s="363">
        <v>261253582805.9447</v>
      </c>
      <c r="AG154" s="363">
        <v>313142768453.48529</v>
      </c>
      <c r="AH154" s="363">
        <v>363157598242.26953</v>
      </c>
      <c r="AI154" s="363">
        <v>500736065605.34082</v>
      </c>
      <c r="AJ154" s="363">
        <v>527813238126.27771</v>
      </c>
      <c r="AK154" s="363">
        <v>360073909243.85455</v>
      </c>
      <c r="AL154" s="363">
        <v>410975595310.15607</v>
      </c>
      <c r="AM154" s="363">
        <v>500413483109.1748</v>
      </c>
      <c r="AN154" s="363">
        <v>526502129378.28375</v>
      </c>
      <c r="AO154" s="363">
        <v>600232874042.92712</v>
      </c>
      <c r="AP154" s="363">
        <v>707906744574.64368</v>
      </c>
      <c r="AQ154" s="363">
        <v>756706300589.79053</v>
      </c>
      <c r="AR154" s="363">
        <v>772106378935.37695</v>
      </c>
      <c r="AS154" s="363">
        <v>729336319677.44922</v>
      </c>
      <c r="AT154" s="363">
        <v>782240601984.75989</v>
      </c>
      <c r="AU154" s="363">
        <v>877476221382.1012</v>
      </c>
      <c r="AV154" s="363">
        <v>975387131716.08936</v>
      </c>
      <c r="AW154" s="363">
        <v>1052696282278.875</v>
      </c>
      <c r="AX154" s="363">
        <v>1109989063586.6194</v>
      </c>
      <c r="AY154" s="363">
        <v>900045350649.35059</v>
      </c>
      <c r="AZ154" s="363">
        <v>1057801295584.0457</v>
      </c>
      <c r="BA154" s="363">
        <v>1180489601957.6121</v>
      </c>
      <c r="BB154" s="363">
        <v>1201089987015.4524</v>
      </c>
      <c r="BC154" s="363">
        <v>1274443084716.5676</v>
      </c>
      <c r="BD154" s="363">
        <v>1314563967425.2397</v>
      </c>
      <c r="BE154" s="363">
        <v>1170564619927.6895</v>
      </c>
      <c r="BF154" s="363">
        <v>1077903618176.0708</v>
      </c>
      <c r="BG154" s="363">
        <v>1157736189998.1506</v>
      </c>
      <c r="BH154" s="363">
        <v>1220699479845.9802</v>
      </c>
    </row>
    <row r="155" spans="1:60" x14ac:dyDescent="0.2">
      <c r="A155" s="2" t="s">
        <v>1151</v>
      </c>
      <c r="B155" s="363"/>
      <c r="C155" s="363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3"/>
      <c r="T155" s="363"/>
      <c r="U155" s="363"/>
      <c r="V155" s="363"/>
      <c r="W155" s="363">
        <v>31020000</v>
      </c>
      <c r="X155" s="363">
        <v>34918000</v>
      </c>
      <c r="Y155" s="363">
        <v>41749000</v>
      </c>
      <c r="Z155" s="363">
        <v>45144000</v>
      </c>
      <c r="AA155" s="363">
        <v>43879000</v>
      </c>
      <c r="AB155" s="363">
        <v>55989000</v>
      </c>
      <c r="AC155" s="363">
        <v>62983000</v>
      </c>
      <c r="AD155" s="363">
        <v>70688000</v>
      </c>
      <c r="AE155" s="363">
        <v>72798000</v>
      </c>
      <c r="AF155" s="363">
        <v>78476000</v>
      </c>
      <c r="AG155" s="363">
        <v>82507000</v>
      </c>
      <c r="AH155" s="363">
        <v>91063000</v>
      </c>
      <c r="AI155" s="363">
        <v>99461000</v>
      </c>
      <c r="AJ155" s="363">
        <v>108071000</v>
      </c>
      <c r="AK155" s="363">
        <v>120230000</v>
      </c>
      <c r="AL155" s="363">
        <v>110858000</v>
      </c>
      <c r="AM155" s="363">
        <v>110705600</v>
      </c>
      <c r="AN155" s="363">
        <v>112279400</v>
      </c>
      <c r="AO155" s="363">
        <v>114326300</v>
      </c>
      <c r="AP155" s="363">
        <v>115347500</v>
      </c>
      <c r="AQ155" s="363">
        <v>122824000</v>
      </c>
      <c r="AR155" s="363">
        <v>131738200</v>
      </c>
      <c r="AS155" s="363">
        <v>131398500.00000001</v>
      </c>
      <c r="AT155" s="363">
        <v>133806400</v>
      </c>
      <c r="AU155" s="363">
        <v>141922500</v>
      </c>
      <c r="AV155" s="363">
        <v>145474100</v>
      </c>
      <c r="AW155" s="363">
        <v>153884600</v>
      </c>
      <c r="AX155" s="363">
        <v>153135800</v>
      </c>
      <c r="AY155" s="363">
        <v>151772600</v>
      </c>
      <c r="AZ155" s="363">
        <v>162164700</v>
      </c>
      <c r="BA155" s="363">
        <v>174332100</v>
      </c>
      <c r="BB155" s="363">
        <v>182874800</v>
      </c>
      <c r="BC155" s="363">
        <v>187707400</v>
      </c>
      <c r="BD155" s="363">
        <v>184689500</v>
      </c>
      <c r="BE155" s="363">
        <v>184599600</v>
      </c>
      <c r="BF155" s="363">
        <v>200558400</v>
      </c>
      <c r="BG155" s="363">
        <v>212881000</v>
      </c>
      <c r="BH155" s="363">
        <v>221278000</v>
      </c>
    </row>
    <row r="156" spans="1:60" x14ac:dyDescent="0.2">
      <c r="A156" s="2" t="s">
        <v>1152</v>
      </c>
      <c r="B156" s="363">
        <v>317410771428.24908</v>
      </c>
      <c r="C156" s="363">
        <v>305088713855.03857</v>
      </c>
      <c r="D156" s="363">
        <v>317309420094.63031</v>
      </c>
      <c r="E156" s="363">
        <v>339014379567.17175</v>
      </c>
      <c r="F156" s="363">
        <v>383048779092.87457</v>
      </c>
      <c r="G156" s="363">
        <v>420485651107.07245</v>
      </c>
      <c r="H156" s="363">
        <v>434212314950.18121</v>
      </c>
      <c r="I156" s="363">
        <v>447336494729.26501</v>
      </c>
      <c r="J156" s="363">
        <v>473259884074.5589</v>
      </c>
      <c r="K156" s="363">
        <v>528304427933.39001</v>
      </c>
      <c r="L156" s="363">
        <v>581116952695.80469</v>
      </c>
      <c r="M156" s="363">
        <v>626050761411.94617</v>
      </c>
      <c r="N156" s="363">
        <v>700373347263.27795</v>
      </c>
      <c r="O156" s="363">
        <v>887858358610.25439</v>
      </c>
      <c r="P156" s="363">
        <v>1135785898366.5283</v>
      </c>
      <c r="Q156" s="363">
        <v>1252996397741.2319</v>
      </c>
      <c r="R156" s="363">
        <v>1357932593724.1653</v>
      </c>
      <c r="S156" s="363">
        <v>1526518676194.5466</v>
      </c>
      <c r="T156" s="363">
        <v>1652277615674.5288</v>
      </c>
      <c r="U156" s="363">
        <v>1972219734870.543</v>
      </c>
      <c r="V156" s="363">
        <v>2320450903442.2231</v>
      </c>
      <c r="W156" s="363">
        <v>2626271334207.2119</v>
      </c>
      <c r="X156" s="363">
        <v>2592936670867.6938</v>
      </c>
      <c r="Y156" s="363">
        <v>2508342872761.584</v>
      </c>
      <c r="Z156" s="363">
        <v>2539533911133.4863</v>
      </c>
      <c r="AA156" s="363">
        <v>2678772282026.8838</v>
      </c>
      <c r="AB156" s="363">
        <v>2771764894555.2329</v>
      </c>
      <c r="AC156" s="363">
        <v>2839517195776.877</v>
      </c>
      <c r="AD156" s="363">
        <v>3053886243944.6689</v>
      </c>
      <c r="AE156" s="363">
        <v>3154669107475.6738</v>
      </c>
      <c r="AF156" s="363">
        <v>3593438724949.0449</v>
      </c>
      <c r="AG156" s="363">
        <v>3829885904725.813</v>
      </c>
      <c r="AH156" s="363">
        <v>3793918279471.7651</v>
      </c>
      <c r="AI156" s="363">
        <v>4038331687095.8325</v>
      </c>
      <c r="AJ156" s="363">
        <v>4394416086961.0684</v>
      </c>
      <c r="AK156" s="363">
        <v>4918633635335.709</v>
      </c>
      <c r="AL156" s="363">
        <v>5365354794906.3633</v>
      </c>
      <c r="AM156" s="363">
        <v>5678511968714.2158</v>
      </c>
      <c r="AN156" s="363">
        <v>5506832287539.0342</v>
      </c>
      <c r="AO156" s="363">
        <v>5370441795262.1885</v>
      </c>
      <c r="AP156" s="363">
        <v>5850866176478.1504</v>
      </c>
      <c r="AQ156" s="363">
        <v>5928344569627.71</v>
      </c>
      <c r="AR156" s="363">
        <v>6046026798938.3867</v>
      </c>
      <c r="AS156" s="363">
        <v>6816982164485.2998</v>
      </c>
      <c r="AT156" s="363">
        <v>8099876555537.6973</v>
      </c>
      <c r="AU156" s="363">
        <v>9670057452358.8906</v>
      </c>
      <c r="AV156" s="363">
        <v>11523462215399.377</v>
      </c>
      <c r="AW156" s="363">
        <v>14284988636224.316</v>
      </c>
      <c r="AX156" s="363">
        <v>17142915005973.223</v>
      </c>
      <c r="AY156" s="363">
        <v>16723725965394.986</v>
      </c>
      <c r="AZ156" s="363">
        <v>20326667734026.688</v>
      </c>
      <c r="BA156" s="363">
        <v>24020864745706.012</v>
      </c>
      <c r="BB156" s="363">
        <v>25625351038847.539</v>
      </c>
      <c r="BC156" s="363">
        <v>27143657829723.988</v>
      </c>
      <c r="BD156" s="363">
        <v>28131677055424.004</v>
      </c>
      <c r="BE156" s="363">
        <v>26665358843672.84</v>
      </c>
      <c r="BF156" s="363">
        <v>26786636427306.723</v>
      </c>
      <c r="BG156" s="363">
        <v>29400182414586.406</v>
      </c>
      <c r="BH156" s="363">
        <v>31149549526392.727</v>
      </c>
    </row>
    <row r="157" spans="1:60" x14ac:dyDescent="0.2">
      <c r="A157" s="2" t="s">
        <v>2890</v>
      </c>
      <c r="B157" s="363"/>
      <c r="C157" s="363"/>
      <c r="D157" s="363"/>
      <c r="E157" s="363"/>
      <c r="F157" s="363"/>
      <c r="G157" s="363"/>
      <c r="H157" s="363"/>
      <c r="I157" s="363"/>
      <c r="J157" s="363"/>
      <c r="K157" s="363"/>
      <c r="L157" s="363"/>
      <c r="M157" s="363"/>
      <c r="N157" s="363"/>
      <c r="O157" s="363"/>
      <c r="P157" s="363"/>
      <c r="Q157" s="363"/>
      <c r="R157" s="363"/>
      <c r="S157" s="363"/>
      <c r="T157" s="363"/>
      <c r="U157" s="363"/>
      <c r="V157" s="363"/>
      <c r="W157" s="363"/>
      <c r="X157" s="363"/>
      <c r="Y157" s="363"/>
      <c r="Z157" s="363"/>
      <c r="AA157" s="363"/>
      <c r="AB157" s="363"/>
      <c r="AC157" s="363"/>
      <c r="AD157" s="363"/>
      <c r="AE157" s="363"/>
      <c r="AF157" s="363">
        <v>4699646643.1095409</v>
      </c>
      <c r="AG157" s="363">
        <v>4938775510.2040815</v>
      </c>
      <c r="AH157" s="363">
        <v>2436849341.9760361</v>
      </c>
      <c r="AI157" s="363">
        <v>2682456896.5517244</v>
      </c>
      <c r="AJ157" s="363">
        <v>3556581986.1431875</v>
      </c>
      <c r="AK157" s="363">
        <v>4680078740.1574802</v>
      </c>
      <c r="AL157" s="363">
        <v>4651453634.0852137</v>
      </c>
      <c r="AM157" s="363">
        <v>3928975903.6144581</v>
      </c>
      <c r="AN157" s="363">
        <v>3756208791.2087908</v>
      </c>
      <c r="AO157" s="363">
        <v>3863743409.490334</v>
      </c>
      <c r="AP157" s="363">
        <v>3772851420.247633</v>
      </c>
      <c r="AQ157" s="363">
        <v>3709637829.9486609</v>
      </c>
      <c r="AR157" s="363">
        <v>4018365247.4444366</v>
      </c>
      <c r="AS157" s="363">
        <v>4946292774.7904634</v>
      </c>
      <c r="AT157" s="363">
        <v>5682719260.0762997</v>
      </c>
      <c r="AU157" s="363">
        <v>6258600713.8262749</v>
      </c>
      <c r="AV157" s="363">
        <v>6861222331.9631653</v>
      </c>
      <c r="AW157" s="363">
        <v>8336478142.0887203</v>
      </c>
      <c r="AX157" s="363">
        <v>9909548410.8274403</v>
      </c>
      <c r="AY157" s="363">
        <v>9401731495.7166119</v>
      </c>
      <c r="AZ157" s="363">
        <v>9407168702.4313011</v>
      </c>
      <c r="BA157" s="363">
        <v>10494632699.385948</v>
      </c>
      <c r="BB157" s="363">
        <v>9745251126.0109043</v>
      </c>
      <c r="BC157" s="363">
        <v>10817712138.945108</v>
      </c>
      <c r="BD157" s="363">
        <v>11362272837.881779</v>
      </c>
      <c r="BE157" s="363">
        <v>10064515432.026518</v>
      </c>
      <c r="BF157" s="363">
        <v>10672471860.718407</v>
      </c>
      <c r="BG157" s="363">
        <v>11279509013.911882</v>
      </c>
      <c r="BH157" s="363">
        <v>12672131053.157822</v>
      </c>
    </row>
    <row r="158" spans="1:60" x14ac:dyDescent="0.2">
      <c r="A158" s="2" t="s">
        <v>457</v>
      </c>
      <c r="B158" s="363"/>
      <c r="C158" s="363"/>
      <c r="D158" s="363"/>
      <c r="E158" s="363"/>
      <c r="F158" s="363"/>
      <c r="G158" s="363"/>
      <c r="H158" s="363"/>
      <c r="I158" s="363">
        <v>275494520.14199948</v>
      </c>
      <c r="J158" s="363">
        <v>343771964.66216713</v>
      </c>
      <c r="K158" s="363">
        <v>339913833.09624612</v>
      </c>
      <c r="L158" s="363">
        <v>359772363.26220655</v>
      </c>
      <c r="M158" s="363">
        <v>430096738.3692162</v>
      </c>
      <c r="N158" s="363">
        <v>486617332.38740516</v>
      </c>
      <c r="O158" s="363">
        <v>563683660.31193972</v>
      </c>
      <c r="P158" s="363">
        <v>538747268.33335614</v>
      </c>
      <c r="Q158" s="363">
        <v>830710615.17995393</v>
      </c>
      <c r="R158" s="363">
        <v>939227993.66395962</v>
      </c>
      <c r="S158" s="363">
        <v>1049838492.5575862</v>
      </c>
      <c r="T158" s="363">
        <v>1222702356.109457</v>
      </c>
      <c r="U158" s="363">
        <v>1595423285.6465917</v>
      </c>
      <c r="V158" s="363">
        <v>1759690811.6069891</v>
      </c>
      <c r="W158" s="363">
        <v>1538972158.1782017</v>
      </c>
      <c r="X158" s="363">
        <v>1333754034.2348886</v>
      </c>
      <c r="Y158" s="363">
        <v>1297765448.5049834</v>
      </c>
      <c r="Z158" s="363">
        <v>1232932008.1371906</v>
      </c>
      <c r="AA158" s="363">
        <v>1392195933.3397141</v>
      </c>
      <c r="AB158" s="363">
        <v>1852163474.5466363</v>
      </c>
      <c r="AC158" s="363">
        <v>2090629722.6361115</v>
      </c>
      <c r="AD158" s="363">
        <v>2169040741.5589552</v>
      </c>
      <c r="AE158" s="363">
        <v>2181821902.4395285</v>
      </c>
      <c r="AF158" s="363">
        <v>2681912030.4938436</v>
      </c>
      <c r="AG158" s="363">
        <v>2724131545.169579</v>
      </c>
      <c r="AH158" s="363">
        <v>2830673388.8242855</v>
      </c>
      <c r="AI158" s="363">
        <v>2818280876.0761485</v>
      </c>
      <c r="AJ158" s="363">
        <v>2081846482.7477145</v>
      </c>
      <c r="AK158" s="363">
        <v>2706425298.3681812</v>
      </c>
      <c r="AL158" s="363">
        <v>2780422212.2699451</v>
      </c>
      <c r="AM158" s="363">
        <v>2697105694.0795593</v>
      </c>
      <c r="AN158" s="363">
        <v>2920358586.7523413</v>
      </c>
      <c r="AO158" s="363">
        <v>3439463140.3554106</v>
      </c>
      <c r="AP158" s="363">
        <v>2954129565.829649</v>
      </c>
      <c r="AQ158" s="363">
        <v>3465305993.4778323</v>
      </c>
      <c r="AR158" s="363">
        <v>3889758023.7369871</v>
      </c>
      <c r="AS158" s="363">
        <v>4703504466.5324497</v>
      </c>
      <c r="AT158" s="363">
        <v>5444474268.4249096</v>
      </c>
      <c r="AU158" s="363">
        <v>6245031690.0680828</v>
      </c>
      <c r="AV158" s="363">
        <v>6899799785.844099</v>
      </c>
      <c r="AW158" s="363">
        <v>8145694631.8835354</v>
      </c>
      <c r="AX158" s="363">
        <v>9750822511.4798775</v>
      </c>
      <c r="AY158" s="363">
        <v>10181021770.43256</v>
      </c>
      <c r="AZ158" s="363">
        <v>10678749467.469719</v>
      </c>
      <c r="BA158" s="363">
        <v>12978107560.59823</v>
      </c>
      <c r="BB158" s="363">
        <v>12442747897.222303</v>
      </c>
      <c r="BC158" s="363">
        <v>13246412031.414461</v>
      </c>
      <c r="BD158" s="363">
        <v>14345831014.633455</v>
      </c>
      <c r="BE158" s="363">
        <v>13099497220.472752</v>
      </c>
      <c r="BF158" s="363">
        <v>14010787737.842411</v>
      </c>
      <c r="BG158" s="363">
        <v>15337740140.863705</v>
      </c>
      <c r="BH158" s="363">
        <v>17163432832.095715</v>
      </c>
    </row>
    <row r="159" spans="1:60" x14ac:dyDescent="0.2">
      <c r="A159" s="2" t="s">
        <v>571</v>
      </c>
      <c r="B159" s="363"/>
      <c r="C159" s="363"/>
      <c r="D159" s="363"/>
      <c r="E159" s="363"/>
      <c r="F159" s="363"/>
      <c r="G159" s="363"/>
      <c r="H159" s="363"/>
      <c r="I159" s="363"/>
      <c r="J159" s="363"/>
      <c r="K159" s="363"/>
      <c r="L159" s="363">
        <v>250721821.5536781</v>
      </c>
      <c r="M159" s="363">
        <v>264579879.78487819</v>
      </c>
      <c r="N159" s="363">
        <v>295118249.32493246</v>
      </c>
      <c r="O159" s="363">
        <v>345602025.37539285</v>
      </c>
      <c r="P159" s="363">
        <v>376094108.47533131</v>
      </c>
      <c r="Q159" s="363">
        <v>474620439.5849604</v>
      </c>
      <c r="R159" s="363">
        <v>527936988.79127538</v>
      </c>
      <c r="S159" s="363">
        <v>625573345.53217435</v>
      </c>
      <c r="T159" s="363">
        <v>793675169.87857866</v>
      </c>
      <c r="U159" s="363">
        <v>1001300838.3233532</v>
      </c>
      <c r="V159" s="363">
        <v>1250242107.8796918</v>
      </c>
      <c r="W159" s="363">
        <v>1243469360.5683837</v>
      </c>
      <c r="X159" s="363">
        <v>1234518125</v>
      </c>
      <c r="Y159" s="363">
        <v>1165771369.0062542</v>
      </c>
      <c r="Z159" s="363">
        <v>1101828568.7680416</v>
      </c>
      <c r="AA159" s="363">
        <v>1117835285.5051246</v>
      </c>
      <c r="AB159" s="363">
        <v>1435079200.3495741</v>
      </c>
      <c r="AC159" s="363">
        <v>1751247763.4194832</v>
      </c>
      <c r="AD159" s="363">
        <v>2019474244.1935897</v>
      </c>
      <c r="AE159" s="363">
        <v>2118574772.1113575</v>
      </c>
      <c r="AF159" s="363">
        <v>2547163582.3314872</v>
      </c>
      <c r="AG159" s="363">
        <v>2750041434.262948</v>
      </c>
      <c r="AH159" s="363">
        <v>3021910216.718266</v>
      </c>
      <c r="AI159" s="363">
        <v>2709178326.7827063</v>
      </c>
      <c r="AJ159" s="363">
        <v>2998570146.5409522</v>
      </c>
      <c r="AK159" s="363">
        <v>3439931906.6147857</v>
      </c>
      <c r="AL159" s="363">
        <v>3570271557.884707</v>
      </c>
      <c r="AM159" s="363">
        <v>3705372038.7053719</v>
      </c>
      <c r="AN159" s="363">
        <v>3923637971.0465245</v>
      </c>
      <c r="AO159" s="363">
        <v>4127313818.3383555</v>
      </c>
      <c r="AP159" s="363">
        <v>4306192435.8220654</v>
      </c>
      <c r="AQ159" s="363">
        <v>4331870647.7153492</v>
      </c>
      <c r="AR159" s="363">
        <v>4689832689.8326902</v>
      </c>
      <c r="AS159" s="363">
        <v>5456583589.3934221</v>
      </c>
      <c r="AT159" s="363">
        <v>6062780269.0582962</v>
      </c>
      <c r="AU159" s="363">
        <v>6394851386.6434536</v>
      </c>
      <c r="AV159" s="363">
        <v>6757119558.3991966</v>
      </c>
      <c r="AW159" s="363">
        <v>7880509170.5447578</v>
      </c>
      <c r="AX159" s="363">
        <v>8977149553.2444706</v>
      </c>
      <c r="AY159" s="363">
        <v>8528202278.4106712</v>
      </c>
      <c r="AZ159" s="363">
        <v>8749171417.2080078</v>
      </c>
      <c r="BA159" s="363">
        <v>9510019134.8289394</v>
      </c>
      <c r="BB159" s="363">
        <v>9209873465.5064507</v>
      </c>
      <c r="BC159" s="363">
        <v>10154463059.246061</v>
      </c>
      <c r="BD159" s="363">
        <v>11303729347.0846</v>
      </c>
      <c r="BE159" s="363">
        <v>10715545898.634163</v>
      </c>
      <c r="BF159" s="363">
        <v>11452895366.670025</v>
      </c>
      <c r="BG159" s="363">
        <v>12768671649.780502</v>
      </c>
      <c r="BH159" s="363">
        <v>14553422928.883089</v>
      </c>
    </row>
    <row r="160" spans="1:60" x14ac:dyDescent="0.2">
      <c r="A160" s="2" t="s">
        <v>422</v>
      </c>
      <c r="B160" s="363"/>
      <c r="C160" s="363"/>
      <c r="D160" s="363"/>
      <c r="E160" s="363"/>
      <c r="F160" s="363"/>
      <c r="G160" s="363"/>
      <c r="H160" s="363"/>
      <c r="I160" s="363"/>
      <c r="J160" s="363"/>
      <c r="K160" s="363"/>
      <c r="L160" s="363"/>
      <c r="M160" s="363"/>
      <c r="N160" s="363"/>
      <c r="O160" s="363"/>
      <c r="P160" s="363"/>
      <c r="Q160" s="363"/>
      <c r="R160" s="363"/>
      <c r="S160" s="363"/>
      <c r="T160" s="363"/>
      <c r="U160" s="363"/>
      <c r="V160" s="363"/>
      <c r="W160" s="363"/>
      <c r="X160" s="363"/>
      <c r="Y160" s="363"/>
      <c r="Z160" s="363"/>
      <c r="AA160" s="363"/>
      <c r="AB160" s="363"/>
      <c r="AC160" s="363"/>
      <c r="AD160" s="363"/>
      <c r="AE160" s="363"/>
      <c r="AF160" s="363"/>
      <c r="AG160" s="363"/>
      <c r="AH160" s="363"/>
      <c r="AI160" s="363"/>
      <c r="AJ160" s="363"/>
      <c r="AK160" s="363"/>
      <c r="AL160" s="363"/>
      <c r="AM160" s="363"/>
      <c r="AN160" s="363"/>
      <c r="AO160" s="363"/>
      <c r="AP160" s="363">
        <v>8905066163.5864277</v>
      </c>
      <c r="AQ160" s="363">
        <v>6477790688.2284393</v>
      </c>
      <c r="AR160" s="363">
        <v>6777632512.0780973</v>
      </c>
      <c r="AS160" s="363">
        <v>10467109977.671679</v>
      </c>
      <c r="AT160" s="363">
        <v>10567354056.404905</v>
      </c>
      <c r="AU160" s="363">
        <v>11986972418.510302</v>
      </c>
      <c r="AV160" s="363">
        <v>14502553709.830305</v>
      </c>
      <c r="AW160" s="363">
        <v>20182477480.551235</v>
      </c>
      <c r="AX160" s="363">
        <v>31862554101.937805</v>
      </c>
      <c r="AY160" s="363">
        <v>36906181380.812683</v>
      </c>
      <c r="AZ160" s="363">
        <v>49540813342.483398</v>
      </c>
      <c r="BA160" s="363">
        <v>59977326085.990776</v>
      </c>
      <c r="BB160" s="363">
        <v>59937797559.329453</v>
      </c>
      <c r="BC160" s="363">
        <v>60269734044.526039</v>
      </c>
      <c r="BD160" s="363">
        <v>65446199787.842529</v>
      </c>
      <c r="BE160" s="363">
        <v>59687410896.57338</v>
      </c>
      <c r="BF160" s="363">
        <v>63256184700.222275</v>
      </c>
      <c r="BG160" s="363">
        <v>66719084253.480293</v>
      </c>
      <c r="BH160" s="363">
        <v>71214803377.828369</v>
      </c>
    </row>
    <row r="161" spans="1:60" x14ac:dyDescent="0.2">
      <c r="A161" s="2" t="s">
        <v>1153</v>
      </c>
      <c r="B161" s="363"/>
      <c r="C161" s="363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>
        <v>291819148913.50653</v>
      </c>
      <c r="AJ161" s="363">
        <v>298803749664.78247</v>
      </c>
      <c r="AK161" s="363">
        <v>340803520291.54663</v>
      </c>
      <c r="AL161" s="363">
        <v>395259954275.76794</v>
      </c>
      <c r="AM161" s="363">
        <v>405985873292.81238</v>
      </c>
      <c r="AN161" s="363">
        <v>412073256189.34583</v>
      </c>
      <c r="AO161" s="363">
        <v>435806200924.29742</v>
      </c>
      <c r="AP161" s="363">
        <v>451599894075.52692</v>
      </c>
      <c r="AQ161" s="363">
        <v>467287414966.19885</v>
      </c>
      <c r="AR161" s="363">
        <v>453579866073.70325</v>
      </c>
      <c r="AS161" s="363">
        <v>511712146251.56604</v>
      </c>
      <c r="AT161" s="363">
        <v>593092228372.6759</v>
      </c>
      <c r="AU161" s="363">
        <v>698659081401.0127</v>
      </c>
      <c r="AV161" s="363">
        <v>811723493599.49121</v>
      </c>
      <c r="AW161" s="363">
        <v>1003344252286.1177</v>
      </c>
      <c r="AX161" s="363">
        <v>1235677825506.6194</v>
      </c>
      <c r="AY161" s="363">
        <v>1196163541396.2515</v>
      </c>
      <c r="AZ161" s="363">
        <v>1383884078442.7695</v>
      </c>
      <c r="BA161" s="363">
        <v>1568962935484.5354</v>
      </c>
      <c r="BB161" s="363">
        <v>1729134688819.6904</v>
      </c>
      <c r="BC161" s="363">
        <v>1624554398103.7048</v>
      </c>
      <c r="BD161" s="363">
        <v>1598710221396.73</v>
      </c>
      <c r="BE161" s="363">
        <v>1441885886585.594</v>
      </c>
      <c r="BF161" s="363">
        <v>1458150907733.3125</v>
      </c>
      <c r="BG161" s="363">
        <v>1439620311552.5747</v>
      </c>
      <c r="BH161" s="363"/>
    </row>
    <row r="162" spans="1:60" x14ac:dyDescent="0.2">
      <c r="A162" s="2" t="s">
        <v>562</v>
      </c>
      <c r="B162" s="363"/>
      <c r="C162" s="363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363"/>
      <c r="AN162" s="363"/>
      <c r="AO162" s="363"/>
      <c r="AP162" s="363">
        <v>984297589.35993361</v>
      </c>
      <c r="AQ162" s="363">
        <v>1159869245.9251299</v>
      </c>
      <c r="AR162" s="363">
        <v>1284685050.5241289</v>
      </c>
      <c r="AS162" s="363">
        <v>1707710053.1493838</v>
      </c>
      <c r="AT162" s="363">
        <v>2073234417.6806552</v>
      </c>
      <c r="AU162" s="363">
        <v>2257174480.7859716</v>
      </c>
      <c r="AV162" s="363">
        <v>2721903148.9148159</v>
      </c>
      <c r="AW162" s="363">
        <v>3680710375.0342183</v>
      </c>
      <c r="AX162" s="363">
        <v>4545674527.6109571</v>
      </c>
      <c r="AY162" s="363">
        <v>4159328980.2722983</v>
      </c>
      <c r="AZ162" s="363">
        <v>4139192052.9801326</v>
      </c>
      <c r="BA162" s="363">
        <v>4538199888.7962189</v>
      </c>
      <c r="BB162" s="363">
        <v>4087725812.6686368</v>
      </c>
      <c r="BC162" s="363">
        <v>4464261816.2506638</v>
      </c>
      <c r="BD162" s="363">
        <v>4587928884.1714211</v>
      </c>
      <c r="BE162" s="363">
        <v>4052913385.8267717</v>
      </c>
      <c r="BF162" s="363">
        <v>4374128318.5840702</v>
      </c>
      <c r="BG162" s="363">
        <v>4844592066.7117424</v>
      </c>
      <c r="BH162" s="363">
        <v>5504166666.666667</v>
      </c>
    </row>
    <row r="163" spans="1:60" x14ac:dyDescent="0.2">
      <c r="A163" s="2" t="s">
        <v>533</v>
      </c>
      <c r="B163" s="363"/>
      <c r="C163" s="363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>
        <v>2310099100</v>
      </c>
      <c r="X163" s="363">
        <v>2552401933.3333335</v>
      </c>
      <c r="Y163" s="363">
        <v>2725736633.3333335</v>
      </c>
      <c r="Z163" s="363">
        <v>2098734600</v>
      </c>
      <c r="AA163" s="363">
        <v>2186505475</v>
      </c>
      <c r="AB163" s="363">
        <v>2896178866.666666</v>
      </c>
      <c r="AC163" s="363">
        <v>3020611600</v>
      </c>
      <c r="AD163" s="363">
        <v>3204461566.6666665</v>
      </c>
      <c r="AE163" s="363">
        <v>3576966800</v>
      </c>
      <c r="AF163" s="363">
        <v>2560785660</v>
      </c>
      <c r="AG163" s="363">
        <v>2379018326.3157897</v>
      </c>
      <c r="AH163" s="363">
        <v>1317611863.8497653</v>
      </c>
      <c r="AI163" s="363">
        <v>768401634.15457308</v>
      </c>
      <c r="AJ163" s="363">
        <v>925817092.217484</v>
      </c>
      <c r="AK163" s="363">
        <v>1452165005.2384033</v>
      </c>
      <c r="AL163" s="363">
        <v>1345719472.3588309</v>
      </c>
      <c r="AM163" s="363">
        <v>1180934202.8380105</v>
      </c>
      <c r="AN163" s="363">
        <v>1124440248.9782991</v>
      </c>
      <c r="AO163" s="363">
        <v>1057408588.682687</v>
      </c>
      <c r="AP163" s="363">
        <v>1136896123.6129804</v>
      </c>
      <c r="AQ163" s="363">
        <v>1267997934.3125043</v>
      </c>
      <c r="AR163" s="363">
        <v>1396555719.974086</v>
      </c>
      <c r="AS163" s="363">
        <v>1595297355.7834878</v>
      </c>
      <c r="AT163" s="363">
        <v>1992066808.0959773</v>
      </c>
      <c r="AU163" s="363">
        <v>2523471532.0108318</v>
      </c>
      <c r="AV163" s="363">
        <v>3414055566.1138024</v>
      </c>
      <c r="AW163" s="363">
        <v>4234999823.308392</v>
      </c>
      <c r="AX163" s="363">
        <v>5623216448.8685141</v>
      </c>
      <c r="AY163" s="363">
        <v>4583850367.8897209</v>
      </c>
      <c r="AZ163" s="363">
        <v>7189481824.0728769</v>
      </c>
      <c r="BA163" s="363">
        <v>10409797649.306314</v>
      </c>
      <c r="BB163" s="363">
        <v>12292770631.196688</v>
      </c>
      <c r="BC163" s="363">
        <v>12582122604.192131</v>
      </c>
      <c r="BD163" s="363">
        <v>12226514722.086061</v>
      </c>
      <c r="BE163" s="363">
        <v>11749620619.596153</v>
      </c>
      <c r="BF163" s="363">
        <v>11186734674.384686</v>
      </c>
      <c r="BG163" s="363">
        <v>11425755279.539459</v>
      </c>
      <c r="BH163" s="363">
        <v>13066749138.326107</v>
      </c>
    </row>
    <row r="164" spans="1:60" x14ac:dyDescent="0.2">
      <c r="A164" s="2" t="s">
        <v>1154</v>
      </c>
      <c r="B164" s="363"/>
      <c r="C164" s="363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363"/>
      <c r="AN164" s="363"/>
      <c r="AO164" s="363"/>
      <c r="AP164" s="363"/>
      <c r="AQ164" s="363"/>
      <c r="AR164" s="363">
        <v>1284000000</v>
      </c>
      <c r="AS164" s="363">
        <v>1239000000</v>
      </c>
      <c r="AT164" s="363">
        <v>1210000000</v>
      </c>
      <c r="AU164" s="363">
        <v>1061000000</v>
      </c>
      <c r="AV164" s="363">
        <v>990000000</v>
      </c>
      <c r="AW164" s="363">
        <v>937999999.99999988</v>
      </c>
      <c r="AX164" s="363">
        <v>939000000</v>
      </c>
      <c r="AY164" s="363">
        <v>795000000</v>
      </c>
      <c r="AZ164" s="363">
        <v>799000000</v>
      </c>
      <c r="BA164" s="363">
        <v>733000000</v>
      </c>
      <c r="BB164" s="363">
        <v>751000000</v>
      </c>
      <c r="BC164" s="363">
        <v>782000000</v>
      </c>
      <c r="BD164" s="363">
        <v>845000000</v>
      </c>
      <c r="BE164" s="363">
        <v>931000000.00000012</v>
      </c>
      <c r="BF164" s="363">
        <v>1250000000</v>
      </c>
      <c r="BG164" s="363">
        <v>1600999999.9999998</v>
      </c>
      <c r="BH164" s="363">
        <v>1323000000</v>
      </c>
    </row>
    <row r="165" spans="1:60" x14ac:dyDescent="0.2">
      <c r="A165" s="2" t="s">
        <v>442</v>
      </c>
      <c r="B165" s="363"/>
      <c r="C165" s="363"/>
      <c r="D165" s="363"/>
      <c r="E165" s="363"/>
      <c r="F165" s="363"/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>
        <v>3704316974.555594</v>
      </c>
      <c r="AH165" s="363">
        <v>2644983401.5195794</v>
      </c>
      <c r="AI165" s="363">
        <v>2738413378.5528083</v>
      </c>
      <c r="AJ165" s="363">
        <v>2793020800.8573656</v>
      </c>
      <c r="AK165" s="363">
        <v>2900913488.4933829</v>
      </c>
      <c r="AL165" s="363">
        <v>4163397088.6423411</v>
      </c>
      <c r="AM165" s="363">
        <v>4976735801.6563292</v>
      </c>
      <c r="AN165" s="363">
        <v>5613212495.5787983</v>
      </c>
      <c r="AO165" s="363">
        <v>5888561099.3260326</v>
      </c>
      <c r="AP165" s="363">
        <v>5553894130.2406225</v>
      </c>
      <c r="AQ165" s="363">
        <v>5311092495.9910345</v>
      </c>
      <c r="AR165" s="363">
        <v>5623299277.810626</v>
      </c>
      <c r="AS165" s="363">
        <v>6254047514.3278828</v>
      </c>
      <c r="AT165" s="363">
        <v>7589038159.893364</v>
      </c>
      <c r="AU165" s="363">
        <v>8512116725.2070599</v>
      </c>
      <c r="AV165" s="363">
        <v>9149485071.3363361</v>
      </c>
      <c r="AW165" s="363">
        <v>10423424155.292316</v>
      </c>
      <c r="AX165" s="363">
        <v>12574681497.576191</v>
      </c>
      <c r="AY165" s="363">
        <v>11899763735.405167</v>
      </c>
      <c r="AZ165" s="363">
        <v>11087646867.942085</v>
      </c>
      <c r="BA165" s="363">
        <v>14381552432.949402</v>
      </c>
      <c r="BB165" s="363">
        <v>16350804543.051493</v>
      </c>
      <c r="BC165" s="363">
        <v>16974320551.02129</v>
      </c>
      <c r="BD165" s="363">
        <v>17716084107.588821</v>
      </c>
      <c r="BE165" s="363">
        <v>15950969018.945791</v>
      </c>
      <c r="BF165" s="363">
        <v>11936999283.179132</v>
      </c>
      <c r="BG165" s="363">
        <v>13219084261.366407</v>
      </c>
      <c r="BH165" s="363">
        <v>14717223206.90004</v>
      </c>
    </row>
    <row r="166" spans="1:60" x14ac:dyDescent="0.2">
      <c r="A166" s="2" t="s">
        <v>524</v>
      </c>
      <c r="B166" s="363">
        <v>92609243.68896839</v>
      </c>
      <c r="C166" s="363">
        <v>107726205.64351965</v>
      </c>
      <c r="D166" s="363">
        <v>111148610.79321611</v>
      </c>
      <c r="E166" s="363">
        <v>113797382.61572336</v>
      </c>
      <c r="F166" s="363">
        <v>151897202.54649091</v>
      </c>
      <c r="G166" s="363">
        <v>172767212.41080093</v>
      </c>
      <c r="H166" s="363">
        <v>180340652.90794596</v>
      </c>
      <c r="I166" s="363">
        <v>191221776.83163223</v>
      </c>
      <c r="J166" s="363">
        <v>210695182.69228822</v>
      </c>
      <c r="K166" s="363">
        <v>199643447.64119703</v>
      </c>
      <c r="L166" s="363">
        <v>209348256.00132513</v>
      </c>
      <c r="M166" s="363">
        <v>227051055.18499342</v>
      </c>
      <c r="N166" s="363">
        <v>265009396.65364271</v>
      </c>
      <c r="O166" s="363">
        <v>333731886.12243348</v>
      </c>
      <c r="P166" s="363">
        <v>414772366.00909263</v>
      </c>
      <c r="Q166" s="363">
        <v>475916497.69628018</v>
      </c>
      <c r="R166" s="363">
        <v>524407949.85584885</v>
      </c>
      <c r="S166" s="363">
        <v>540635401.24289548</v>
      </c>
      <c r="T166" s="363">
        <v>544424587.05659342</v>
      </c>
      <c r="U166" s="363">
        <v>644070390.58669722</v>
      </c>
      <c r="V166" s="363">
        <v>709041462.20877683</v>
      </c>
      <c r="W166" s="363">
        <v>747994670.34400511</v>
      </c>
      <c r="X166" s="363">
        <v>750214401.61331451</v>
      </c>
      <c r="Y166" s="363">
        <v>788371840.31876409</v>
      </c>
      <c r="Z166" s="363">
        <v>726937308.88527715</v>
      </c>
      <c r="AA166" s="363">
        <v>683193876.88914835</v>
      </c>
      <c r="AB166" s="363">
        <v>802890746.89075625</v>
      </c>
      <c r="AC166" s="363">
        <v>909820596.84643531</v>
      </c>
      <c r="AD166" s="363">
        <v>957377548.47144854</v>
      </c>
      <c r="AE166" s="363">
        <v>981529430.10921001</v>
      </c>
      <c r="AF166" s="363">
        <v>1019600785.2721159</v>
      </c>
      <c r="AG166" s="363">
        <v>1443688865.0791132</v>
      </c>
      <c r="AH166" s="363">
        <v>1464392418.4448504</v>
      </c>
      <c r="AI166" s="363">
        <v>1249945002.7316523</v>
      </c>
      <c r="AJ166" s="363">
        <v>1315932648.1893587</v>
      </c>
      <c r="AK166" s="363">
        <v>1415296706.4299364</v>
      </c>
      <c r="AL166" s="363">
        <v>1442598431.7383509</v>
      </c>
      <c r="AM166" s="363">
        <v>1401946856.4993777</v>
      </c>
      <c r="AN166" s="363">
        <v>1375115531.9510176</v>
      </c>
      <c r="AO166" s="363">
        <v>1405662876.9437845</v>
      </c>
      <c r="AP166" s="363">
        <v>1293654176.8843808</v>
      </c>
      <c r="AQ166" s="363">
        <v>1295539954.3870218</v>
      </c>
      <c r="AR166" s="363">
        <v>1324427093.645005</v>
      </c>
      <c r="AS166" s="363">
        <v>1563074858.3811729</v>
      </c>
      <c r="AT166" s="363">
        <v>1833444739.6226416</v>
      </c>
      <c r="AU166" s="363">
        <v>2184447591.2144856</v>
      </c>
      <c r="AV166" s="363">
        <v>3040716679.0766935</v>
      </c>
      <c r="AW166" s="363">
        <v>3356753170.1129603</v>
      </c>
      <c r="AX166" s="363">
        <v>4031053345.2559371</v>
      </c>
      <c r="AY166" s="363">
        <v>3662279342.5977454</v>
      </c>
      <c r="AZ166" s="363">
        <v>4337794152.8268099</v>
      </c>
      <c r="BA166" s="363">
        <v>5166346516.4094791</v>
      </c>
      <c r="BB166" s="363">
        <v>5231255478.3898592</v>
      </c>
      <c r="BC166" s="363">
        <v>5639818811.9009457</v>
      </c>
      <c r="BD166" s="363">
        <v>5391555433.7647648</v>
      </c>
      <c r="BE166" s="363">
        <v>4828858024.6913586</v>
      </c>
      <c r="BF166" s="363">
        <v>4679346590.909091</v>
      </c>
      <c r="BG166" s="363">
        <v>4905893854.7486038</v>
      </c>
      <c r="BH166" s="363">
        <v>5234817927.1708679</v>
      </c>
    </row>
    <row r="167" spans="1:60" x14ac:dyDescent="0.2">
      <c r="A167" s="2" t="s">
        <v>552</v>
      </c>
      <c r="B167" s="363"/>
      <c r="C167" s="363"/>
      <c r="D167" s="363"/>
      <c r="E167" s="363"/>
      <c r="F167" s="363"/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>
        <v>704033525.40597177</v>
      </c>
      <c r="S167" s="363">
        <v>823634464.91002357</v>
      </c>
      <c r="T167" s="363">
        <v>1015365145.2955399</v>
      </c>
      <c r="U167" s="363">
        <v>1211141231.11555</v>
      </c>
      <c r="V167" s="363">
        <v>1131788191.507359</v>
      </c>
      <c r="W167" s="363">
        <v>1142393554.5235829</v>
      </c>
      <c r="X167" s="363">
        <v>1078408829.6160035</v>
      </c>
      <c r="Y167" s="363">
        <v>1090276947.2587178</v>
      </c>
      <c r="Z167" s="363">
        <v>1040557089.3386376</v>
      </c>
      <c r="AA167" s="363">
        <v>1076121094.3823862</v>
      </c>
      <c r="AB167" s="363">
        <v>1462900255.450603</v>
      </c>
      <c r="AC167" s="363">
        <v>1880852914.2271435</v>
      </c>
      <c r="AD167" s="363">
        <v>2134517067.6529467</v>
      </c>
      <c r="AE167" s="363">
        <v>2181930254.8230143</v>
      </c>
      <c r="AF167" s="363">
        <v>2653480001.3455782</v>
      </c>
      <c r="AG167" s="363">
        <v>2856890680.6028504</v>
      </c>
      <c r="AH167" s="363">
        <v>3224267547.8050785</v>
      </c>
      <c r="AI167" s="363">
        <v>3263368410.0181322</v>
      </c>
      <c r="AJ167" s="363">
        <v>3558137040.3777199</v>
      </c>
      <c r="AK167" s="363">
        <v>4040345933.2923059</v>
      </c>
      <c r="AL167" s="363">
        <v>4421943910.4974899</v>
      </c>
      <c r="AM167" s="363">
        <v>4187367601.7343144</v>
      </c>
      <c r="AN167" s="363">
        <v>4169664285.3868051</v>
      </c>
      <c r="AO167" s="363">
        <v>4343710332.8065815</v>
      </c>
      <c r="AP167" s="363">
        <v>4663313620.017066</v>
      </c>
      <c r="AQ167" s="363">
        <v>4613630622.7750063</v>
      </c>
      <c r="AR167" s="363">
        <v>4841310239.6368732</v>
      </c>
      <c r="AS167" s="363">
        <v>5816553826.8551874</v>
      </c>
      <c r="AT167" s="363">
        <v>6578844486.0628757</v>
      </c>
      <c r="AU167" s="363">
        <v>6488750452.6006737</v>
      </c>
      <c r="AV167" s="363">
        <v>7028803365.7015085</v>
      </c>
      <c r="AW167" s="363">
        <v>8150138757.1574097</v>
      </c>
      <c r="AX167" s="363">
        <v>9990370016.3077087</v>
      </c>
      <c r="AY167" s="363">
        <v>9128843109.1558762</v>
      </c>
      <c r="AZ167" s="363">
        <v>10003670690.349657</v>
      </c>
      <c r="BA167" s="363">
        <v>11518393367.240299</v>
      </c>
      <c r="BB167" s="363">
        <v>11668685524.126455</v>
      </c>
      <c r="BC167" s="363">
        <v>12129642296.442507</v>
      </c>
      <c r="BD167" s="363">
        <v>12803445933.589361</v>
      </c>
      <c r="BE167" s="363">
        <v>11692287066.381035</v>
      </c>
      <c r="BF167" s="363">
        <v>12232463655.57272</v>
      </c>
      <c r="BG167" s="363">
        <v>13259351418.445887</v>
      </c>
      <c r="BH167" s="363">
        <v>14220348672.733274</v>
      </c>
    </row>
    <row r="168" spans="1:60" x14ac:dyDescent="0.2">
      <c r="A168" s="2" t="s">
        <v>459</v>
      </c>
      <c r="B168" s="363">
        <v>162956740.8651827</v>
      </c>
      <c r="C168" s="363">
        <v>174576508.4698306</v>
      </c>
      <c r="D168" s="363">
        <v>183116337.67324653</v>
      </c>
      <c r="E168" s="363">
        <v>190816183.67632645</v>
      </c>
      <c r="F168" s="363">
        <v>194736105.27789444</v>
      </c>
      <c r="G168" s="363">
        <v>229455410.89178213</v>
      </c>
      <c r="H168" s="363">
        <v>260394792.10415789</v>
      </c>
      <c r="I168" s="363">
        <v>269814968.24081749</v>
      </c>
      <c r="J168" s="363">
        <v>245169806.79227167</v>
      </c>
      <c r="K168" s="363">
        <v>265810632.42529699</v>
      </c>
      <c r="L168" s="363">
        <v>290531621.26485056</v>
      </c>
      <c r="M168" s="363">
        <v>365386929.83511853</v>
      </c>
      <c r="N168" s="363">
        <v>406062874.25149703</v>
      </c>
      <c r="O168" s="363">
        <v>444281703.89356768</v>
      </c>
      <c r="P168" s="363">
        <v>548621017.59391344</v>
      </c>
      <c r="Q168" s="363">
        <v>613220652.92891872</v>
      </c>
      <c r="R168" s="363">
        <v>670317634.17305589</v>
      </c>
      <c r="S168" s="363">
        <v>806290840.62465382</v>
      </c>
      <c r="T168" s="363">
        <v>949034016.83062696</v>
      </c>
      <c r="U168" s="363">
        <v>1058269065.9811482</v>
      </c>
      <c r="V168" s="363">
        <v>1237655461.1501045</v>
      </c>
      <c r="W168" s="363">
        <v>1237685691.9468334</v>
      </c>
      <c r="X168" s="363">
        <v>1180104216.011369</v>
      </c>
      <c r="Y168" s="363">
        <v>1223186840.3132448</v>
      </c>
      <c r="Z168" s="363">
        <v>1208008985.4252157</v>
      </c>
      <c r="AA168" s="363">
        <v>1131347798.2665348</v>
      </c>
      <c r="AB168" s="363">
        <v>1183654827.7900167</v>
      </c>
      <c r="AC168" s="363">
        <v>1183094127.7674651</v>
      </c>
      <c r="AD168" s="363">
        <v>1379924257.2131338</v>
      </c>
      <c r="AE168" s="363">
        <v>1590215582.5330675</v>
      </c>
      <c r="AF168" s="363">
        <v>1880771556.3047383</v>
      </c>
      <c r="AG168" s="363">
        <v>2203545856.6689258</v>
      </c>
      <c r="AH168" s="363">
        <v>1799517081.5641217</v>
      </c>
      <c r="AI168" s="363">
        <v>2070636935.5864449</v>
      </c>
      <c r="AJ168" s="363">
        <v>1181802596.0349801</v>
      </c>
      <c r="AK168" s="363">
        <v>1397457932.3069675</v>
      </c>
      <c r="AL168" s="363">
        <v>2281034131.3649278</v>
      </c>
      <c r="AM168" s="363">
        <v>2663234933.8976665</v>
      </c>
      <c r="AN168" s="363">
        <v>1750584265.2875352</v>
      </c>
      <c r="AO168" s="363">
        <v>1775921718.1053393</v>
      </c>
      <c r="AP168" s="363">
        <v>1743506531.3265195</v>
      </c>
      <c r="AQ168" s="363">
        <v>1716502862.2954044</v>
      </c>
      <c r="AR168" s="363">
        <v>3495748397.6302533</v>
      </c>
      <c r="AS168" s="363">
        <v>3208837077.2506866</v>
      </c>
      <c r="AT168" s="363">
        <v>3476094498.8751664</v>
      </c>
      <c r="AU168" s="363">
        <v>3655909664.1423011</v>
      </c>
      <c r="AV168" s="363">
        <v>3998020176.6736393</v>
      </c>
      <c r="AW168" s="363">
        <v>4432937045.7989683</v>
      </c>
      <c r="AX168" s="363">
        <v>5321012192.3361855</v>
      </c>
      <c r="AY168" s="363">
        <v>6191127665.1963034</v>
      </c>
      <c r="AZ168" s="363">
        <v>6959655570.8909817</v>
      </c>
      <c r="BA168" s="363">
        <v>8004000737.3071671</v>
      </c>
      <c r="BB168" s="363">
        <v>6028487928.8335085</v>
      </c>
      <c r="BC168" s="363">
        <v>5518880768.5795536</v>
      </c>
      <c r="BD168" s="363">
        <v>6047813437.3180437</v>
      </c>
      <c r="BE168" s="363">
        <v>6373212640.8460436</v>
      </c>
      <c r="BF168" s="363">
        <v>5433040159.8874664</v>
      </c>
      <c r="BG168" s="363">
        <v>6303292264.1890526</v>
      </c>
      <c r="BH168" s="363">
        <v>7064971176.344079</v>
      </c>
    </row>
    <row r="169" spans="1:60" x14ac:dyDescent="0.2">
      <c r="A169" s="2" t="s">
        <v>440</v>
      </c>
      <c r="B169" s="363">
        <v>1916241996.6026394</v>
      </c>
      <c r="C169" s="363">
        <v>1901868548.2817197</v>
      </c>
      <c r="D169" s="363">
        <v>2001502678.6880963</v>
      </c>
      <c r="E169" s="363">
        <v>2510126747.6806483</v>
      </c>
      <c r="F169" s="363">
        <v>2674441395.5311642</v>
      </c>
      <c r="G169" s="363">
        <v>2956356984.1892071</v>
      </c>
      <c r="H169" s="363">
        <v>3143538481.6411867</v>
      </c>
      <c r="I169" s="363">
        <v>3188945511.5640926</v>
      </c>
      <c r="J169" s="363">
        <v>3330393309.8131452</v>
      </c>
      <c r="K169" s="363">
        <v>3664575983.2745323</v>
      </c>
      <c r="L169" s="363">
        <v>3864170913.3673072</v>
      </c>
      <c r="M169" s="363">
        <v>4244340333.5189857</v>
      </c>
      <c r="N169" s="363">
        <v>5043268548.7303162</v>
      </c>
      <c r="O169" s="363">
        <v>7662996766.6680317</v>
      </c>
      <c r="P169" s="363">
        <v>9496074114.0791836</v>
      </c>
      <c r="Q169" s="363">
        <v>9298800799.4670219</v>
      </c>
      <c r="R169" s="363">
        <v>11050125904.941769</v>
      </c>
      <c r="S169" s="363">
        <v>13139397879.169544</v>
      </c>
      <c r="T169" s="363">
        <v>16358376511.226254</v>
      </c>
      <c r="U169" s="363">
        <v>21213672089.19759</v>
      </c>
      <c r="V169" s="363">
        <v>24488033442.050625</v>
      </c>
      <c r="W169" s="363">
        <v>25004557093.876133</v>
      </c>
      <c r="X169" s="363">
        <v>26804401815.534813</v>
      </c>
      <c r="Y169" s="363">
        <v>30346788437.513462</v>
      </c>
      <c r="Z169" s="363">
        <v>33943505717.699268</v>
      </c>
      <c r="AA169" s="363">
        <v>31200161095.449051</v>
      </c>
      <c r="AB169" s="363">
        <v>27734562640.427677</v>
      </c>
      <c r="AC169" s="363">
        <v>32181695507.22337</v>
      </c>
      <c r="AD169" s="363">
        <v>35271880250.496414</v>
      </c>
      <c r="AE169" s="363">
        <v>38848567631.423508</v>
      </c>
      <c r="AF169" s="363">
        <v>44024178343.007141</v>
      </c>
      <c r="AG169" s="363">
        <v>49143148094.268257</v>
      </c>
      <c r="AH169" s="363">
        <v>59167550162.955986</v>
      </c>
      <c r="AI169" s="363">
        <v>66894837030.418396</v>
      </c>
      <c r="AJ169" s="363">
        <v>74478356957.780823</v>
      </c>
      <c r="AK169" s="363">
        <v>88705342902.711319</v>
      </c>
      <c r="AL169" s="363">
        <v>100855393910.48573</v>
      </c>
      <c r="AM169" s="363">
        <v>100005323301.8667</v>
      </c>
      <c r="AN169" s="363">
        <v>72167498980.839798</v>
      </c>
      <c r="AO169" s="363">
        <v>79148421052.631577</v>
      </c>
      <c r="AP169" s="363">
        <v>93789736842.10527</v>
      </c>
      <c r="AQ169" s="363">
        <v>92783947368.421051</v>
      </c>
      <c r="AR169" s="363">
        <v>100845526315.78946</v>
      </c>
      <c r="AS169" s="363">
        <v>110202368421.05264</v>
      </c>
      <c r="AT169" s="363">
        <v>124749473684.21051</v>
      </c>
      <c r="AU169" s="363">
        <v>143534102611.49692</v>
      </c>
      <c r="AV169" s="363">
        <v>162691238209.47604</v>
      </c>
      <c r="AW169" s="363">
        <v>193547824063.29996</v>
      </c>
      <c r="AX169" s="363">
        <v>230813897715.6904</v>
      </c>
      <c r="AY169" s="363">
        <v>202257625195.06311</v>
      </c>
      <c r="AZ169" s="363">
        <v>255016609232.87076</v>
      </c>
      <c r="BA169" s="363">
        <v>297951960784.31372</v>
      </c>
      <c r="BB169" s="363">
        <v>314443149443.14941</v>
      </c>
      <c r="BC169" s="363">
        <v>323277158906.97894</v>
      </c>
      <c r="BD169" s="363">
        <v>338061963396.37628</v>
      </c>
      <c r="BE169" s="363">
        <v>301354756113.17371</v>
      </c>
      <c r="BF169" s="363">
        <v>301255454041.41455</v>
      </c>
      <c r="BG169" s="363">
        <v>318958236443.12152</v>
      </c>
      <c r="BH169" s="363">
        <v>358581943446.25909</v>
      </c>
    </row>
    <row r="170" spans="1:60" x14ac:dyDescent="0.2">
      <c r="A170" s="2" t="s">
        <v>1155</v>
      </c>
      <c r="B170" s="363">
        <v>583846188346.72742</v>
      </c>
      <c r="C170" s="363">
        <v>604324202050.64807</v>
      </c>
      <c r="D170" s="363">
        <v>647421597617.88696</v>
      </c>
      <c r="E170" s="363">
        <v>683726355213.5199</v>
      </c>
      <c r="F170" s="363">
        <v>735285089547.34155</v>
      </c>
      <c r="G170" s="363">
        <v>798329518629.6781</v>
      </c>
      <c r="H170" s="363">
        <v>876222557410.43469</v>
      </c>
      <c r="I170" s="363">
        <v>927523758485.74756</v>
      </c>
      <c r="J170" s="363">
        <v>1014479810519.8961</v>
      </c>
      <c r="K170" s="363">
        <v>1099213311661.6908</v>
      </c>
      <c r="L170" s="363">
        <v>1161385395224.4238</v>
      </c>
      <c r="M170" s="363">
        <v>1264333061477.5208</v>
      </c>
      <c r="N170" s="363">
        <v>1392428220992.0198</v>
      </c>
      <c r="O170" s="363">
        <v>1556967359214.0791</v>
      </c>
      <c r="P170" s="363">
        <v>1705964297648.2625</v>
      </c>
      <c r="Q170" s="363">
        <v>1859083029787.6533</v>
      </c>
      <c r="R170" s="363">
        <v>2080373864401.6238</v>
      </c>
      <c r="S170" s="363">
        <v>2293885156934.6509</v>
      </c>
      <c r="T170" s="363">
        <v>2570707667449.8125</v>
      </c>
      <c r="U170" s="363">
        <v>2870923302185.4199</v>
      </c>
      <c r="V170" s="363">
        <v>3131774126345.0107</v>
      </c>
      <c r="W170" s="363">
        <v>3513995963656.9907</v>
      </c>
      <c r="X170" s="363">
        <v>3658081025119.1372</v>
      </c>
      <c r="Y170" s="363">
        <v>3975475111781.8901</v>
      </c>
      <c r="Z170" s="363">
        <v>4393971258071.6221</v>
      </c>
      <c r="AA170" s="363">
        <v>4704774999482.752</v>
      </c>
      <c r="AB170" s="363">
        <v>4958242427343.9834</v>
      </c>
      <c r="AC170" s="363">
        <v>5287828242049.4492</v>
      </c>
      <c r="AD170" s="363">
        <v>5745207451214.2549</v>
      </c>
      <c r="AE170" s="363">
        <v>6208137243275.2441</v>
      </c>
      <c r="AF170" s="363">
        <v>6558665950908.4688</v>
      </c>
      <c r="AG170" s="363">
        <v>6770092083611.1875</v>
      </c>
      <c r="AH170" s="363">
        <v>7114394589284.916</v>
      </c>
      <c r="AI170" s="363">
        <v>7437550121892.4375</v>
      </c>
      <c r="AJ170" s="363">
        <v>7867242439501.6094</v>
      </c>
      <c r="AK170" s="363">
        <v>8245811373385.4014</v>
      </c>
      <c r="AL170" s="363">
        <v>8704363777972.1299</v>
      </c>
      <c r="AM170" s="363">
        <v>9233311210265.7813</v>
      </c>
      <c r="AN170" s="363">
        <v>9697762238406.8086</v>
      </c>
      <c r="AO170" s="363">
        <v>10310072635807.699</v>
      </c>
      <c r="AP170" s="363">
        <v>10998121151318.631</v>
      </c>
      <c r="AQ170" s="363">
        <v>11321881659892.563</v>
      </c>
      <c r="AR170" s="363">
        <v>11698306960646.531</v>
      </c>
      <c r="AS170" s="363">
        <v>12354812816817.715</v>
      </c>
      <c r="AT170" s="363">
        <v>13241410621714.066</v>
      </c>
      <c r="AU170" s="363">
        <v>14210866344864.664</v>
      </c>
      <c r="AV170" s="363">
        <v>15135440910461.215</v>
      </c>
      <c r="AW170" s="363">
        <v>15922730888205.756</v>
      </c>
      <c r="AX170" s="363">
        <v>16268085220997.188</v>
      </c>
      <c r="AY170" s="363">
        <v>15825892407986.441</v>
      </c>
      <c r="AZ170" s="363">
        <v>16611339953589.391</v>
      </c>
      <c r="BA170" s="363">
        <v>17337272540202.84</v>
      </c>
      <c r="BB170" s="363">
        <v>18026511572523.633</v>
      </c>
      <c r="BC170" s="363">
        <v>18632441320853.094</v>
      </c>
      <c r="BD170" s="363">
        <v>19329008738304.273</v>
      </c>
      <c r="BE170" s="363">
        <v>19778113935832.191</v>
      </c>
      <c r="BF170" s="363">
        <v>20239948343915.898</v>
      </c>
      <c r="BG170" s="363">
        <v>21138584471481.746</v>
      </c>
      <c r="BH170" s="363">
        <v>22264345319868.809</v>
      </c>
    </row>
    <row r="171" spans="1:60" x14ac:dyDescent="0.2">
      <c r="A171" s="2" t="s">
        <v>538</v>
      </c>
      <c r="B171" s="363"/>
      <c r="C171" s="363"/>
      <c r="D171" s="363"/>
      <c r="E171" s="363"/>
      <c r="F171" s="363"/>
      <c r="G171" s="363"/>
      <c r="H171" s="363"/>
      <c r="I171" s="363"/>
      <c r="J171" s="363"/>
      <c r="K171" s="363"/>
      <c r="L171" s="363"/>
      <c r="M171" s="363"/>
      <c r="N171" s="363"/>
      <c r="O171" s="363"/>
      <c r="P171" s="363"/>
      <c r="Q171" s="363"/>
      <c r="R171" s="363"/>
      <c r="S171" s="363"/>
      <c r="T171" s="363"/>
      <c r="U171" s="363"/>
      <c r="V171" s="363">
        <v>2422096074.5845785</v>
      </c>
      <c r="W171" s="363">
        <v>2246757386.4629669</v>
      </c>
      <c r="X171" s="363">
        <v>2116069373.7687881</v>
      </c>
      <c r="Y171" s="363">
        <v>2293990996.4711332</v>
      </c>
      <c r="Z171" s="363">
        <v>1947967886.463892</v>
      </c>
      <c r="AA171" s="363">
        <v>1605911706.0063848</v>
      </c>
      <c r="AB171" s="363">
        <v>1806223061.2946389</v>
      </c>
      <c r="AC171" s="363">
        <v>2296378834.8614931</v>
      </c>
      <c r="AD171" s="363">
        <v>2491412335.7839231</v>
      </c>
      <c r="AE171" s="363">
        <v>2531519951.4229536</v>
      </c>
      <c r="AF171" s="363">
        <v>2785764518.0184479</v>
      </c>
      <c r="AG171" s="363">
        <v>2992650454.4960709</v>
      </c>
      <c r="AH171" s="363">
        <v>3424733520.336606</v>
      </c>
      <c r="AI171" s="363">
        <v>3218475900.4804602</v>
      </c>
      <c r="AJ171" s="363">
        <v>3636645995.268671</v>
      </c>
      <c r="AK171" s="363">
        <v>3942478205.7290945</v>
      </c>
      <c r="AL171" s="363">
        <v>3945340776.4054618</v>
      </c>
      <c r="AM171" s="363">
        <v>4102648719.6180558</v>
      </c>
      <c r="AN171" s="363">
        <v>3826527630.5555053</v>
      </c>
      <c r="AO171" s="363">
        <v>3818954447.9908342</v>
      </c>
      <c r="AP171" s="363">
        <v>3833993702.9885588</v>
      </c>
      <c r="AQ171" s="363">
        <v>3476452446.2203221</v>
      </c>
      <c r="AR171" s="363">
        <v>3275669889.09655</v>
      </c>
      <c r="AS171" s="363">
        <v>4811994024.8787127</v>
      </c>
      <c r="AT171" s="363">
        <v>6480441754.261034</v>
      </c>
      <c r="AU171" s="363">
        <v>7121391945.6543941</v>
      </c>
      <c r="AV171" s="363">
        <v>7835043624.0124054</v>
      </c>
      <c r="AW171" s="363">
        <v>8740865600.2498093</v>
      </c>
      <c r="AX171" s="363">
        <v>8486721916.912797</v>
      </c>
      <c r="AY171" s="363">
        <v>8876191120.7618885</v>
      </c>
      <c r="AZ171" s="363">
        <v>11282192605.037428</v>
      </c>
      <c r="BA171" s="363">
        <v>12409629835.699825</v>
      </c>
      <c r="BB171" s="363">
        <v>13016272898.903774</v>
      </c>
      <c r="BC171" s="363">
        <v>12717790504.500212</v>
      </c>
      <c r="BD171" s="363">
        <v>12786078008.237581</v>
      </c>
      <c r="BE171" s="363">
        <v>11650656642.265505</v>
      </c>
      <c r="BF171" s="363">
        <v>11286139080.006527</v>
      </c>
      <c r="BG171" s="363">
        <v>13566192144.461386</v>
      </c>
      <c r="BH171" s="363">
        <v>14521711633.953341</v>
      </c>
    </row>
    <row r="172" spans="1:60" x14ac:dyDescent="0.2">
      <c r="A172" s="2" t="s">
        <v>581</v>
      </c>
      <c r="B172" s="363"/>
      <c r="C172" s="363"/>
      <c r="D172" s="363"/>
      <c r="E172" s="363"/>
      <c r="F172" s="363"/>
      <c r="G172" s="363">
        <v>159594493.54880807</v>
      </c>
      <c r="H172" s="363">
        <v>164206537.56167462</v>
      </c>
      <c r="I172" s="363">
        <v>180036768.87300986</v>
      </c>
      <c r="J172" s="363">
        <v>215507164.03425771</v>
      </c>
      <c r="K172" s="363">
        <v>263108834.53668395</v>
      </c>
      <c r="L172" s="363">
        <v>358815681.90321463</v>
      </c>
      <c r="M172" s="363">
        <v>413634335.27009726</v>
      </c>
      <c r="N172" s="363">
        <v>505892512.86192739</v>
      </c>
      <c r="O172" s="363">
        <v>542294864.81242955</v>
      </c>
      <c r="P172" s="363">
        <v>637400199.11048937</v>
      </c>
      <c r="Q172" s="363">
        <v>816647865.8314296</v>
      </c>
      <c r="R172" s="363">
        <v>798310509.64743352</v>
      </c>
      <c r="S172" s="363">
        <v>837616756.53373659</v>
      </c>
      <c r="T172" s="363">
        <v>846007597.7203958</v>
      </c>
      <c r="U172" s="363">
        <v>1047225130.2433331</v>
      </c>
      <c r="V172" s="363">
        <v>1182457142.6064794</v>
      </c>
      <c r="W172" s="363">
        <v>972563810.23032522</v>
      </c>
      <c r="X172" s="363">
        <v>904619629.79726827</v>
      </c>
      <c r="Y172" s="363">
        <v>823832940.45051134</v>
      </c>
      <c r="Z172" s="363">
        <v>796018978.47129989</v>
      </c>
      <c r="AA172" s="363">
        <v>854823821.72317684</v>
      </c>
      <c r="AB172" s="363">
        <v>1201262517.8764403</v>
      </c>
      <c r="AC172" s="363">
        <v>1488113532.2858417</v>
      </c>
      <c r="AD172" s="363">
        <v>2072735787.3177876</v>
      </c>
      <c r="AE172" s="363">
        <v>2185072798.331841</v>
      </c>
      <c r="AF172" s="363">
        <v>2529310103.8360834</v>
      </c>
      <c r="AG172" s="363">
        <v>2653781596.4600844</v>
      </c>
      <c r="AH172" s="363">
        <v>2923764926.3971753</v>
      </c>
      <c r="AI172" s="363">
        <v>3070161471.0445051</v>
      </c>
      <c r="AJ172" s="363">
        <v>3038727617.0390053</v>
      </c>
      <c r="AK172" s="363">
        <v>3628440274.6700048</v>
      </c>
      <c r="AL172" s="363">
        <v>3606968433.9268174</v>
      </c>
      <c r="AM172" s="363">
        <v>3291489840.5714126</v>
      </c>
      <c r="AN172" s="363">
        <v>3158806480.2610722</v>
      </c>
      <c r="AO172" s="363">
        <v>3056999988.0914588</v>
      </c>
      <c r="AP172" s="363">
        <v>2682347064.3641982</v>
      </c>
      <c r="AQ172" s="363"/>
      <c r="AR172" s="363"/>
      <c r="AS172" s="363"/>
      <c r="AT172" s="363"/>
      <c r="AU172" s="363"/>
      <c r="AV172" s="363"/>
      <c r="AW172" s="363"/>
      <c r="AX172" s="363"/>
      <c r="AY172" s="363"/>
      <c r="AZ172" s="363"/>
      <c r="BA172" s="363"/>
      <c r="BB172" s="363"/>
      <c r="BC172" s="363"/>
      <c r="BD172" s="363"/>
      <c r="BE172" s="363"/>
      <c r="BF172" s="363"/>
      <c r="BG172" s="363"/>
      <c r="BH172" s="363"/>
    </row>
    <row r="173" spans="1:60" x14ac:dyDescent="0.2">
      <c r="A173" s="2" t="s">
        <v>453</v>
      </c>
      <c r="B173" s="363">
        <v>449526872.56556135</v>
      </c>
      <c r="C173" s="363">
        <v>485785234.94037557</v>
      </c>
      <c r="D173" s="363">
        <v>531736492.90917778</v>
      </c>
      <c r="E173" s="363">
        <v>586294761.49351633</v>
      </c>
      <c r="F173" s="363">
        <v>582816358.34715497</v>
      </c>
      <c r="G173" s="363">
        <v>673383604.23878312</v>
      </c>
      <c r="H173" s="363">
        <v>702296184.36134386</v>
      </c>
      <c r="I173" s="363">
        <v>665586975.08830249</v>
      </c>
      <c r="J173" s="363">
        <v>641214210.66896856</v>
      </c>
      <c r="K173" s="363">
        <v>625867922.67751348</v>
      </c>
      <c r="L173" s="363">
        <v>649916708.24241853</v>
      </c>
      <c r="M173" s="363">
        <v>693573595.32097483</v>
      </c>
      <c r="N173" s="363">
        <v>742779740.39351261</v>
      </c>
      <c r="O173" s="363">
        <v>946385033.01191807</v>
      </c>
      <c r="P173" s="363">
        <v>1026136974.4753633</v>
      </c>
      <c r="Q173" s="363">
        <v>1048690933.2102733</v>
      </c>
      <c r="R173" s="363">
        <v>1064517574.5604215</v>
      </c>
      <c r="S173" s="363">
        <v>1291457973.1251707</v>
      </c>
      <c r="T173" s="363">
        <v>1774365275.1822577</v>
      </c>
      <c r="U173" s="363">
        <v>2109278101.9887025</v>
      </c>
      <c r="V173" s="363">
        <v>2508524186.4335222</v>
      </c>
      <c r="W173" s="363">
        <v>2170893038.9005322</v>
      </c>
      <c r="X173" s="363">
        <v>2017611927.4037049</v>
      </c>
      <c r="Y173" s="363">
        <v>1803099731.542568</v>
      </c>
      <c r="Z173" s="363">
        <v>1461243212.4281421</v>
      </c>
      <c r="AA173" s="363">
        <v>1440581533.7563968</v>
      </c>
      <c r="AB173" s="363">
        <v>1904097020.2933302</v>
      </c>
      <c r="AC173" s="363">
        <v>2233005822.5853357</v>
      </c>
      <c r="AD173" s="363">
        <v>2280356338.2286682</v>
      </c>
      <c r="AE173" s="363">
        <v>2179567107.5015912</v>
      </c>
      <c r="AF173" s="363">
        <v>2480673194.9925222</v>
      </c>
      <c r="AG173" s="363">
        <v>2327986215.8635607</v>
      </c>
      <c r="AH173" s="363">
        <v>2344987614.2744126</v>
      </c>
      <c r="AI173" s="363">
        <v>1606581743.7849715</v>
      </c>
      <c r="AJ173" s="363">
        <v>1563207224.650656</v>
      </c>
      <c r="AK173" s="363">
        <v>1880803361.6856229</v>
      </c>
      <c r="AL173" s="363">
        <v>1987770898.5433359</v>
      </c>
      <c r="AM173" s="363">
        <v>1845599608.4427245</v>
      </c>
      <c r="AN173" s="363">
        <v>2076737356.6789691</v>
      </c>
      <c r="AO173" s="363">
        <v>2018193703.060472</v>
      </c>
      <c r="AP173" s="363">
        <v>1798374468.3636239</v>
      </c>
      <c r="AQ173" s="363">
        <v>1945327564.6504242</v>
      </c>
      <c r="AR173" s="363">
        <v>2170481508.8691602</v>
      </c>
      <c r="AS173" s="363">
        <v>2731416346.4815831</v>
      </c>
      <c r="AT173" s="363">
        <v>3052898739.467802</v>
      </c>
      <c r="AU173" s="363">
        <v>3405134831.8504953</v>
      </c>
      <c r="AV173" s="363">
        <v>3646728060.0646296</v>
      </c>
      <c r="AW173" s="363">
        <v>4291363390.9129529</v>
      </c>
      <c r="AX173" s="363">
        <v>5379299887.6967287</v>
      </c>
      <c r="AY173" s="363">
        <v>5373097440.5653019</v>
      </c>
      <c r="AZ173" s="363">
        <v>5718664504.9134121</v>
      </c>
      <c r="BA173" s="363">
        <v>6409184724.2257929</v>
      </c>
      <c r="BB173" s="363">
        <v>6942258305.1908503</v>
      </c>
      <c r="BC173" s="363">
        <v>7667952566.3913851</v>
      </c>
      <c r="BD173" s="363">
        <v>8229731383.7565594</v>
      </c>
      <c r="BE173" s="363">
        <v>7217667780.596652</v>
      </c>
      <c r="BF173" s="363">
        <v>7528285443.6076937</v>
      </c>
      <c r="BG173" s="363">
        <v>8119710126.3265467</v>
      </c>
      <c r="BH173" s="363">
        <v>9290938457.2883034</v>
      </c>
    </row>
    <row r="174" spans="1:60" x14ac:dyDescent="0.2">
      <c r="A174" s="2" t="s">
        <v>403</v>
      </c>
      <c r="B174" s="363">
        <v>4196092258.1548367</v>
      </c>
      <c r="C174" s="363">
        <v>4467200335.9932795</v>
      </c>
      <c r="D174" s="363">
        <v>4909302953.9409199</v>
      </c>
      <c r="E174" s="363">
        <v>5165489010.2197952</v>
      </c>
      <c r="F174" s="363">
        <v>5552822483.5503283</v>
      </c>
      <c r="G174" s="363">
        <v>5874422511.5497694</v>
      </c>
      <c r="H174" s="363">
        <v>6366792664.1467171</v>
      </c>
      <c r="I174" s="363">
        <v>5203135937.2812538</v>
      </c>
      <c r="J174" s="363">
        <v>5200895982.0803585</v>
      </c>
      <c r="K174" s="363">
        <v>6634187316.2536745</v>
      </c>
      <c r="L174" s="363">
        <v>12545849083.018339</v>
      </c>
      <c r="M174" s="363">
        <v>9181769911.504425</v>
      </c>
      <c r="N174" s="363">
        <v>12274416017.797552</v>
      </c>
      <c r="O174" s="363">
        <v>15162871287.128712</v>
      </c>
      <c r="P174" s="363">
        <v>24846641318.124207</v>
      </c>
      <c r="Q174" s="363">
        <v>27778934624.697338</v>
      </c>
      <c r="R174" s="363">
        <v>36308883248.730965</v>
      </c>
      <c r="S174" s="363">
        <v>36035407725.321884</v>
      </c>
      <c r="T174" s="363">
        <v>36527862208.713272</v>
      </c>
      <c r="U174" s="363">
        <v>47259911894.273125</v>
      </c>
      <c r="V174" s="363">
        <v>64201788122.605354</v>
      </c>
      <c r="W174" s="363">
        <v>164475209515.19009</v>
      </c>
      <c r="X174" s="363">
        <v>142769363313.37549</v>
      </c>
      <c r="Y174" s="363">
        <v>97094911790.694809</v>
      </c>
      <c r="Z174" s="363">
        <v>73484359521.099686</v>
      </c>
      <c r="AA174" s="363">
        <v>73745821156.299545</v>
      </c>
      <c r="AB174" s="363">
        <v>54805852581.151581</v>
      </c>
      <c r="AC174" s="363">
        <v>52676041930.579117</v>
      </c>
      <c r="AD174" s="363">
        <v>49648470439.796288</v>
      </c>
      <c r="AE174" s="363">
        <v>44003061108.335693</v>
      </c>
      <c r="AF174" s="363">
        <v>54035795388.091545</v>
      </c>
      <c r="AG174" s="363">
        <v>49118433047.531837</v>
      </c>
      <c r="AH174" s="363">
        <v>47794925814.755806</v>
      </c>
      <c r="AI174" s="363">
        <v>27752204320.088303</v>
      </c>
      <c r="AJ174" s="363">
        <v>33833042987.758224</v>
      </c>
      <c r="AK174" s="363">
        <v>44062465800.170555</v>
      </c>
      <c r="AL174" s="363">
        <v>51075815092.5</v>
      </c>
      <c r="AM174" s="363">
        <v>54457835193.492737</v>
      </c>
      <c r="AN174" s="363">
        <v>54604050168.181831</v>
      </c>
      <c r="AO174" s="363">
        <v>59372613485.6576</v>
      </c>
      <c r="AP174" s="363">
        <v>69448756932.583267</v>
      </c>
      <c r="AQ174" s="363">
        <v>74030364472.050583</v>
      </c>
      <c r="AR174" s="363">
        <v>95385819320.5737</v>
      </c>
      <c r="AS174" s="363">
        <v>104911947834.12163</v>
      </c>
      <c r="AT174" s="363">
        <v>136385979322.4369</v>
      </c>
      <c r="AU174" s="363">
        <v>176134087150.34094</v>
      </c>
      <c r="AV174" s="363">
        <v>236103982431.63519</v>
      </c>
      <c r="AW174" s="363">
        <v>275625684968.61493</v>
      </c>
      <c r="AX174" s="363">
        <v>337035512676.93542</v>
      </c>
      <c r="AY174" s="363">
        <v>291880204327.41876</v>
      </c>
      <c r="AZ174" s="363">
        <v>363359886203.40924</v>
      </c>
      <c r="BA174" s="363">
        <v>410334579160.7522</v>
      </c>
      <c r="BB174" s="363">
        <v>459376049763.99908</v>
      </c>
      <c r="BC174" s="363">
        <v>514966287334.27747</v>
      </c>
      <c r="BD174" s="363">
        <v>568498937615.65564</v>
      </c>
      <c r="BE174" s="363">
        <v>494583180777.10333</v>
      </c>
      <c r="BF174" s="363">
        <v>404649527537.75269</v>
      </c>
      <c r="BG174" s="363">
        <v>375745486520.71472</v>
      </c>
      <c r="BH174" s="363">
        <v>397269616080.90771</v>
      </c>
    </row>
    <row r="175" spans="1:60" x14ac:dyDescent="0.2">
      <c r="A175" s="2" t="s">
        <v>505</v>
      </c>
      <c r="B175" s="363">
        <v>223854666.66666663</v>
      </c>
      <c r="C175" s="363">
        <v>240524723.42857143</v>
      </c>
      <c r="D175" s="363">
        <v>265291588.66666666</v>
      </c>
      <c r="E175" s="363">
        <v>292916241.14285713</v>
      </c>
      <c r="F175" s="363">
        <v>341973758.85714281</v>
      </c>
      <c r="G175" s="363">
        <v>566542872.35714281</v>
      </c>
      <c r="H175" s="363">
        <v>606671444</v>
      </c>
      <c r="I175" s="363">
        <v>657171436.71428573</v>
      </c>
      <c r="J175" s="363">
        <v>695899980.42857146</v>
      </c>
      <c r="K175" s="363">
        <v>747971449.57142866</v>
      </c>
      <c r="L175" s="363">
        <v>776585681.07142866</v>
      </c>
      <c r="M175" s="363">
        <v>826571413.42857146</v>
      </c>
      <c r="N175" s="363">
        <v>880842890.07142866</v>
      </c>
      <c r="O175" s="363">
        <v>1093571441.5000002</v>
      </c>
      <c r="P175" s="363">
        <v>1520900045.1428571</v>
      </c>
      <c r="Q175" s="363">
        <v>1590428522.6428573</v>
      </c>
      <c r="R175" s="363">
        <v>1847871371.7142859</v>
      </c>
      <c r="S175" s="363">
        <v>2239857060.5714288</v>
      </c>
      <c r="T175" s="363">
        <v>2142128603.7857141</v>
      </c>
      <c r="U175" s="363">
        <v>1527852635.6315787</v>
      </c>
      <c r="V175" s="363">
        <v>2189347367.5263157</v>
      </c>
      <c r="W175" s="363">
        <v>2448290109.6499996</v>
      </c>
      <c r="X175" s="363">
        <v>2465165179.6956525</v>
      </c>
      <c r="Y175" s="363">
        <v>2743341724.083333</v>
      </c>
      <c r="Z175" s="363">
        <v>3105517091.4137931</v>
      </c>
      <c r="AA175" s="363">
        <v>2683816288.7906976</v>
      </c>
      <c r="AB175" s="363">
        <v>2885710608.880795</v>
      </c>
      <c r="AC175" s="363">
        <v>3851213727.6785712</v>
      </c>
      <c r="AD175" s="363">
        <v>2630904261.8324676</v>
      </c>
      <c r="AE175" s="363">
        <v>1013184745.7071515</v>
      </c>
      <c r="AF175" s="363">
        <v>1009455483.8709677</v>
      </c>
      <c r="AG175" s="363">
        <v>1488804123.7113404</v>
      </c>
      <c r="AH175" s="363">
        <v>1792800000</v>
      </c>
      <c r="AI175" s="363">
        <v>1756454248.3660131</v>
      </c>
      <c r="AJ175" s="363">
        <v>3863185119.0476193</v>
      </c>
      <c r="AK175" s="363">
        <v>4140470000</v>
      </c>
      <c r="AL175" s="363">
        <v>4308351902.7860107</v>
      </c>
      <c r="AM175" s="363">
        <v>4389965590.9653788</v>
      </c>
      <c r="AN175" s="363">
        <v>4635267224.8419495</v>
      </c>
      <c r="AO175" s="363">
        <v>4855717874.6824722</v>
      </c>
      <c r="AP175" s="363">
        <v>5107329007.0921993</v>
      </c>
      <c r="AQ175" s="363">
        <v>5323146565.7031498</v>
      </c>
      <c r="AR175" s="363">
        <v>5224213017.5438595</v>
      </c>
      <c r="AS175" s="363">
        <v>5322454925.8474579</v>
      </c>
      <c r="AT175" s="363">
        <v>5795568204.6453238</v>
      </c>
      <c r="AU175" s="363">
        <v>6321335612.2223349</v>
      </c>
      <c r="AV175" s="363">
        <v>6763688104.7239609</v>
      </c>
      <c r="AW175" s="363">
        <v>7423367753.475893</v>
      </c>
      <c r="AX175" s="363">
        <v>8496998229.3941221</v>
      </c>
      <c r="AY175" s="363">
        <v>8298729073.9693699</v>
      </c>
      <c r="AZ175" s="363">
        <v>8758639096.4769344</v>
      </c>
      <c r="BA175" s="363">
        <v>9774351930.7180176</v>
      </c>
      <c r="BB175" s="363">
        <v>10532006608.144665</v>
      </c>
      <c r="BC175" s="363">
        <v>10982938825.699354</v>
      </c>
      <c r="BD175" s="363">
        <v>11880395548.34758</v>
      </c>
      <c r="BE175" s="363">
        <v>12756706583.311321</v>
      </c>
      <c r="BF175" s="363">
        <v>13286048705.495966</v>
      </c>
      <c r="BG175" s="363">
        <v>13843612004.964911</v>
      </c>
      <c r="BH175" s="363">
        <v>13117845416.629692</v>
      </c>
    </row>
    <row r="176" spans="1:60" x14ac:dyDescent="0.2">
      <c r="A176" s="2" t="s">
        <v>464</v>
      </c>
      <c r="B176" s="363">
        <v>12276734172.082758</v>
      </c>
      <c r="C176" s="363">
        <v>13493833739.99494</v>
      </c>
      <c r="D176" s="363">
        <v>14647057370.141788</v>
      </c>
      <c r="E176" s="363">
        <v>15891241386.290953</v>
      </c>
      <c r="F176" s="363">
        <v>18699380731.346462</v>
      </c>
      <c r="G176" s="363">
        <v>21000586933.204056</v>
      </c>
      <c r="H176" s="363">
        <v>22867203317.402157</v>
      </c>
      <c r="I176" s="363">
        <v>25087562181.321754</v>
      </c>
      <c r="J176" s="363">
        <v>27817605743.250271</v>
      </c>
      <c r="K176" s="363">
        <v>34035946604.181541</v>
      </c>
      <c r="L176" s="363">
        <v>38164716868.570038</v>
      </c>
      <c r="M176" s="363">
        <v>44579122681.704262</v>
      </c>
      <c r="N176" s="363">
        <v>54706557264.487778</v>
      </c>
      <c r="O176" s="363">
        <v>71840910058.332016</v>
      </c>
      <c r="P176" s="363">
        <v>87243413476.514465</v>
      </c>
      <c r="Q176" s="363">
        <v>100249523178.80795</v>
      </c>
      <c r="R176" s="363">
        <v>109168720703.45058</v>
      </c>
      <c r="S176" s="363">
        <v>127016990571.96733</v>
      </c>
      <c r="T176" s="363">
        <v>155859695762.88449</v>
      </c>
      <c r="U176" s="363">
        <v>179669405141.16226</v>
      </c>
      <c r="V176" s="363">
        <v>195152092662.38086</v>
      </c>
      <c r="W176" s="363">
        <v>164134217080.27905</v>
      </c>
      <c r="X176" s="363">
        <v>158479528266.07245</v>
      </c>
      <c r="Y176" s="363">
        <v>153445466064.39658</v>
      </c>
      <c r="Z176" s="363">
        <v>143912664079.67032</v>
      </c>
      <c r="AA176" s="363">
        <v>143845822916.66666</v>
      </c>
      <c r="AB176" s="363">
        <v>200862095880.55408</v>
      </c>
      <c r="AC176" s="363">
        <v>245046310922.54132</v>
      </c>
      <c r="AD176" s="363">
        <v>261910508306.38867</v>
      </c>
      <c r="AE176" s="363">
        <v>258336705601.16388</v>
      </c>
      <c r="AF176" s="363">
        <v>318330511920.60992</v>
      </c>
      <c r="AG176" s="363">
        <v>327500328264.96936</v>
      </c>
      <c r="AH176" s="363">
        <v>362962871804.51123</v>
      </c>
      <c r="AI176" s="363">
        <v>353550170028.4765</v>
      </c>
      <c r="AJ176" s="363">
        <v>379130260200.99286</v>
      </c>
      <c r="AK176" s="363">
        <v>452301674444.1394</v>
      </c>
      <c r="AL176" s="363">
        <v>450490196078.43134</v>
      </c>
      <c r="AM176" s="363">
        <v>416812740004.51776</v>
      </c>
      <c r="AN176" s="363">
        <v>438008220395.46765</v>
      </c>
      <c r="AO176" s="363">
        <v>446898572341.78564</v>
      </c>
      <c r="AP176" s="363">
        <v>416442786069.65179</v>
      </c>
      <c r="AQ176" s="363">
        <v>431213422818.79199</v>
      </c>
      <c r="AR176" s="363">
        <v>471613965744.40051</v>
      </c>
      <c r="AS176" s="363">
        <v>578792325056.43335</v>
      </c>
      <c r="AT176" s="363">
        <v>657171591755.64941</v>
      </c>
      <c r="AU176" s="363">
        <v>685092650167.88953</v>
      </c>
      <c r="AV176" s="363">
        <v>733340860619.74658</v>
      </c>
      <c r="AW176" s="363">
        <v>847481522036.68213</v>
      </c>
      <c r="AX176" s="363">
        <v>947997656364.43542</v>
      </c>
      <c r="AY176" s="363">
        <v>868077243678.79968</v>
      </c>
      <c r="AZ176" s="363">
        <v>846554894931.08386</v>
      </c>
      <c r="BA176" s="363">
        <v>904085980796.0177</v>
      </c>
      <c r="BB176" s="363">
        <v>838971306990.90637</v>
      </c>
      <c r="BC176" s="363">
        <v>876923518850.40479</v>
      </c>
      <c r="BD176" s="363">
        <v>890981311077.6582</v>
      </c>
      <c r="BE176" s="363">
        <v>765264949780.99866</v>
      </c>
      <c r="BF176" s="363">
        <v>783528181704.56665</v>
      </c>
      <c r="BG176" s="363">
        <v>831809944960.87866</v>
      </c>
      <c r="BH176" s="363">
        <v>913658465709.12488</v>
      </c>
    </row>
    <row r="177" spans="1:60" x14ac:dyDescent="0.2">
      <c r="A177" s="2" t="s">
        <v>515</v>
      </c>
      <c r="B177" s="363">
        <v>5163271598.1570234</v>
      </c>
      <c r="C177" s="363">
        <v>5632460936.5457554</v>
      </c>
      <c r="D177" s="363">
        <v>6066976682.6736364</v>
      </c>
      <c r="E177" s="363">
        <v>6510239502.7648907</v>
      </c>
      <c r="F177" s="363">
        <v>7159202706.4802685</v>
      </c>
      <c r="G177" s="363">
        <v>8058681060.1590014</v>
      </c>
      <c r="H177" s="363">
        <v>8696460205.3397026</v>
      </c>
      <c r="I177" s="363">
        <v>9514496703.3976154</v>
      </c>
      <c r="J177" s="363">
        <v>10159934136.783834</v>
      </c>
      <c r="K177" s="363">
        <v>11063065083.488796</v>
      </c>
      <c r="L177" s="363">
        <v>12814123115.261309</v>
      </c>
      <c r="M177" s="363">
        <v>14583114840.062925</v>
      </c>
      <c r="N177" s="363">
        <v>17358610849.700981</v>
      </c>
      <c r="O177" s="363">
        <v>22534253702.868641</v>
      </c>
      <c r="P177" s="363">
        <v>27145693810.134125</v>
      </c>
      <c r="Q177" s="363">
        <v>32877805200.022961</v>
      </c>
      <c r="R177" s="363">
        <v>35942270686.337395</v>
      </c>
      <c r="S177" s="363">
        <v>41508030431.107353</v>
      </c>
      <c r="T177" s="363">
        <v>46523091009.671326</v>
      </c>
      <c r="U177" s="363">
        <v>53132244623.921333</v>
      </c>
      <c r="V177" s="363">
        <v>64439382896.015556</v>
      </c>
      <c r="W177" s="363">
        <v>63596654760.867676</v>
      </c>
      <c r="X177" s="363">
        <v>62647195537.65107</v>
      </c>
      <c r="Y177" s="363">
        <v>61627240831.094788</v>
      </c>
      <c r="Z177" s="363">
        <v>62057955032.775833</v>
      </c>
      <c r="AA177" s="363">
        <v>65416879914.390724</v>
      </c>
      <c r="AB177" s="363">
        <v>78693253275.994965</v>
      </c>
      <c r="AC177" s="363">
        <v>94230055658.62709</v>
      </c>
      <c r="AD177" s="363">
        <v>101900260856.22218</v>
      </c>
      <c r="AE177" s="363">
        <v>102633789557.53494</v>
      </c>
      <c r="AF177" s="363">
        <v>119791683307.50676</v>
      </c>
      <c r="AG177" s="363">
        <v>121872464483.48734</v>
      </c>
      <c r="AH177" s="363">
        <v>130838040067.58388</v>
      </c>
      <c r="AI177" s="363">
        <v>120579072750.59557</v>
      </c>
      <c r="AJ177" s="363">
        <v>127131461119.92746</v>
      </c>
      <c r="AK177" s="363">
        <v>152029612324.78848</v>
      </c>
      <c r="AL177" s="363">
        <v>163520109150.67136</v>
      </c>
      <c r="AM177" s="363">
        <v>161356631888.48361</v>
      </c>
      <c r="AN177" s="363">
        <v>154163364302.66</v>
      </c>
      <c r="AO177" s="363">
        <v>162284465073.34085</v>
      </c>
      <c r="AP177" s="363">
        <v>171247131268.60416</v>
      </c>
      <c r="AQ177" s="363">
        <v>173972218824.02661</v>
      </c>
      <c r="AR177" s="363">
        <v>195524186477.61719</v>
      </c>
      <c r="AS177" s="363">
        <v>228858506821.84122</v>
      </c>
      <c r="AT177" s="363">
        <v>264511630666.98315</v>
      </c>
      <c r="AU177" s="363">
        <v>308884284051.22235</v>
      </c>
      <c r="AV177" s="363">
        <v>345581369965.54041</v>
      </c>
      <c r="AW177" s="363">
        <v>400937100158.65704</v>
      </c>
      <c r="AX177" s="363">
        <v>462250000000</v>
      </c>
      <c r="AY177" s="363">
        <v>386190385318.7666</v>
      </c>
      <c r="AZ177" s="363">
        <v>428757038466.84106</v>
      </c>
      <c r="BA177" s="363">
        <v>498283438454.28113</v>
      </c>
      <c r="BB177" s="363">
        <v>509506317146.54065</v>
      </c>
      <c r="BC177" s="363">
        <v>522761531914.89362</v>
      </c>
      <c r="BD177" s="363">
        <v>498410050251.25598</v>
      </c>
      <c r="BE177" s="363">
        <v>385801550067.16937</v>
      </c>
      <c r="BF177" s="363">
        <v>368827142857.14282</v>
      </c>
      <c r="BG177" s="363">
        <v>398393955268.99036</v>
      </c>
      <c r="BH177" s="363">
        <v>434166615431.909</v>
      </c>
    </row>
    <row r="178" spans="1:60" x14ac:dyDescent="0.2">
      <c r="A178" s="2" t="s">
        <v>443</v>
      </c>
      <c r="B178" s="363">
        <v>508334413.96508723</v>
      </c>
      <c r="C178" s="363">
        <v>531959561.62226015</v>
      </c>
      <c r="D178" s="363">
        <v>574091101.19438243</v>
      </c>
      <c r="E178" s="363">
        <v>496947904.44303292</v>
      </c>
      <c r="F178" s="363">
        <v>496098775.30864197</v>
      </c>
      <c r="G178" s="363">
        <v>735267082.29426432</v>
      </c>
      <c r="H178" s="363">
        <v>906811943.8246491</v>
      </c>
      <c r="I178" s="363">
        <v>841974025.46265912</v>
      </c>
      <c r="J178" s="363">
        <v>772228643.40542805</v>
      </c>
      <c r="K178" s="363">
        <v>788641965.43209875</v>
      </c>
      <c r="L178" s="363">
        <v>865975308.64197528</v>
      </c>
      <c r="M178" s="363">
        <v>882765471.60493827</v>
      </c>
      <c r="N178" s="363">
        <v>1024098804.9382716</v>
      </c>
      <c r="O178" s="363">
        <v>972101724.99536824</v>
      </c>
      <c r="P178" s="363">
        <v>1217953546.9760365</v>
      </c>
      <c r="Q178" s="363">
        <v>1575789254.4693799</v>
      </c>
      <c r="R178" s="363">
        <v>1452792989.1086464</v>
      </c>
      <c r="S178" s="363">
        <v>1382400000</v>
      </c>
      <c r="T178" s="363">
        <v>1604162497.4594533</v>
      </c>
      <c r="U178" s="363">
        <v>1851250008.3333333</v>
      </c>
      <c r="V178" s="363">
        <v>1945916583.3333333</v>
      </c>
      <c r="W178" s="363">
        <v>2275583316.6666665</v>
      </c>
      <c r="X178" s="363">
        <v>2395429852.4307566</v>
      </c>
      <c r="Y178" s="363">
        <v>2447174803.377913</v>
      </c>
      <c r="Z178" s="363">
        <v>2581207387.7970943</v>
      </c>
      <c r="AA178" s="363">
        <v>2619913955.515564</v>
      </c>
      <c r="AB178" s="363">
        <v>2850784523.3771081</v>
      </c>
      <c r="AC178" s="363">
        <v>2957255379.5431495</v>
      </c>
      <c r="AD178" s="363">
        <v>3487009748.3563819</v>
      </c>
      <c r="AE178" s="363">
        <v>3525228153.1736097</v>
      </c>
      <c r="AF178" s="363">
        <v>3627562402.6602683</v>
      </c>
      <c r="AG178" s="363">
        <v>3921476084.8907189</v>
      </c>
      <c r="AH178" s="363">
        <v>3401211581.2917595</v>
      </c>
      <c r="AI178" s="363">
        <v>3660041666.6666665</v>
      </c>
      <c r="AJ178" s="363">
        <v>4066775510.2040815</v>
      </c>
      <c r="AK178" s="363">
        <v>4401104417.6706829</v>
      </c>
      <c r="AL178" s="363">
        <v>4521580381.4713898</v>
      </c>
      <c r="AM178" s="363">
        <v>4918691916.5351572</v>
      </c>
      <c r="AN178" s="363">
        <v>4856255044.3906374</v>
      </c>
      <c r="AO178" s="363">
        <v>5033642384.1059608</v>
      </c>
      <c r="AP178" s="363">
        <v>5494252207.9050245</v>
      </c>
      <c r="AQ178" s="363">
        <v>6007055042.1768703</v>
      </c>
      <c r="AR178" s="363">
        <v>6050875806.664032</v>
      </c>
      <c r="AS178" s="363">
        <v>6330473096.5407076</v>
      </c>
      <c r="AT178" s="363">
        <v>7273938314.7198763</v>
      </c>
      <c r="AU178" s="363">
        <v>8130258041.4670582</v>
      </c>
      <c r="AV178" s="363">
        <v>9043715355.8880978</v>
      </c>
      <c r="AW178" s="363">
        <v>10325618017.378969</v>
      </c>
      <c r="AX178" s="363">
        <v>12545438605.395878</v>
      </c>
      <c r="AY178" s="363">
        <v>12854985464.076431</v>
      </c>
      <c r="AZ178" s="363">
        <v>16002656434.474615</v>
      </c>
      <c r="BA178" s="363">
        <v>18913574370.76004</v>
      </c>
      <c r="BB178" s="363">
        <v>18851513891.065998</v>
      </c>
      <c r="BC178" s="363">
        <v>19271168018.48201</v>
      </c>
      <c r="BD178" s="363">
        <v>20002968837.947144</v>
      </c>
      <c r="BE178" s="363">
        <v>21410840908.51981</v>
      </c>
      <c r="BF178" s="363">
        <v>21185922407.592155</v>
      </c>
      <c r="BG178" s="363">
        <v>25180583769.924442</v>
      </c>
      <c r="BH178" s="363">
        <v>29040398982.346581</v>
      </c>
    </row>
    <row r="179" spans="1:60" x14ac:dyDescent="0.2">
      <c r="A179" s="2" t="s">
        <v>1156</v>
      </c>
      <c r="B179" s="363"/>
      <c r="C179" s="363"/>
      <c r="D179" s="363"/>
      <c r="E179" s="363"/>
      <c r="F179" s="363"/>
      <c r="G179" s="363"/>
      <c r="H179" s="363"/>
      <c r="I179" s="363"/>
      <c r="J179" s="363"/>
      <c r="K179" s="363"/>
      <c r="L179" s="363"/>
      <c r="M179" s="363"/>
      <c r="N179" s="363"/>
      <c r="O179" s="363"/>
      <c r="P179" s="363"/>
      <c r="Q179" s="363"/>
      <c r="R179" s="363"/>
      <c r="S179" s="363"/>
      <c r="T179" s="363"/>
      <c r="U179" s="363"/>
      <c r="V179" s="363"/>
      <c r="W179" s="363"/>
      <c r="X179" s="363"/>
      <c r="Y179" s="363"/>
      <c r="Z179" s="363"/>
      <c r="AA179" s="363"/>
      <c r="AB179" s="363"/>
      <c r="AC179" s="363"/>
      <c r="AD179" s="363"/>
      <c r="AE179" s="363"/>
      <c r="AF179" s="363"/>
      <c r="AG179" s="363"/>
      <c r="AH179" s="363"/>
      <c r="AI179" s="363"/>
      <c r="AJ179" s="363"/>
      <c r="AK179" s="363"/>
      <c r="AL179" s="363"/>
      <c r="AM179" s="363"/>
      <c r="AN179" s="363"/>
      <c r="AO179" s="363"/>
      <c r="AP179" s="363"/>
      <c r="AQ179" s="363"/>
      <c r="AR179" s="363"/>
      <c r="AS179" s="363"/>
      <c r="AT179" s="363"/>
      <c r="AU179" s="363"/>
      <c r="AV179" s="363"/>
      <c r="AW179" s="363">
        <v>20439158.423614383</v>
      </c>
      <c r="AX179" s="363">
        <v>39291316.025067143</v>
      </c>
      <c r="AY179" s="363">
        <v>44294212.92887646</v>
      </c>
      <c r="AZ179" s="363">
        <v>49235796.70571655</v>
      </c>
      <c r="BA179" s="363">
        <v>72680074.92852214</v>
      </c>
      <c r="BB179" s="363">
        <v>103833367.70468137</v>
      </c>
      <c r="BC179" s="363">
        <v>108634964.60449368</v>
      </c>
      <c r="BD179" s="363">
        <v>117009639.21784633</v>
      </c>
      <c r="BE179" s="363">
        <v>99966636.159414262</v>
      </c>
      <c r="BF179" s="363">
        <v>102052700.53865193</v>
      </c>
      <c r="BG179" s="363">
        <v>113884908.36413002</v>
      </c>
      <c r="BH179" s="363">
        <v>125628504.25031626</v>
      </c>
    </row>
    <row r="180" spans="1:60" x14ac:dyDescent="0.2">
      <c r="A180" s="2" t="s">
        <v>523</v>
      </c>
      <c r="B180" s="363">
        <v>5485854791.9709644</v>
      </c>
      <c r="C180" s="363">
        <v>5670064168.2177305</v>
      </c>
      <c r="D180" s="363">
        <v>6077496267.7629433</v>
      </c>
      <c r="E180" s="363">
        <v>6638937283.1396275</v>
      </c>
      <c r="F180" s="363">
        <v>7274144350.8180857</v>
      </c>
      <c r="G180" s="363">
        <v>5654463586.0036621</v>
      </c>
      <c r="H180" s="363">
        <v>5863733230.9761562</v>
      </c>
      <c r="I180" s="363">
        <v>5961418093.5300255</v>
      </c>
      <c r="J180" s="363">
        <v>5180597620.6413517</v>
      </c>
      <c r="K180" s="363">
        <v>5761588761.6942129</v>
      </c>
      <c r="L180" s="363">
        <v>6495605289.847373</v>
      </c>
      <c r="M180" s="363">
        <v>7911136757.0686665</v>
      </c>
      <c r="N180" s="363">
        <v>9567331064.6572685</v>
      </c>
      <c r="O180" s="363">
        <v>12802281897.871157</v>
      </c>
      <c r="P180" s="363">
        <v>13940981798.124657</v>
      </c>
      <c r="Q180" s="363">
        <v>12861983284.391235</v>
      </c>
      <c r="R180" s="363">
        <v>13604832424.006235</v>
      </c>
      <c r="S180" s="363">
        <v>15446825318.455614</v>
      </c>
      <c r="T180" s="363">
        <v>18530518394.64883</v>
      </c>
      <c r="U180" s="363">
        <v>20731243113.292599</v>
      </c>
      <c r="V180" s="363">
        <v>23244547384.674774</v>
      </c>
      <c r="W180" s="363">
        <v>24417617184.247772</v>
      </c>
      <c r="X180" s="363">
        <v>24164603058.994904</v>
      </c>
      <c r="Y180" s="363">
        <v>24309279705.573078</v>
      </c>
      <c r="Z180" s="363">
        <v>21665975318.884163</v>
      </c>
      <c r="AA180" s="363">
        <v>24679795396.419437</v>
      </c>
      <c r="AB180" s="363">
        <v>30604668356.5695</v>
      </c>
      <c r="AC180" s="363">
        <v>40376354069.947388</v>
      </c>
      <c r="AD180" s="363">
        <v>45176811594.202896</v>
      </c>
      <c r="AE180" s="363">
        <v>43920222524.708527</v>
      </c>
      <c r="AF180" s="363">
        <v>45495129385.047508</v>
      </c>
      <c r="AG180" s="363">
        <v>42745329732.162956</v>
      </c>
      <c r="AH180" s="363">
        <v>41649829859.634201</v>
      </c>
      <c r="AI180" s="363">
        <v>46775620817.432663</v>
      </c>
      <c r="AJ180" s="363">
        <v>55314732279.137924</v>
      </c>
      <c r="AK180" s="363">
        <v>63918703506.907539</v>
      </c>
      <c r="AL180" s="363">
        <v>70140835299.014847</v>
      </c>
      <c r="AM180" s="363">
        <v>66075143415.495178</v>
      </c>
      <c r="AN180" s="363">
        <v>56227169851.044792</v>
      </c>
      <c r="AO180" s="363">
        <v>58762260625.875755</v>
      </c>
      <c r="AP180" s="363">
        <v>52623281956.703117</v>
      </c>
      <c r="AQ180" s="363">
        <v>53872425916.624809</v>
      </c>
      <c r="AR180" s="363">
        <v>66627729311.449547</v>
      </c>
      <c r="AS180" s="363">
        <v>88250885550.262619</v>
      </c>
      <c r="AT180" s="363">
        <v>103905210084.03362</v>
      </c>
      <c r="AU180" s="363">
        <v>114720129550.09506</v>
      </c>
      <c r="AV180" s="363">
        <v>111608845081.38252</v>
      </c>
      <c r="AW180" s="363">
        <v>137316087308.00323</v>
      </c>
      <c r="AX180" s="363">
        <v>133280382371.54706</v>
      </c>
      <c r="AY180" s="363">
        <v>121338622025.11087</v>
      </c>
      <c r="AZ180" s="363">
        <v>146583831538.33063</v>
      </c>
      <c r="BA180" s="363">
        <v>168461998741.29498</v>
      </c>
      <c r="BB180" s="363">
        <v>176193696737.93369</v>
      </c>
      <c r="BC180" s="363">
        <v>190784384693.44098</v>
      </c>
      <c r="BD180" s="363">
        <v>200834001603.84979</v>
      </c>
      <c r="BE180" s="363">
        <v>177208110322.70438</v>
      </c>
      <c r="BF180" s="363">
        <v>187854022728.45929</v>
      </c>
      <c r="BG180" s="363">
        <v>202590814084.99121</v>
      </c>
      <c r="BH180" s="363">
        <v>204923917869.35486</v>
      </c>
    </row>
    <row r="181" spans="1:60" x14ac:dyDescent="0.2">
      <c r="A181" s="2" t="s">
        <v>1157</v>
      </c>
      <c r="B181" s="363">
        <v>1071468336162.332</v>
      </c>
      <c r="C181" s="363">
        <v>1126410611588.5923</v>
      </c>
      <c r="D181" s="363">
        <v>1215859427641.2571</v>
      </c>
      <c r="E181" s="363">
        <v>1311112687929.8591</v>
      </c>
      <c r="F181" s="363">
        <v>1432223820124.2483</v>
      </c>
      <c r="G181" s="363">
        <v>1555279047978.4734</v>
      </c>
      <c r="H181" s="363">
        <v>1708001757692.6528</v>
      </c>
      <c r="I181" s="363">
        <v>1833523261155.5911</v>
      </c>
      <c r="J181" s="363">
        <v>1989295511069.6409</v>
      </c>
      <c r="K181" s="363">
        <v>2188376497209.2449</v>
      </c>
      <c r="L181" s="363">
        <v>2388295316962.9282</v>
      </c>
      <c r="M181" s="363">
        <v>2647051455138.2837</v>
      </c>
      <c r="N181" s="363">
        <v>3073906084037.7261</v>
      </c>
      <c r="O181" s="363">
        <v>3719616976946.4106</v>
      </c>
      <c r="P181" s="363">
        <v>4172164553542.8535</v>
      </c>
      <c r="Q181" s="363">
        <v>4675435139745.2803</v>
      </c>
      <c r="R181" s="363">
        <v>5065230833384.4717</v>
      </c>
      <c r="S181" s="363">
        <v>5708164043929.252</v>
      </c>
      <c r="T181" s="363">
        <v>6868177569963.4521</v>
      </c>
      <c r="U181" s="363">
        <v>7931347955301.8154</v>
      </c>
      <c r="V181" s="363">
        <v>8807087732938.793</v>
      </c>
      <c r="W181" s="363">
        <v>8966757491214.7988</v>
      </c>
      <c r="X181" s="363">
        <v>8831946869601.8359</v>
      </c>
      <c r="Y181" s="363">
        <v>9124422172314.7051</v>
      </c>
      <c r="Z181" s="363">
        <v>9541171200029.9727</v>
      </c>
      <c r="AA181" s="363">
        <v>10051135469655.117</v>
      </c>
      <c r="AB181" s="363">
        <v>12181732259951.621</v>
      </c>
      <c r="AC181" s="363">
        <v>14113123484992.277</v>
      </c>
      <c r="AD181" s="363">
        <v>15913713740961.936</v>
      </c>
      <c r="AE181" s="363">
        <v>16651841149980.035</v>
      </c>
      <c r="AF181" s="363">
        <v>18757091397648.441</v>
      </c>
      <c r="AG181" s="363">
        <v>19836037636639.688</v>
      </c>
      <c r="AH181" s="363">
        <v>21327469891435.141</v>
      </c>
      <c r="AI181" s="363">
        <v>21609372850283.91</v>
      </c>
      <c r="AJ181" s="363">
        <v>23080412532360.832</v>
      </c>
      <c r="AK181" s="363">
        <v>25428514737209.402</v>
      </c>
      <c r="AL181" s="363">
        <v>25643499474807.98</v>
      </c>
      <c r="AM181" s="363">
        <v>25254846183793.543</v>
      </c>
      <c r="AN181" s="363">
        <v>25534580124509.156</v>
      </c>
      <c r="AO181" s="363">
        <v>26826676781835.781</v>
      </c>
      <c r="AP181" s="363">
        <v>27384545775765.961</v>
      </c>
      <c r="AQ181" s="363">
        <v>27140359546692.73</v>
      </c>
      <c r="AR181" s="363">
        <v>28314318837765.816</v>
      </c>
      <c r="AS181" s="363">
        <v>31697209175759.063</v>
      </c>
      <c r="AT181" s="363">
        <v>35274718828096.82</v>
      </c>
      <c r="AU181" s="363">
        <v>37289003633533.461</v>
      </c>
      <c r="AV181" s="363">
        <v>39340398440885.945</v>
      </c>
      <c r="AW181" s="363">
        <v>43025580384375.484</v>
      </c>
      <c r="AX181" s="363">
        <v>45575236078729.18</v>
      </c>
      <c r="AY181" s="363">
        <v>42663123038569.953</v>
      </c>
      <c r="AZ181" s="363">
        <v>44705617597884.406</v>
      </c>
      <c r="BA181" s="363">
        <v>48055782193737.578</v>
      </c>
      <c r="BB181" s="363">
        <v>47984564828763.977</v>
      </c>
      <c r="BC181" s="363">
        <v>48617244930081.75</v>
      </c>
      <c r="BD181" s="363">
        <v>49644020819518.5</v>
      </c>
      <c r="BE181" s="363">
        <v>46896084402841.414</v>
      </c>
      <c r="BF181" s="363">
        <v>47794485710761.625</v>
      </c>
      <c r="BG181" s="363">
        <v>49806667094922.695</v>
      </c>
      <c r="BH181" s="363">
        <v>52676218073059.477</v>
      </c>
    </row>
    <row r="182" spans="1:60" x14ac:dyDescent="0.2">
      <c r="A182" s="2" t="s">
        <v>522</v>
      </c>
      <c r="B182" s="363"/>
      <c r="C182" s="363"/>
      <c r="D182" s="363"/>
      <c r="E182" s="363"/>
      <c r="F182" s="363"/>
      <c r="G182" s="363">
        <v>63287594.511341363</v>
      </c>
      <c r="H182" s="363">
        <v>67768132.175861105</v>
      </c>
      <c r="I182" s="363">
        <v>107152720.24302678</v>
      </c>
      <c r="J182" s="363">
        <v>188864890.80873528</v>
      </c>
      <c r="K182" s="363">
        <v>239980801.53587708</v>
      </c>
      <c r="L182" s="363">
        <v>256299496.04031676</v>
      </c>
      <c r="M182" s="363">
        <v>301010587.10298359</v>
      </c>
      <c r="N182" s="363">
        <v>366857738.40541959</v>
      </c>
      <c r="O182" s="363">
        <v>483033932.1357286</v>
      </c>
      <c r="P182" s="363">
        <v>1645917776.491025</v>
      </c>
      <c r="Q182" s="363">
        <v>2096699189.345686</v>
      </c>
      <c r="R182" s="363">
        <v>2560220034.7423277</v>
      </c>
      <c r="S182" s="363">
        <v>2741169947.8865085</v>
      </c>
      <c r="T182" s="363">
        <v>2740301389.6931095</v>
      </c>
      <c r="U182" s="363">
        <v>3733352634.6265202</v>
      </c>
      <c r="V182" s="363">
        <v>5981760277.9386225</v>
      </c>
      <c r="W182" s="363">
        <v>7259120150.550087</v>
      </c>
      <c r="X182" s="363">
        <v>7554719455.7035322</v>
      </c>
      <c r="Y182" s="363">
        <v>7932541690.7932835</v>
      </c>
      <c r="Z182" s="363">
        <v>8821366531.5576153</v>
      </c>
      <c r="AA182" s="363">
        <v>10005500579.038795</v>
      </c>
      <c r="AB182" s="363">
        <v>7323822251.3089008</v>
      </c>
      <c r="AC182" s="363">
        <v>7811183094.9284782</v>
      </c>
      <c r="AD182" s="363">
        <v>8386215864.759428</v>
      </c>
      <c r="AE182" s="363">
        <v>9372171651.4954491</v>
      </c>
      <c r="AF182" s="363">
        <v>11685045513.654097</v>
      </c>
      <c r="AG182" s="363">
        <v>11341482444.733419</v>
      </c>
      <c r="AH182" s="363">
        <v>12452275682.704809</v>
      </c>
      <c r="AI182" s="363">
        <v>12493107932.379713</v>
      </c>
      <c r="AJ182" s="363">
        <v>12918855656.697012</v>
      </c>
      <c r="AK182" s="363">
        <v>13802600780.234072</v>
      </c>
      <c r="AL182" s="363">
        <v>15277763328.998701</v>
      </c>
      <c r="AM182" s="363">
        <v>15837451235.370613</v>
      </c>
      <c r="AN182" s="363">
        <v>14085373211.963589</v>
      </c>
      <c r="AO182" s="363">
        <v>15710148244.473341</v>
      </c>
      <c r="AP182" s="363">
        <v>19507412223.667103</v>
      </c>
      <c r="AQ182" s="363">
        <v>19452015604.681404</v>
      </c>
      <c r="AR182" s="363">
        <v>20142782834.850456</v>
      </c>
      <c r="AS182" s="363">
        <v>21633810143.042912</v>
      </c>
      <c r="AT182" s="363">
        <v>24763589076.723015</v>
      </c>
      <c r="AU182" s="363">
        <v>31081924577.373211</v>
      </c>
      <c r="AV182" s="363">
        <v>37215864759.427826</v>
      </c>
      <c r="AW182" s="363">
        <v>42085305591.677505</v>
      </c>
      <c r="AX182" s="363">
        <v>60905331599.479836</v>
      </c>
      <c r="AY182" s="363">
        <v>48388296488.946671</v>
      </c>
      <c r="AZ182" s="363">
        <v>58642392717.815331</v>
      </c>
      <c r="BA182" s="363">
        <v>67937581274.382317</v>
      </c>
      <c r="BB182" s="363">
        <v>76689206762.02861</v>
      </c>
      <c r="BC182" s="363">
        <v>78784395318.595566</v>
      </c>
      <c r="BD182" s="363">
        <v>81076723016.905075</v>
      </c>
      <c r="BE182" s="363">
        <v>68921456436.931061</v>
      </c>
      <c r="BF182" s="363">
        <v>65941482444.733421</v>
      </c>
      <c r="BG182" s="363">
        <v>70597919375.812744</v>
      </c>
      <c r="BH182" s="363">
        <v>79276723016.905075</v>
      </c>
    </row>
    <row r="183" spans="1:60" x14ac:dyDescent="0.2">
      <c r="A183" s="2" t="s">
        <v>1158</v>
      </c>
      <c r="B183" s="363"/>
      <c r="C183" s="363"/>
      <c r="D183" s="363"/>
      <c r="E183" s="363"/>
      <c r="F183" s="363"/>
      <c r="G183" s="363"/>
      <c r="H183" s="363"/>
      <c r="I183" s="363"/>
      <c r="J183" s="363"/>
      <c r="K183" s="363"/>
      <c r="L183" s="363"/>
      <c r="M183" s="363"/>
      <c r="N183" s="363"/>
      <c r="O183" s="363"/>
      <c r="P183" s="363"/>
      <c r="Q183" s="363">
        <v>13451263091.690596</v>
      </c>
      <c r="R183" s="363">
        <v>16721773831.570089</v>
      </c>
      <c r="S183" s="363">
        <v>18830591760.5578</v>
      </c>
      <c r="T183" s="363">
        <v>20774983200.203705</v>
      </c>
      <c r="U183" s="363">
        <v>26975837012.751682</v>
      </c>
      <c r="V183" s="363">
        <v>37456459667.269821</v>
      </c>
      <c r="W183" s="363">
        <v>37652429366.418243</v>
      </c>
      <c r="X183" s="363">
        <v>35614338034.517441</v>
      </c>
      <c r="Y183" s="363">
        <v>33644304133.07848</v>
      </c>
      <c r="Z183" s="363">
        <v>33886954981.311218</v>
      </c>
      <c r="AA183" s="363">
        <v>32206312832.095715</v>
      </c>
      <c r="AB183" s="363">
        <v>32614416163.261356</v>
      </c>
      <c r="AC183" s="363">
        <v>38707292096.879417</v>
      </c>
      <c r="AD183" s="363">
        <v>43514212204.83107</v>
      </c>
      <c r="AE183" s="363">
        <v>45566359897.630363</v>
      </c>
      <c r="AF183" s="363">
        <v>54573496992.982857</v>
      </c>
      <c r="AG183" s="363">
        <v>56196595273.522026</v>
      </c>
      <c r="AH183" s="363">
        <v>61329543964.192352</v>
      </c>
      <c r="AI183" s="363">
        <v>58358190769.201675</v>
      </c>
      <c r="AJ183" s="363">
        <v>60970376594.851616</v>
      </c>
      <c r="AK183" s="363">
        <v>69824415713.711594</v>
      </c>
      <c r="AL183" s="363">
        <v>73634805691.232574</v>
      </c>
      <c r="AM183" s="363">
        <v>76671586785.950134</v>
      </c>
      <c r="AN183" s="363">
        <v>75063525825.555817</v>
      </c>
      <c r="AO183" s="363">
        <v>80843093169.020142</v>
      </c>
      <c r="AP183" s="363">
        <v>91491932870.86969</v>
      </c>
      <c r="AQ183" s="363">
        <v>90970151167.95256</v>
      </c>
      <c r="AR183" s="363">
        <v>98117467007.168915</v>
      </c>
      <c r="AS183" s="363">
        <v>122036016385.80847</v>
      </c>
      <c r="AT183" s="363">
        <v>152095279657.61572</v>
      </c>
      <c r="AU183" s="363">
        <v>184942671521.59369</v>
      </c>
      <c r="AV183" s="363">
        <v>217745331806.94525</v>
      </c>
      <c r="AW183" s="363">
        <v>266569469962.34732</v>
      </c>
      <c r="AX183" s="363">
        <v>326887584947.46387</v>
      </c>
      <c r="AY183" s="363">
        <v>279837741376.93286</v>
      </c>
      <c r="AZ183" s="363">
        <v>325713700713.27124</v>
      </c>
      <c r="BA183" s="363">
        <v>402119702641.19257</v>
      </c>
      <c r="BB183" s="363">
        <v>421870460800.87915</v>
      </c>
      <c r="BC183" s="363">
        <v>436791349526.82001</v>
      </c>
      <c r="BD183" s="363">
        <v>449272788224.43616</v>
      </c>
      <c r="BE183" s="363">
        <v>371938238904.01013</v>
      </c>
      <c r="BF183" s="363">
        <v>367369604351.70709</v>
      </c>
      <c r="BG183" s="363">
        <v>405740841134.43823</v>
      </c>
      <c r="BH183" s="363">
        <v>452394202736.74054</v>
      </c>
    </row>
    <row r="184" spans="1:60" x14ac:dyDescent="0.2">
      <c r="A184" s="2" t="s">
        <v>402</v>
      </c>
      <c r="B184" s="363">
        <v>3707055900.8819828</v>
      </c>
      <c r="C184" s="363">
        <v>4054599181.0163798</v>
      </c>
      <c r="D184" s="363">
        <v>4233095590.0881987</v>
      </c>
      <c r="E184" s="363">
        <v>4540529105.4178925</v>
      </c>
      <c r="F184" s="363">
        <v>5130407727.8454437</v>
      </c>
      <c r="G184" s="363">
        <v>5884712095.7580862</v>
      </c>
      <c r="H184" s="363">
        <v>6466610751.7849646</v>
      </c>
      <c r="I184" s="363">
        <v>7403821902.5619497</v>
      </c>
      <c r="J184" s="363">
        <v>8090088555.2288961</v>
      </c>
      <c r="K184" s="363">
        <v>8632927257.4548512</v>
      </c>
      <c r="L184" s="363">
        <v>10027088849.223019</v>
      </c>
      <c r="M184" s="363">
        <v>10602058189.836205</v>
      </c>
      <c r="N184" s="363">
        <v>9309109764.077837</v>
      </c>
      <c r="O184" s="363">
        <v>6324884129.3861713</v>
      </c>
      <c r="P184" s="363">
        <v>8773030424.242424</v>
      </c>
      <c r="Q184" s="363">
        <v>11340000242.424242</v>
      </c>
      <c r="R184" s="363">
        <v>13338484979.797979</v>
      </c>
      <c r="S184" s="363">
        <v>15126059646.464645</v>
      </c>
      <c r="T184" s="363">
        <v>17820100626.262623</v>
      </c>
      <c r="U184" s="363">
        <v>19707979303.030304</v>
      </c>
      <c r="V184" s="363">
        <v>23689696767.676765</v>
      </c>
      <c r="W184" s="363">
        <v>28100605515.151516</v>
      </c>
      <c r="X184" s="363">
        <v>30725972786.729855</v>
      </c>
      <c r="Y184" s="363">
        <v>28691890433.070869</v>
      </c>
      <c r="Z184" s="363">
        <v>31151824658.652416</v>
      </c>
      <c r="AA184" s="363">
        <v>31144920554.08971</v>
      </c>
      <c r="AB184" s="363">
        <v>31899071053.936768</v>
      </c>
      <c r="AC184" s="363">
        <v>33351528115.351013</v>
      </c>
      <c r="AD184" s="363">
        <v>38472741737.396751</v>
      </c>
      <c r="AE184" s="363">
        <v>40171019643.351051</v>
      </c>
      <c r="AF184" s="363">
        <v>40010424928.714996</v>
      </c>
      <c r="AG184" s="363">
        <v>45451960731.720406</v>
      </c>
      <c r="AH184" s="363">
        <v>48635176852.767296</v>
      </c>
      <c r="AI184" s="363">
        <v>51478304859.587891</v>
      </c>
      <c r="AJ184" s="363">
        <v>51894781281.891891</v>
      </c>
      <c r="AK184" s="363">
        <v>60636022422.617592</v>
      </c>
      <c r="AL184" s="363">
        <v>63320122807.122322</v>
      </c>
      <c r="AM184" s="363">
        <v>62433300338.09407</v>
      </c>
      <c r="AN184" s="363">
        <v>62191955814.347801</v>
      </c>
      <c r="AO184" s="363">
        <v>62973855718.887375</v>
      </c>
      <c r="AP184" s="363">
        <v>73952374969.799469</v>
      </c>
      <c r="AQ184" s="363">
        <v>72309738921.33287</v>
      </c>
      <c r="AR184" s="363">
        <v>72306820396.232544</v>
      </c>
      <c r="AS184" s="363">
        <v>83244801092.709579</v>
      </c>
      <c r="AT184" s="363">
        <v>97977766197.672394</v>
      </c>
      <c r="AU184" s="363">
        <v>109502102510.88319</v>
      </c>
      <c r="AV184" s="363">
        <v>137264061106.04344</v>
      </c>
      <c r="AW184" s="363">
        <v>152385716311.91638</v>
      </c>
      <c r="AX184" s="363">
        <v>170077814106.3049</v>
      </c>
      <c r="AY184" s="363">
        <v>168152775283.03159</v>
      </c>
      <c r="AZ184" s="363">
        <v>177165635077.06537</v>
      </c>
      <c r="BA184" s="363">
        <v>213587413183.99557</v>
      </c>
      <c r="BB184" s="363">
        <v>224383620829.56964</v>
      </c>
      <c r="BC184" s="363">
        <v>231218567178.97867</v>
      </c>
      <c r="BD184" s="363">
        <v>244360888750.80704</v>
      </c>
      <c r="BE184" s="363">
        <v>270556131701.1709</v>
      </c>
      <c r="BF184" s="363">
        <v>278654637737.68988</v>
      </c>
      <c r="BG184" s="363">
        <v>304567253219.09705</v>
      </c>
      <c r="BH184" s="363">
        <v>314588210501.06274</v>
      </c>
    </row>
    <row r="185" spans="1:60" x14ac:dyDescent="0.2">
      <c r="A185" s="2" t="s">
        <v>527</v>
      </c>
      <c r="B185" s="363">
        <v>537147100</v>
      </c>
      <c r="C185" s="363">
        <v>599026300</v>
      </c>
      <c r="D185" s="363">
        <v>652120900.00000012</v>
      </c>
      <c r="E185" s="363">
        <v>722784500</v>
      </c>
      <c r="F185" s="363">
        <v>776137500</v>
      </c>
      <c r="G185" s="363">
        <v>852485300</v>
      </c>
      <c r="H185" s="363">
        <v>928833000</v>
      </c>
      <c r="I185" s="363">
        <v>1034376400.0000001</v>
      </c>
      <c r="J185" s="363">
        <v>1112791099.9999998</v>
      </c>
      <c r="K185" s="363">
        <v>1221305699.9999998</v>
      </c>
      <c r="L185" s="363">
        <v>1351006400</v>
      </c>
      <c r="M185" s="363">
        <v>1523917200.0000002</v>
      </c>
      <c r="N185" s="363">
        <v>1673411700.0000002</v>
      </c>
      <c r="O185" s="363">
        <v>1913793399.9999998</v>
      </c>
      <c r="P185" s="363">
        <v>2188307600</v>
      </c>
      <c r="Q185" s="363">
        <v>2435304100</v>
      </c>
      <c r="R185" s="363">
        <v>2588106000.0000005</v>
      </c>
      <c r="S185" s="363">
        <v>2738261900</v>
      </c>
      <c r="T185" s="363">
        <v>3244558600</v>
      </c>
      <c r="U185" s="363">
        <v>3704551600</v>
      </c>
      <c r="V185" s="363">
        <v>4614086400</v>
      </c>
      <c r="W185" s="363">
        <v>5222421500.000001</v>
      </c>
      <c r="X185" s="363">
        <v>5769767899.999999</v>
      </c>
      <c r="Y185" s="363">
        <v>5923755900</v>
      </c>
      <c r="Z185" s="363">
        <v>6183387100</v>
      </c>
      <c r="AA185" s="363">
        <v>6541517100</v>
      </c>
      <c r="AB185" s="363">
        <v>6797834200</v>
      </c>
      <c r="AC185" s="363">
        <v>6827665299.999999</v>
      </c>
      <c r="AD185" s="363">
        <v>5902783400.000001</v>
      </c>
      <c r="AE185" s="363">
        <v>5918469800</v>
      </c>
      <c r="AF185" s="363">
        <v>6433966999.999999</v>
      </c>
      <c r="AG185" s="363">
        <v>7074675500</v>
      </c>
      <c r="AH185" s="363">
        <v>8042337700</v>
      </c>
      <c r="AI185" s="363">
        <v>8782585400</v>
      </c>
      <c r="AJ185" s="363">
        <v>9365289800</v>
      </c>
      <c r="AK185" s="363">
        <v>9573813700</v>
      </c>
      <c r="AL185" s="363">
        <v>9870494000</v>
      </c>
      <c r="AM185" s="363">
        <v>10677286100</v>
      </c>
      <c r="AN185" s="363">
        <v>11575486400</v>
      </c>
      <c r="AO185" s="363">
        <v>12130252200.000002</v>
      </c>
      <c r="AP185" s="363">
        <v>12304114999.999998</v>
      </c>
      <c r="AQ185" s="363">
        <v>12502013400</v>
      </c>
      <c r="AR185" s="363">
        <v>12994310400</v>
      </c>
      <c r="AS185" s="363">
        <v>13693981200</v>
      </c>
      <c r="AT185" s="363">
        <v>15013381700</v>
      </c>
      <c r="AU185" s="363">
        <v>16374393899.999998</v>
      </c>
      <c r="AV185" s="363">
        <v>18141666300</v>
      </c>
      <c r="AW185" s="363">
        <v>21295984200</v>
      </c>
      <c r="AX185" s="363">
        <v>25155888600</v>
      </c>
      <c r="AY185" s="363">
        <v>27116635600</v>
      </c>
      <c r="AZ185" s="363">
        <v>29440300000</v>
      </c>
      <c r="BA185" s="363">
        <v>34686200000</v>
      </c>
      <c r="BB185" s="363">
        <v>40429699999.999992</v>
      </c>
      <c r="BC185" s="363">
        <v>45600000000</v>
      </c>
      <c r="BD185" s="363">
        <v>49921500000</v>
      </c>
      <c r="BE185" s="363">
        <v>54091699999.999992</v>
      </c>
      <c r="BF185" s="363">
        <v>57957600000</v>
      </c>
      <c r="BG185" s="363">
        <v>62283800000.000008</v>
      </c>
      <c r="BH185" s="363">
        <v>65055100000</v>
      </c>
    </row>
    <row r="186" spans="1:60" x14ac:dyDescent="0.2">
      <c r="A186" s="2" t="s">
        <v>438</v>
      </c>
      <c r="B186" s="363">
        <v>2571908062.0769234</v>
      </c>
      <c r="C186" s="363">
        <v>2899654840.3656716</v>
      </c>
      <c r="D186" s="363">
        <v>3286773187.8768659</v>
      </c>
      <c r="E186" s="363">
        <v>3600957771.1529856</v>
      </c>
      <c r="F186" s="363">
        <v>4356913870.235075</v>
      </c>
      <c r="G186" s="363">
        <v>5166861068.4216433</v>
      </c>
      <c r="H186" s="363">
        <v>6113607728.1567163</v>
      </c>
      <c r="I186" s="363">
        <v>6204253758.5761595</v>
      </c>
      <c r="J186" s="363">
        <v>5736083835.2248068</v>
      </c>
      <c r="K186" s="363">
        <v>6420909789.6382427</v>
      </c>
      <c r="L186" s="363">
        <v>7432223176.7726097</v>
      </c>
      <c r="M186" s="363">
        <v>8289582883.5012913</v>
      </c>
      <c r="N186" s="363">
        <v>9189413409.0129204</v>
      </c>
      <c r="O186" s="363">
        <v>10994381894.798449</v>
      </c>
      <c r="P186" s="363">
        <v>13858441211.219637</v>
      </c>
      <c r="Q186" s="363">
        <v>16877163792.128395</v>
      </c>
      <c r="R186" s="363">
        <v>15947709379.650709</v>
      </c>
      <c r="S186" s="363">
        <v>14620386673.854416</v>
      </c>
      <c r="T186" s="363">
        <v>12495779622.071018</v>
      </c>
      <c r="U186" s="363">
        <v>15962459447.216827</v>
      </c>
      <c r="V186" s="363">
        <v>18134029179.639324</v>
      </c>
      <c r="W186" s="363">
        <v>21649137620.30547</v>
      </c>
      <c r="X186" s="363">
        <v>21793496819.337875</v>
      </c>
      <c r="Y186" s="363">
        <v>17345624453.691639</v>
      </c>
      <c r="Z186" s="363">
        <v>17599660054.286041</v>
      </c>
      <c r="AA186" s="363">
        <v>16548827018.287201</v>
      </c>
      <c r="AB186" s="363">
        <v>15244232957.875952</v>
      </c>
      <c r="AC186" s="363">
        <v>20702298396.971703</v>
      </c>
      <c r="AD186" s="363">
        <v>15439408447.2288</v>
      </c>
      <c r="AE186" s="363">
        <v>22499559086.034309</v>
      </c>
      <c r="AF186" s="363">
        <v>26410386669.360916</v>
      </c>
      <c r="AG186" s="363">
        <v>34341465998.200283</v>
      </c>
      <c r="AH186" s="363">
        <v>35966302303.262955</v>
      </c>
      <c r="AI186" s="363">
        <v>34832077220.853653</v>
      </c>
      <c r="AJ186" s="363">
        <v>44882079766.891273</v>
      </c>
      <c r="AK186" s="363">
        <v>53312793687.383636</v>
      </c>
      <c r="AL186" s="363">
        <v>55252414130.301918</v>
      </c>
      <c r="AM186" s="363">
        <v>58147522522.522522</v>
      </c>
      <c r="AN186" s="363">
        <v>55501467877.381035</v>
      </c>
      <c r="AO186" s="363">
        <v>50187324567.882996</v>
      </c>
      <c r="AP186" s="363">
        <v>51744749133.21299</v>
      </c>
      <c r="AQ186" s="363">
        <v>52030158775.405487</v>
      </c>
      <c r="AR186" s="363">
        <v>54777553515.080879</v>
      </c>
      <c r="AS186" s="363">
        <v>58731030121.867096</v>
      </c>
      <c r="AT186" s="363">
        <v>66768703497.56868</v>
      </c>
      <c r="AU186" s="363">
        <v>76060606060.606049</v>
      </c>
      <c r="AV186" s="363">
        <v>88643193061.748001</v>
      </c>
      <c r="AW186" s="363">
        <v>102170981144.13551</v>
      </c>
      <c r="AX186" s="363">
        <v>120550599815.44142</v>
      </c>
      <c r="AY186" s="363">
        <v>120822986521.47932</v>
      </c>
      <c r="AZ186" s="363">
        <v>147528937028.77774</v>
      </c>
      <c r="BA186" s="363">
        <v>171761737046.58508</v>
      </c>
      <c r="BB186" s="363">
        <v>192648999090.08191</v>
      </c>
      <c r="BC186" s="363">
        <v>201175469114.32693</v>
      </c>
      <c r="BD186" s="363">
        <v>200789362451.56744</v>
      </c>
      <c r="BE186" s="363">
        <v>189805300841.60281</v>
      </c>
      <c r="BF186" s="363">
        <v>191895943823.88669</v>
      </c>
      <c r="BG186" s="363">
        <v>211007207483.5148</v>
      </c>
      <c r="BH186" s="363">
        <v>222044970486.21677</v>
      </c>
    </row>
    <row r="187" spans="1:60" x14ac:dyDescent="0.2">
      <c r="A187" s="2" t="s">
        <v>409</v>
      </c>
      <c r="B187" s="363">
        <v>6684568805.0688057</v>
      </c>
      <c r="C187" s="363">
        <v>7256966966.2255583</v>
      </c>
      <c r="D187" s="363">
        <v>4399827767.9670362</v>
      </c>
      <c r="E187" s="363">
        <v>4875309866.3401699</v>
      </c>
      <c r="F187" s="363">
        <v>5271404668.3673468</v>
      </c>
      <c r="G187" s="363">
        <v>5784398976.9820957</v>
      </c>
      <c r="H187" s="363">
        <v>6371459304.410183</v>
      </c>
      <c r="I187" s="363">
        <v>6809134235.5429821</v>
      </c>
      <c r="J187" s="363">
        <v>7591603053.435113</v>
      </c>
      <c r="K187" s="363">
        <v>8408229699.142951</v>
      </c>
      <c r="L187" s="363">
        <v>6687204834.3687048</v>
      </c>
      <c r="M187" s="363">
        <v>7408305735.6530933</v>
      </c>
      <c r="N187" s="363">
        <v>8017468688.2003956</v>
      </c>
      <c r="O187" s="363">
        <v>10082885603.066767</v>
      </c>
      <c r="P187" s="363">
        <v>13781139969.651882</v>
      </c>
      <c r="Q187" s="363">
        <v>14893969287.655735</v>
      </c>
      <c r="R187" s="363">
        <v>17097563270.298241</v>
      </c>
      <c r="S187" s="363">
        <v>19648106122.007889</v>
      </c>
      <c r="T187" s="363">
        <v>22706155475.304787</v>
      </c>
      <c r="U187" s="363">
        <v>27502168726.957275</v>
      </c>
      <c r="V187" s="363">
        <v>32450541843.065208</v>
      </c>
      <c r="W187" s="363">
        <v>35646416952.542503</v>
      </c>
      <c r="X187" s="363">
        <v>37140163934.426231</v>
      </c>
      <c r="Y187" s="363">
        <v>33212180658.165882</v>
      </c>
      <c r="Z187" s="363">
        <v>31408492876.691002</v>
      </c>
      <c r="AA187" s="363">
        <v>30734335448.990452</v>
      </c>
      <c r="AB187" s="363">
        <v>29868339080.826267</v>
      </c>
      <c r="AC187" s="363">
        <v>33195933429.600784</v>
      </c>
      <c r="AD187" s="363">
        <v>37885440418.683365</v>
      </c>
      <c r="AE187" s="363">
        <v>42575183905.560646</v>
      </c>
      <c r="AF187" s="363">
        <v>44311593755.784531</v>
      </c>
      <c r="AG187" s="363">
        <v>45417561302.249748</v>
      </c>
      <c r="AH187" s="363">
        <v>52976344928.956398</v>
      </c>
      <c r="AI187" s="363">
        <v>54368083953.111916</v>
      </c>
      <c r="AJ187" s="363">
        <v>64084460124.464363</v>
      </c>
      <c r="AK187" s="363">
        <v>74119987244.501144</v>
      </c>
      <c r="AL187" s="363">
        <v>82848140618.026611</v>
      </c>
      <c r="AM187" s="363">
        <v>82344260570.668488</v>
      </c>
      <c r="AN187" s="363">
        <v>72207028767.759766</v>
      </c>
      <c r="AO187" s="363">
        <v>82995145792.934082</v>
      </c>
      <c r="AP187" s="363">
        <v>81026300310.01088</v>
      </c>
      <c r="AQ187" s="363">
        <v>76262072467.377609</v>
      </c>
      <c r="AR187" s="363">
        <v>81357605641.854431</v>
      </c>
      <c r="AS187" s="363">
        <v>83908206647.934723</v>
      </c>
      <c r="AT187" s="363">
        <v>91371242495.079391</v>
      </c>
      <c r="AU187" s="363">
        <v>103071582125.9678</v>
      </c>
      <c r="AV187" s="363">
        <v>122210716311.04781</v>
      </c>
      <c r="AW187" s="363">
        <v>149359918059.99777</v>
      </c>
      <c r="AX187" s="363">
        <v>174195136253.3927</v>
      </c>
      <c r="AY187" s="363">
        <v>168334601260.07504</v>
      </c>
      <c r="AZ187" s="363">
        <v>199590775190.25842</v>
      </c>
      <c r="BA187" s="363">
        <v>224143083706.77698</v>
      </c>
      <c r="BB187" s="363">
        <v>250092092998.14346</v>
      </c>
      <c r="BC187" s="363">
        <v>271836123723.67847</v>
      </c>
      <c r="BD187" s="363">
        <v>284584522898.87195</v>
      </c>
      <c r="BE187" s="363">
        <v>292774099013.68707</v>
      </c>
      <c r="BF187" s="363">
        <v>304897590205.41345</v>
      </c>
      <c r="BG187" s="363">
        <v>313619747740.18573</v>
      </c>
      <c r="BH187" s="363">
        <v>330910343610.95605</v>
      </c>
    </row>
    <row r="188" spans="1:60" x14ac:dyDescent="0.2">
      <c r="A188" s="2" t="s">
        <v>1159</v>
      </c>
      <c r="B188" s="363"/>
      <c r="C188" s="363"/>
      <c r="D188" s="363"/>
      <c r="E188" s="363"/>
      <c r="F188" s="363"/>
      <c r="G188" s="363"/>
      <c r="H188" s="363"/>
      <c r="I188" s="363"/>
      <c r="J188" s="363"/>
      <c r="K188" s="363"/>
      <c r="L188" s="363"/>
      <c r="M188" s="363"/>
      <c r="N188" s="363"/>
      <c r="O188" s="363"/>
      <c r="P188" s="363"/>
      <c r="Q188" s="363"/>
      <c r="R188" s="363"/>
      <c r="S188" s="363"/>
      <c r="T188" s="363"/>
      <c r="U188" s="363"/>
      <c r="V188" s="363"/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3"/>
      <c r="AJ188" s="363"/>
      <c r="AK188" s="363"/>
      <c r="AL188" s="363"/>
      <c r="AM188" s="363"/>
      <c r="AN188" s="363"/>
      <c r="AO188" s="363"/>
      <c r="AP188" s="363">
        <v>146113700</v>
      </c>
      <c r="AQ188" s="363">
        <v>156737100</v>
      </c>
      <c r="AR188" s="363">
        <v>163026600</v>
      </c>
      <c r="AS188" s="363">
        <v>153761900</v>
      </c>
      <c r="AT188" s="363">
        <v>164886100</v>
      </c>
      <c r="AU188" s="363">
        <v>184468800</v>
      </c>
      <c r="AV188" s="363">
        <v>189028899.99999997</v>
      </c>
      <c r="AW188" s="363">
        <v>194630300</v>
      </c>
      <c r="AX188" s="363">
        <v>198024400</v>
      </c>
      <c r="AY188" s="363">
        <v>183369300.00000003</v>
      </c>
      <c r="AZ188" s="363">
        <v>183498799.99999997</v>
      </c>
      <c r="BA188" s="363">
        <v>193143900</v>
      </c>
      <c r="BB188" s="363">
        <v>211103300</v>
      </c>
      <c r="BC188" s="363">
        <v>223388400</v>
      </c>
      <c r="BD188" s="363">
        <v>243147000</v>
      </c>
      <c r="BE188" s="363">
        <v>280376100</v>
      </c>
      <c r="BF188" s="363">
        <v>300125600</v>
      </c>
      <c r="BG188" s="363">
        <v>286321800</v>
      </c>
      <c r="BH188" s="363">
        <v>283994900</v>
      </c>
    </row>
    <row r="189" spans="1:60" x14ac:dyDescent="0.2">
      <c r="A189" s="2" t="s">
        <v>496</v>
      </c>
      <c r="B189" s="363">
        <v>230496032.98121637</v>
      </c>
      <c r="C189" s="363">
        <v>244832035.0325262</v>
      </c>
      <c r="D189" s="363">
        <v>261184037.37230149</v>
      </c>
      <c r="E189" s="363">
        <v>275968039.48771483</v>
      </c>
      <c r="F189" s="363">
        <v>305312043.6864897</v>
      </c>
      <c r="G189" s="363">
        <v>344159480.3449434</v>
      </c>
      <c r="H189" s="363">
        <v>390973233.28480232</v>
      </c>
      <c r="I189" s="363">
        <v>441706910.0683167</v>
      </c>
      <c r="J189" s="363">
        <v>485160824.28043455</v>
      </c>
      <c r="K189" s="363">
        <v>551237316.60880268</v>
      </c>
      <c r="L189" s="363">
        <v>645537126.2179414</v>
      </c>
      <c r="M189" s="363">
        <v>717716130.49388313</v>
      </c>
      <c r="N189" s="363">
        <v>858802035.92814362</v>
      </c>
      <c r="O189" s="363">
        <v>1299105240.7328506</v>
      </c>
      <c r="P189" s="363">
        <v>1467346059.9971294</v>
      </c>
      <c r="Q189" s="363">
        <v>1356591176.8556094</v>
      </c>
      <c r="R189" s="363">
        <v>1511856584.2583246</v>
      </c>
      <c r="S189" s="363">
        <v>1640763204.447814</v>
      </c>
      <c r="T189" s="363">
        <v>1947947524.3334749</v>
      </c>
      <c r="U189" s="363">
        <v>2293621944.3663955</v>
      </c>
      <c r="V189" s="363">
        <v>2545983007.8998361</v>
      </c>
      <c r="W189" s="363">
        <v>2498068350.6686478</v>
      </c>
      <c r="X189" s="363">
        <v>2368584969.5328369</v>
      </c>
      <c r="Y189" s="363">
        <v>2562492524.8176055</v>
      </c>
      <c r="Z189" s="363">
        <v>2552526263.0758958</v>
      </c>
      <c r="AA189" s="363">
        <v>2423373088.0735779</v>
      </c>
      <c r="AB189" s="363">
        <v>2648033765.6989908</v>
      </c>
      <c r="AC189" s="363">
        <v>3143848331.3140211</v>
      </c>
      <c r="AD189" s="363">
        <v>3655979702.4564638</v>
      </c>
      <c r="AE189" s="363">
        <v>3546460176.9911504</v>
      </c>
      <c r="AF189" s="363">
        <v>3219730364.996232</v>
      </c>
      <c r="AG189" s="363">
        <v>3787394957.9831934</v>
      </c>
      <c r="AH189" s="363">
        <v>4377980510.0559816</v>
      </c>
      <c r="AI189" s="363">
        <v>4974550286.1815214</v>
      </c>
      <c r="AJ189" s="363">
        <v>5502786069.651742</v>
      </c>
      <c r="AK189" s="363">
        <v>4636057476.425684</v>
      </c>
      <c r="AL189" s="363">
        <v>5155311077.3899841</v>
      </c>
      <c r="AM189" s="363">
        <v>4936615298.7936687</v>
      </c>
      <c r="AN189" s="363">
        <v>3789443014.6166177</v>
      </c>
      <c r="AO189" s="363">
        <v>3477038204.0173302</v>
      </c>
      <c r="AP189" s="363">
        <v>3521339699.0740738</v>
      </c>
      <c r="AQ189" s="363">
        <v>3081024212.429244</v>
      </c>
      <c r="AR189" s="363">
        <v>2999511040.1976433</v>
      </c>
      <c r="AS189" s="363">
        <v>3536411824.2958045</v>
      </c>
      <c r="AT189" s="363">
        <v>3927157866.9646463</v>
      </c>
      <c r="AU189" s="363">
        <v>4865892972.2759514</v>
      </c>
      <c r="AV189" s="363">
        <v>8355006711.2502365</v>
      </c>
      <c r="AW189" s="363">
        <v>9545177004.8715458</v>
      </c>
      <c r="AX189" s="363">
        <v>11670840924.139477</v>
      </c>
      <c r="AY189" s="363">
        <v>11619637815.980579</v>
      </c>
      <c r="AZ189" s="363">
        <v>14250755221.507666</v>
      </c>
      <c r="BA189" s="363">
        <v>17984910495.725983</v>
      </c>
      <c r="BB189" s="363">
        <v>21295659249.244289</v>
      </c>
      <c r="BC189" s="363">
        <v>21261432774.502251</v>
      </c>
      <c r="BD189" s="363">
        <v>23210682536.835907</v>
      </c>
      <c r="BE189" s="363">
        <v>21723531182.136864</v>
      </c>
      <c r="BF189" s="363">
        <v>20759069104.550014</v>
      </c>
      <c r="BG189" s="363">
        <v>22742613549.395603</v>
      </c>
      <c r="BH189" s="363">
        <v>23497607690.11784</v>
      </c>
    </row>
    <row r="190" spans="1:60" x14ac:dyDescent="0.2">
      <c r="A190" s="2" t="s">
        <v>433</v>
      </c>
      <c r="B190" s="363"/>
      <c r="C190" s="363"/>
      <c r="D190" s="363"/>
      <c r="E190" s="363"/>
      <c r="F190" s="363"/>
      <c r="G190" s="363"/>
      <c r="H190" s="363"/>
      <c r="I190" s="363"/>
      <c r="J190" s="363"/>
      <c r="K190" s="363"/>
      <c r="L190" s="363"/>
      <c r="M190" s="363"/>
      <c r="N190" s="363"/>
      <c r="O190" s="363"/>
      <c r="P190" s="363"/>
      <c r="Q190" s="363"/>
      <c r="R190" s="363"/>
      <c r="S190" s="363"/>
      <c r="T190" s="363"/>
      <c r="U190" s="363"/>
      <c r="V190" s="363"/>
      <c r="W190" s="363"/>
      <c r="X190" s="363"/>
      <c r="Y190" s="363"/>
      <c r="Z190" s="363"/>
      <c r="AA190" s="363"/>
      <c r="AB190" s="363"/>
      <c r="AC190" s="363"/>
      <c r="AD190" s="363"/>
      <c r="AE190" s="363"/>
      <c r="AF190" s="363"/>
      <c r="AG190" s="363"/>
      <c r="AH190" s="363"/>
      <c r="AI190" s="363"/>
      <c r="AJ190" s="363"/>
      <c r="AK190" s="363">
        <v>142137319587.62888</v>
      </c>
      <c r="AL190" s="363">
        <v>159942880456.95633</v>
      </c>
      <c r="AM190" s="363">
        <v>159117799530.3876</v>
      </c>
      <c r="AN190" s="363">
        <v>174388271853.59958</v>
      </c>
      <c r="AO190" s="363">
        <v>169717677900.73355</v>
      </c>
      <c r="AP190" s="363">
        <v>171885598582.6373</v>
      </c>
      <c r="AQ190" s="363">
        <v>190521263343.02255</v>
      </c>
      <c r="AR190" s="363">
        <v>198680637254.90195</v>
      </c>
      <c r="AS190" s="363">
        <v>217513049291.60992</v>
      </c>
      <c r="AT190" s="363">
        <v>255102252843.39459</v>
      </c>
      <c r="AU190" s="363">
        <v>306125173852.573</v>
      </c>
      <c r="AV190" s="363">
        <v>344748646558.3913</v>
      </c>
      <c r="AW190" s="363">
        <v>429063549983.74219</v>
      </c>
      <c r="AX190" s="363">
        <v>533815789473.68427</v>
      </c>
      <c r="AY190" s="363">
        <v>439796160379.47504</v>
      </c>
      <c r="AZ190" s="363">
        <v>479321460551.18896</v>
      </c>
      <c r="BA190" s="363">
        <v>528832185770.21735</v>
      </c>
      <c r="BB190" s="363">
        <v>500360816827.88269</v>
      </c>
      <c r="BC190" s="363">
        <v>524234322596.97522</v>
      </c>
      <c r="BD190" s="363">
        <v>545389126644.47614</v>
      </c>
      <c r="BE190" s="363">
        <v>477576866958.4826</v>
      </c>
      <c r="BF190" s="363">
        <v>472028000405.80298</v>
      </c>
      <c r="BG190" s="363">
        <v>526216495118.14355</v>
      </c>
      <c r="BH190" s="363">
        <v>585663814824.04407</v>
      </c>
    </row>
    <row r="191" spans="1:60" x14ac:dyDescent="0.2">
      <c r="A191" s="2" t="s">
        <v>1160</v>
      </c>
      <c r="B191" s="363">
        <v>11137268191.077333</v>
      </c>
      <c r="C191" s="363">
        <v>11521375675.139927</v>
      </c>
      <c r="D191" s="363">
        <v>12583839874.879719</v>
      </c>
      <c r="E191" s="363">
        <v>14669393968.341017</v>
      </c>
      <c r="F191" s="363">
        <v>13652544888.346218</v>
      </c>
      <c r="G191" s="363">
        <v>15382816193.724014</v>
      </c>
      <c r="H191" s="363">
        <v>16900158292.530251</v>
      </c>
      <c r="I191" s="363">
        <v>15947312982.122681</v>
      </c>
      <c r="J191" s="363">
        <v>16811575132.716146</v>
      </c>
      <c r="K191" s="363">
        <v>19077556529.911125</v>
      </c>
      <c r="L191" s="363">
        <v>23314245743.351288</v>
      </c>
      <c r="M191" s="363">
        <v>22795789627.080368</v>
      </c>
      <c r="N191" s="363">
        <v>26455206292.405823</v>
      </c>
      <c r="O191" s="363">
        <v>32454786757.384796</v>
      </c>
      <c r="P191" s="363">
        <v>46230861766.36792</v>
      </c>
      <c r="Q191" s="363">
        <v>52685000832.949501</v>
      </c>
      <c r="R191" s="363">
        <v>61976896342.792221</v>
      </c>
      <c r="S191" s="363">
        <v>68455241165.472763</v>
      </c>
      <c r="T191" s="363">
        <v>76128944495.80954</v>
      </c>
      <c r="U191" s="363">
        <v>96225394525.588074</v>
      </c>
      <c r="V191" s="363">
        <v>117612917527.85626</v>
      </c>
      <c r="W191" s="363">
        <v>165231302759.74854</v>
      </c>
      <c r="X191" s="363">
        <v>154674344069.75165</v>
      </c>
      <c r="Y191" s="363">
        <v>122991836694.25789</v>
      </c>
      <c r="Z191" s="363">
        <v>112251807309.35432</v>
      </c>
      <c r="AA191" s="363">
        <v>115677678221.95908</v>
      </c>
      <c r="AB191" s="363">
        <v>111663543146.30891</v>
      </c>
      <c r="AC191" s="363">
        <v>124093250079.59633</v>
      </c>
      <c r="AD191" s="363">
        <v>126440867220.90965</v>
      </c>
      <c r="AE191" s="363">
        <v>123925501637.45457</v>
      </c>
      <c r="AF191" s="363">
        <v>195604473159.96722</v>
      </c>
      <c r="AG191" s="363">
        <v>189809852866.56189</v>
      </c>
      <c r="AH191" s="363">
        <v>176138833183.3165</v>
      </c>
      <c r="AI191" s="363">
        <v>154721215931.0213</v>
      </c>
      <c r="AJ191" s="363">
        <v>146247726283.03674</v>
      </c>
      <c r="AK191" s="363">
        <v>173947416811.11923</v>
      </c>
      <c r="AL191" s="363">
        <v>191749031891.29181</v>
      </c>
      <c r="AM191" s="363">
        <v>202156491969.47617</v>
      </c>
      <c r="AN191" s="363">
        <v>208223140659.64435</v>
      </c>
      <c r="AO191" s="363">
        <v>211383387052.2049</v>
      </c>
      <c r="AP191" s="363">
        <v>240813978428.37967</v>
      </c>
      <c r="AQ191" s="363">
        <v>237818881043.25308</v>
      </c>
      <c r="AR191" s="363">
        <v>282809550560.60828</v>
      </c>
      <c r="AS191" s="363">
        <v>322280832092.44714</v>
      </c>
      <c r="AT191" s="363">
        <v>394515054694.63794</v>
      </c>
      <c r="AU191" s="363">
        <v>492139014950.17926</v>
      </c>
      <c r="AV191" s="363">
        <v>624340382959.52881</v>
      </c>
      <c r="AW191" s="363">
        <v>756280411615.64636</v>
      </c>
      <c r="AX191" s="363">
        <v>953401100943.13965</v>
      </c>
      <c r="AY191" s="363">
        <v>860165467068.77356</v>
      </c>
      <c r="AZ191" s="363">
        <v>1016425763633.3313</v>
      </c>
      <c r="BA191" s="363">
        <v>1185480329069.9268</v>
      </c>
      <c r="BB191" s="363">
        <v>1310982378713.6589</v>
      </c>
      <c r="BC191" s="363">
        <v>1436528924380.498</v>
      </c>
      <c r="BD191" s="363">
        <v>1532086746934.2441</v>
      </c>
      <c r="BE191" s="363">
        <v>1343244250306.4202</v>
      </c>
      <c r="BF191" s="363">
        <v>1236063707422.0376</v>
      </c>
      <c r="BG191" s="363">
        <v>1317270938899.8845</v>
      </c>
      <c r="BH191" s="363">
        <v>1321566580882.4048</v>
      </c>
    </row>
    <row r="192" spans="1:60" x14ac:dyDescent="0.2">
      <c r="A192" s="2" t="s">
        <v>531</v>
      </c>
      <c r="B192" s="363">
        <v>1691900000.0000002</v>
      </c>
      <c r="C192" s="363">
        <v>1865099999.9999998</v>
      </c>
      <c r="D192" s="363">
        <v>2094400000</v>
      </c>
      <c r="E192" s="363">
        <v>2333600000</v>
      </c>
      <c r="F192" s="363">
        <v>2570500000</v>
      </c>
      <c r="G192" s="363">
        <v>2881499999.9999995</v>
      </c>
      <c r="H192" s="363">
        <v>3170500000</v>
      </c>
      <c r="I192" s="363">
        <v>3532700000</v>
      </c>
      <c r="J192" s="363">
        <v>3941699999.9999995</v>
      </c>
      <c r="K192" s="363">
        <v>4460700000</v>
      </c>
      <c r="L192" s="363">
        <v>5034700000</v>
      </c>
      <c r="M192" s="363">
        <v>5646800000</v>
      </c>
      <c r="N192" s="363">
        <v>6328899999.999999</v>
      </c>
      <c r="O192" s="363">
        <v>7002399999.999999</v>
      </c>
      <c r="P192" s="363">
        <v>7684800000</v>
      </c>
      <c r="Q192" s="363">
        <v>8198299999.999999</v>
      </c>
      <c r="R192" s="363">
        <v>8968600000</v>
      </c>
      <c r="S192" s="363">
        <v>9910900000</v>
      </c>
      <c r="T192" s="363">
        <v>11165000000</v>
      </c>
      <c r="U192" s="363">
        <v>12750000000.000002</v>
      </c>
      <c r="V192" s="363">
        <v>14436100000</v>
      </c>
      <c r="W192" s="363">
        <v>15955700000.000002</v>
      </c>
      <c r="X192" s="363">
        <v>16764200000</v>
      </c>
      <c r="Y192" s="363">
        <v>17276600000</v>
      </c>
      <c r="Z192" s="363">
        <v>19162600000</v>
      </c>
      <c r="AA192" s="363">
        <v>20289200000</v>
      </c>
      <c r="AB192" s="363">
        <v>22009300000</v>
      </c>
      <c r="AC192" s="363">
        <v>24025800000</v>
      </c>
      <c r="AD192" s="363">
        <v>26385799999.999996</v>
      </c>
      <c r="AE192" s="363">
        <v>28161200000</v>
      </c>
      <c r="AF192" s="363">
        <v>30603919000.000004</v>
      </c>
      <c r="AG192" s="363">
        <v>32287031000</v>
      </c>
      <c r="AH192" s="363">
        <v>34630430000</v>
      </c>
      <c r="AI192" s="363">
        <v>36922456000</v>
      </c>
      <c r="AJ192" s="363">
        <v>39690629999.999992</v>
      </c>
      <c r="AK192" s="363">
        <v>42647330999.999992</v>
      </c>
      <c r="AL192" s="363">
        <v>45340835000</v>
      </c>
      <c r="AM192" s="363">
        <v>48187038999.999992</v>
      </c>
      <c r="AN192" s="363">
        <v>54086400000</v>
      </c>
      <c r="AO192" s="363">
        <v>57841000000</v>
      </c>
      <c r="AP192" s="363">
        <v>61701800000</v>
      </c>
      <c r="AQ192" s="363">
        <v>69208400000</v>
      </c>
      <c r="AR192" s="363">
        <v>71623500000</v>
      </c>
      <c r="AS192" s="363">
        <v>74827400000</v>
      </c>
      <c r="AT192" s="363">
        <v>80322313000</v>
      </c>
      <c r="AU192" s="363">
        <v>83914521300</v>
      </c>
      <c r="AV192" s="363">
        <v>87276164400</v>
      </c>
      <c r="AW192" s="363">
        <v>89524131599.999985</v>
      </c>
      <c r="AX192" s="363">
        <v>93639300000</v>
      </c>
      <c r="AY192" s="363">
        <v>96385600000</v>
      </c>
      <c r="AZ192" s="363">
        <v>98381300000.000015</v>
      </c>
      <c r="BA192" s="363">
        <v>100351700000</v>
      </c>
      <c r="BB192" s="363">
        <v>101564800000</v>
      </c>
      <c r="BC192" s="363">
        <v>102450000000</v>
      </c>
      <c r="BD192" s="363">
        <v>102445800000</v>
      </c>
      <c r="BE192" s="363">
        <v>103375500000</v>
      </c>
      <c r="BF192" s="363">
        <v>104336700000</v>
      </c>
      <c r="BG192" s="363">
        <v>104250200000</v>
      </c>
      <c r="BH192" s="363">
        <v>101130900000</v>
      </c>
    </row>
    <row r="193" spans="1:60" x14ac:dyDescent="0.2">
      <c r="A193" s="2" t="s">
        <v>1161</v>
      </c>
      <c r="B193" s="363"/>
      <c r="C193" s="363"/>
      <c r="D193" s="363"/>
      <c r="E193" s="363"/>
      <c r="F193" s="363"/>
      <c r="G193" s="363"/>
      <c r="H193" s="363"/>
      <c r="I193" s="363"/>
      <c r="J193" s="363"/>
      <c r="K193" s="363"/>
      <c r="L193" s="363"/>
      <c r="M193" s="363"/>
      <c r="N193" s="363"/>
      <c r="O193" s="363"/>
      <c r="P193" s="363"/>
      <c r="Q193" s="363"/>
      <c r="R193" s="363"/>
      <c r="S193" s="363"/>
      <c r="T193" s="363"/>
      <c r="U193" s="363"/>
      <c r="V193" s="363"/>
      <c r="W193" s="363"/>
      <c r="X193" s="363"/>
      <c r="Y193" s="363"/>
      <c r="Z193" s="363"/>
      <c r="AA193" s="363"/>
      <c r="AB193" s="363"/>
      <c r="AC193" s="363"/>
      <c r="AD193" s="363"/>
      <c r="AE193" s="363"/>
      <c r="AF193" s="363"/>
      <c r="AG193" s="363"/>
      <c r="AH193" s="363"/>
      <c r="AI193" s="363"/>
      <c r="AJ193" s="363"/>
      <c r="AK193" s="363"/>
      <c r="AL193" s="363"/>
      <c r="AM193" s="363"/>
      <c r="AN193" s="363"/>
      <c r="AO193" s="363"/>
      <c r="AP193" s="363"/>
      <c r="AQ193" s="363"/>
      <c r="AR193" s="363"/>
      <c r="AS193" s="363"/>
      <c r="AT193" s="363"/>
      <c r="AU193" s="363"/>
      <c r="AV193" s="363"/>
      <c r="AW193" s="363"/>
      <c r="AX193" s="363"/>
      <c r="AY193" s="363"/>
      <c r="AZ193" s="363"/>
      <c r="BA193" s="363"/>
      <c r="BB193" s="363"/>
      <c r="BC193" s="363"/>
      <c r="BD193" s="363"/>
      <c r="BE193" s="363"/>
      <c r="BF193" s="363"/>
      <c r="BG193" s="363"/>
      <c r="BH193" s="363"/>
    </row>
    <row r="194" spans="1:60" x14ac:dyDescent="0.2">
      <c r="A194" s="2" t="s">
        <v>484</v>
      </c>
      <c r="B194" s="363">
        <v>3193200404.3729734</v>
      </c>
      <c r="C194" s="363">
        <v>3417516639.3759632</v>
      </c>
      <c r="D194" s="363">
        <v>3668222357.6570182</v>
      </c>
      <c r="E194" s="363">
        <v>3905734459.7269282</v>
      </c>
      <c r="F194" s="363">
        <v>4235608177.6710229</v>
      </c>
      <c r="G194" s="363">
        <v>4687464054.834548</v>
      </c>
      <c r="H194" s="363">
        <v>5135387845.971077</v>
      </c>
      <c r="I194" s="363">
        <v>5740241165.634326</v>
      </c>
      <c r="J194" s="363">
        <v>6354262628.3353748</v>
      </c>
      <c r="K194" s="363">
        <v>6969025825.628685</v>
      </c>
      <c r="L194" s="363">
        <v>8108235006.9735003</v>
      </c>
      <c r="M194" s="363">
        <v>9201607067.1378098</v>
      </c>
      <c r="N194" s="363">
        <v>11239117123.795404</v>
      </c>
      <c r="O194" s="363">
        <v>15090566639.411283</v>
      </c>
      <c r="P194" s="363">
        <v>17512388318.863457</v>
      </c>
      <c r="Q194" s="363">
        <v>19347608627.450981</v>
      </c>
      <c r="R194" s="363">
        <v>20332834217.506634</v>
      </c>
      <c r="S194" s="363">
        <v>21439525405.971714</v>
      </c>
      <c r="T194" s="363">
        <v>23487613138.686131</v>
      </c>
      <c r="U194" s="363">
        <v>26622818852.459019</v>
      </c>
      <c r="V194" s="363">
        <v>32896521425.710854</v>
      </c>
      <c r="W194" s="363">
        <v>31977275895.765472</v>
      </c>
      <c r="X194" s="363">
        <v>30527754540.867813</v>
      </c>
      <c r="Y194" s="363">
        <v>27239650741.947159</v>
      </c>
      <c r="Z194" s="363">
        <v>25217969597.370586</v>
      </c>
      <c r="AA194" s="363">
        <v>27115807153.782799</v>
      </c>
      <c r="AB194" s="363">
        <v>38745902023.857391</v>
      </c>
      <c r="AC194" s="363">
        <v>48182925145.865944</v>
      </c>
      <c r="AD194" s="363">
        <v>56347251114.206131</v>
      </c>
      <c r="AE194" s="363">
        <v>60594092436.974792</v>
      </c>
      <c r="AF194" s="363">
        <v>78713859794.684296</v>
      </c>
      <c r="AG194" s="363">
        <v>89233599833.495209</v>
      </c>
      <c r="AH194" s="363">
        <v>107592098901.09891</v>
      </c>
      <c r="AI194" s="363">
        <v>95009751901.259186</v>
      </c>
      <c r="AJ194" s="363">
        <v>99688640942.028992</v>
      </c>
      <c r="AK194" s="363">
        <v>118122007430.01193</v>
      </c>
      <c r="AL194" s="363">
        <v>122630089680.27034</v>
      </c>
      <c r="AM194" s="363">
        <v>117016535162.95026</v>
      </c>
      <c r="AN194" s="363">
        <v>123946327916.29564</v>
      </c>
      <c r="AO194" s="363">
        <v>127427343916.47134</v>
      </c>
      <c r="AP194" s="363">
        <v>118310710337.20288</v>
      </c>
      <c r="AQ194" s="363">
        <v>121498889485.45862</v>
      </c>
      <c r="AR194" s="363">
        <v>134156091661.96123</v>
      </c>
      <c r="AS194" s="363">
        <v>164862142212.18961</v>
      </c>
      <c r="AT194" s="363">
        <v>189034502110.75241</v>
      </c>
      <c r="AU194" s="363">
        <v>197180330804.62628</v>
      </c>
      <c r="AV194" s="363">
        <v>208581694893.99072</v>
      </c>
      <c r="AW194" s="363">
        <v>240190803449.21982</v>
      </c>
      <c r="AX194" s="363">
        <v>262344779551.77969</v>
      </c>
      <c r="AY194" s="363">
        <v>243701635176.4379</v>
      </c>
      <c r="AZ194" s="363">
        <v>237880908317.65213</v>
      </c>
      <c r="BA194" s="363">
        <v>244797226567.1087</v>
      </c>
      <c r="BB194" s="363">
        <v>216236608773.97641</v>
      </c>
      <c r="BC194" s="363">
        <v>226369502104.23566</v>
      </c>
      <c r="BD194" s="363">
        <v>229596170846.99496</v>
      </c>
      <c r="BE194" s="363">
        <v>199313894327.4855</v>
      </c>
      <c r="BF194" s="363">
        <v>206286022781.89377</v>
      </c>
      <c r="BG194" s="363">
        <v>220811110492.1489</v>
      </c>
      <c r="BH194" s="363">
        <v>240674524464.24036</v>
      </c>
    </row>
    <row r="195" spans="1:60" x14ac:dyDescent="0.2">
      <c r="A195" s="2" t="s">
        <v>502</v>
      </c>
      <c r="B195" s="363"/>
      <c r="C195" s="363"/>
      <c r="D195" s="363"/>
      <c r="E195" s="363"/>
      <c r="F195" s="363"/>
      <c r="G195" s="363">
        <v>443587301.58730161</v>
      </c>
      <c r="H195" s="363">
        <v>465888888.8888889</v>
      </c>
      <c r="I195" s="363">
        <v>492674603.17460316</v>
      </c>
      <c r="J195" s="363">
        <v>517650793.65079367</v>
      </c>
      <c r="K195" s="363">
        <v>556293650.79365075</v>
      </c>
      <c r="L195" s="363">
        <v>594611111.11111116</v>
      </c>
      <c r="M195" s="363">
        <v>664571428.57142854</v>
      </c>
      <c r="N195" s="363">
        <v>769039682.53968251</v>
      </c>
      <c r="O195" s="363">
        <v>995531746.03174603</v>
      </c>
      <c r="P195" s="363">
        <v>1333475396.8253965</v>
      </c>
      <c r="Q195" s="363">
        <v>1511420634.920635</v>
      </c>
      <c r="R195" s="363">
        <v>1698960317.4603171</v>
      </c>
      <c r="S195" s="363">
        <v>2092158730.1587303</v>
      </c>
      <c r="T195" s="363">
        <v>2559857142.8571429</v>
      </c>
      <c r="U195" s="363">
        <v>3416777777.7777777</v>
      </c>
      <c r="V195" s="363">
        <v>4448087301.5873013</v>
      </c>
      <c r="W195" s="363">
        <v>5624515873.015873</v>
      </c>
      <c r="X195" s="363">
        <v>5419411764.7058821</v>
      </c>
      <c r="Y195" s="363">
        <v>5673248726.180089</v>
      </c>
      <c r="Z195" s="363">
        <v>4502462807.0601978</v>
      </c>
      <c r="AA195" s="363">
        <v>3282449235.872612</v>
      </c>
      <c r="AB195" s="363">
        <v>3723993942.7200422</v>
      </c>
      <c r="AC195" s="363">
        <v>3971044723.8015423</v>
      </c>
      <c r="AD195" s="363">
        <v>4255683528.3396792</v>
      </c>
      <c r="AE195" s="363">
        <v>4757732199.9667759</v>
      </c>
      <c r="AF195" s="363">
        <v>5812114523.0270205</v>
      </c>
      <c r="AG195" s="363">
        <v>6984367762.9037113</v>
      </c>
      <c r="AH195" s="363">
        <v>7157424031.0604544</v>
      </c>
      <c r="AI195" s="363">
        <v>7249533620.3061399</v>
      </c>
      <c r="AJ195" s="363">
        <v>7870982004.8195047</v>
      </c>
      <c r="AK195" s="363">
        <v>9062131475.0231781</v>
      </c>
      <c r="AL195" s="363">
        <v>9788391780.52421</v>
      </c>
      <c r="AM195" s="363">
        <v>9965225678.05093</v>
      </c>
      <c r="AN195" s="363">
        <v>9260481572.4246178</v>
      </c>
      <c r="AO195" s="363">
        <v>8837070235.5189209</v>
      </c>
      <c r="AP195" s="363">
        <v>8855705139.5585651</v>
      </c>
      <c r="AQ195" s="363">
        <v>8495806432.1846695</v>
      </c>
      <c r="AR195" s="363">
        <v>7196260656.8455591</v>
      </c>
      <c r="AS195" s="363">
        <v>7691367471.1799183</v>
      </c>
      <c r="AT195" s="363">
        <v>9624440836.2930946</v>
      </c>
      <c r="AU195" s="363">
        <v>10737500188.11231</v>
      </c>
      <c r="AV195" s="363">
        <v>13429430050.260954</v>
      </c>
      <c r="AW195" s="363">
        <v>17856270473.152958</v>
      </c>
      <c r="AX195" s="363">
        <v>24578067861.399773</v>
      </c>
      <c r="AY195" s="363">
        <v>22341754513.96426</v>
      </c>
      <c r="AZ195" s="363">
        <v>27215968615.554821</v>
      </c>
      <c r="BA195" s="363">
        <v>33715524703.928837</v>
      </c>
      <c r="BB195" s="363">
        <v>33283228891.092331</v>
      </c>
      <c r="BC195" s="363">
        <v>38585317742.980957</v>
      </c>
      <c r="BD195" s="363">
        <v>40276532540.881203</v>
      </c>
      <c r="BE195" s="363">
        <v>36164068797.251053</v>
      </c>
      <c r="BF195" s="363">
        <v>36054281572.398148</v>
      </c>
      <c r="BG195" s="363">
        <v>39008900331.673264</v>
      </c>
      <c r="BH195" s="363">
        <v>40496953779.070953</v>
      </c>
    </row>
    <row r="196" spans="1:60" x14ac:dyDescent="0.2">
      <c r="A196" s="2" t="s">
        <v>1162</v>
      </c>
      <c r="B196" s="363"/>
      <c r="C196" s="363"/>
      <c r="D196" s="363"/>
      <c r="E196" s="363"/>
      <c r="F196" s="363"/>
      <c r="G196" s="363"/>
      <c r="H196" s="363"/>
      <c r="I196" s="363"/>
      <c r="J196" s="363"/>
      <c r="K196" s="363"/>
      <c r="L196" s="363"/>
      <c r="M196" s="363"/>
      <c r="N196" s="363"/>
      <c r="O196" s="363"/>
      <c r="P196" s="363"/>
      <c r="Q196" s="363"/>
      <c r="R196" s="363"/>
      <c r="S196" s="363"/>
      <c r="T196" s="363"/>
      <c r="U196" s="363"/>
      <c r="V196" s="363"/>
      <c r="W196" s="363"/>
      <c r="X196" s="363"/>
      <c r="Y196" s="363"/>
      <c r="Z196" s="363"/>
      <c r="AA196" s="363"/>
      <c r="AB196" s="363"/>
      <c r="AC196" s="363"/>
      <c r="AD196" s="363"/>
      <c r="AE196" s="363"/>
      <c r="AF196" s="363"/>
      <c r="AG196" s="363"/>
      <c r="AH196" s="363"/>
      <c r="AI196" s="363"/>
      <c r="AJ196" s="363">
        <v>2843300000</v>
      </c>
      <c r="AK196" s="363">
        <v>3282800000</v>
      </c>
      <c r="AL196" s="363">
        <v>3409600000</v>
      </c>
      <c r="AM196" s="363">
        <v>3759800000</v>
      </c>
      <c r="AN196" s="363">
        <v>4067800000</v>
      </c>
      <c r="AO196" s="363">
        <v>4271200000</v>
      </c>
      <c r="AP196" s="363">
        <v>4313600000</v>
      </c>
      <c r="AQ196" s="363">
        <v>4003700000</v>
      </c>
      <c r="AR196" s="363">
        <v>3555800000</v>
      </c>
      <c r="AS196" s="363">
        <v>3968000000</v>
      </c>
      <c r="AT196" s="363">
        <v>4329200000</v>
      </c>
      <c r="AU196" s="363">
        <v>4831800000</v>
      </c>
      <c r="AV196" s="363">
        <v>4910100000</v>
      </c>
      <c r="AW196" s="363">
        <v>5505800000</v>
      </c>
      <c r="AX196" s="363">
        <v>6673500000</v>
      </c>
      <c r="AY196" s="363">
        <v>7268200000</v>
      </c>
      <c r="AZ196" s="363">
        <v>8913100000</v>
      </c>
      <c r="BA196" s="363">
        <v>10465400000</v>
      </c>
      <c r="BB196" s="363">
        <v>11279400000</v>
      </c>
      <c r="BC196" s="363">
        <v>12476000000</v>
      </c>
      <c r="BD196" s="363">
        <v>12715600000</v>
      </c>
      <c r="BE196" s="363">
        <v>12673000000</v>
      </c>
      <c r="BF196" s="363">
        <v>13425700000</v>
      </c>
      <c r="BG196" s="363">
        <v>14498100000</v>
      </c>
      <c r="BH196" s="363">
        <v>14615900000</v>
      </c>
    </row>
    <row r="197" spans="1:60" x14ac:dyDescent="0.2">
      <c r="A197" s="2" t="s">
        <v>1163</v>
      </c>
      <c r="B197" s="363"/>
      <c r="C197" s="363"/>
      <c r="D197" s="363"/>
      <c r="E197" s="363"/>
      <c r="F197" s="363"/>
      <c r="G197" s="363"/>
      <c r="H197" s="363"/>
      <c r="I197" s="363"/>
      <c r="J197" s="363"/>
      <c r="K197" s="363"/>
      <c r="L197" s="363"/>
      <c r="M197" s="363"/>
      <c r="N197" s="363"/>
      <c r="O197" s="363"/>
      <c r="P197" s="363"/>
      <c r="Q197" s="363">
        <v>1131663146.4430192</v>
      </c>
      <c r="R197" s="363">
        <v>1134769624.7882593</v>
      </c>
      <c r="S197" s="363">
        <v>1183928058.2773211</v>
      </c>
      <c r="T197" s="363">
        <v>1373063274.4520547</v>
      </c>
      <c r="U197" s="363">
        <v>1682241059.8231905</v>
      </c>
      <c r="V197" s="363">
        <v>1925402984.6425483</v>
      </c>
      <c r="W197" s="363">
        <v>1985105941.0730529</v>
      </c>
      <c r="X197" s="363">
        <v>1939058684.4036074</v>
      </c>
      <c r="Y197" s="363">
        <v>1856985277.7984924</v>
      </c>
      <c r="Z197" s="363">
        <v>2035835535.3612359</v>
      </c>
      <c r="AA197" s="363">
        <v>1927313671.4622841</v>
      </c>
      <c r="AB197" s="363">
        <v>2092331933.9389322</v>
      </c>
      <c r="AC197" s="363">
        <v>2055447141.2429988</v>
      </c>
      <c r="AD197" s="363">
        <v>2153504351.1153116</v>
      </c>
      <c r="AE197" s="363">
        <v>2248771989.1525517</v>
      </c>
      <c r="AF197" s="363">
        <v>2422279854.5272112</v>
      </c>
      <c r="AG197" s="363">
        <v>2574095450.0280108</v>
      </c>
      <c r="AH197" s="363">
        <v>2832172320.1583362</v>
      </c>
      <c r="AI197" s="363">
        <v>2997442438.6913486</v>
      </c>
      <c r="AJ197" s="363">
        <v>3458527546.524828</v>
      </c>
      <c r="AK197" s="363">
        <v>3730664086.5034246</v>
      </c>
      <c r="AL197" s="363">
        <v>4000158005.3338828</v>
      </c>
      <c r="AM197" s="363">
        <v>3995612013.1773996</v>
      </c>
      <c r="AN197" s="363">
        <v>3413688245.0636992</v>
      </c>
      <c r="AO197" s="363">
        <v>3735824873.6143684</v>
      </c>
      <c r="AP197" s="363">
        <v>3449893382.4000897</v>
      </c>
      <c r="AQ197" s="363">
        <v>3380977571.8798118</v>
      </c>
      <c r="AR197" s="363">
        <v>3554605630.0389266</v>
      </c>
      <c r="AS197" s="363">
        <v>4157497429.4489927</v>
      </c>
      <c r="AT197" s="363">
        <v>4796185848.5410843</v>
      </c>
      <c r="AU197" s="363">
        <v>5271640968.3966455</v>
      </c>
      <c r="AV197" s="363">
        <v>5538523376.2062616</v>
      </c>
      <c r="AW197" s="363">
        <v>6103609352.408287</v>
      </c>
      <c r="AX197" s="363">
        <v>6533049012.7399874</v>
      </c>
      <c r="AY197" s="363">
        <v>5800571263.5554419</v>
      </c>
      <c r="AZ197" s="363">
        <v>6434900058.1531477</v>
      </c>
      <c r="BA197" s="363">
        <v>7631695342.3064156</v>
      </c>
      <c r="BB197" s="363">
        <v>8103477897.9573689</v>
      </c>
      <c r="BC197" s="363">
        <v>8401992508.400383</v>
      </c>
      <c r="BD197" s="363">
        <v>9126129403.840395</v>
      </c>
      <c r="BE197" s="363">
        <v>8908674904.9585495</v>
      </c>
      <c r="BF197" s="363">
        <v>9315360628.3570786</v>
      </c>
      <c r="BG197" s="363">
        <v>10011104666.080961</v>
      </c>
      <c r="BH197" s="363">
        <v>10381220342.926668</v>
      </c>
    </row>
    <row r="198" spans="1:60" x14ac:dyDescent="0.2">
      <c r="A198" s="2" t="s">
        <v>1164</v>
      </c>
      <c r="B198" s="363">
        <v>1042336802982.2776</v>
      </c>
      <c r="C198" s="363">
        <v>1102073879980.7695</v>
      </c>
      <c r="D198" s="363">
        <v>1189958161350.9253</v>
      </c>
      <c r="E198" s="363">
        <v>1281801055320.8096</v>
      </c>
      <c r="F198" s="363">
        <v>1398465328173.7727</v>
      </c>
      <c r="G198" s="363">
        <v>1519401680163.1702</v>
      </c>
      <c r="H198" s="363">
        <v>1666579069353.1094</v>
      </c>
      <c r="I198" s="363">
        <v>1789038258804.7407</v>
      </c>
      <c r="J198" s="363">
        <v>1940528310447.0776</v>
      </c>
      <c r="K198" s="363">
        <v>2133696881088.2827</v>
      </c>
      <c r="L198" s="363">
        <v>2331938948416.9805</v>
      </c>
      <c r="M198" s="363">
        <v>2588505179004.75</v>
      </c>
      <c r="N198" s="363">
        <v>3004712426018.2266</v>
      </c>
      <c r="O198" s="363">
        <v>3632737060389.5908</v>
      </c>
      <c r="P198" s="363">
        <v>4058701194067.4316</v>
      </c>
      <c r="Q198" s="363">
        <v>4549054467773.8779</v>
      </c>
      <c r="R198" s="363">
        <v>4933731680495.876</v>
      </c>
      <c r="S198" s="363">
        <v>5573701392043.5977</v>
      </c>
      <c r="T198" s="363">
        <v>6711457690766.2256</v>
      </c>
      <c r="U198" s="363">
        <v>7713814038126.1348</v>
      </c>
      <c r="V198" s="363">
        <v>8537006930833.9443</v>
      </c>
      <c r="W198" s="363">
        <v>8633805821209.4092</v>
      </c>
      <c r="X198" s="363">
        <v>8595854267744.79</v>
      </c>
      <c r="Y198" s="363">
        <v>8920747061873.2539</v>
      </c>
      <c r="Z198" s="363">
        <v>9322870614778.293</v>
      </c>
      <c r="AA198" s="363">
        <v>9817019027322.3379</v>
      </c>
      <c r="AB198" s="363">
        <v>11994357787944.963</v>
      </c>
      <c r="AC198" s="363">
        <v>13906088200065.637</v>
      </c>
      <c r="AD198" s="363">
        <v>15664880866601.082</v>
      </c>
      <c r="AE198" s="363">
        <v>16360559388962.971</v>
      </c>
      <c r="AF198" s="363">
        <v>18363260473951.848</v>
      </c>
      <c r="AG198" s="363">
        <v>19370055532916.395</v>
      </c>
      <c r="AH198" s="363">
        <v>20787768822016.563</v>
      </c>
      <c r="AI198" s="363">
        <v>20925240871923.117</v>
      </c>
      <c r="AJ198" s="363">
        <v>22405016582871.664</v>
      </c>
      <c r="AK198" s="363">
        <v>24852027295766.316</v>
      </c>
      <c r="AL198" s="363">
        <v>24973859084504.973</v>
      </c>
      <c r="AM198" s="363">
        <v>24496072342392.75</v>
      </c>
      <c r="AN198" s="363">
        <v>24615417115160.727</v>
      </c>
      <c r="AO198" s="363">
        <v>25837310281051.691</v>
      </c>
      <c r="AP198" s="363">
        <v>26267528074014.289</v>
      </c>
      <c r="AQ198" s="363">
        <v>26027729634254.613</v>
      </c>
      <c r="AR198" s="363">
        <v>27140129115077.961</v>
      </c>
      <c r="AS198" s="363">
        <v>30436467070780.102</v>
      </c>
      <c r="AT198" s="363">
        <v>33815897494261.746</v>
      </c>
      <c r="AU198" s="363">
        <v>35594177565429.617</v>
      </c>
      <c r="AV198" s="363">
        <v>37464378832813.984</v>
      </c>
      <c r="AW198" s="363">
        <v>40875834568849.453</v>
      </c>
      <c r="AX198" s="363">
        <v>43212045930015.18</v>
      </c>
      <c r="AY198" s="363">
        <v>40720385898395.211</v>
      </c>
      <c r="AZ198" s="363">
        <v>42472161836265.031</v>
      </c>
      <c r="BA198" s="363">
        <v>45609151109127.891</v>
      </c>
      <c r="BB198" s="363">
        <v>45557325591626.609</v>
      </c>
      <c r="BC198" s="363">
        <v>46006733939589.977</v>
      </c>
      <c r="BD198" s="363">
        <v>46949121617437.953</v>
      </c>
      <c r="BE198" s="363">
        <v>44427063202556.641</v>
      </c>
      <c r="BF198" s="363">
        <v>45405177643131.828</v>
      </c>
      <c r="BG198" s="363">
        <v>47272941290413.711</v>
      </c>
      <c r="BH198" s="363">
        <v>50090289474246.648</v>
      </c>
    </row>
    <row r="199" spans="1:60" x14ac:dyDescent="0.2">
      <c r="A199" s="2" t="s">
        <v>577</v>
      </c>
      <c r="B199" s="363"/>
      <c r="C199" s="363"/>
      <c r="D199" s="363"/>
      <c r="E199" s="363"/>
      <c r="F199" s="363"/>
      <c r="G199" s="363">
        <v>176534589.60338852</v>
      </c>
      <c r="H199" s="363">
        <v>215659455.01730177</v>
      </c>
      <c r="I199" s="363">
        <v>220984369.12915015</v>
      </c>
      <c r="J199" s="363">
        <v>259590076.29300085</v>
      </c>
      <c r="K199" s="363">
        <v>242943776.86229914</v>
      </c>
      <c r="L199" s="363">
        <v>254035999.21719679</v>
      </c>
      <c r="M199" s="363">
        <v>296613496.87326908</v>
      </c>
      <c r="N199" s="363">
        <v>325843254.66712266</v>
      </c>
      <c r="O199" s="363">
        <v>431254103.0464766</v>
      </c>
      <c r="P199" s="363">
        <v>555337985.68299127</v>
      </c>
      <c r="Q199" s="363">
        <v>690319754.91119242</v>
      </c>
      <c r="R199" s="363">
        <v>732286143.34291017</v>
      </c>
      <c r="S199" s="363">
        <v>793193187.4155699</v>
      </c>
      <c r="T199" s="363">
        <v>1005573294.2076297</v>
      </c>
      <c r="U199" s="363">
        <v>1215031775.2679532</v>
      </c>
      <c r="V199" s="363">
        <v>1362151523.6899333</v>
      </c>
      <c r="W199" s="363">
        <v>1279972866.3817177</v>
      </c>
      <c r="X199" s="363">
        <v>1286462642.6369748</v>
      </c>
      <c r="Y199" s="363">
        <v>1335895286.3917971</v>
      </c>
      <c r="Z199" s="363">
        <v>1378991403.3788133</v>
      </c>
      <c r="AA199" s="363">
        <v>1507230778.8992124</v>
      </c>
      <c r="AB199" s="363">
        <v>2301514717.2980652</v>
      </c>
      <c r="AC199" s="363">
        <v>2543199148.3892965</v>
      </c>
      <c r="AD199" s="363">
        <v>2687472829.62988</v>
      </c>
      <c r="AE199" s="363">
        <v>2636461517.105197</v>
      </c>
      <c r="AF199" s="363">
        <v>3181206304.8154917</v>
      </c>
      <c r="AG199" s="363">
        <v>3267367609.8952813</v>
      </c>
      <c r="AH199" s="363">
        <v>3558215110.2480865</v>
      </c>
      <c r="AI199" s="363">
        <v>3694600399.8922482</v>
      </c>
      <c r="AJ199" s="363">
        <v>3522272321.4076638</v>
      </c>
      <c r="AK199" s="363">
        <v>3982374845.9270854</v>
      </c>
      <c r="AL199" s="363">
        <v>3954696873.7489181</v>
      </c>
      <c r="AM199" s="363">
        <v>3567062511.8729267</v>
      </c>
      <c r="AN199" s="363">
        <v>3775160797.3892775</v>
      </c>
      <c r="AO199" s="363">
        <v>3797016068.6968808</v>
      </c>
      <c r="AP199" s="363">
        <v>3447543137.9414983</v>
      </c>
      <c r="AQ199" s="363"/>
      <c r="AR199" s="363"/>
      <c r="AS199" s="363"/>
      <c r="AT199" s="363"/>
      <c r="AU199" s="363"/>
      <c r="AV199" s="363"/>
      <c r="AW199" s="363"/>
      <c r="AX199" s="363"/>
      <c r="AY199" s="363"/>
      <c r="AZ199" s="363"/>
      <c r="BA199" s="363"/>
      <c r="BB199" s="363"/>
      <c r="BC199" s="363"/>
      <c r="BD199" s="363"/>
      <c r="BE199" s="363"/>
      <c r="BF199" s="363"/>
      <c r="BG199" s="363"/>
      <c r="BH199" s="363"/>
    </row>
    <row r="200" spans="1:60" x14ac:dyDescent="0.2">
      <c r="A200" s="2" t="s">
        <v>540</v>
      </c>
      <c r="B200" s="363"/>
      <c r="C200" s="363"/>
      <c r="D200" s="363"/>
      <c r="E200" s="363"/>
      <c r="F200" s="363"/>
      <c r="G200" s="363"/>
      <c r="H200" s="363"/>
      <c r="I200" s="363"/>
      <c r="J200" s="363"/>
      <c r="K200" s="363"/>
      <c r="L200" s="363">
        <v>301791301.79130173</v>
      </c>
      <c r="M200" s="363">
        <v>387700084.24599832</v>
      </c>
      <c r="N200" s="363">
        <v>510259940.72047424</v>
      </c>
      <c r="O200" s="363">
        <v>793884368.04043734</v>
      </c>
      <c r="P200" s="363">
        <v>2401403227.4408469</v>
      </c>
      <c r="Q200" s="363">
        <v>2512784033.3782787</v>
      </c>
      <c r="R200" s="363">
        <v>3284301332.1895347</v>
      </c>
      <c r="S200" s="363">
        <v>3617580171.7605457</v>
      </c>
      <c r="T200" s="363">
        <v>4052000412.7008686</v>
      </c>
      <c r="U200" s="363">
        <v>5633000318.0240107</v>
      </c>
      <c r="V200" s="363">
        <v>7829094613.0708227</v>
      </c>
      <c r="W200" s="363">
        <v>8661263763.7362633</v>
      </c>
      <c r="X200" s="363">
        <v>7596703214.2857141</v>
      </c>
      <c r="Y200" s="363">
        <v>6467582307.6923075</v>
      </c>
      <c r="Z200" s="363">
        <v>6704395824.1758251</v>
      </c>
      <c r="AA200" s="363">
        <v>6153296456.0439558</v>
      </c>
      <c r="AB200" s="363">
        <v>5053021950.5494499</v>
      </c>
      <c r="AC200" s="363">
        <v>5446428681.3186808</v>
      </c>
      <c r="AD200" s="363">
        <v>6038187032.9670324</v>
      </c>
      <c r="AE200" s="363">
        <v>6487912087.9120874</v>
      </c>
      <c r="AF200" s="363">
        <v>7360439423.0769224</v>
      </c>
      <c r="AG200" s="363">
        <v>6883516483.5164824</v>
      </c>
      <c r="AH200" s="363">
        <v>7646153983.5164833</v>
      </c>
      <c r="AI200" s="363">
        <v>7156593653.8461533</v>
      </c>
      <c r="AJ200" s="363">
        <v>7374450769.2307701</v>
      </c>
      <c r="AK200" s="363">
        <v>8137911978.0219774</v>
      </c>
      <c r="AL200" s="363">
        <v>9059340384.6153851</v>
      </c>
      <c r="AM200" s="363">
        <v>11297802115.384615</v>
      </c>
      <c r="AN200" s="363">
        <v>10255495027.472528</v>
      </c>
      <c r="AO200" s="363">
        <v>12393131868.131868</v>
      </c>
      <c r="AP200" s="363">
        <v>17759890109.89011</v>
      </c>
      <c r="AQ200" s="363">
        <v>17538461538.461536</v>
      </c>
      <c r="AR200" s="363">
        <v>19363736263.736263</v>
      </c>
      <c r="AS200" s="363">
        <v>23533791208.791206</v>
      </c>
      <c r="AT200" s="363">
        <v>31734065934.065933</v>
      </c>
      <c r="AU200" s="363">
        <v>44530494505.494507</v>
      </c>
      <c r="AV200" s="363">
        <v>60882142857.142845</v>
      </c>
      <c r="AW200" s="363">
        <v>79712087912.087906</v>
      </c>
      <c r="AX200" s="363">
        <v>115270054945.05495</v>
      </c>
      <c r="AY200" s="363">
        <v>97798351648.351624</v>
      </c>
      <c r="AZ200" s="363">
        <v>125122306346.15385</v>
      </c>
      <c r="BA200" s="363">
        <v>167775274725.27472</v>
      </c>
      <c r="BB200" s="363">
        <v>186833516483.51648</v>
      </c>
      <c r="BC200" s="363">
        <v>198727747252.74725</v>
      </c>
      <c r="BD200" s="363">
        <v>206224725274.72528</v>
      </c>
      <c r="BE200" s="363">
        <v>161739835164.83517</v>
      </c>
      <c r="BF200" s="363">
        <v>151732142857.14285</v>
      </c>
      <c r="BG200" s="363">
        <v>166928571428.57141</v>
      </c>
      <c r="BH200" s="363">
        <v>191362087912.08789</v>
      </c>
    </row>
    <row r="201" spans="1:60" x14ac:dyDescent="0.2">
      <c r="A201" s="2" t="s">
        <v>458</v>
      </c>
      <c r="B201" s="363"/>
      <c r="C201" s="363"/>
      <c r="D201" s="363"/>
      <c r="E201" s="363"/>
      <c r="F201" s="363"/>
      <c r="G201" s="363"/>
      <c r="H201" s="363"/>
      <c r="I201" s="363"/>
      <c r="J201" s="363"/>
      <c r="K201" s="363"/>
      <c r="L201" s="363"/>
      <c r="M201" s="363"/>
      <c r="N201" s="363"/>
      <c r="O201" s="363"/>
      <c r="P201" s="363"/>
      <c r="Q201" s="363"/>
      <c r="R201" s="363"/>
      <c r="S201" s="363"/>
      <c r="T201" s="363"/>
      <c r="U201" s="363"/>
      <c r="V201" s="363"/>
      <c r="W201" s="363"/>
      <c r="X201" s="363"/>
      <c r="Y201" s="363"/>
      <c r="Z201" s="363"/>
      <c r="AA201" s="363"/>
      <c r="AB201" s="363"/>
      <c r="AC201" s="363">
        <v>38413636363.63636</v>
      </c>
      <c r="AD201" s="363">
        <v>40809523809.523811</v>
      </c>
      <c r="AE201" s="363">
        <v>42105263157.89473</v>
      </c>
      <c r="AF201" s="363">
        <v>38995454545.454544</v>
      </c>
      <c r="AG201" s="363">
        <v>28998684210.526318</v>
      </c>
      <c r="AH201" s="363">
        <v>25121666666.666668</v>
      </c>
      <c r="AI201" s="363">
        <v>26362894736.842106</v>
      </c>
      <c r="AJ201" s="363">
        <v>30074440483.383686</v>
      </c>
      <c r="AK201" s="363">
        <v>37435317265.125427</v>
      </c>
      <c r="AL201" s="363">
        <v>36937074278.300362</v>
      </c>
      <c r="AM201" s="363">
        <v>35574916294.64286</v>
      </c>
      <c r="AN201" s="363">
        <v>41694118972.510132</v>
      </c>
      <c r="AO201" s="363">
        <v>35952781582.208305</v>
      </c>
      <c r="AP201" s="363">
        <v>37253259016.997559</v>
      </c>
      <c r="AQ201" s="363">
        <v>40394824679.123222</v>
      </c>
      <c r="AR201" s="363">
        <v>46066101951.293304</v>
      </c>
      <c r="AS201" s="363">
        <v>57806506024.09639</v>
      </c>
      <c r="AT201" s="363">
        <v>74972669056.592209</v>
      </c>
      <c r="AU201" s="363">
        <v>98452791982.702408</v>
      </c>
      <c r="AV201" s="363">
        <v>122022997508.00996</v>
      </c>
      <c r="AW201" s="363">
        <v>174585202805.23312</v>
      </c>
      <c r="AX201" s="363">
        <v>214313628965.02438</v>
      </c>
      <c r="AY201" s="363">
        <v>174103695930.21347</v>
      </c>
      <c r="AZ201" s="363">
        <v>166225180150.41379</v>
      </c>
      <c r="BA201" s="363">
        <v>183443154234.73068</v>
      </c>
      <c r="BB201" s="363">
        <v>171196268957.96091</v>
      </c>
      <c r="BC201" s="363">
        <v>190949066979.17606</v>
      </c>
      <c r="BD201" s="363">
        <v>199626806401.52869</v>
      </c>
      <c r="BE201" s="363">
        <v>177893451831.14066</v>
      </c>
      <c r="BF201" s="363">
        <v>188494136775.71936</v>
      </c>
      <c r="BG201" s="363">
        <v>211695422578.65512</v>
      </c>
      <c r="BH201" s="363">
        <v>239552516744.46921</v>
      </c>
    </row>
    <row r="202" spans="1:60" s="34" customFormat="1" x14ac:dyDescent="0.2">
      <c r="A202" s="34" t="s">
        <v>405</v>
      </c>
      <c r="B202" s="364"/>
      <c r="C202" s="364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  <c r="AB202" s="364"/>
      <c r="AC202" s="364"/>
      <c r="AD202" s="364">
        <v>554713455149.50159</v>
      </c>
      <c r="AE202" s="364">
        <v>506500173960.26923</v>
      </c>
      <c r="AF202" s="364">
        <v>516814274021.95587</v>
      </c>
      <c r="AG202" s="364">
        <v>517962962962.96301</v>
      </c>
      <c r="AH202" s="364">
        <v>460290556900.72638</v>
      </c>
      <c r="AI202" s="364">
        <v>435083713850.83716</v>
      </c>
      <c r="AJ202" s="364">
        <v>395077301248.46368</v>
      </c>
      <c r="AK202" s="364">
        <v>395537185734.85437</v>
      </c>
      <c r="AL202" s="364">
        <v>391724890744.49817</v>
      </c>
      <c r="AM202" s="364">
        <v>404928954191.87555</v>
      </c>
      <c r="AN202" s="364">
        <v>270955486862.44205</v>
      </c>
      <c r="AO202" s="364">
        <v>195907128350.9342</v>
      </c>
      <c r="AP202" s="364">
        <v>259710142196.94278</v>
      </c>
      <c r="AQ202" s="364">
        <v>306602070620.50049</v>
      </c>
      <c r="AR202" s="364">
        <v>345470494417.86279</v>
      </c>
      <c r="AS202" s="364">
        <v>430347770731.78687</v>
      </c>
      <c r="AT202" s="364">
        <v>591016690742.79761</v>
      </c>
      <c r="AU202" s="364">
        <v>764017107992.3916</v>
      </c>
      <c r="AV202" s="364">
        <v>989930542278.69519</v>
      </c>
      <c r="AW202" s="364">
        <v>1299705764823.6177</v>
      </c>
      <c r="AX202" s="364">
        <v>1660846387624.7842</v>
      </c>
      <c r="AY202" s="364">
        <v>1222644282201.8625</v>
      </c>
      <c r="AZ202" s="364">
        <v>1524917468442.0066</v>
      </c>
      <c r="BA202" s="364">
        <v>2051661732059.7776</v>
      </c>
      <c r="BB202" s="364">
        <v>2210256976945.3755</v>
      </c>
      <c r="BC202" s="364">
        <v>2297128039058.2056</v>
      </c>
      <c r="BD202" s="364">
        <v>2059984158438.4624</v>
      </c>
      <c r="BE202" s="364">
        <v>1363594369577.8247</v>
      </c>
      <c r="BF202" s="364">
        <v>1282723881134.0107</v>
      </c>
      <c r="BG202" s="364">
        <v>1578624060588.2563</v>
      </c>
      <c r="BH202" s="364">
        <v>1657554647149.8735</v>
      </c>
    </row>
    <row r="203" spans="1:60" x14ac:dyDescent="0.2">
      <c r="A203" s="2" t="s">
        <v>472</v>
      </c>
      <c r="B203" s="363">
        <v>119000024</v>
      </c>
      <c r="C203" s="363">
        <v>122000015.99999999</v>
      </c>
      <c r="D203" s="363">
        <v>125000008</v>
      </c>
      <c r="E203" s="363">
        <v>128000000</v>
      </c>
      <c r="F203" s="363">
        <v>129999994</v>
      </c>
      <c r="G203" s="363">
        <v>148799980</v>
      </c>
      <c r="H203" s="363">
        <v>124525702.85714285</v>
      </c>
      <c r="I203" s="363">
        <v>159560018</v>
      </c>
      <c r="J203" s="363">
        <v>172200018</v>
      </c>
      <c r="K203" s="363">
        <v>188700037</v>
      </c>
      <c r="L203" s="363">
        <v>219900006</v>
      </c>
      <c r="M203" s="363">
        <v>222952578.19638076</v>
      </c>
      <c r="N203" s="363">
        <v>246457838.33668095</v>
      </c>
      <c r="O203" s="363">
        <v>290746157.14592123</v>
      </c>
      <c r="P203" s="363">
        <v>308458423.18385428</v>
      </c>
      <c r="Q203" s="363">
        <v>571863295.74012244</v>
      </c>
      <c r="R203" s="363">
        <v>637754162.10109437</v>
      </c>
      <c r="S203" s="363">
        <v>746650558.55468953</v>
      </c>
      <c r="T203" s="363">
        <v>905709147.27018964</v>
      </c>
      <c r="U203" s="363">
        <v>1109346220.5288458</v>
      </c>
      <c r="V203" s="363">
        <v>1254765349.9318528</v>
      </c>
      <c r="W203" s="363">
        <v>1407062607.6321445</v>
      </c>
      <c r="X203" s="363">
        <v>1407242640.2321084</v>
      </c>
      <c r="Y203" s="363">
        <v>1479688125.8852017</v>
      </c>
      <c r="Z203" s="363">
        <v>1587412957.2226286</v>
      </c>
      <c r="AA203" s="363">
        <v>1715625839.1797299</v>
      </c>
      <c r="AB203" s="363">
        <v>1944711061.3088801</v>
      </c>
      <c r="AC203" s="363">
        <v>2157434025.1646729</v>
      </c>
      <c r="AD203" s="363">
        <v>2395493877.5136466</v>
      </c>
      <c r="AE203" s="363">
        <v>2405021932.8999739</v>
      </c>
      <c r="AF203" s="363">
        <v>2550185618.147737</v>
      </c>
      <c r="AG203" s="363">
        <v>1911600969.7661154</v>
      </c>
      <c r="AH203" s="363">
        <v>2029026704.0270691</v>
      </c>
      <c r="AI203" s="363">
        <v>1971525998.8768489</v>
      </c>
      <c r="AJ203" s="363">
        <v>753636370.4545455</v>
      </c>
      <c r="AK203" s="363">
        <v>1293535010.9446747</v>
      </c>
      <c r="AL203" s="363">
        <v>1382334879.4081218</v>
      </c>
      <c r="AM203" s="363">
        <v>1851558301.7001967</v>
      </c>
      <c r="AN203" s="363">
        <v>1989343495.2184355</v>
      </c>
      <c r="AO203" s="363">
        <v>1817654508.1644442</v>
      </c>
      <c r="AP203" s="363">
        <v>1734938652.2116461</v>
      </c>
      <c r="AQ203" s="363">
        <v>1674685248.1952827</v>
      </c>
      <c r="AR203" s="363">
        <v>1677552332.3962293</v>
      </c>
      <c r="AS203" s="363">
        <v>1846198770.5870862</v>
      </c>
      <c r="AT203" s="363">
        <v>2088961968.9357851</v>
      </c>
      <c r="AU203" s="363">
        <v>2581313485.6852341</v>
      </c>
      <c r="AV203" s="363">
        <v>3194248865.7543645</v>
      </c>
      <c r="AW203" s="363">
        <v>3875655218.4366169</v>
      </c>
      <c r="AX203" s="363">
        <v>4924731465.942956</v>
      </c>
      <c r="AY203" s="363">
        <v>5450464409.0875416</v>
      </c>
      <c r="AZ203" s="363">
        <v>5849863212.5308399</v>
      </c>
      <c r="BA203" s="363">
        <v>6646901207.9662638</v>
      </c>
      <c r="BB203" s="363">
        <v>7428848122.0182285</v>
      </c>
      <c r="BC203" s="363">
        <v>7621924854.1683426</v>
      </c>
      <c r="BD203" s="363">
        <v>8016593394.2322912</v>
      </c>
      <c r="BE203" s="363">
        <v>8277614580.5867634</v>
      </c>
      <c r="BF203" s="363">
        <v>8475622319.0139952</v>
      </c>
      <c r="BG203" s="363">
        <v>9140429057.8873978</v>
      </c>
      <c r="BH203" s="363">
        <v>9508715596.4368</v>
      </c>
    </row>
    <row r="204" spans="1:60" x14ac:dyDescent="0.2">
      <c r="A204" s="2" t="s">
        <v>1165</v>
      </c>
      <c r="B204" s="363">
        <v>47133390423.882629</v>
      </c>
      <c r="C204" s="363">
        <v>50273084565.042015</v>
      </c>
      <c r="D204" s="363">
        <v>53650235992.565804</v>
      </c>
      <c r="E204" s="363">
        <v>60342489228.70488</v>
      </c>
      <c r="F204" s="363">
        <v>69112221350.719864</v>
      </c>
      <c r="G204" s="363">
        <v>74259556307.996902</v>
      </c>
      <c r="H204" s="363">
        <v>62387380545.29937</v>
      </c>
      <c r="I204" s="363">
        <v>68679802490.212334</v>
      </c>
      <c r="J204" s="363">
        <v>72094597689.906952</v>
      </c>
      <c r="K204" s="363">
        <v>79153381948.50296</v>
      </c>
      <c r="L204" s="363">
        <v>85745230981.415787</v>
      </c>
      <c r="M204" s="363">
        <v>91141389063.015396</v>
      </c>
      <c r="N204" s="363">
        <v>91584314335.187653</v>
      </c>
      <c r="O204" s="363">
        <v>104764594547.2953</v>
      </c>
      <c r="P204" s="363">
        <v>126859369799.29329</v>
      </c>
      <c r="Q204" s="363">
        <v>136029715902.54582</v>
      </c>
      <c r="R204" s="363">
        <v>132829951856.42719</v>
      </c>
      <c r="S204" s="363">
        <v>153614818505.40732</v>
      </c>
      <c r="T204" s="363">
        <v>174799242031.02112</v>
      </c>
      <c r="U204" s="363">
        <v>195789712340.20956</v>
      </c>
      <c r="V204" s="363">
        <v>236090202431.97916</v>
      </c>
      <c r="W204" s="363">
        <v>250237973279.98462</v>
      </c>
      <c r="X204" s="363">
        <v>258894435259.11923</v>
      </c>
      <c r="Y204" s="363">
        <v>274060354897.24884</v>
      </c>
      <c r="Z204" s="363">
        <v>272785271065.4552</v>
      </c>
      <c r="AA204" s="363">
        <v>296628189837.87201</v>
      </c>
      <c r="AB204" s="363">
        <v>314159694622.52802</v>
      </c>
      <c r="AC204" s="363">
        <v>348828158401.02863</v>
      </c>
      <c r="AD204" s="363">
        <v>374827077797.57043</v>
      </c>
      <c r="AE204" s="363">
        <v>378262348939.96863</v>
      </c>
      <c r="AF204" s="363">
        <v>407227359762.89624</v>
      </c>
      <c r="AG204" s="363">
        <v>362122739385.00317</v>
      </c>
      <c r="AH204" s="363">
        <v>384519500040.8468</v>
      </c>
      <c r="AI204" s="363">
        <v>380801782085.29327</v>
      </c>
      <c r="AJ204" s="363">
        <v>431964379406.82727</v>
      </c>
      <c r="AK204" s="363">
        <v>479894936466.3631</v>
      </c>
      <c r="AL204" s="363">
        <v>525019247840.46301</v>
      </c>
      <c r="AM204" s="363">
        <v>550763428009.50684</v>
      </c>
      <c r="AN204" s="363">
        <v>558476221471.47083</v>
      </c>
      <c r="AO204" s="363">
        <v>598384567019.43738</v>
      </c>
      <c r="AP204" s="363">
        <v>622372315642.93665</v>
      </c>
      <c r="AQ204" s="363">
        <v>638710929703.37561</v>
      </c>
      <c r="AR204" s="363">
        <v>670045520527.65686</v>
      </c>
      <c r="AS204" s="363">
        <v>782504964824.87756</v>
      </c>
      <c r="AT204" s="363">
        <v>907327576253.17114</v>
      </c>
      <c r="AU204" s="363">
        <v>1040054061826.0889</v>
      </c>
      <c r="AV204" s="363">
        <v>1196110782509.6804</v>
      </c>
      <c r="AW204" s="363">
        <v>1504221273848.6196</v>
      </c>
      <c r="AX204" s="363">
        <v>1527503121990.8452</v>
      </c>
      <c r="AY204" s="363">
        <v>1683487513039.4514</v>
      </c>
      <c r="AZ204" s="363">
        <v>2060818677119.4685</v>
      </c>
      <c r="BA204" s="363">
        <v>2271880924545.9697</v>
      </c>
      <c r="BB204" s="363">
        <v>2297374631123.9063</v>
      </c>
      <c r="BC204" s="363">
        <v>2357174513350.6416</v>
      </c>
      <c r="BD204" s="363">
        <v>2581892372016.1104</v>
      </c>
      <c r="BE204" s="363">
        <v>2697313891946.8589</v>
      </c>
      <c r="BF204" s="363">
        <v>2920050316488.4155</v>
      </c>
      <c r="BG204" s="363">
        <v>3347190027027.6978</v>
      </c>
      <c r="BH204" s="363">
        <v>3452511962459.3789</v>
      </c>
    </row>
    <row r="205" spans="1:60" x14ac:dyDescent="0.2">
      <c r="A205" s="2" t="s">
        <v>437</v>
      </c>
      <c r="B205" s="363"/>
      <c r="C205" s="363"/>
      <c r="D205" s="363"/>
      <c r="E205" s="363"/>
      <c r="F205" s="363"/>
      <c r="G205" s="363"/>
      <c r="H205" s="363"/>
      <c r="I205" s="363"/>
      <c r="J205" s="363">
        <v>4187777711.1111112</v>
      </c>
      <c r="K205" s="363">
        <v>4485777644.4444447</v>
      </c>
      <c r="L205" s="363">
        <v>5377333333.333333</v>
      </c>
      <c r="M205" s="363">
        <v>7184853347.5973969</v>
      </c>
      <c r="N205" s="363">
        <v>9664157498.5524025</v>
      </c>
      <c r="O205" s="363">
        <v>14947391140.128422</v>
      </c>
      <c r="P205" s="363">
        <v>45412957746.478867</v>
      </c>
      <c r="Q205" s="363">
        <v>46773368205.594727</v>
      </c>
      <c r="R205" s="363">
        <v>64005665722.379601</v>
      </c>
      <c r="S205" s="363">
        <v>74188249978.723999</v>
      </c>
      <c r="T205" s="363">
        <v>80265619484.645248</v>
      </c>
      <c r="U205" s="363">
        <v>111859676267.55534</v>
      </c>
      <c r="V205" s="363">
        <v>164541738058.73688</v>
      </c>
      <c r="W205" s="363">
        <v>184291796008.8692</v>
      </c>
      <c r="X205" s="363">
        <v>153239017560.23569</v>
      </c>
      <c r="Y205" s="363">
        <v>129171635311.14326</v>
      </c>
      <c r="Z205" s="363">
        <v>119624858115.77753</v>
      </c>
      <c r="AA205" s="363">
        <v>103897846493.64992</v>
      </c>
      <c r="AB205" s="363">
        <v>86961922765.325409</v>
      </c>
      <c r="AC205" s="363">
        <v>85695861148.197601</v>
      </c>
      <c r="AD205" s="363">
        <v>88256074766.355133</v>
      </c>
      <c r="AE205" s="363">
        <v>95344459279.038696</v>
      </c>
      <c r="AF205" s="363">
        <v>117630271802.40321</v>
      </c>
      <c r="AG205" s="363">
        <v>132223268491.32176</v>
      </c>
      <c r="AH205" s="363">
        <v>137087876662.21628</v>
      </c>
      <c r="AI205" s="363">
        <v>132967901415.22031</v>
      </c>
      <c r="AJ205" s="363">
        <v>135174886488.65154</v>
      </c>
      <c r="AK205" s="363">
        <v>143343036341.78906</v>
      </c>
      <c r="AL205" s="363">
        <v>158662398744.99332</v>
      </c>
      <c r="AM205" s="363">
        <v>165963557409.87982</v>
      </c>
      <c r="AN205" s="363">
        <v>146775498080</v>
      </c>
      <c r="AO205" s="363">
        <v>161716960000</v>
      </c>
      <c r="AP205" s="363">
        <v>189514926213.33334</v>
      </c>
      <c r="AQ205" s="363">
        <v>184137469733.33334</v>
      </c>
      <c r="AR205" s="363">
        <v>189605920240</v>
      </c>
      <c r="AS205" s="363">
        <v>215807655253.33334</v>
      </c>
      <c r="AT205" s="363">
        <v>258742133333.33334</v>
      </c>
      <c r="AU205" s="363">
        <v>328459608764.1109</v>
      </c>
      <c r="AV205" s="363">
        <v>376900133511.34845</v>
      </c>
      <c r="AW205" s="363">
        <v>415964509673.11536</v>
      </c>
      <c r="AX205" s="363">
        <v>519796800000</v>
      </c>
      <c r="AY205" s="363">
        <v>429097866666.66669</v>
      </c>
      <c r="AZ205" s="363">
        <v>528207200000</v>
      </c>
      <c r="BA205" s="363">
        <v>671238840106.66663</v>
      </c>
      <c r="BB205" s="363">
        <v>735974843360</v>
      </c>
      <c r="BC205" s="363">
        <v>746647127413.33337</v>
      </c>
      <c r="BD205" s="363">
        <v>756350347333.3335</v>
      </c>
      <c r="BE205" s="363">
        <v>654269902880</v>
      </c>
      <c r="BF205" s="363">
        <v>644935541440</v>
      </c>
      <c r="BG205" s="363">
        <v>688586133333.33337</v>
      </c>
      <c r="BH205" s="363">
        <v>786521831571.95728</v>
      </c>
    </row>
    <row r="206" spans="1:60" x14ac:dyDescent="0.2">
      <c r="A206" s="2" t="s">
        <v>429</v>
      </c>
      <c r="B206" s="363">
        <v>1307333333.3333335</v>
      </c>
      <c r="C206" s="363">
        <v>1419333333.3333335</v>
      </c>
      <c r="D206" s="363">
        <v>1541666666.6666667</v>
      </c>
      <c r="E206" s="363">
        <v>1568333333.3333335</v>
      </c>
      <c r="F206" s="363">
        <v>1611333333.3333335</v>
      </c>
      <c r="G206" s="363">
        <v>1679333333.3333335</v>
      </c>
      <c r="H206" s="363">
        <v>1723000000.0000002</v>
      </c>
      <c r="I206" s="363">
        <v>1865666666.6666667</v>
      </c>
      <c r="J206" s="363">
        <v>1947333333.3333335</v>
      </c>
      <c r="K206" s="363">
        <v>2144333333.3333335</v>
      </c>
      <c r="L206" s="363">
        <v>2437666666.666667</v>
      </c>
      <c r="M206" s="363">
        <v>2656000000</v>
      </c>
      <c r="N206" s="363">
        <v>2882000000.0000005</v>
      </c>
      <c r="O206" s="363">
        <v>3571666666.666667</v>
      </c>
      <c r="P206" s="363">
        <v>4595000000</v>
      </c>
      <c r="Q206" s="363">
        <v>5598000000.000001</v>
      </c>
      <c r="R206" s="363">
        <v>6979333333.333334</v>
      </c>
      <c r="S206" s="363">
        <v>8704000000</v>
      </c>
      <c r="T206" s="363">
        <v>7670500000</v>
      </c>
      <c r="U206" s="363">
        <v>9032250000</v>
      </c>
      <c r="V206" s="363">
        <v>7459833333.333334</v>
      </c>
      <c r="W206" s="363">
        <v>10016500000</v>
      </c>
      <c r="X206" s="363">
        <v>9240000000</v>
      </c>
      <c r="Y206" s="363">
        <v>8230153846.1538467</v>
      </c>
      <c r="Z206" s="363">
        <v>9701357142.8571434</v>
      </c>
      <c r="AA206" s="363">
        <v>12403733333.333334</v>
      </c>
      <c r="AB206" s="363">
        <v>15769062500</v>
      </c>
      <c r="AC206" s="363">
        <v>20155555555.555557</v>
      </c>
      <c r="AD206" s="363">
        <v>15399166666.666668</v>
      </c>
      <c r="AE206" s="363">
        <v>15291507936.507936</v>
      </c>
      <c r="AF206" s="363">
        <v>12408647540.983606</v>
      </c>
      <c r="AG206" s="363">
        <v>11379222222.222223</v>
      </c>
      <c r="AH206" s="363">
        <v>7034219712.5256672</v>
      </c>
      <c r="AI206" s="363">
        <v>8881785938.480854</v>
      </c>
      <c r="AJ206" s="363">
        <v>12794192334.254143</v>
      </c>
      <c r="AK206" s="363">
        <v>13829744878.636599</v>
      </c>
      <c r="AL206" s="363">
        <v>9018243044.4515514</v>
      </c>
      <c r="AM206" s="363">
        <v>11681494637.304054</v>
      </c>
      <c r="AN206" s="363">
        <v>11250327988.04781</v>
      </c>
      <c r="AO206" s="363">
        <v>10682045258.364679</v>
      </c>
      <c r="AP206" s="363">
        <v>12257418326.073427</v>
      </c>
      <c r="AQ206" s="363">
        <v>13182979783.533049</v>
      </c>
      <c r="AR206" s="363">
        <v>14803189092.704416</v>
      </c>
      <c r="AS206" s="363">
        <v>17646503525.174343</v>
      </c>
      <c r="AT206" s="363">
        <v>21457470202.783916</v>
      </c>
      <c r="AU206" s="363">
        <v>26524538565.740322</v>
      </c>
      <c r="AV206" s="363">
        <v>35822408611.55883</v>
      </c>
      <c r="AW206" s="363">
        <v>45898948564.059326</v>
      </c>
      <c r="AX206" s="363">
        <v>54526580231.556793</v>
      </c>
      <c r="AY206" s="363">
        <v>53150209167.93396</v>
      </c>
      <c r="AZ206" s="363">
        <v>65634109236.773636</v>
      </c>
      <c r="BA206" s="363">
        <v>67327289319.732994</v>
      </c>
      <c r="BB206" s="363">
        <v>68125631150.293869</v>
      </c>
      <c r="BC206" s="363">
        <v>72065940085.771942</v>
      </c>
      <c r="BD206" s="363">
        <v>82151588418.832458</v>
      </c>
      <c r="BE206" s="363">
        <v>96741742021.673843</v>
      </c>
      <c r="BF206" s="363">
        <v>95558220776.920959</v>
      </c>
      <c r="BG206" s="363">
        <v>123053386001.13715</v>
      </c>
      <c r="BH206" s="363">
        <v>40851536133.764168</v>
      </c>
    </row>
    <row r="207" spans="1:60" x14ac:dyDescent="0.2">
      <c r="A207" s="2" t="s">
        <v>467</v>
      </c>
      <c r="B207" s="363">
        <v>1003692374.5578887</v>
      </c>
      <c r="C207" s="363">
        <v>1058975265.5888301</v>
      </c>
      <c r="D207" s="363">
        <v>1085475573.4895897</v>
      </c>
      <c r="E207" s="363">
        <v>1122139637.2569263</v>
      </c>
      <c r="F207" s="363">
        <v>1188930567.7136333</v>
      </c>
      <c r="G207" s="363">
        <v>1210058396.0602975</v>
      </c>
      <c r="H207" s="363">
        <v>1246908373.7428524</v>
      </c>
      <c r="I207" s="363">
        <v>1246480958.5138509</v>
      </c>
      <c r="J207" s="363">
        <v>1309384830.190706</v>
      </c>
      <c r="K207" s="363">
        <v>1245234806.8954566</v>
      </c>
      <c r="L207" s="363">
        <v>1297407828.6095705</v>
      </c>
      <c r="M207" s="363">
        <v>1339548823.6685536</v>
      </c>
      <c r="N207" s="363">
        <v>1620857277.1933789</v>
      </c>
      <c r="O207" s="363">
        <v>1863398448.3259215</v>
      </c>
      <c r="P207" s="363">
        <v>2099324949.8460479</v>
      </c>
      <c r="Q207" s="363">
        <v>2830388404.8784509</v>
      </c>
      <c r="R207" s="363">
        <v>2869777812.4100847</v>
      </c>
      <c r="S207" s="363">
        <v>2938046307.228941</v>
      </c>
      <c r="T207" s="363">
        <v>3280354339.3934126</v>
      </c>
      <c r="U207" s="363">
        <v>4084878667.8561559</v>
      </c>
      <c r="V207" s="363">
        <v>4435050396.6726227</v>
      </c>
      <c r="W207" s="363">
        <v>4021697233.3940306</v>
      </c>
      <c r="X207" s="363">
        <v>3936758681.5834332</v>
      </c>
      <c r="Y207" s="363">
        <v>3512053232.0356584</v>
      </c>
      <c r="Z207" s="363">
        <v>3425127373.3671327</v>
      </c>
      <c r="AA207" s="363">
        <v>3750056424.4927363</v>
      </c>
      <c r="AB207" s="363">
        <v>5304238012.6797142</v>
      </c>
      <c r="AC207" s="363">
        <v>6381385759.7802725</v>
      </c>
      <c r="AD207" s="363">
        <v>6311054901.488409</v>
      </c>
      <c r="AE207" s="363">
        <v>6219793532.5587454</v>
      </c>
      <c r="AF207" s="363">
        <v>7237100724.3419638</v>
      </c>
      <c r="AG207" s="363">
        <v>7111252865.8462448</v>
      </c>
      <c r="AH207" s="363">
        <v>7602005274.4361563</v>
      </c>
      <c r="AI207" s="363">
        <v>7189226453.2816133</v>
      </c>
      <c r="AJ207" s="363">
        <v>4908415368.7820015</v>
      </c>
      <c r="AK207" s="363">
        <v>6176312552.1388035</v>
      </c>
      <c r="AL207" s="363">
        <v>6413189839.2031775</v>
      </c>
      <c r="AM207" s="363">
        <v>5915250258.2797728</v>
      </c>
      <c r="AN207" s="363">
        <v>6368265193.6988754</v>
      </c>
      <c r="AO207" s="363">
        <v>6512207622.1972713</v>
      </c>
      <c r="AP207" s="363">
        <v>5924239700.8158836</v>
      </c>
      <c r="AQ207" s="363">
        <v>6174898370.1401768</v>
      </c>
      <c r="AR207" s="363">
        <v>6752510282.9574432</v>
      </c>
      <c r="AS207" s="363">
        <v>8683229268.1197872</v>
      </c>
      <c r="AT207" s="363">
        <v>10167441854.469408</v>
      </c>
      <c r="AU207" s="363">
        <v>11022821631.867407</v>
      </c>
      <c r="AV207" s="363">
        <v>11847848224.894678</v>
      </c>
      <c r="AW207" s="363">
        <v>14285970085.138384</v>
      </c>
      <c r="AX207" s="363">
        <v>16949789464.528446</v>
      </c>
      <c r="AY207" s="363">
        <v>16248212852.215322</v>
      </c>
      <c r="AZ207" s="363">
        <v>16215069255.588289</v>
      </c>
      <c r="BA207" s="363">
        <v>17878780184.887196</v>
      </c>
      <c r="BB207" s="363">
        <v>17825417949.409542</v>
      </c>
      <c r="BC207" s="363">
        <v>18960182371.467896</v>
      </c>
      <c r="BD207" s="363">
        <v>19770840285.99456</v>
      </c>
      <c r="BE207" s="363">
        <v>17767704596.926701</v>
      </c>
      <c r="BF207" s="363">
        <v>19027392875.848938</v>
      </c>
      <c r="BG207" s="363">
        <v>21081669869.983334</v>
      </c>
      <c r="BH207" s="363">
        <v>24129599551.786896</v>
      </c>
    </row>
    <row r="208" spans="1:60" x14ac:dyDescent="0.2">
      <c r="A208" s="2" t="s">
        <v>509</v>
      </c>
      <c r="B208" s="363">
        <v>704756304.71710443</v>
      </c>
      <c r="C208" s="363">
        <v>764634783.7449367</v>
      </c>
      <c r="D208" s="363">
        <v>826244609.95687973</v>
      </c>
      <c r="E208" s="363">
        <v>917614007.57872736</v>
      </c>
      <c r="F208" s="363">
        <v>894159153.27322626</v>
      </c>
      <c r="G208" s="363">
        <v>974650463.87037766</v>
      </c>
      <c r="H208" s="363">
        <v>1096432771.4621718</v>
      </c>
      <c r="I208" s="363">
        <v>1238043904.3512349</v>
      </c>
      <c r="J208" s="363">
        <v>1425715405.7232456</v>
      </c>
      <c r="K208" s="363">
        <v>1659904612.5702338</v>
      </c>
      <c r="L208" s="363">
        <v>1920586698.0269177</v>
      </c>
      <c r="M208" s="363">
        <v>2263785443.6168823</v>
      </c>
      <c r="N208" s="363">
        <v>2721440980.7585139</v>
      </c>
      <c r="O208" s="363">
        <v>3696213333.3333335</v>
      </c>
      <c r="P208" s="363">
        <v>5221534955.6441774</v>
      </c>
      <c r="Q208" s="363">
        <v>5633673929.9930239</v>
      </c>
      <c r="R208" s="363">
        <v>6327077974.107029</v>
      </c>
      <c r="S208" s="363">
        <v>6618585073.6603527</v>
      </c>
      <c r="T208" s="363">
        <v>7517176354.8413544</v>
      </c>
      <c r="U208" s="363">
        <v>9296921723.8346519</v>
      </c>
      <c r="V208" s="363">
        <v>11896256782.856619</v>
      </c>
      <c r="W208" s="363">
        <v>14175228843.63908</v>
      </c>
      <c r="X208" s="363">
        <v>16084252378.473045</v>
      </c>
      <c r="Y208" s="363">
        <v>17784112149.532711</v>
      </c>
      <c r="Z208" s="363">
        <v>19749361097.964977</v>
      </c>
      <c r="AA208" s="363">
        <v>19156532745.76907</v>
      </c>
      <c r="AB208" s="363">
        <v>18586746056.997406</v>
      </c>
      <c r="AC208" s="363">
        <v>20919215578.212547</v>
      </c>
      <c r="AD208" s="363">
        <v>25371462488.129162</v>
      </c>
      <c r="AE208" s="363">
        <v>30465364738.620552</v>
      </c>
      <c r="AF208" s="363">
        <v>36144336768.702255</v>
      </c>
      <c r="AG208" s="363">
        <v>45466164978.292328</v>
      </c>
      <c r="AH208" s="363">
        <v>52130263965.623085</v>
      </c>
      <c r="AI208" s="363">
        <v>60603478153.236801</v>
      </c>
      <c r="AJ208" s="363">
        <v>73690847191.305466</v>
      </c>
      <c r="AK208" s="363">
        <v>87810991957.104553</v>
      </c>
      <c r="AL208" s="363">
        <v>96295886524.822708</v>
      </c>
      <c r="AM208" s="363">
        <v>100124191810.34482</v>
      </c>
      <c r="AN208" s="363">
        <v>85728310229.445511</v>
      </c>
      <c r="AO208" s="363">
        <v>86284660766.961655</v>
      </c>
      <c r="AP208" s="363">
        <v>96074477958.236649</v>
      </c>
      <c r="AQ208" s="363">
        <v>89794943349.891159</v>
      </c>
      <c r="AR208" s="363">
        <v>92537752708.589325</v>
      </c>
      <c r="AS208" s="363">
        <v>97645448283.779129</v>
      </c>
      <c r="AT208" s="363">
        <v>115035498757.54349</v>
      </c>
      <c r="AU208" s="363">
        <v>127807618360.97092</v>
      </c>
      <c r="AV208" s="363">
        <v>148630373214.17334</v>
      </c>
      <c r="AW208" s="363">
        <v>180941941477.00879</v>
      </c>
      <c r="AX208" s="363">
        <v>193611986712.84186</v>
      </c>
      <c r="AY208" s="363">
        <v>194152286008.93781</v>
      </c>
      <c r="AZ208" s="363">
        <v>239809387605.42719</v>
      </c>
      <c r="BA208" s="363">
        <v>279351168707.26666</v>
      </c>
      <c r="BB208" s="363">
        <v>295087220933.02399</v>
      </c>
      <c r="BC208" s="363">
        <v>307576360584.99158</v>
      </c>
      <c r="BD208" s="363">
        <v>314851156183.41101</v>
      </c>
      <c r="BE208" s="363">
        <v>308004146057.60834</v>
      </c>
      <c r="BF208" s="363">
        <v>318068476293.88342</v>
      </c>
      <c r="BG208" s="363">
        <v>338406474038.67041</v>
      </c>
      <c r="BH208" s="363">
        <v>364156657769.86951</v>
      </c>
    </row>
    <row r="209" spans="1:60" x14ac:dyDescent="0.2">
      <c r="A209" s="2" t="s">
        <v>563</v>
      </c>
      <c r="B209" s="363"/>
      <c r="C209" s="363"/>
      <c r="D209" s="363"/>
      <c r="E209" s="363"/>
      <c r="F209" s="363"/>
      <c r="G209" s="363"/>
      <c r="H209" s="363"/>
      <c r="I209" s="363">
        <v>25203524.032563843</v>
      </c>
      <c r="J209" s="363">
        <v>28084252.75827482</v>
      </c>
      <c r="K209" s="363">
        <v>28606411.398040958</v>
      </c>
      <c r="L209" s="363"/>
      <c r="M209" s="363">
        <v>50056882.821387939</v>
      </c>
      <c r="N209" s="363">
        <v>40606712.050638959</v>
      </c>
      <c r="O209" s="363">
        <v>55272108.843537413</v>
      </c>
      <c r="P209" s="363">
        <v>84539332.282561973</v>
      </c>
      <c r="Q209" s="363">
        <v>74617096.478596672</v>
      </c>
      <c r="R209" s="363">
        <v>83099107.906635702</v>
      </c>
      <c r="S209" s="363">
        <v>93147039.254823685</v>
      </c>
      <c r="T209" s="363">
        <v>111022089.96222958</v>
      </c>
      <c r="U209" s="363">
        <v>151270207.85219401</v>
      </c>
      <c r="V209" s="363">
        <v>168715353.09713185</v>
      </c>
      <c r="W209" s="363">
        <v>187313261.31923696</v>
      </c>
      <c r="X209" s="363">
        <v>188446092.06054989</v>
      </c>
      <c r="Y209" s="363">
        <v>180219397.52742469</v>
      </c>
      <c r="Z209" s="363">
        <v>252806783.3869828</v>
      </c>
      <c r="AA209" s="363">
        <v>232306861.15613183</v>
      </c>
      <c r="AB209" s="363">
        <v>210737869.65259832</v>
      </c>
      <c r="AC209" s="363">
        <v>238606299.60565069</v>
      </c>
      <c r="AD209" s="363">
        <v>310684273.70948386</v>
      </c>
      <c r="AE209" s="363">
        <v>332286760.85818946</v>
      </c>
      <c r="AF209" s="363">
        <v>302515026.89022464</v>
      </c>
      <c r="AG209" s="363">
        <v>320355090.61440998</v>
      </c>
      <c r="AH209" s="363">
        <v>378778047.19784158</v>
      </c>
      <c r="AI209" s="363">
        <v>410923236.18910187</v>
      </c>
      <c r="AJ209" s="363">
        <v>464756638.51248711</v>
      </c>
      <c r="AK209" s="363">
        <v>519334096.71452481</v>
      </c>
      <c r="AL209" s="363">
        <v>565163750.56078959</v>
      </c>
      <c r="AM209" s="363">
        <v>567919502.81148267</v>
      </c>
      <c r="AN209" s="363">
        <v>471177008.05714762</v>
      </c>
      <c r="AO209" s="363">
        <v>482214092.30896425</v>
      </c>
      <c r="AP209" s="363">
        <v>435103853.48503608</v>
      </c>
      <c r="AQ209" s="363">
        <v>400463452.06517625</v>
      </c>
      <c r="AR209" s="363">
        <v>341661643.55144608</v>
      </c>
      <c r="AS209" s="363">
        <v>332738245.91321504</v>
      </c>
      <c r="AT209" s="363">
        <v>375111894.93232852</v>
      </c>
      <c r="AU209" s="363">
        <v>413909879.28126538</v>
      </c>
      <c r="AV209" s="363">
        <v>456705433.99697751</v>
      </c>
      <c r="AW209" s="363">
        <v>516074228.9597491</v>
      </c>
      <c r="AX209" s="363">
        <v>608229326.65625525</v>
      </c>
      <c r="AY209" s="363">
        <v>597765363.12849164</v>
      </c>
      <c r="AZ209" s="363">
        <v>681151193.50238693</v>
      </c>
      <c r="BA209" s="363">
        <v>932725583.34314835</v>
      </c>
      <c r="BB209" s="363">
        <v>1063879445.8342397</v>
      </c>
      <c r="BC209" s="363">
        <v>1129787198.2032566</v>
      </c>
      <c r="BD209" s="363">
        <v>1172268300.9504697</v>
      </c>
      <c r="BE209" s="363">
        <v>1154650068.8592114</v>
      </c>
      <c r="BF209" s="363">
        <v>1230459709.7711394</v>
      </c>
      <c r="BG209" s="363">
        <v>1309631135.2272992</v>
      </c>
      <c r="BH209" s="363">
        <v>1395608472.0132539</v>
      </c>
    </row>
    <row r="210" spans="1:60" x14ac:dyDescent="0.2">
      <c r="A210" s="2" t="s">
        <v>503</v>
      </c>
      <c r="B210" s="363">
        <v>322009471.56704026</v>
      </c>
      <c r="C210" s="363">
        <v>327834680.5571025</v>
      </c>
      <c r="D210" s="363">
        <v>342721579.81763619</v>
      </c>
      <c r="E210" s="363">
        <v>348546952.13436782</v>
      </c>
      <c r="F210" s="363">
        <v>371848114.74795556</v>
      </c>
      <c r="G210" s="363">
        <v>359379856.24805748</v>
      </c>
      <c r="H210" s="363">
        <v>375479849.80806011</v>
      </c>
      <c r="I210" s="363">
        <v>348795303.00038522</v>
      </c>
      <c r="J210" s="363">
        <v>329860091.94403678</v>
      </c>
      <c r="K210" s="363">
        <v>408690163.4760654</v>
      </c>
      <c r="L210" s="363">
        <v>434410373.76414949</v>
      </c>
      <c r="M210" s="363">
        <v>419549425.07708561</v>
      </c>
      <c r="N210" s="363">
        <v>465381089.9845401</v>
      </c>
      <c r="O210" s="363">
        <v>575230234.38705838</v>
      </c>
      <c r="P210" s="363">
        <v>648590642.93988848</v>
      </c>
      <c r="Q210" s="363">
        <v>679335901.11745071</v>
      </c>
      <c r="R210" s="363">
        <v>594895672.33384848</v>
      </c>
      <c r="S210" s="363">
        <v>691777758.39511549</v>
      </c>
      <c r="T210" s="363">
        <v>960728338.93643034</v>
      </c>
      <c r="U210" s="363">
        <v>1109374722.0829353</v>
      </c>
      <c r="V210" s="363">
        <v>1100685844.9228423</v>
      </c>
      <c r="W210" s="363">
        <v>1114830471.9178672</v>
      </c>
      <c r="X210" s="363">
        <v>1295361885.9241917</v>
      </c>
      <c r="Y210" s="363">
        <v>995104305.34707451</v>
      </c>
      <c r="Z210" s="363">
        <v>1087471861.9892826</v>
      </c>
      <c r="AA210" s="363">
        <v>856890498.62583423</v>
      </c>
      <c r="AB210" s="363">
        <v>490181456.62440968</v>
      </c>
      <c r="AC210" s="363">
        <v>701307602.28443027</v>
      </c>
      <c r="AD210" s="363">
        <v>1055083945.3773758</v>
      </c>
      <c r="AE210" s="363">
        <v>932974411.91714168</v>
      </c>
      <c r="AF210" s="363">
        <v>649644826.80044734</v>
      </c>
      <c r="AG210" s="363">
        <v>779981458.92148888</v>
      </c>
      <c r="AH210" s="363">
        <v>679997997.59711659</v>
      </c>
      <c r="AI210" s="363">
        <v>768812334.8017621</v>
      </c>
      <c r="AJ210" s="363">
        <v>911915970.68348384</v>
      </c>
      <c r="AK210" s="363">
        <v>870758739.40677965</v>
      </c>
      <c r="AL210" s="363">
        <v>941742152.70989466</v>
      </c>
      <c r="AM210" s="363">
        <v>850218033.62200713</v>
      </c>
      <c r="AN210" s="363">
        <v>672375927.3471477</v>
      </c>
      <c r="AO210" s="363">
        <v>669384768.87263048</v>
      </c>
      <c r="AP210" s="363">
        <v>635874002.19874775</v>
      </c>
      <c r="AQ210" s="363">
        <v>1090467712.3077309</v>
      </c>
      <c r="AR210" s="363">
        <v>1253340519.5331111</v>
      </c>
      <c r="AS210" s="363">
        <v>1385810072.1921716</v>
      </c>
      <c r="AT210" s="363">
        <v>1448536630.8814273</v>
      </c>
      <c r="AU210" s="363">
        <v>1650494366.9987497</v>
      </c>
      <c r="AV210" s="363">
        <v>1885112201.852778</v>
      </c>
      <c r="AW210" s="363">
        <v>2158496872.857964</v>
      </c>
      <c r="AX210" s="363">
        <v>2505458705.0333843</v>
      </c>
      <c r="AY210" s="363">
        <v>2453899846.8831687</v>
      </c>
      <c r="AZ210" s="363">
        <v>2578026297.1591249</v>
      </c>
      <c r="BA210" s="363">
        <v>2942546781.0454803</v>
      </c>
      <c r="BB210" s="363">
        <v>3801862611.3641367</v>
      </c>
      <c r="BC210" s="363">
        <v>4920343194.9933939</v>
      </c>
      <c r="BD210" s="363">
        <v>5015157815.7340612</v>
      </c>
      <c r="BE210" s="363">
        <v>4218723875.1379037</v>
      </c>
      <c r="BF210" s="363">
        <v>3674794530.1895642</v>
      </c>
      <c r="BG210" s="363">
        <v>3739577973.2394319</v>
      </c>
      <c r="BH210" s="363">
        <v>4085114794.2232356</v>
      </c>
    </row>
    <row r="211" spans="1:60" x14ac:dyDescent="0.2">
      <c r="A211" s="2" t="s">
        <v>507</v>
      </c>
      <c r="B211" s="363"/>
      <c r="C211" s="363"/>
      <c r="D211" s="363"/>
      <c r="E211" s="363"/>
      <c r="F211" s="363"/>
      <c r="G211" s="363">
        <v>877720000</v>
      </c>
      <c r="H211" s="363">
        <v>929520000</v>
      </c>
      <c r="I211" s="363">
        <v>976200000.00000012</v>
      </c>
      <c r="J211" s="363">
        <v>1009760100.0000001</v>
      </c>
      <c r="K211" s="363">
        <v>1049400000.0000001</v>
      </c>
      <c r="L211" s="363">
        <v>1132920000.0000002</v>
      </c>
      <c r="M211" s="363">
        <v>1186119999.9999998</v>
      </c>
      <c r="N211" s="363">
        <v>1263719999.9999998</v>
      </c>
      <c r="O211" s="363">
        <v>1442320000</v>
      </c>
      <c r="P211" s="363">
        <v>1665880000</v>
      </c>
      <c r="Q211" s="363">
        <v>1884120100</v>
      </c>
      <c r="R211" s="363">
        <v>2328280100</v>
      </c>
      <c r="S211" s="363">
        <v>2941640100</v>
      </c>
      <c r="T211" s="363">
        <v>3127960000</v>
      </c>
      <c r="U211" s="363">
        <v>3463639900</v>
      </c>
      <c r="V211" s="363">
        <v>3573959899.9999995</v>
      </c>
      <c r="W211" s="363">
        <v>3437200200</v>
      </c>
      <c r="X211" s="363">
        <v>3399189100</v>
      </c>
      <c r="Y211" s="363">
        <v>3506347800</v>
      </c>
      <c r="Z211" s="363">
        <v>3661683400</v>
      </c>
      <c r="AA211" s="363">
        <v>3800368599.9999995</v>
      </c>
      <c r="AB211" s="363">
        <v>3771663200</v>
      </c>
      <c r="AC211" s="363">
        <v>3958045800</v>
      </c>
      <c r="AD211" s="363">
        <v>4189880000</v>
      </c>
      <c r="AE211" s="363">
        <v>4372215300</v>
      </c>
      <c r="AF211" s="363">
        <v>4817542204.0267305</v>
      </c>
      <c r="AG211" s="363">
        <v>5252342400.000001</v>
      </c>
      <c r="AH211" s="363">
        <v>5813399300</v>
      </c>
      <c r="AI211" s="363">
        <v>6680269200</v>
      </c>
      <c r="AJ211" s="363">
        <v>7679384000</v>
      </c>
      <c r="AK211" s="363">
        <v>8921947099.9999981</v>
      </c>
      <c r="AL211" s="363">
        <v>9586327799.9999981</v>
      </c>
      <c r="AM211" s="363">
        <v>10221705900.000002</v>
      </c>
      <c r="AN211" s="363">
        <v>10936669900.000002</v>
      </c>
      <c r="AO211" s="363">
        <v>11284197000</v>
      </c>
      <c r="AP211" s="363">
        <v>11784927700.000002</v>
      </c>
      <c r="AQ211" s="363">
        <v>12282533600.000002</v>
      </c>
      <c r="AR211" s="363">
        <v>12664190300</v>
      </c>
      <c r="AS211" s="363">
        <v>13243892200</v>
      </c>
      <c r="AT211" s="363">
        <v>13724810900</v>
      </c>
      <c r="AU211" s="363">
        <v>14698001399.999998</v>
      </c>
      <c r="AV211" s="363">
        <v>15999886400</v>
      </c>
      <c r="AW211" s="363">
        <v>17011750899.999998</v>
      </c>
      <c r="AX211" s="363">
        <v>17986890000</v>
      </c>
      <c r="AY211" s="363">
        <v>17601620000</v>
      </c>
      <c r="AZ211" s="363">
        <v>18448000000</v>
      </c>
      <c r="BA211" s="363">
        <v>20284000000</v>
      </c>
      <c r="BB211" s="363">
        <v>21386000000</v>
      </c>
      <c r="BC211" s="363">
        <v>21991000000</v>
      </c>
      <c r="BD211" s="363">
        <v>22593000000</v>
      </c>
      <c r="BE211" s="363">
        <v>23438000000</v>
      </c>
      <c r="BF211" s="363">
        <v>24154000000</v>
      </c>
      <c r="BG211" s="363">
        <v>24928000000</v>
      </c>
      <c r="BH211" s="363">
        <v>26057000000</v>
      </c>
    </row>
    <row r="212" spans="1:60" x14ac:dyDescent="0.2">
      <c r="A212" s="2" t="s">
        <v>1166</v>
      </c>
      <c r="B212" s="363"/>
      <c r="C212" s="363"/>
      <c r="D212" s="363"/>
      <c r="E212" s="363"/>
      <c r="F212" s="363"/>
      <c r="G212" s="363"/>
      <c r="H212" s="363"/>
      <c r="I212" s="363"/>
      <c r="J212" s="363"/>
      <c r="K212" s="363"/>
      <c r="L212" s="363"/>
      <c r="M212" s="363"/>
      <c r="N212" s="363"/>
      <c r="O212" s="363"/>
      <c r="P212" s="363"/>
      <c r="Q212" s="363"/>
      <c r="R212" s="363"/>
      <c r="S212" s="363"/>
      <c r="T212" s="363"/>
      <c r="U212" s="363"/>
      <c r="V212" s="363"/>
      <c r="W212" s="363"/>
      <c r="X212" s="363"/>
      <c r="Y212" s="363"/>
      <c r="Z212" s="363"/>
      <c r="AA212" s="363"/>
      <c r="AB212" s="363"/>
      <c r="AC212" s="363"/>
      <c r="AD212" s="363"/>
      <c r="AE212" s="363"/>
      <c r="AF212" s="363"/>
      <c r="AG212" s="363"/>
      <c r="AH212" s="363"/>
      <c r="AI212" s="363"/>
      <c r="AJ212" s="363"/>
      <c r="AK212" s="363"/>
      <c r="AL212" s="363"/>
      <c r="AM212" s="363"/>
      <c r="AN212" s="363"/>
      <c r="AO212" s="363">
        <v>1215640315.363307</v>
      </c>
      <c r="AP212" s="363">
        <v>1101897917.818316</v>
      </c>
      <c r="AQ212" s="363">
        <v>1160626398.2102909</v>
      </c>
      <c r="AR212" s="363">
        <v>1253529079.6160362</v>
      </c>
      <c r="AS212" s="363">
        <v>1600451467.2686231</v>
      </c>
      <c r="AT212" s="363">
        <v>1877328035.7586293</v>
      </c>
      <c r="AU212" s="363">
        <v>1958711603.0344484</v>
      </c>
      <c r="AV212" s="363">
        <v>2092585622.8829505</v>
      </c>
      <c r="AW212" s="363">
        <v>2488365726.7998905</v>
      </c>
      <c r="AX212" s="363">
        <v>2752307016.2589717</v>
      </c>
      <c r="AY212" s="363">
        <v>2363156432.3423171</v>
      </c>
      <c r="AZ212" s="363">
        <v>2139072847.6821191</v>
      </c>
      <c r="BA212" s="363">
        <v>2054489852.6549902</v>
      </c>
      <c r="BB212" s="363">
        <v>1800077091.0959785</v>
      </c>
      <c r="BC212" s="363">
        <v>1865374402.5491238</v>
      </c>
      <c r="BD212" s="363">
        <v>1788510017.2482419</v>
      </c>
      <c r="BE212" s="363">
        <v>1523012088.2776978</v>
      </c>
      <c r="BF212" s="363">
        <v>1564380530.9734514</v>
      </c>
      <c r="BG212" s="363">
        <v>1632860040.5679514</v>
      </c>
      <c r="BH212" s="363"/>
    </row>
    <row r="213" spans="1:60" x14ac:dyDescent="0.2">
      <c r="A213" s="2" t="s">
        <v>475</v>
      </c>
      <c r="B213" s="363">
        <v>180459936.7760253</v>
      </c>
      <c r="C213" s="363">
        <v>191659914.37603426</v>
      </c>
      <c r="D213" s="363">
        <v>203531927.54722899</v>
      </c>
      <c r="E213" s="363">
        <v>216145935.9416256</v>
      </c>
      <c r="F213" s="363">
        <v>229529912.66803494</v>
      </c>
      <c r="G213" s="363">
        <v>243724533.17280096</v>
      </c>
      <c r="H213" s="363">
        <v>257374455.75326547</v>
      </c>
      <c r="I213" s="363">
        <v>271780364.83781099</v>
      </c>
      <c r="J213" s="363">
        <v>286718279.69032186</v>
      </c>
      <c r="K213" s="363">
        <v>306357284.5714286</v>
      </c>
      <c r="L213" s="363">
        <v>322600009.14285713</v>
      </c>
      <c r="M213" s="363">
        <v>331102742.19341809</v>
      </c>
      <c r="N213" s="363">
        <v>416942436.92783767</v>
      </c>
      <c r="O213" s="363">
        <v>507028428.24166203</v>
      </c>
      <c r="P213" s="363">
        <v>467577432.24781573</v>
      </c>
      <c r="Q213" s="363">
        <v>710850226.52899122</v>
      </c>
      <c r="R213" s="363">
        <v>807275808.73709297</v>
      </c>
      <c r="S213" s="363">
        <v>498550873.04347831</v>
      </c>
      <c r="T213" s="363">
        <v>564986059.66850829</v>
      </c>
      <c r="U213" s="363">
        <v>590419855.11811018</v>
      </c>
      <c r="V213" s="363">
        <v>603592656.82220912</v>
      </c>
      <c r="W213" s="363">
        <v>699112266.83576417</v>
      </c>
      <c r="X213" s="363">
        <v>774419569.69906604</v>
      </c>
      <c r="Y213" s="363">
        <v>733901365.93535423</v>
      </c>
      <c r="Z213" s="363">
        <v>788307213.43823516</v>
      </c>
      <c r="AA213" s="363">
        <v>876404617.6565007</v>
      </c>
      <c r="AB213" s="363">
        <v>930318705.33220148</v>
      </c>
      <c r="AC213" s="363">
        <v>1009792724.3977171</v>
      </c>
      <c r="AD213" s="363">
        <v>1038291284.4969462</v>
      </c>
      <c r="AE213" s="363">
        <v>1092392963.1990004</v>
      </c>
      <c r="AF213" s="363">
        <v>917044228.01267874</v>
      </c>
      <c r="AG213" s="363"/>
      <c r="AH213" s="363"/>
      <c r="AI213" s="363"/>
      <c r="AJ213" s="363"/>
      <c r="AK213" s="363"/>
      <c r="AL213" s="363"/>
      <c r="AM213" s="363"/>
      <c r="AN213" s="363"/>
      <c r="AO213" s="363"/>
      <c r="AP213" s="363"/>
      <c r="AQ213" s="363"/>
      <c r="AR213" s="363"/>
      <c r="AS213" s="363"/>
      <c r="AT213" s="363"/>
      <c r="AU213" s="363"/>
      <c r="AV213" s="363"/>
      <c r="AW213" s="363"/>
      <c r="AX213" s="363"/>
      <c r="AY213" s="363"/>
      <c r="AZ213" s="363"/>
      <c r="BA213" s="363"/>
      <c r="BB213" s="363"/>
      <c r="BC213" s="363">
        <v>3892402684.7561169</v>
      </c>
      <c r="BD213" s="363">
        <v>3963532308.995965</v>
      </c>
      <c r="BE213" s="363">
        <v>4048860871.413228</v>
      </c>
      <c r="BF213" s="363">
        <v>4198485403.8791881</v>
      </c>
      <c r="BG213" s="363">
        <v>4508845348.3275652</v>
      </c>
      <c r="BH213" s="363">
        <v>4720727278.1883278</v>
      </c>
    </row>
    <row r="214" spans="1:60" x14ac:dyDescent="0.2">
      <c r="A214" s="2" t="s">
        <v>491</v>
      </c>
      <c r="B214" s="363"/>
      <c r="C214" s="363"/>
      <c r="D214" s="363"/>
      <c r="E214" s="363"/>
      <c r="F214" s="363"/>
      <c r="G214" s="363"/>
      <c r="H214" s="363"/>
      <c r="I214" s="363"/>
      <c r="J214" s="363"/>
      <c r="K214" s="363"/>
      <c r="L214" s="363"/>
      <c r="M214" s="363"/>
      <c r="N214" s="363"/>
      <c r="O214" s="363"/>
      <c r="P214" s="363"/>
      <c r="Q214" s="363"/>
      <c r="R214" s="363"/>
      <c r="S214" s="363"/>
      <c r="T214" s="363"/>
      <c r="U214" s="363"/>
      <c r="V214" s="363"/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3"/>
      <c r="AJ214" s="363"/>
      <c r="AK214" s="363">
        <v>16749999999.999998</v>
      </c>
      <c r="AL214" s="363">
        <v>20948677839.851025</v>
      </c>
      <c r="AM214" s="363">
        <v>24147996549.566158</v>
      </c>
      <c r="AN214" s="363">
        <v>18284194680.384418</v>
      </c>
      <c r="AO214" s="363">
        <v>18409364146.979374</v>
      </c>
      <c r="AP214" s="363">
        <v>6540247190.3352919</v>
      </c>
      <c r="AQ214" s="363">
        <v>12267175481.254211</v>
      </c>
      <c r="AR214" s="363">
        <v>16116843146.480574</v>
      </c>
      <c r="AS214" s="363">
        <v>21188704081.242817</v>
      </c>
      <c r="AT214" s="363">
        <v>24861483280.6339</v>
      </c>
      <c r="AU214" s="363">
        <v>27683225959.246811</v>
      </c>
      <c r="AV214" s="363">
        <v>32482070360.320381</v>
      </c>
      <c r="AW214" s="363">
        <v>43170990616.472923</v>
      </c>
      <c r="AX214" s="363">
        <v>52194221468.500725</v>
      </c>
      <c r="AY214" s="363">
        <v>45162894380.931801</v>
      </c>
      <c r="AZ214" s="363">
        <v>41819468691.82505</v>
      </c>
      <c r="BA214" s="363">
        <v>49258136128.967155</v>
      </c>
      <c r="BB214" s="363">
        <v>43309252921.056725</v>
      </c>
      <c r="BC214" s="363">
        <v>48394239474.676163</v>
      </c>
      <c r="BD214" s="363">
        <v>47062206677.653946</v>
      </c>
      <c r="BE214" s="363">
        <v>39628550868.750877</v>
      </c>
      <c r="BF214" s="363">
        <v>40630392018.54097</v>
      </c>
      <c r="BG214" s="363">
        <v>44120424391.859978</v>
      </c>
      <c r="BH214" s="363">
        <v>50597289146.704124</v>
      </c>
    </row>
    <row r="215" spans="1:60" x14ac:dyDescent="0.2">
      <c r="A215" s="2" t="s">
        <v>1167</v>
      </c>
      <c r="B215" s="363">
        <v>29867628362.808704</v>
      </c>
      <c r="C215" s="363">
        <v>31048172041.789871</v>
      </c>
      <c r="D215" s="363">
        <v>33641805364.624306</v>
      </c>
      <c r="E215" s="363">
        <v>38549954056.437607</v>
      </c>
      <c r="F215" s="363">
        <v>37626453857.689514</v>
      </c>
      <c r="G215" s="363">
        <v>41900310599.998917</v>
      </c>
      <c r="H215" s="363">
        <v>45215806923.921539</v>
      </c>
      <c r="I215" s="363">
        <v>44688189307.875229</v>
      </c>
      <c r="J215" s="363">
        <v>47792170482.495575</v>
      </c>
      <c r="K215" s="363">
        <v>54722833694.250679</v>
      </c>
      <c r="L215" s="363">
        <v>64348929153.555969</v>
      </c>
      <c r="M215" s="363">
        <v>65461644977.053154</v>
      </c>
      <c r="N215" s="363">
        <v>73837762176.522705</v>
      </c>
      <c r="O215" s="363">
        <v>94401413270.105057</v>
      </c>
      <c r="P215" s="363">
        <v>123447109985.5808</v>
      </c>
      <c r="Q215" s="363">
        <v>136054022289.95239</v>
      </c>
      <c r="R215" s="363">
        <v>147764666706.76431</v>
      </c>
      <c r="S215" s="363">
        <v>162366975683.6535</v>
      </c>
      <c r="T215" s="363">
        <v>179468087890.74777</v>
      </c>
      <c r="U215" s="363">
        <v>215988611631.55072</v>
      </c>
      <c r="V215" s="363">
        <v>271110960744.17236</v>
      </c>
      <c r="W215" s="363">
        <v>379562100867.9054</v>
      </c>
      <c r="X215" s="363">
        <v>348849902437.94757</v>
      </c>
      <c r="Y215" s="363">
        <v>303624057486.06982</v>
      </c>
      <c r="Z215" s="363">
        <v>265340642340.74045</v>
      </c>
      <c r="AA215" s="363">
        <v>250802187855.26978</v>
      </c>
      <c r="AB215" s="363">
        <v>257355201061.32458</v>
      </c>
      <c r="AC215" s="363">
        <v>294389826956.90143</v>
      </c>
      <c r="AD215" s="363">
        <v>303237397528.7536</v>
      </c>
      <c r="AE215" s="363">
        <v>301463991490.5788</v>
      </c>
      <c r="AF215" s="363">
        <v>337453963341.80945</v>
      </c>
      <c r="AG215" s="363">
        <v>342455615821.28705</v>
      </c>
      <c r="AH215" s="363">
        <v>337668170571.85162</v>
      </c>
      <c r="AI215" s="363">
        <v>314918816846.57288</v>
      </c>
      <c r="AJ215" s="363">
        <v>310242219182.20776</v>
      </c>
      <c r="AK215" s="363">
        <v>355800733290.58655</v>
      </c>
      <c r="AL215" s="363">
        <v>367613942568.99036</v>
      </c>
      <c r="AM215" s="363">
        <v>382208107781.35754</v>
      </c>
      <c r="AN215" s="363">
        <v>368755639167.53925</v>
      </c>
      <c r="AO215" s="363">
        <v>371884315147.99689</v>
      </c>
      <c r="AP215" s="363">
        <v>396327554656.32129</v>
      </c>
      <c r="AQ215" s="363">
        <v>377895386385.30145</v>
      </c>
      <c r="AR215" s="363">
        <v>411949311006.44989</v>
      </c>
      <c r="AS215" s="363">
        <v>516663493850.24469</v>
      </c>
      <c r="AT215" s="363">
        <v>643995544577.41162</v>
      </c>
      <c r="AU215" s="363">
        <v>764260149359.20471</v>
      </c>
      <c r="AV215" s="363">
        <v>908642667292.98914</v>
      </c>
      <c r="AW215" s="363">
        <v>1056162389532.8545</v>
      </c>
      <c r="AX215" s="363">
        <v>1210881639191.8162</v>
      </c>
      <c r="AY215" s="363">
        <v>1149913602738.2183</v>
      </c>
      <c r="AZ215" s="363">
        <v>1370527198887.0959</v>
      </c>
      <c r="BA215" s="363">
        <v>1552074516283.499</v>
      </c>
      <c r="BB215" s="363">
        <v>1639678833125.5164</v>
      </c>
      <c r="BC215" s="363">
        <v>1746382848078.2024</v>
      </c>
      <c r="BD215" s="363">
        <v>1829360073924.3884</v>
      </c>
      <c r="BE215" s="363">
        <v>1662431879464.3005</v>
      </c>
      <c r="BF215" s="363">
        <v>1555207594557.1025</v>
      </c>
      <c r="BG215" s="363">
        <v>1689755958207.1228</v>
      </c>
      <c r="BH215" s="363">
        <v>1708356764548.147</v>
      </c>
    </row>
    <row r="216" spans="1:60" x14ac:dyDescent="0.2">
      <c r="A216" s="2" t="s">
        <v>471</v>
      </c>
      <c r="B216" s="363"/>
      <c r="C216" s="363"/>
      <c r="D216" s="363"/>
      <c r="E216" s="363"/>
      <c r="F216" s="363"/>
      <c r="G216" s="363"/>
      <c r="H216" s="363"/>
      <c r="I216" s="363"/>
      <c r="J216" s="363"/>
      <c r="K216" s="363"/>
      <c r="L216" s="363"/>
      <c r="M216" s="363"/>
      <c r="N216" s="363"/>
      <c r="O216" s="363"/>
      <c r="P216" s="363"/>
      <c r="Q216" s="363"/>
      <c r="R216" s="363"/>
      <c r="S216" s="363"/>
      <c r="T216" s="363"/>
      <c r="U216" s="363"/>
      <c r="V216" s="363"/>
      <c r="W216" s="363"/>
      <c r="X216" s="363"/>
      <c r="Y216" s="363"/>
      <c r="Z216" s="363"/>
      <c r="AA216" s="363"/>
      <c r="AB216" s="363"/>
      <c r="AC216" s="363"/>
      <c r="AD216" s="363"/>
      <c r="AE216" s="363"/>
      <c r="AF216" s="363"/>
      <c r="AG216" s="363"/>
      <c r="AH216" s="363"/>
      <c r="AI216" s="363"/>
      <c r="AJ216" s="363"/>
      <c r="AK216" s="363"/>
      <c r="AL216" s="363"/>
      <c r="AM216" s="363"/>
      <c r="AN216" s="363"/>
      <c r="AO216" s="363"/>
      <c r="AP216" s="363"/>
      <c r="AQ216" s="363"/>
      <c r="AR216" s="363"/>
      <c r="AS216" s="363"/>
      <c r="AT216" s="363"/>
      <c r="AU216" s="363"/>
      <c r="AV216" s="363"/>
      <c r="AW216" s="363"/>
      <c r="AX216" s="363">
        <v>14586253365.770432</v>
      </c>
      <c r="AY216" s="363">
        <v>12231264525.067104</v>
      </c>
      <c r="AZ216" s="363">
        <v>14602072425.391905</v>
      </c>
      <c r="BA216" s="363">
        <v>14907308933.928974</v>
      </c>
      <c r="BB216" s="363">
        <v>11931472172.578644</v>
      </c>
      <c r="BC216" s="363">
        <v>18426469030.207794</v>
      </c>
      <c r="BD216" s="363">
        <v>13962212837.467051</v>
      </c>
      <c r="BE216" s="363">
        <v>11997800751.061264</v>
      </c>
      <c r="BF216" s="363"/>
      <c r="BG216" s="363"/>
      <c r="BH216" s="363"/>
    </row>
    <row r="217" spans="1:60" x14ac:dyDescent="0.2">
      <c r="A217" s="2" t="s">
        <v>1065</v>
      </c>
      <c r="B217" s="363">
        <v>29878659986.238636</v>
      </c>
      <c r="C217" s="363">
        <v>31058630403.819824</v>
      </c>
      <c r="D217" s="363">
        <v>33653229476.992233</v>
      </c>
      <c r="E217" s="363">
        <v>38562409578.842163</v>
      </c>
      <c r="F217" s="363">
        <v>37640644723.11245</v>
      </c>
      <c r="G217" s="363">
        <v>41914378566.266937</v>
      </c>
      <c r="H217" s="363">
        <v>45230543057.590523</v>
      </c>
      <c r="I217" s="363">
        <v>44703182494.621788</v>
      </c>
      <c r="J217" s="363">
        <v>47806288602.568481</v>
      </c>
      <c r="K217" s="363">
        <v>54736814505.885712</v>
      </c>
      <c r="L217" s="363">
        <v>64364346843.356255</v>
      </c>
      <c r="M217" s="363">
        <v>65480920943.129044</v>
      </c>
      <c r="N217" s="363">
        <v>73866060284.180603</v>
      </c>
      <c r="O217" s="363">
        <v>94435041520.1884</v>
      </c>
      <c r="P217" s="363">
        <v>123485372106.44612</v>
      </c>
      <c r="Q217" s="363">
        <v>136096486334.9628</v>
      </c>
      <c r="R217" s="363">
        <v>147807838048.897</v>
      </c>
      <c r="S217" s="363">
        <v>162425944675.72562</v>
      </c>
      <c r="T217" s="363">
        <v>179549090872.27591</v>
      </c>
      <c r="U217" s="363">
        <v>216113118436.80716</v>
      </c>
      <c r="V217" s="363">
        <v>271253474294.96881</v>
      </c>
      <c r="W217" s="363">
        <v>379706447859.15045</v>
      </c>
      <c r="X217" s="363">
        <v>348988399101.60785</v>
      </c>
      <c r="Y217" s="363">
        <v>303763504190.55927</v>
      </c>
      <c r="Z217" s="363">
        <v>265486798856.87225</v>
      </c>
      <c r="AA217" s="363">
        <v>250967537335.7598</v>
      </c>
      <c r="AB217" s="363">
        <v>257561205968.58359</v>
      </c>
      <c r="AC217" s="363">
        <v>294637482781.78632</v>
      </c>
      <c r="AD217" s="363">
        <v>303520743297.58258</v>
      </c>
      <c r="AE217" s="363">
        <v>301768921766.28314</v>
      </c>
      <c r="AF217" s="363">
        <v>337823354390.89594</v>
      </c>
      <c r="AG217" s="363">
        <v>342830802454.90228</v>
      </c>
      <c r="AH217" s="363">
        <v>338103753480.88068</v>
      </c>
      <c r="AI217" s="363">
        <v>315395603228.65326</v>
      </c>
      <c r="AJ217" s="363">
        <v>310731802445.19299</v>
      </c>
      <c r="AK217" s="363">
        <v>356311772581.06757</v>
      </c>
      <c r="AL217" s="363">
        <v>368119579002.42096</v>
      </c>
      <c r="AM217" s="363">
        <v>382774358817.62231</v>
      </c>
      <c r="AN217" s="363">
        <v>369368201561.32239</v>
      </c>
      <c r="AO217" s="363">
        <v>372511676716.06592</v>
      </c>
      <c r="AP217" s="363">
        <v>396946333435.12787</v>
      </c>
      <c r="AQ217" s="363">
        <v>378521845469.98413</v>
      </c>
      <c r="AR217" s="363">
        <v>412651656097.22241</v>
      </c>
      <c r="AS217" s="363">
        <v>517373034138.02625</v>
      </c>
      <c r="AT217" s="363">
        <v>644839116531.21777</v>
      </c>
      <c r="AU217" s="363">
        <v>765183289238.81677</v>
      </c>
      <c r="AV217" s="363">
        <v>909662883642.70825</v>
      </c>
      <c r="AW217" s="363">
        <v>1057198426270.2133</v>
      </c>
      <c r="AX217" s="363">
        <v>1211848819942.4417</v>
      </c>
      <c r="AY217" s="363">
        <v>1150760917869.9343</v>
      </c>
      <c r="AZ217" s="363">
        <v>1371497000323.4768</v>
      </c>
      <c r="BA217" s="363">
        <v>1553140160255.4429</v>
      </c>
      <c r="BB217" s="363">
        <v>1640738695490.73</v>
      </c>
      <c r="BC217" s="363">
        <v>1747711134810.3567</v>
      </c>
      <c r="BD217" s="363">
        <v>1830703199518.0544</v>
      </c>
      <c r="BE217" s="363">
        <v>1663809538504.0081</v>
      </c>
      <c r="BF217" s="363">
        <v>1556636332371.2893</v>
      </c>
      <c r="BG217" s="363">
        <v>1691260079879.9053</v>
      </c>
      <c r="BH217" s="363">
        <v>1709948446225.3167</v>
      </c>
    </row>
    <row r="218" spans="1:60" x14ac:dyDescent="0.2">
      <c r="A218" s="2" t="s">
        <v>1168</v>
      </c>
      <c r="B218" s="363"/>
      <c r="C218" s="363"/>
      <c r="D218" s="363"/>
      <c r="E218" s="363"/>
      <c r="F218" s="363"/>
      <c r="G218" s="363"/>
      <c r="H218" s="363"/>
      <c r="I218" s="363"/>
      <c r="J218" s="363"/>
      <c r="K218" s="363"/>
      <c r="L218" s="363">
        <v>7883204176.0035439</v>
      </c>
      <c r="M218" s="363">
        <v>8868450634.3440113</v>
      </c>
      <c r="N218" s="363">
        <v>10450582136.142584</v>
      </c>
      <c r="O218" s="363">
        <v>13022817252.630033</v>
      </c>
      <c r="P218" s="363">
        <v>20229032841.021561</v>
      </c>
      <c r="Q218" s="363">
        <v>23027752830.270847</v>
      </c>
      <c r="R218" s="363">
        <v>26286368852.809551</v>
      </c>
      <c r="S218" s="363">
        <v>29851121835.483093</v>
      </c>
      <c r="T218" s="363">
        <v>32105262435.677776</v>
      </c>
      <c r="U218" s="363">
        <v>39837834661.848328</v>
      </c>
      <c r="V218" s="363">
        <v>52770253819.439468</v>
      </c>
      <c r="W218" s="363">
        <v>54515500569.683571</v>
      </c>
      <c r="X218" s="363">
        <v>54278132317.765572</v>
      </c>
      <c r="Y218" s="363">
        <v>52507770543.542686</v>
      </c>
      <c r="Z218" s="363">
        <v>52047030761.284477</v>
      </c>
      <c r="AA218" s="363">
        <v>50105591612.445953</v>
      </c>
      <c r="AB218" s="363">
        <v>49143562096.704643</v>
      </c>
      <c r="AC218" s="363">
        <v>56157715440.700638</v>
      </c>
      <c r="AD218" s="363">
        <v>61914872175.665253</v>
      </c>
      <c r="AE218" s="363">
        <v>64412053839.194695</v>
      </c>
      <c r="AF218" s="363">
        <v>74891644437.725479</v>
      </c>
      <c r="AG218" s="363">
        <v>76410484556.832397</v>
      </c>
      <c r="AH218" s="363">
        <v>81362702787.13826</v>
      </c>
      <c r="AI218" s="363">
        <v>80182686852.789658</v>
      </c>
      <c r="AJ218" s="363">
        <v>84247005839.579254</v>
      </c>
      <c r="AK218" s="363">
        <v>95435995820.797531</v>
      </c>
      <c r="AL218" s="363">
        <v>101552699953.87956</v>
      </c>
      <c r="AM218" s="363">
        <v>108791338756.39058</v>
      </c>
      <c r="AN218" s="363">
        <v>108605569975.74275</v>
      </c>
      <c r="AO218" s="363">
        <v>116499344917.25696</v>
      </c>
      <c r="AP218" s="363">
        <v>129167490355.93675</v>
      </c>
      <c r="AQ218" s="363">
        <v>129624017951.30011</v>
      </c>
      <c r="AR218" s="363">
        <v>138682962824.23633</v>
      </c>
      <c r="AS218" s="363">
        <v>165738832612.40442</v>
      </c>
      <c r="AT218" s="363">
        <v>200153312149.24072</v>
      </c>
      <c r="AU218" s="363">
        <v>239130584226.16687</v>
      </c>
      <c r="AV218" s="363">
        <v>277926114660.24481</v>
      </c>
      <c r="AW218" s="363">
        <v>333606929777.02979</v>
      </c>
      <c r="AX218" s="363">
        <v>402542166803.74609</v>
      </c>
      <c r="AY218" s="363">
        <v>343810646831.49072</v>
      </c>
      <c r="AZ218" s="363">
        <v>395420725523.21686</v>
      </c>
      <c r="BA218" s="363">
        <v>478135883383.74536</v>
      </c>
      <c r="BB218" s="363">
        <v>500617858514.79712</v>
      </c>
      <c r="BC218" s="363">
        <v>517198967630.86731</v>
      </c>
      <c r="BD218" s="363">
        <v>531341979532.86621</v>
      </c>
      <c r="BE218" s="363">
        <v>452445200592.42755</v>
      </c>
      <c r="BF218" s="363">
        <v>444743506456.05658</v>
      </c>
      <c r="BG218" s="363">
        <v>485307124774.69904</v>
      </c>
      <c r="BH218" s="363">
        <v>536234977979.02045</v>
      </c>
    </row>
    <row r="219" spans="1:60" x14ac:dyDescent="0.2">
      <c r="A219" s="2" t="s">
        <v>583</v>
      </c>
      <c r="B219" s="363"/>
      <c r="C219" s="363"/>
      <c r="D219" s="363"/>
      <c r="E219" s="363"/>
      <c r="F219" s="363"/>
      <c r="G219" s="363"/>
      <c r="H219" s="363"/>
      <c r="I219" s="363"/>
      <c r="J219" s="363"/>
      <c r="K219" s="363"/>
      <c r="L219" s="363"/>
      <c r="M219" s="363"/>
      <c r="N219" s="363"/>
      <c r="O219" s="363"/>
      <c r="P219" s="363"/>
      <c r="Q219" s="363"/>
      <c r="R219" s="363"/>
      <c r="S219" s="363"/>
      <c r="T219" s="363"/>
      <c r="U219" s="363"/>
      <c r="V219" s="363"/>
      <c r="W219" s="363"/>
      <c r="X219" s="363"/>
      <c r="Y219" s="363"/>
      <c r="Z219" s="363"/>
      <c r="AA219" s="363"/>
      <c r="AB219" s="363"/>
      <c r="AC219" s="363"/>
      <c r="AD219" s="363"/>
      <c r="AE219" s="363"/>
      <c r="AF219" s="363"/>
      <c r="AG219" s="363"/>
      <c r="AH219" s="363"/>
      <c r="AI219" s="363"/>
      <c r="AJ219" s="363"/>
      <c r="AK219" s="363"/>
      <c r="AL219" s="363"/>
      <c r="AM219" s="363"/>
      <c r="AN219" s="363"/>
      <c r="AO219" s="363"/>
      <c r="AP219" s="363"/>
      <c r="AQ219" s="363">
        <v>75951127.727338016</v>
      </c>
      <c r="AR219" s="363">
        <v>85171074.213432938</v>
      </c>
      <c r="AS219" s="363">
        <v>102085766.46730401</v>
      </c>
      <c r="AT219" s="363">
        <v>114582285.79772104</v>
      </c>
      <c r="AU219" s="363">
        <v>136450661.34420991</v>
      </c>
      <c r="AV219" s="363">
        <v>142775106.81173331</v>
      </c>
      <c r="AW219" s="363">
        <v>149146923.10427374</v>
      </c>
      <c r="AX219" s="363">
        <v>188021168.84181812</v>
      </c>
      <c r="AY219" s="363">
        <v>187821029.03051969</v>
      </c>
      <c r="AZ219" s="363">
        <v>197454052.14607191</v>
      </c>
      <c r="BA219" s="363">
        <v>233213521.69118944</v>
      </c>
      <c r="BB219" s="363">
        <v>252560556.02184767</v>
      </c>
      <c r="BC219" s="363">
        <v>302925488.13174921</v>
      </c>
      <c r="BD219" s="363">
        <v>348941656.43566394</v>
      </c>
      <c r="BE219" s="363">
        <v>318265835.26332361</v>
      </c>
      <c r="BF219" s="363">
        <v>347545391.78499961</v>
      </c>
      <c r="BG219" s="363">
        <v>375040173.81688941</v>
      </c>
      <c r="BH219" s="363">
        <v>422296762.32246858</v>
      </c>
    </row>
    <row r="220" spans="1:60" x14ac:dyDescent="0.2">
      <c r="A220" s="2" t="s">
        <v>567</v>
      </c>
      <c r="B220" s="363">
        <v>99650000</v>
      </c>
      <c r="C220" s="363">
        <v>107700000</v>
      </c>
      <c r="D220" s="363">
        <v>116150000</v>
      </c>
      <c r="E220" s="363">
        <v>125950000</v>
      </c>
      <c r="F220" s="363">
        <v>134400000</v>
      </c>
      <c r="G220" s="363">
        <v>154150000</v>
      </c>
      <c r="H220" s="363">
        <v>190350000</v>
      </c>
      <c r="I220" s="363">
        <v>220699999.99999997</v>
      </c>
      <c r="J220" s="363">
        <v>241350000</v>
      </c>
      <c r="K220" s="363">
        <v>259650000</v>
      </c>
      <c r="L220" s="363">
        <v>274900000</v>
      </c>
      <c r="M220" s="363">
        <v>301000000</v>
      </c>
      <c r="N220" s="363">
        <v>311950000</v>
      </c>
      <c r="O220" s="363">
        <v>339450000</v>
      </c>
      <c r="P220" s="363">
        <v>409850000</v>
      </c>
      <c r="Q220" s="363">
        <v>465500000</v>
      </c>
      <c r="R220" s="363">
        <v>505499999.99999994</v>
      </c>
      <c r="S220" s="363">
        <v>641499999.99999988</v>
      </c>
      <c r="T220" s="363">
        <v>735500000</v>
      </c>
      <c r="U220" s="363">
        <v>782500000.00000012</v>
      </c>
      <c r="V220" s="363">
        <v>795000000.00000012</v>
      </c>
      <c r="W220" s="363">
        <v>889000000</v>
      </c>
      <c r="X220" s="363">
        <v>915000000</v>
      </c>
      <c r="Y220" s="363">
        <v>883500000</v>
      </c>
      <c r="Z220" s="363">
        <v>864000000.00000012</v>
      </c>
      <c r="AA220" s="363">
        <v>873000000</v>
      </c>
      <c r="AB220" s="363">
        <v>891000000</v>
      </c>
      <c r="AC220" s="363">
        <v>980000000.00000012</v>
      </c>
      <c r="AD220" s="363">
        <v>1161000000</v>
      </c>
      <c r="AE220" s="363">
        <v>542600000.00000012</v>
      </c>
      <c r="AF220" s="363">
        <v>388400000</v>
      </c>
      <c r="AG220" s="363">
        <v>448100000</v>
      </c>
      <c r="AH220" s="363">
        <v>404600000</v>
      </c>
      <c r="AI220" s="363">
        <v>428764705.88235283</v>
      </c>
      <c r="AJ220" s="363">
        <v>605492537.31343269</v>
      </c>
      <c r="AK220" s="363">
        <v>691590497.73755658</v>
      </c>
      <c r="AL220" s="363">
        <v>861411471.32169569</v>
      </c>
      <c r="AM220" s="363">
        <v>926422500</v>
      </c>
      <c r="AN220" s="363">
        <v>1110849999.9999998</v>
      </c>
      <c r="AO220" s="363">
        <v>886290697.67441857</v>
      </c>
      <c r="AP220" s="363">
        <v>947671969.69696963</v>
      </c>
      <c r="AQ220" s="363">
        <v>834279357.79816508</v>
      </c>
      <c r="AR220" s="363">
        <v>1093574468.0851066</v>
      </c>
      <c r="AS220" s="363">
        <v>1274190311.418685</v>
      </c>
      <c r="AT220" s="363">
        <v>1484092538.4052672</v>
      </c>
      <c r="AU220" s="363">
        <v>1793388732.2912471</v>
      </c>
      <c r="AV220" s="363">
        <v>2626380435.1787729</v>
      </c>
      <c r="AW220" s="363">
        <v>2936612021.8579235</v>
      </c>
      <c r="AX220" s="363">
        <v>3532969034.6083789</v>
      </c>
      <c r="AY220" s="363">
        <v>3875409836.0655737</v>
      </c>
      <c r="AZ220" s="363">
        <v>4368398047.6433306</v>
      </c>
      <c r="BA220" s="363">
        <v>4422276621.7870255</v>
      </c>
      <c r="BB220" s="363">
        <v>4980000000</v>
      </c>
      <c r="BC220" s="363">
        <v>5145757575.757576</v>
      </c>
      <c r="BD220" s="363">
        <v>5240606060.606061</v>
      </c>
      <c r="BE220" s="363">
        <v>4787367928.117774</v>
      </c>
      <c r="BF220" s="363">
        <v>3166040522.7498956</v>
      </c>
      <c r="BG220" s="363">
        <v>3068766109.7533288</v>
      </c>
      <c r="BH220" s="363">
        <v>3590753768.8442211</v>
      </c>
    </row>
    <row r="221" spans="1:60" x14ac:dyDescent="0.2">
      <c r="A221" s="2" t="s">
        <v>1073</v>
      </c>
      <c r="B221" s="363"/>
      <c r="C221" s="363"/>
      <c r="D221" s="363"/>
      <c r="E221" s="363"/>
      <c r="F221" s="363"/>
      <c r="G221" s="363"/>
      <c r="H221" s="363"/>
      <c r="I221" s="363"/>
      <c r="J221" s="363"/>
      <c r="K221" s="363"/>
      <c r="L221" s="363"/>
      <c r="M221" s="363"/>
      <c r="N221" s="363"/>
      <c r="O221" s="363"/>
      <c r="P221" s="363"/>
      <c r="Q221" s="363"/>
      <c r="R221" s="363"/>
      <c r="S221" s="363"/>
      <c r="T221" s="363"/>
      <c r="U221" s="363"/>
      <c r="V221" s="363"/>
      <c r="W221" s="363"/>
      <c r="X221" s="363"/>
      <c r="Y221" s="363"/>
      <c r="Z221" s="363"/>
      <c r="AA221" s="363"/>
      <c r="AB221" s="363"/>
      <c r="AC221" s="363"/>
      <c r="AD221" s="363"/>
      <c r="AE221" s="363"/>
      <c r="AF221" s="363">
        <v>12747380523.108177</v>
      </c>
      <c r="AG221" s="363">
        <v>14272201508.221043</v>
      </c>
      <c r="AH221" s="363">
        <v>15495514426.187086</v>
      </c>
      <c r="AI221" s="363">
        <v>16520676622.159756</v>
      </c>
      <c r="AJ221" s="363">
        <v>20162935816.822872</v>
      </c>
      <c r="AK221" s="363">
        <v>25840146405.228756</v>
      </c>
      <c r="AL221" s="363">
        <v>27925036755.386562</v>
      </c>
      <c r="AM221" s="363">
        <v>27706028095.615723</v>
      </c>
      <c r="AN221" s="363">
        <v>29856000671.216019</v>
      </c>
      <c r="AO221" s="363">
        <v>30453383763.051353</v>
      </c>
      <c r="AP221" s="363">
        <v>29169953012.714211</v>
      </c>
      <c r="AQ221" s="363">
        <v>30752150335.570473</v>
      </c>
      <c r="AR221" s="363">
        <v>35130340673.818932</v>
      </c>
      <c r="AS221" s="363">
        <v>46816589164.785553</v>
      </c>
      <c r="AT221" s="363">
        <v>57332015147.75267</v>
      </c>
      <c r="AU221" s="363">
        <v>62785305310.28479</v>
      </c>
      <c r="AV221" s="363">
        <v>70708098105.632919</v>
      </c>
      <c r="AW221" s="363">
        <v>86454081576.786194</v>
      </c>
      <c r="AX221" s="363">
        <v>100469509301.30365</v>
      </c>
      <c r="AY221" s="363">
        <v>89046289247.013062</v>
      </c>
      <c r="AZ221" s="363">
        <v>90183986821.64386</v>
      </c>
      <c r="BA221" s="363">
        <v>98997521242.394073</v>
      </c>
      <c r="BB221" s="363">
        <v>94416582465.28476</v>
      </c>
      <c r="BC221" s="363">
        <v>98723944143.693787</v>
      </c>
      <c r="BD221" s="363">
        <v>101171217100.82361</v>
      </c>
      <c r="BE221" s="363">
        <v>88457167724.277039</v>
      </c>
      <c r="BF221" s="363">
        <v>89640741266.029495</v>
      </c>
      <c r="BG221" s="363">
        <v>95241436351.762802</v>
      </c>
      <c r="BH221" s="363">
        <v>105904632155.75471</v>
      </c>
    </row>
    <row r="222" spans="1:60" x14ac:dyDescent="0.2">
      <c r="A222" s="2" t="s">
        <v>544</v>
      </c>
      <c r="B222" s="363"/>
      <c r="C222" s="363"/>
      <c r="D222" s="363"/>
      <c r="E222" s="363"/>
      <c r="F222" s="363"/>
      <c r="G222" s="363"/>
      <c r="H222" s="363"/>
      <c r="I222" s="363"/>
      <c r="J222" s="363"/>
      <c r="K222" s="363"/>
      <c r="L222" s="363"/>
      <c r="M222" s="363"/>
      <c r="N222" s="363"/>
      <c r="O222" s="363"/>
      <c r="P222" s="363"/>
      <c r="Q222" s="363"/>
      <c r="R222" s="363"/>
      <c r="S222" s="363"/>
      <c r="T222" s="363"/>
      <c r="U222" s="363"/>
      <c r="V222" s="363"/>
      <c r="W222" s="363"/>
      <c r="X222" s="363"/>
      <c r="Y222" s="363"/>
      <c r="Z222" s="363"/>
      <c r="AA222" s="363"/>
      <c r="AB222" s="363"/>
      <c r="AC222" s="363"/>
      <c r="AD222" s="363"/>
      <c r="AE222" s="363"/>
      <c r="AF222" s="363">
        <v>18198205508.474575</v>
      </c>
      <c r="AG222" s="363">
        <v>13263688695.652174</v>
      </c>
      <c r="AH222" s="363">
        <v>13101056603.773584</v>
      </c>
      <c r="AI222" s="363">
        <v>13258920423.280424</v>
      </c>
      <c r="AJ222" s="363">
        <v>15049621395.348837</v>
      </c>
      <c r="AK222" s="363">
        <v>21352223817.226044</v>
      </c>
      <c r="AL222" s="363">
        <v>21507233002.832863</v>
      </c>
      <c r="AM222" s="363">
        <v>20763101590.636253</v>
      </c>
      <c r="AN222" s="363">
        <v>22146232111.944603</v>
      </c>
      <c r="AO222" s="363">
        <v>22711383651.94463</v>
      </c>
      <c r="AP222" s="363">
        <v>20289627636.676712</v>
      </c>
      <c r="AQ222" s="363">
        <v>20876309575.518265</v>
      </c>
      <c r="AR222" s="363">
        <v>23489889975.062344</v>
      </c>
      <c r="AS222" s="363">
        <v>29634713062.594009</v>
      </c>
      <c r="AT222" s="363">
        <v>34414784504.235176</v>
      </c>
      <c r="AU222" s="363">
        <v>36206396343.738342</v>
      </c>
      <c r="AV222" s="363">
        <v>39481044912.808929</v>
      </c>
      <c r="AW222" s="363">
        <v>48006373117.985214</v>
      </c>
      <c r="AX222" s="363">
        <v>55552508715.39476</v>
      </c>
      <c r="AY222" s="363">
        <v>50368056543.484299</v>
      </c>
      <c r="AZ222" s="363">
        <v>48161250935.016594</v>
      </c>
      <c r="BA222" s="363">
        <v>51516367349.886581</v>
      </c>
      <c r="BB222" s="363">
        <v>46580457470.276909</v>
      </c>
      <c r="BC222" s="363">
        <v>48401896409.984177</v>
      </c>
      <c r="BD222" s="363">
        <v>49930685013.460335</v>
      </c>
      <c r="BE222" s="363">
        <v>43090173061.971291</v>
      </c>
      <c r="BF222" s="363">
        <v>44651537259.973099</v>
      </c>
      <c r="BG222" s="363">
        <v>48441722815.606934</v>
      </c>
      <c r="BH222" s="363">
        <v>54007972106.462852</v>
      </c>
    </row>
    <row r="223" spans="1:60" x14ac:dyDescent="0.2">
      <c r="A223" s="2" t="s">
        <v>486</v>
      </c>
      <c r="B223" s="363">
        <v>15822585033.576399</v>
      </c>
      <c r="C223" s="363">
        <v>17212686614.572601</v>
      </c>
      <c r="D223" s="363">
        <v>18667251380.074615</v>
      </c>
      <c r="E223" s="363">
        <v>20204870629.744133</v>
      </c>
      <c r="F223" s="363">
        <v>22532416750.012466</v>
      </c>
      <c r="G223" s="363">
        <v>24795499685.774994</v>
      </c>
      <c r="H223" s="363">
        <v>26971486546.284794</v>
      </c>
      <c r="I223" s="363">
        <v>29275995674.688759</v>
      </c>
      <c r="J223" s="363">
        <v>31066819929.285286</v>
      </c>
      <c r="K223" s="363">
        <v>33738102482.155811</v>
      </c>
      <c r="L223" s="363">
        <v>37780565240.083511</v>
      </c>
      <c r="M223" s="363">
        <v>41226082639.146301</v>
      </c>
      <c r="N223" s="363">
        <v>48553327544.935326</v>
      </c>
      <c r="O223" s="363">
        <v>58918580976.804886</v>
      </c>
      <c r="P223" s="363">
        <v>65472846353.110779</v>
      </c>
      <c r="Q223" s="363">
        <v>82206762872.694</v>
      </c>
      <c r="R223" s="363">
        <v>88630408365.664963</v>
      </c>
      <c r="S223" s="363">
        <v>93695265976.436981</v>
      </c>
      <c r="T223" s="363">
        <v>103587216200.06639</v>
      </c>
      <c r="U223" s="363">
        <v>122376168155.62968</v>
      </c>
      <c r="V223" s="363">
        <v>140928671363.72235</v>
      </c>
      <c r="W223" s="363">
        <v>128625109866.88786</v>
      </c>
      <c r="X223" s="363">
        <v>113444052350.9375</v>
      </c>
      <c r="Y223" s="363">
        <v>104154538273.92366</v>
      </c>
      <c r="Z223" s="363">
        <v>108307262578.88246</v>
      </c>
      <c r="AA223" s="363">
        <v>113189136565.97591</v>
      </c>
      <c r="AB223" s="363">
        <v>149265835813.35281</v>
      </c>
      <c r="AC223" s="363">
        <v>181511223660.96777</v>
      </c>
      <c r="AD223" s="363">
        <v>205291944803.49915</v>
      </c>
      <c r="AE223" s="363">
        <v>216163836169.32169</v>
      </c>
      <c r="AF223" s="363">
        <v>259702295566.66891</v>
      </c>
      <c r="AG223" s="363">
        <v>271983749284.82843</v>
      </c>
      <c r="AH223" s="363">
        <v>281993200315.94489</v>
      </c>
      <c r="AI223" s="363">
        <v>211209754092.04202</v>
      </c>
      <c r="AJ223" s="363">
        <v>227272161741.83514</v>
      </c>
      <c r="AK223" s="363">
        <v>265392735480.07233</v>
      </c>
      <c r="AL223" s="363">
        <v>289755592007.15778</v>
      </c>
      <c r="AM223" s="363">
        <v>266383711639.96909</v>
      </c>
      <c r="AN223" s="363">
        <v>268916086994.80496</v>
      </c>
      <c r="AO223" s="363">
        <v>272292917312.16113</v>
      </c>
      <c r="AP223" s="363">
        <v>261337451703.73926</v>
      </c>
      <c r="AQ223" s="363">
        <v>241018965834.3902</v>
      </c>
      <c r="AR223" s="363">
        <v>265336496492.79559</v>
      </c>
      <c r="AS223" s="363">
        <v>332269146581.25476</v>
      </c>
      <c r="AT223" s="363">
        <v>382624474411.13635</v>
      </c>
      <c r="AU223" s="363">
        <v>389752445437.63635</v>
      </c>
      <c r="AV223" s="363">
        <v>420223767314.52118</v>
      </c>
      <c r="AW223" s="363">
        <v>487972865005.62231</v>
      </c>
      <c r="AX223" s="363">
        <v>515413663880.08069</v>
      </c>
      <c r="AY223" s="363">
        <v>435114191643.3667</v>
      </c>
      <c r="AZ223" s="363">
        <v>495328620126.02777</v>
      </c>
      <c r="BA223" s="363">
        <v>572744002632.35876</v>
      </c>
      <c r="BB223" s="363">
        <v>550926978153.43384</v>
      </c>
      <c r="BC223" s="363">
        <v>584637790103.98901</v>
      </c>
      <c r="BD223" s="363">
        <v>580249344644.96411</v>
      </c>
      <c r="BE223" s="363">
        <v>503650641896.12762</v>
      </c>
      <c r="BF223" s="363">
        <v>515744370225.3855</v>
      </c>
      <c r="BG223" s="363">
        <v>540545236387.73334</v>
      </c>
      <c r="BH223" s="363">
        <v>556086488936.55884</v>
      </c>
    </row>
    <row r="224" spans="1:60" x14ac:dyDescent="0.2">
      <c r="A224" s="2" t="s">
        <v>2891</v>
      </c>
      <c r="B224" s="363">
        <v>35076158.47683046</v>
      </c>
      <c r="C224" s="363">
        <v>43025199.49601008</v>
      </c>
      <c r="D224" s="363">
        <v>45927061.458770819</v>
      </c>
      <c r="E224" s="363">
        <v>54128377.432451338</v>
      </c>
      <c r="F224" s="363">
        <v>64979280.414391719</v>
      </c>
      <c r="G224" s="363">
        <v>70278594.428111434</v>
      </c>
      <c r="H224" s="363">
        <v>76858462.830743387</v>
      </c>
      <c r="I224" s="363">
        <v>74758504.829903394</v>
      </c>
      <c r="J224" s="363">
        <v>79798404.03191936</v>
      </c>
      <c r="K224" s="363">
        <v>105417891.64216715</v>
      </c>
      <c r="L224" s="363">
        <v>112137757.24485509</v>
      </c>
      <c r="M224" s="363">
        <v>136465324.38478747</v>
      </c>
      <c r="N224" s="363">
        <v>146741251.46350983</v>
      </c>
      <c r="O224" s="363">
        <v>221902017.29106629</v>
      </c>
      <c r="P224" s="363">
        <v>264311994.11331862</v>
      </c>
      <c r="Q224" s="363">
        <v>288302907.36984444</v>
      </c>
      <c r="R224" s="363">
        <v>272539098.43606257</v>
      </c>
      <c r="S224" s="363">
        <v>304047838.0864765</v>
      </c>
      <c r="T224" s="363">
        <v>340616375.3449862</v>
      </c>
      <c r="U224" s="363">
        <v>412093133.76098835</v>
      </c>
      <c r="V224" s="363">
        <v>542000513.61068308</v>
      </c>
      <c r="W224" s="363">
        <v>571542674.57781839</v>
      </c>
      <c r="X224" s="363">
        <v>537575980.84361756</v>
      </c>
      <c r="Y224" s="363">
        <v>555336145.76788437</v>
      </c>
      <c r="Z224" s="363">
        <v>494475699.85765606</v>
      </c>
      <c r="AA224" s="363">
        <v>361014890.45841014</v>
      </c>
      <c r="AB224" s="363">
        <v>449146608.31509846</v>
      </c>
      <c r="AC224" s="363">
        <v>584135559.92141449</v>
      </c>
      <c r="AD224" s="363">
        <v>692016714.31713223</v>
      </c>
      <c r="AE224" s="363">
        <v>696915430.66305709</v>
      </c>
      <c r="AF224" s="363">
        <v>1114703088.1614039</v>
      </c>
      <c r="AG224" s="363">
        <v>1156141998.3341181</v>
      </c>
      <c r="AH224" s="363">
        <v>1284766234.2215989</v>
      </c>
      <c r="AI224" s="363">
        <v>1357206995.7462435</v>
      </c>
      <c r="AJ224" s="363">
        <v>1419293454.9960573</v>
      </c>
      <c r="AK224" s="363">
        <v>1698982437.7601941</v>
      </c>
      <c r="AL224" s="363">
        <v>1602760100.4814739</v>
      </c>
      <c r="AM224" s="363">
        <v>1716699913.1944447</v>
      </c>
      <c r="AN224" s="363">
        <v>1576904292.4588029</v>
      </c>
      <c r="AO224" s="363">
        <v>1547884442.2620509</v>
      </c>
      <c r="AP224" s="363">
        <v>1738100848.0972073</v>
      </c>
      <c r="AQ224" s="363">
        <v>1542477354.9935536</v>
      </c>
      <c r="AR224" s="363">
        <v>1432228172.7020028</v>
      </c>
      <c r="AS224" s="363">
        <v>2197612760.5853505</v>
      </c>
      <c r="AT224" s="363">
        <v>2770082815.209146</v>
      </c>
      <c r="AU224" s="363">
        <v>3178126547.9298034</v>
      </c>
      <c r="AV224" s="363">
        <v>3291353812.85535</v>
      </c>
      <c r="AW224" s="363">
        <v>3469363931.1643057</v>
      </c>
      <c r="AX224" s="363">
        <v>3294093359.6208777</v>
      </c>
      <c r="AY224" s="363">
        <v>3580417156.5402365</v>
      </c>
      <c r="AZ224" s="363">
        <v>4438778553.6353331</v>
      </c>
      <c r="BA224" s="363">
        <v>4820499498.1820936</v>
      </c>
      <c r="BB224" s="363">
        <v>4886658800.2436056</v>
      </c>
      <c r="BC224" s="363">
        <v>4597702897.9503069</v>
      </c>
      <c r="BD224" s="363">
        <v>4422304976.5265789</v>
      </c>
      <c r="BE224" s="363">
        <v>4073390988.349309</v>
      </c>
      <c r="BF224" s="363">
        <v>3840677844.5785179</v>
      </c>
      <c r="BG224" s="363">
        <v>4446248678.1712637</v>
      </c>
      <c r="BH224" s="363">
        <v>4710618471.9316664</v>
      </c>
    </row>
    <row r="225" spans="1:60" x14ac:dyDescent="0.2">
      <c r="A225" s="2" t="s">
        <v>1169</v>
      </c>
      <c r="B225" s="363"/>
      <c r="C225" s="363"/>
      <c r="D225" s="363"/>
      <c r="E225" s="363"/>
      <c r="F225" s="363"/>
      <c r="G225" s="363"/>
      <c r="H225" s="363"/>
      <c r="I225" s="363"/>
      <c r="J225" s="363"/>
      <c r="K225" s="363"/>
      <c r="L225" s="363"/>
      <c r="M225" s="363"/>
      <c r="N225" s="363"/>
      <c r="O225" s="363"/>
      <c r="P225" s="363"/>
      <c r="Q225" s="363"/>
      <c r="R225" s="363"/>
      <c r="S225" s="363"/>
      <c r="T225" s="363"/>
      <c r="U225" s="363"/>
      <c r="V225" s="363"/>
      <c r="W225" s="363"/>
      <c r="X225" s="363"/>
      <c r="Y225" s="363"/>
      <c r="Z225" s="363"/>
      <c r="AA225" s="363"/>
      <c r="AB225" s="363"/>
      <c r="AC225" s="363"/>
      <c r="AD225" s="363"/>
      <c r="AE225" s="363"/>
      <c r="AF225" s="363"/>
      <c r="AG225" s="363"/>
      <c r="AH225" s="363"/>
      <c r="AI225" s="363"/>
      <c r="AJ225" s="363"/>
      <c r="AK225" s="363"/>
      <c r="AL225" s="363"/>
      <c r="AM225" s="363"/>
      <c r="AN225" s="363"/>
      <c r="AO225" s="363"/>
      <c r="AP225" s="363"/>
      <c r="AQ225" s="363"/>
      <c r="AR225" s="363"/>
      <c r="AS225" s="363"/>
      <c r="AT225" s="363"/>
      <c r="AU225" s="363"/>
      <c r="AV225" s="363"/>
      <c r="AW225" s="363"/>
      <c r="AX225" s="363"/>
      <c r="AY225" s="363"/>
      <c r="AZ225" s="363"/>
      <c r="BA225" s="363"/>
      <c r="BB225" s="363"/>
      <c r="BC225" s="363"/>
      <c r="BD225" s="363"/>
      <c r="BE225" s="363"/>
      <c r="BF225" s="363"/>
      <c r="BG225" s="363"/>
      <c r="BH225" s="363"/>
    </row>
    <row r="226" spans="1:60" x14ac:dyDescent="0.2">
      <c r="A226" s="2" t="s">
        <v>596</v>
      </c>
      <c r="B226" s="363">
        <v>12012025.247787524</v>
      </c>
      <c r="C226" s="363">
        <v>11592024.364928251</v>
      </c>
      <c r="D226" s="363">
        <v>12642026.571896391</v>
      </c>
      <c r="E226" s="363">
        <v>13923029.264397521</v>
      </c>
      <c r="F226" s="363">
        <v>15393032.354152914</v>
      </c>
      <c r="G226" s="363">
        <v>15603032.795546543</v>
      </c>
      <c r="H226" s="363">
        <v>16443034.561121052</v>
      </c>
      <c r="I226" s="363">
        <v>16632032.814018313</v>
      </c>
      <c r="J226" s="363">
        <v>16074027.349603906</v>
      </c>
      <c r="K226" s="363">
        <v>16452027.992763685</v>
      </c>
      <c r="L226" s="363">
        <v>18432031.361695856</v>
      </c>
      <c r="M226" s="363">
        <v>21965951.721304826</v>
      </c>
      <c r="N226" s="363">
        <v>30645121.012949865</v>
      </c>
      <c r="O226" s="363">
        <v>36896278.223562934</v>
      </c>
      <c r="P226" s="363">
        <v>43134498.692965664</v>
      </c>
      <c r="Q226" s="363">
        <v>47803145.956030257</v>
      </c>
      <c r="R226" s="363">
        <v>49278979.547145732</v>
      </c>
      <c r="S226" s="363">
        <v>64526398.658536114</v>
      </c>
      <c r="T226" s="363">
        <v>85552369.914184019</v>
      </c>
      <c r="U226" s="363">
        <v>127261099.24395965</v>
      </c>
      <c r="V226" s="363">
        <v>147357222.77980226</v>
      </c>
      <c r="W226" s="363">
        <v>154902869.02139026</v>
      </c>
      <c r="X226" s="363">
        <v>147912069.76574969</v>
      </c>
      <c r="Y226" s="363">
        <v>146712850.50924766</v>
      </c>
      <c r="Z226" s="363">
        <v>151313241.98249221</v>
      </c>
      <c r="AA226" s="363">
        <v>168887539.13081759</v>
      </c>
      <c r="AB226" s="363">
        <v>207850623.63709396</v>
      </c>
      <c r="AC226" s="363">
        <v>249267039.78267452</v>
      </c>
      <c r="AD226" s="363">
        <v>283828769.02992547</v>
      </c>
      <c r="AE226" s="363">
        <v>304832867.393246</v>
      </c>
      <c r="AF226" s="363">
        <v>368584758.94245726</v>
      </c>
      <c r="AG226" s="363">
        <v>374359556.08492619</v>
      </c>
      <c r="AH226" s="363">
        <v>433667193.81479526</v>
      </c>
      <c r="AI226" s="363">
        <v>473916819.45382613</v>
      </c>
      <c r="AJ226" s="363">
        <v>486451204.55714232</v>
      </c>
      <c r="AK226" s="363">
        <v>508221508.22150826</v>
      </c>
      <c r="AL226" s="363">
        <v>503068472.20266002</v>
      </c>
      <c r="AM226" s="363">
        <v>562958836.51990533</v>
      </c>
      <c r="AN226" s="363">
        <v>608369282.22572732</v>
      </c>
      <c r="AO226" s="363">
        <v>622985493.68273282</v>
      </c>
      <c r="AP226" s="363">
        <v>614879764.78000629</v>
      </c>
      <c r="AQ226" s="363">
        <v>622262057.19163465</v>
      </c>
      <c r="AR226" s="363">
        <v>697518248.17518246</v>
      </c>
      <c r="AS226" s="363">
        <v>705704816.04236495</v>
      </c>
      <c r="AT226" s="363">
        <v>839319927.27272725</v>
      </c>
      <c r="AU226" s="363">
        <v>919103254.5454545</v>
      </c>
      <c r="AV226" s="363">
        <v>1016418229.2515897</v>
      </c>
      <c r="AW226" s="363">
        <v>1033561654.0567966</v>
      </c>
      <c r="AX226" s="363">
        <v>967199593.96015728</v>
      </c>
      <c r="AY226" s="363">
        <v>847397850.09441662</v>
      </c>
      <c r="AZ226" s="363">
        <v>969936525.29872882</v>
      </c>
      <c r="BA226" s="363">
        <v>1065826669.8974235</v>
      </c>
      <c r="BB226" s="363">
        <v>1060226125.6261593</v>
      </c>
      <c r="BC226" s="363">
        <v>1328157608.8308716</v>
      </c>
      <c r="BD226" s="363">
        <v>1343007845.0446775</v>
      </c>
      <c r="BE226" s="363">
        <v>1377495054.041265</v>
      </c>
      <c r="BF226" s="363">
        <v>1427524565.3022614</v>
      </c>
      <c r="BG226" s="363">
        <v>1503168689.8198433</v>
      </c>
      <c r="BH226" s="363">
        <v>1590180446.1938398</v>
      </c>
    </row>
    <row r="227" spans="1:60" x14ac:dyDescent="0.2">
      <c r="A227" s="2" t="s">
        <v>456</v>
      </c>
      <c r="B227" s="363">
        <v>857704431.68649697</v>
      </c>
      <c r="C227" s="363">
        <v>945244992.21130574</v>
      </c>
      <c r="D227" s="363">
        <v>1110565863.537374</v>
      </c>
      <c r="E227" s="363">
        <v>1200447429.3556306</v>
      </c>
      <c r="F227" s="363">
        <v>1339494290.4243162</v>
      </c>
      <c r="G227" s="363">
        <v>1472036550.7099178</v>
      </c>
      <c r="H227" s="363">
        <v>1342287556.5960233</v>
      </c>
      <c r="I227" s="363">
        <v>1580229795.1088135</v>
      </c>
      <c r="J227" s="363">
        <v>1753746369.6604888</v>
      </c>
      <c r="K227" s="363">
        <v>2245011571.9865232</v>
      </c>
      <c r="L227" s="363">
        <v>2140383695.946177</v>
      </c>
      <c r="M227" s="363">
        <v>2589851693.0165606</v>
      </c>
      <c r="N227" s="363">
        <v>3059682162.0656567</v>
      </c>
      <c r="O227" s="363">
        <v>3239488104.6009116</v>
      </c>
      <c r="P227" s="363">
        <v>5159557176.250124</v>
      </c>
      <c r="Q227" s="363">
        <v>6826980766.8047972</v>
      </c>
      <c r="R227" s="363">
        <v>7633528920.6324701</v>
      </c>
      <c r="S227" s="363">
        <v>7696011359.941555</v>
      </c>
      <c r="T227" s="363">
        <v>9275203105.5794621</v>
      </c>
      <c r="U227" s="363">
        <v>9929682184.3271809</v>
      </c>
      <c r="V227" s="363">
        <v>13062421024.933714</v>
      </c>
      <c r="W227" s="363">
        <v>15518199247.339264</v>
      </c>
      <c r="X227" s="363">
        <v>16298905397.070112</v>
      </c>
      <c r="Y227" s="363">
        <v>17589184556.694603</v>
      </c>
      <c r="Z227" s="363">
        <v>17503082982.28318</v>
      </c>
      <c r="AA227" s="363">
        <v>16403544510.52676</v>
      </c>
      <c r="AB227" s="363">
        <v>13293209270.103582</v>
      </c>
      <c r="AC227" s="363">
        <v>11356215712.9326</v>
      </c>
      <c r="AD227" s="363">
        <v>10577042354.798973</v>
      </c>
      <c r="AE227" s="363">
        <v>9853396225.587492</v>
      </c>
      <c r="AF227" s="363">
        <v>12308624283.978699</v>
      </c>
      <c r="AG227" s="363">
        <v>12981833333.333334</v>
      </c>
      <c r="AH227" s="363">
        <v>13253565898.955755</v>
      </c>
      <c r="AI227" s="363">
        <v>13695962019.208378</v>
      </c>
      <c r="AJ227" s="363">
        <v>10122020000</v>
      </c>
      <c r="AK227" s="363">
        <v>11396706586.826347</v>
      </c>
      <c r="AL227" s="363">
        <v>13789560878.243513</v>
      </c>
      <c r="AM227" s="363">
        <v>14505233968.871595</v>
      </c>
      <c r="AN227" s="363">
        <v>15200846138.461538</v>
      </c>
      <c r="AO227" s="363">
        <v>15873875968.992249</v>
      </c>
      <c r="AP227" s="363">
        <v>19325894913.125393</v>
      </c>
      <c r="AQ227" s="363">
        <v>21099833783.50301</v>
      </c>
      <c r="AR227" s="363">
        <v>21582248881.65921</v>
      </c>
      <c r="AS227" s="363">
        <v>21828144686.039421</v>
      </c>
      <c r="AT227" s="363">
        <v>25086930693.069305</v>
      </c>
      <c r="AU227" s="363">
        <v>28858965517.241379</v>
      </c>
      <c r="AV227" s="363">
        <v>33332844574.78006</v>
      </c>
      <c r="AW227" s="363">
        <v>40405006007.208649</v>
      </c>
      <c r="AX227" s="363"/>
      <c r="AY227" s="363"/>
      <c r="AZ227" s="363"/>
      <c r="BA227" s="363"/>
      <c r="BB227" s="363"/>
      <c r="BC227" s="363"/>
      <c r="BD227" s="363"/>
      <c r="BE227" s="363"/>
      <c r="BF227" s="363"/>
      <c r="BG227" s="363"/>
      <c r="BH227" s="363"/>
    </row>
    <row r="228" spans="1:60" x14ac:dyDescent="0.2">
      <c r="A228" s="2" t="s">
        <v>1170</v>
      </c>
      <c r="B228" s="363"/>
      <c r="C228" s="363"/>
      <c r="D228" s="363"/>
      <c r="E228" s="363"/>
      <c r="F228" s="363"/>
      <c r="G228" s="363"/>
      <c r="H228" s="363"/>
      <c r="I228" s="363"/>
      <c r="J228" s="363"/>
      <c r="K228" s="363"/>
      <c r="L228" s="363"/>
      <c r="M228" s="363"/>
      <c r="N228" s="363"/>
      <c r="O228" s="363"/>
      <c r="P228" s="363"/>
      <c r="Q228" s="363"/>
      <c r="R228" s="363"/>
      <c r="S228" s="363"/>
      <c r="T228" s="363"/>
      <c r="U228" s="363"/>
      <c r="V228" s="363"/>
      <c r="W228" s="363"/>
      <c r="X228" s="363"/>
      <c r="Y228" s="363"/>
      <c r="Z228" s="363"/>
      <c r="AA228" s="363"/>
      <c r="AB228" s="363"/>
      <c r="AC228" s="363"/>
      <c r="AD228" s="363"/>
      <c r="AE228" s="363"/>
      <c r="AF228" s="363"/>
      <c r="AG228" s="363"/>
      <c r="AH228" s="363"/>
      <c r="AI228" s="363"/>
      <c r="AJ228" s="363"/>
      <c r="AK228" s="363"/>
      <c r="AL228" s="363"/>
      <c r="AM228" s="363"/>
      <c r="AN228" s="363"/>
      <c r="AO228" s="363"/>
      <c r="AP228" s="363"/>
      <c r="AQ228" s="363">
        <v>358744800</v>
      </c>
      <c r="AR228" s="363">
        <v>366707910</v>
      </c>
      <c r="AS228" s="363">
        <v>409753640</v>
      </c>
      <c r="AT228" s="363">
        <v>485598810</v>
      </c>
      <c r="AU228" s="363">
        <v>578645760</v>
      </c>
      <c r="AV228" s="363">
        <v>721891470</v>
      </c>
      <c r="AW228" s="363">
        <v>773489740</v>
      </c>
      <c r="AX228" s="363">
        <v>862683630</v>
      </c>
      <c r="AY228" s="363">
        <v>703175750</v>
      </c>
      <c r="AZ228" s="363">
        <v>686787810</v>
      </c>
      <c r="BA228" s="363">
        <v>728789570</v>
      </c>
      <c r="BB228" s="363">
        <v>715722770</v>
      </c>
      <c r="BC228" s="363">
        <v>740776770</v>
      </c>
      <c r="BD228" s="363">
        <v>823968140</v>
      </c>
      <c r="BE228" s="363">
        <v>893501650</v>
      </c>
      <c r="BF228" s="363">
        <v>950357510</v>
      </c>
      <c r="BG228" s="363">
        <v>962525840</v>
      </c>
      <c r="BH228" s="363">
        <v>1022312010</v>
      </c>
    </row>
    <row r="229" spans="1:60" x14ac:dyDescent="0.2">
      <c r="A229" s="2" t="s">
        <v>469</v>
      </c>
      <c r="B229" s="363">
        <v>313582727.63805604</v>
      </c>
      <c r="C229" s="363">
        <v>333975336.62654126</v>
      </c>
      <c r="D229" s="363">
        <v>357635713.87692195</v>
      </c>
      <c r="E229" s="363">
        <v>371767002.65599823</v>
      </c>
      <c r="F229" s="363">
        <v>392247517.60201615</v>
      </c>
      <c r="G229" s="363">
        <v>416926302.96350867</v>
      </c>
      <c r="H229" s="363">
        <v>432794922.45983505</v>
      </c>
      <c r="I229" s="363">
        <v>449826322.99507231</v>
      </c>
      <c r="J229" s="363">
        <v>453980096.65450341</v>
      </c>
      <c r="K229" s="363">
        <v>471635620.92443126</v>
      </c>
      <c r="L229" s="363">
        <v>469266736.60517704</v>
      </c>
      <c r="M229" s="363">
        <v>501866730.72256112</v>
      </c>
      <c r="N229" s="363">
        <v>585427545.72371233</v>
      </c>
      <c r="O229" s="363">
        <v>647199482.82806075</v>
      </c>
      <c r="P229" s="363">
        <v>652532796.06670272</v>
      </c>
      <c r="Q229" s="363">
        <v>864602103.30315053</v>
      </c>
      <c r="R229" s="363">
        <v>866044961.04820538</v>
      </c>
      <c r="S229" s="363">
        <v>935360466.35139692</v>
      </c>
      <c r="T229" s="363">
        <v>1113920122.6121171</v>
      </c>
      <c r="U229" s="363">
        <v>1004316495.1116463</v>
      </c>
      <c r="V229" s="363">
        <v>1033002401.8254578</v>
      </c>
      <c r="W229" s="363">
        <v>876937559.72503793</v>
      </c>
      <c r="X229" s="363">
        <v>834369860.42729187</v>
      </c>
      <c r="Y229" s="363">
        <v>832415805.9563266</v>
      </c>
      <c r="Z229" s="363">
        <v>919103735.32292092</v>
      </c>
      <c r="AA229" s="363">
        <v>1033069709.9950732</v>
      </c>
      <c r="AB229" s="363">
        <v>1067828247.2357662</v>
      </c>
      <c r="AC229" s="363">
        <v>1163426850.6501517</v>
      </c>
      <c r="AD229" s="363">
        <v>1482597298.8871794</v>
      </c>
      <c r="AE229" s="363">
        <v>1433686309.8364234</v>
      </c>
      <c r="AF229" s="363">
        <v>1738605558.0543175</v>
      </c>
      <c r="AG229" s="363">
        <v>1877138041.6430795</v>
      </c>
      <c r="AH229" s="363">
        <v>1881847676.8075171</v>
      </c>
      <c r="AI229" s="363">
        <v>1463251055.4006779</v>
      </c>
      <c r="AJ229" s="363">
        <v>1179837954.721925</v>
      </c>
      <c r="AK229" s="363">
        <v>1445919969.8927214</v>
      </c>
      <c r="AL229" s="363">
        <v>1607345450.0457823</v>
      </c>
      <c r="AM229" s="363">
        <v>1544689502.8247154</v>
      </c>
      <c r="AN229" s="363">
        <v>1744794457.276001</v>
      </c>
      <c r="AO229" s="363">
        <v>1534673583.2487004</v>
      </c>
      <c r="AP229" s="363">
        <v>1385058161.7674632</v>
      </c>
      <c r="AQ229" s="363">
        <v>1709347793.3287272</v>
      </c>
      <c r="AR229" s="363">
        <v>1987622279.114625</v>
      </c>
      <c r="AS229" s="363">
        <v>2736666515.8293967</v>
      </c>
      <c r="AT229" s="363">
        <v>4414929219.9964867</v>
      </c>
      <c r="AU229" s="363">
        <v>6646663561.2656012</v>
      </c>
      <c r="AV229" s="363">
        <v>7422102655.9883242</v>
      </c>
      <c r="AW229" s="363">
        <v>8638711442.7704983</v>
      </c>
      <c r="AX229" s="363">
        <v>10351932604.415358</v>
      </c>
      <c r="AY229" s="363">
        <v>9253484108.4970055</v>
      </c>
      <c r="AZ229" s="363">
        <v>10657705536.497757</v>
      </c>
      <c r="BA229" s="363">
        <v>12156380425.082458</v>
      </c>
      <c r="BB229" s="363">
        <v>12368071038.736238</v>
      </c>
      <c r="BC229" s="363">
        <v>12949854262.812727</v>
      </c>
      <c r="BD229" s="363">
        <v>13922223233.5184</v>
      </c>
      <c r="BE229" s="363">
        <v>10945989471.628599</v>
      </c>
      <c r="BF229" s="363">
        <v>10090922857.390505</v>
      </c>
      <c r="BG229" s="363">
        <v>9975692095.4085464</v>
      </c>
      <c r="BH229" s="363">
        <v>11273115239.425478</v>
      </c>
    </row>
    <row r="230" spans="1:60" x14ac:dyDescent="0.2">
      <c r="A230" s="2" t="s">
        <v>1171</v>
      </c>
      <c r="B230" s="363">
        <v>80089105709.197891</v>
      </c>
      <c r="C230" s="363">
        <v>70304349373.051422</v>
      </c>
      <c r="D230" s="363">
        <v>64423946698.092148</v>
      </c>
      <c r="E230" s="363">
        <v>69762192577.221268</v>
      </c>
      <c r="F230" s="363">
        <v>80882159081.66037</v>
      </c>
      <c r="G230" s="363">
        <v>94391046722.353821</v>
      </c>
      <c r="H230" s="363">
        <v>103332247463.53229</v>
      </c>
      <c r="I230" s="363">
        <v>100125687566.9256</v>
      </c>
      <c r="J230" s="363">
        <v>101059843547.18367</v>
      </c>
      <c r="K230" s="363">
        <v>113479548090.049</v>
      </c>
      <c r="L230" s="363">
        <v>126499781704.18001</v>
      </c>
      <c r="M230" s="363">
        <v>136038377349.19327</v>
      </c>
      <c r="N230" s="363">
        <v>154329881117.48267</v>
      </c>
      <c r="O230" s="363">
        <v>194309210383.55606</v>
      </c>
      <c r="P230" s="363">
        <v>219217353925.22736</v>
      </c>
      <c r="Q230" s="363">
        <v>246447118990.02158</v>
      </c>
      <c r="R230" s="363">
        <v>250145467067.66129</v>
      </c>
      <c r="S230" s="363">
        <v>289062637143.26434</v>
      </c>
      <c r="T230" s="363">
        <v>279843317840.96381</v>
      </c>
      <c r="U230" s="363">
        <v>324147593227.87378</v>
      </c>
      <c r="V230" s="363">
        <v>374017133957.67432</v>
      </c>
      <c r="W230" s="363">
        <v>399115051689.8761</v>
      </c>
      <c r="X230" s="363">
        <v>418870786488.88678</v>
      </c>
      <c r="Y230" s="363">
        <v>439533084795.78021</v>
      </c>
      <c r="Z230" s="363">
        <v>477140469066.12476</v>
      </c>
      <c r="AA230" s="363">
        <v>522900331267.43182</v>
      </c>
      <c r="AB230" s="363">
        <v>521421212424.80713</v>
      </c>
      <c r="AC230" s="363">
        <v>514988335429.79572</v>
      </c>
      <c r="AD230" s="363">
        <v>571187804096.74402</v>
      </c>
      <c r="AE230" s="363">
        <v>617327760805.25623</v>
      </c>
      <c r="AF230" s="363">
        <v>661633813242.05994</v>
      </c>
      <c r="AG230" s="363">
        <v>718053286925.50342</v>
      </c>
      <c r="AH230" s="363">
        <v>804654231391.51428</v>
      </c>
      <c r="AI230" s="363">
        <v>883382157298.72229</v>
      </c>
      <c r="AJ230" s="363">
        <v>1062642551277.4287</v>
      </c>
      <c r="AK230" s="363">
        <v>1311567400071.7246</v>
      </c>
      <c r="AL230" s="363">
        <v>1506474710976.4751</v>
      </c>
      <c r="AM230" s="363">
        <v>1560406729539.5625</v>
      </c>
      <c r="AN230" s="363">
        <v>1430165481621.5657</v>
      </c>
      <c r="AO230" s="363">
        <v>1573195381428.6006</v>
      </c>
      <c r="AP230" s="363">
        <v>1731606626141.7422</v>
      </c>
      <c r="AQ230" s="363">
        <v>1842345403283.4387</v>
      </c>
      <c r="AR230" s="363">
        <v>2039056825423.7739</v>
      </c>
      <c r="AS230" s="363">
        <v>2307981443579.2681</v>
      </c>
      <c r="AT230" s="363">
        <v>2676688822879.2383</v>
      </c>
      <c r="AU230" s="363">
        <v>3100878011808.0977</v>
      </c>
      <c r="AV230" s="363">
        <v>3734927475180.9243</v>
      </c>
      <c r="AW230" s="363">
        <v>4721633483903.2852</v>
      </c>
      <c r="AX230" s="363">
        <v>5975934760856.7324</v>
      </c>
      <c r="AY230" s="363">
        <v>6477944175211.9092</v>
      </c>
      <c r="AZ230" s="363">
        <v>7853687810994.793</v>
      </c>
      <c r="BA230" s="363">
        <v>9596177324497.0332</v>
      </c>
      <c r="BB230" s="363">
        <v>10700551136150.043</v>
      </c>
      <c r="BC230" s="363">
        <v>11804921712074.355</v>
      </c>
      <c r="BD230" s="363">
        <v>12689556641908.867</v>
      </c>
      <c r="BE230" s="363">
        <v>13202664780610.789</v>
      </c>
      <c r="BF230" s="363">
        <v>13436590885148.025</v>
      </c>
      <c r="BG230" s="363">
        <v>14622967562346.811</v>
      </c>
      <c r="BH230" s="363">
        <v>16253261537421.355</v>
      </c>
    </row>
    <row r="231" spans="1:60" x14ac:dyDescent="0.2">
      <c r="A231" s="2" t="s">
        <v>1172</v>
      </c>
      <c r="B231" s="363"/>
      <c r="C231" s="363"/>
      <c r="D231" s="363"/>
      <c r="E231" s="363"/>
      <c r="F231" s="363"/>
      <c r="G231" s="363"/>
      <c r="H231" s="363"/>
      <c r="I231" s="363"/>
      <c r="J231" s="363"/>
      <c r="K231" s="363"/>
      <c r="L231" s="363"/>
      <c r="M231" s="363"/>
      <c r="N231" s="363"/>
      <c r="O231" s="363"/>
      <c r="P231" s="363"/>
      <c r="Q231" s="363"/>
      <c r="R231" s="363"/>
      <c r="S231" s="363"/>
      <c r="T231" s="363"/>
      <c r="U231" s="363"/>
      <c r="V231" s="363"/>
      <c r="W231" s="363"/>
      <c r="X231" s="363"/>
      <c r="Y231" s="363"/>
      <c r="Z231" s="363"/>
      <c r="AA231" s="363"/>
      <c r="AB231" s="363"/>
      <c r="AC231" s="363"/>
      <c r="AD231" s="363">
        <v>1099450411048.2985</v>
      </c>
      <c r="AE231" s="363">
        <v>1067400776534.672</v>
      </c>
      <c r="AF231" s="363">
        <v>1134433945113.218</v>
      </c>
      <c r="AG231" s="363">
        <v>1095453498746.1008</v>
      </c>
      <c r="AH231" s="363">
        <v>1007661202263.0094</v>
      </c>
      <c r="AI231" s="363">
        <v>990054290535.09119</v>
      </c>
      <c r="AJ231" s="363">
        <v>859677765612.53198</v>
      </c>
      <c r="AK231" s="363">
        <v>924763039477.1748</v>
      </c>
      <c r="AL231" s="363">
        <v>949692776495.98755</v>
      </c>
      <c r="AM231" s="363">
        <v>979013576872.93054</v>
      </c>
      <c r="AN231" s="363">
        <v>946380468891.43616</v>
      </c>
      <c r="AO231" s="363">
        <v>820023796411.01807</v>
      </c>
      <c r="AP231" s="363">
        <v>891499247877.59412</v>
      </c>
      <c r="AQ231" s="363">
        <v>906916886257.6687</v>
      </c>
      <c r="AR231" s="363">
        <v>1018791581797.4783</v>
      </c>
      <c r="AS231" s="363">
        <v>1252161375705.6118</v>
      </c>
      <c r="AT231" s="363">
        <v>1621638217126.6863</v>
      </c>
      <c r="AU231" s="363">
        <v>2032290383469.1055</v>
      </c>
      <c r="AV231" s="363">
        <v>2458845913628.8921</v>
      </c>
      <c r="AW231" s="363">
        <v>3162054490731.6724</v>
      </c>
      <c r="AX231" s="363">
        <v>3914849006922.7197</v>
      </c>
      <c r="AY231" s="363">
        <v>3105785509704.4194</v>
      </c>
      <c r="AZ231" s="363">
        <v>3646890509757.8149</v>
      </c>
      <c r="BA231" s="363">
        <v>4434382015995.7666</v>
      </c>
      <c r="BB231" s="363">
        <v>4627379520897.7051</v>
      </c>
      <c r="BC231" s="363">
        <v>4909628910988.4561</v>
      </c>
      <c r="BD231" s="363">
        <v>4640316614671.6338</v>
      </c>
      <c r="BE231" s="363">
        <v>3616759067102.0293</v>
      </c>
      <c r="BF231" s="363">
        <v>3484680596506.4712</v>
      </c>
      <c r="BG231" s="363">
        <v>3905306275372.0522</v>
      </c>
      <c r="BH231" s="363">
        <v>4057330568168.5376</v>
      </c>
    </row>
    <row r="232" spans="1:60" x14ac:dyDescent="0.2">
      <c r="A232" s="2" t="s">
        <v>498</v>
      </c>
      <c r="B232" s="363">
        <v>121128073.11402225</v>
      </c>
      <c r="C232" s="363">
        <v>126396469.70705794</v>
      </c>
      <c r="D232" s="363">
        <v>132237441.63086258</v>
      </c>
      <c r="E232" s="363">
        <v>143255784.51075113</v>
      </c>
      <c r="F232" s="363">
        <v>166104067.6300427</v>
      </c>
      <c r="G232" s="363">
        <v>187300336.36536878</v>
      </c>
      <c r="H232" s="363">
        <v>216136263.91249698</v>
      </c>
      <c r="I232" s="363">
        <v>231706475.46411416</v>
      </c>
      <c r="J232" s="363">
        <v>241956910.65810272</v>
      </c>
      <c r="K232" s="363">
        <v>267732446.37841272</v>
      </c>
      <c r="L232" s="363">
        <v>253976626.16663852</v>
      </c>
      <c r="M232" s="363">
        <v>286537524.99033076</v>
      </c>
      <c r="N232" s="363">
        <v>335677636.89373702</v>
      </c>
      <c r="O232" s="363">
        <v>406479906.15965241</v>
      </c>
      <c r="P232" s="363">
        <v>560437742.59497213</v>
      </c>
      <c r="Q232" s="363">
        <v>617321669.39087665</v>
      </c>
      <c r="R232" s="363">
        <v>619375134.18051016</v>
      </c>
      <c r="S232" s="363">
        <v>777435020.47584724</v>
      </c>
      <c r="T232" s="363">
        <v>824263841.53926396</v>
      </c>
      <c r="U232" s="363">
        <v>891775906.63101459</v>
      </c>
      <c r="V232" s="363">
        <v>1136408814.1969221</v>
      </c>
      <c r="W232" s="363">
        <v>962347000.99178803</v>
      </c>
      <c r="X232" s="363">
        <v>821651918.72462595</v>
      </c>
      <c r="Y232" s="363">
        <v>765746590.61684859</v>
      </c>
      <c r="Z232" s="363">
        <v>718148959.61087215</v>
      </c>
      <c r="AA232" s="363">
        <v>762359722.70140207</v>
      </c>
      <c r="AB232" s="363">
        <v>1060911735.2606466</v>
      </c>
      <c r="AC232" s="363">
        <v>1249099130.0227656</v>
      </c>
      <c r="AD232" s="363">
        <v>1378847487.4113727</v>
      </c>
      <c r="AE232" s="363">
        <v>1352949662.7517214</v>
      </c>
      <c r="AF232" s="363">
        <v>1628427515.418813</v>
      </c>
      <c r="AG232" s="363">
        <v>1602299862.9243031</v>
      </c>
      <c r="AH232" s="363">
        <v>1692959110.180217</v>
      </c>
      <c r="AI232" s="363">
        <v>1233496846.3349326</v>
      </c>
      <c r="AJ232" s="363">
        <v>982624324.50589848</v>
      </c>
      <c r="AK232" s="363">
        <v>1309382885.3302946</v>
      </c>
      <c r="AL232" s="363">
        <v>1465448290.3413219</v>
      </c>
      <c r="AM232" s="363">
        <v>1498950899.0877373</v>
      </c>
      <c r="AN232" s="363">
        <v>1587345950.9742999</v>
      </c>
      <c r="AO232" s="363">
        <v>1576094566.4854796</v>
      </c>
      <c r="AP232" s="363">
        <v>1488185772.4758534</v>
      </c>
      <c r="AQ232" s="363">
        <v>1481141849.9846871</v>
      </c>
      <c r="AR232" s="363">
        <v>1698678686.3823519</v>
      </c>
      <c r="AS232" s="363">
        <v>2111093197.9904346</v>
      </c>
      <c r="AT232" s="363">
        <v>2255942249.3321781</v>
      </c>
      <c r="AU232" s="363">
        <v>2280575830.083374</v>
      </c>
      <c r="AV232" s="363">
        <v>2349495620.5902543</v>
      </c>
      <c r="AW232" s="363">
        <v>2659095101.1002641</v>
      </c>
      <c r="AX232" s="363">
        <v>3310277926.5899715</v>
      </c>
      <c r="AY232" s="363">
        <v>3365711796.3820629</v>
      </c>
      <c r="AZ232" s="363">
        <v>3426022205.7555671</v>
      </c>
      <c r="BA232" s="363">
        <v>3867391618.0882673</v>
      </c>
      <c r="BB232" s="363">
        <v>3873529926.2272267</v>
      </c>
      <c r="BC232" s="363">
        <v>4320427495.7493315</v>
      </c>
      <c r="BD232" s="363">
        <v>4568900619.9245567</v>
      </c>
      <c r="BE232" s="363">
        <v>4179185205.1612177</v>
      </c>
      <c r="BF232" s="363">
        <v>4483932937.1836681</v>
      </c>
      <c r="BG232" s="363">
        <v>4808043652.6193161</v>
      </c>
      <c r="BH232" s="363">
        <v>5358722982.7089329</v>
      </c>
    </row>
    <row r="233" spans="1:60" x14ac:dyDescent="0.2">
      <c r="A233" s="2" t="s">
        <v>416</v>
      </c>
      <c r="B233" s="363">
        <v>2760747471.8862419</v>
      </c>
      <c r="C233" s="363">
        <v>3034043574.0607076</v>
      </c>
      <c r="D233" s="363">
        <v>3308912796.934866</v>
      </c>
      <c r="E233" s="363">
        <v>3540403456.5530486</v>
      </c>
      <c r="F233" s="363">
        <v>3889129942.3076921</v>
      </c>
      <c r="G233" s="363">
        <v>4388937649.0384617</v>
      </c>
      <c r="H233" s="363">
        <v>5279230817.3076925</v>
      </c>
      <c r="I233" s="363">
        <v>5638461442.3076925</v>
      </c>
      <c r="J233" s="363">
        <v>6081009427.8846149</v>
      </c>
      <c r="K233" s="363">
        <v>6695336567.3076925</v>
      </c>
      <c r="L233" s="363">
        <v>7086538437.500001</v>
      </c>
      <c r="M233" s="363">
        <v>7375000024.0384598</v>
      </c>
      <c r="N233" s="363">
        <v>8177884552.8846149</v>
      </c>
      <c r="O233" s="363">
        <v>10838587357.74659</v>
      </c>
      <c r="P233" s="363">
        <v>13703000530.058748</v>
      </c>
      <c r="Q233" s="363">
        <v>14882747955.032803</v>
      </c>
      <c r="R233" s="363">
        <v>16985211146.023796</v>
      </c>
      <c r="S233" s="363">
        <v>19779315170.023678</v>
      </c>
      <c r="T233" s="363">
        <v>24006570178.15609</v>
      </c>
      <c r="U233" s="363">
        <v>27371699082.712585</v>
      </c>
      <c r="V233" s="363">
        <v>32353440726.885578</v>
      </c>
      <c r="W233" s="363">
        <v>34846107862.367325</v>
      </c>
      <c r="X233" s="363">
        <v>36589797857.40062</v>
      </c>
      <c r="Y233" s="363">
        <v>40042826244.233719</v>
      </c>
      <c r="Z233" s="363">
        <v>41797592963.442398</v>
      </c>
      <c r="AA233" s="363">
        <v>38900692712.149612</v>
      </c>
      <c r="AB233" s="363">
        <v>43096746122.461395</v>
      </c>
      <c r="AC233" s="363">
        <v>50535438696.409409</v>
      </c>
      <c r="AD233" s="363">
        <v>61667199834.74276</v>
      </c>
      <c r="AE233" s="363">
        <v>72250877410.318268</v>
      </c>
      <c r="AF233" s="363">
        <v>85343063965.918182</v>
      </c>
      <c r="AG233" s="363">
        <v>98234695722.034119</v>
      </c>
      <c r="AH233" s="363">
        <v>111452869378.46703</v>
      </c>
      <c r="AI233" s="363">
        <v>128889832382.81805</v>
      </c>
      <c r="AJ233" s="363">
        <v>146683499005.96423</v>
      </c>
      <c r="AK233" s="363">
        <v>169278552851.27151</v>
      </c>
      <c r="AL233" s="363">
        <v>183035154107.49445</v>
      </c>
      <c r="AM233" s="363">
        <v>150180268649.388</v>
      </c>
      <c r="AN233" s="363">
        <v>113675706127.26489</v>
      </c>
      <c r="AO233" s="363">
        <v>126668932159.50833</v>
      </c>
      <c r="AP233" s="363">
        <v>126392308497.74878</v>
      </c>
      <c r="AQ233" s="363">
        <v>120296746256.63092</v>
      </c>
      <c r="AR233" s="363">
        <v>134300851255.00174</v>
      </c>
      <c r="AS233" s="363">
        <v>152280653543.72467</v>
      </c>
      <c r="AT233" s="363">
        <v>172895476152.59158</v>
      </c>
      <c r="AU233" s="363">
        <v>189318499954.00308</v>
      </c>
      <c r="AV233" s="363">
        <v>221758486880.31259</v>
      </c>
      <c r="AW233" s="363">
        <v>262942650543.77112</v>
      </c>
      <c r="AX233" s="363">
        <v>291383081231.82031</v>
      </c>
      <c r="AY233" s="363">
        <v>281710095724.76068</v>
      </c>
      <c r="AZ233" s="363">
        <v>341105009515.33344</v>
      </c>
      <c r="BA233" s="363">
        <v>370818747396.83258</v>
      </c>
      <c r="BB233" s="363">
        <v>397558094269.87653</v>
      </c>
      <c r="BC233" s="363">
        <v>420333333333.33337</v>
      </c>
      <c r="BD233" s="363">
        <v>407339361695.57697</v>
      </c>
      <c r="BE233" s="363">
        <v>401295970240.33728</v>
      </c>
      <c r="BF233" s="363">
        <v>412352789519.61108</v>
      </c>
      <c r="BG233" s="363">
        <v>455275517239.34741</v>
      </c>
      <c r="BH233" s="363">
        <v>504992757704.99713</v>
      </c>
    </row>
    <row r="234" spans="1:60" x14ac:dyDescent="0.2">
      <c r="A234" s="2" t="s">
        <v>490</v>
      </c>
      <c r="B234" s="363"/>
      <c r="C234" s="363"/>
      <c r="D234" s="363"/>
      <c r="E234" s="363"/>
      <c r="F234" s="363"/>
      <c r="G234" s="363"/>
      <c r="H234" s="363"/>
      <c r="I234" s="363"/>
      <c r="J234" s="363"/>
      <c r="K234" s="363"/>
      <c r="L234" s="363"/>
      <c r="M234" s="363"/>
      <c r="N234" s="363"/>
      <c r="O234" s="363"/>
      <c r="P234" s="363"/>
      <c r="Q234" s="363"/>
      <c r="R234" s="363"/>
      <c r="S234" s="363"/>
      <c r="T234" s="363"/>
      <c r="U234" s="363"/>
      <c r="V234" s="363"/>
      <c r="W234" s="363"/>
      <c r="X234" s="363"/>
      <c r="Y234" s="363"/>
      <c r="Z234" s="363"/>
      <c r="AA234" s="363"/>
      <c r="AB234" s="363"/>
      <c r="AC234" s="363"/>
      <c r="AD234" s="363"/>
      <c r="AE234" s="363"/>
      <c r="AF234" s="363">
        <v>2629395066.2701721</v>
      </c>
      <c r="AG234" s="363">
        <v>2534720480.324399</v>
      </c>
      <c r="AH234" s="363">
        <v>1909246640.8083768</v>
      </c>
      <c r="AI234" s="363">
        <v>1646693642.1108849</v>
      </c>
      <c r="AJ234" s="363">
        <v>1522018435.6953595</v>
      </c>
      <c r="AK234" s="363">
        <v>1231567145.3550835</v>
      </c>
      <c r="AL234" s="363">
        <v>1043654822.3350254</v>
      </c>
      <c r="AM234" s="363">
        <v>921572114.52961051</v>
      </c>
      <c r="AN234" s="363">
        <v>1320242080.8653104</v>
      </c>
      <c r="AO234" s="363">
        <v>1086605267.4099209</v>
      </c>
      <c r="AP234" s="363">
        <v>860521119.29875278</v>
      </c>
      <c r="AQ234" s="363">
        <v>1080768906.5002952</v>
      </c>
      <c r="AR234" s="363">
        <v>1221120798.8133571</v>
      </c>
      <c r="AS234" s="363">
        <v>1555301496.0475597</v>
      </c>
      <c r="AT234" s="363">
        <v>2076182460.8651743</v>
      </c>
      <c r="AU234" s="363">
        <v>2312327536.4178915</v>
      </c>
      <c r="AV234" s="363">
        <v>2830220713.0730052</v>
      </c>
      <c r="AW234" s="363">
        <v>3719506172.8395061</v>
      </c>
      <c r="AX234" s="363">
        <v>5161337336.4036493</v>
      </c>
      <c r="AY234" s="363">
        <v>4979481980.3509798</v>
      </c>
      <c r="AZ234" s="363">
        <v>5642178579.5843801</v>
      </c>
      <c r="BA234" s="363">
        <v>6522732202.5074825</v>
      </c>
      <c r="BB234" s="363">
        <v>7633049792.0932093</v>
      </c>
      <c r="BC234" s="363">
        <v>8448469837.5383053</v>
      </c>
      <c r="BD234" s="363">
        <v>9112544556.0596237</v>
      </c>
      <c r="BE234" s="363">
        <v>7854602391.6535511</v>
      </c>
      <c r="BF234" s="363">
        <v>6952678127.0339594</v>
      </c>
      <c r="BG234" s="363">
        <v>7157865188.2522202</v>
      </c>
      <c r="BH234" s="363">
        <v>7522947810.1232634</v>
      </c>
    </row>
    <row r="235" spans="1:60" x14ac:dyDescent="0.2">
      <c r="A235" s="2" t="s">
        <v>512</v>
      </c>
      <c r="B235" s="363"/>
      <c r="C235" s="363"/>
      <c r="D235" s="363"/>
      <c r="E235" s="363"/>
      <c r="F235" s="363"/>
      <c r="G235" s="363"/>
      <c r="H235" s="363"/>
      <c r="I235" s="363"/>
      <c r="J235" s="363"/>
      <c r="K235" s="363"/>
      <c r="L235" s="363"/>
      <c r="M235" s="363"/>
      <c r="N235" s="363"/>
      <c r="O235" s="363"/>
      <c r="P235" s="363"/>
      <c r="Q235" s="363"/>
      <c r="R235" s="363"/>
      <c r="S235" s="363"/>
      <c r="T235" s="363"/>
      <c r="U235" s="363"/>
      <c r="V235" s="363"/>
      <c r="W235" s="363"/>
      <c r="X235" s="363"/>
      <c r="Y235" s="363"/>
      <c r="Z235" s="363"/>
      <c r="AA235" s="363"/>
      <c r="AB235" s="363"/>
      <c r="AC235" s="363">
        <v>2331358819.7595434</v>
      </c>
      <c r="AD235" s="363">
        <v>3010982414.2442522</v>
      </c>
      <c r="AE235" s="363">
        <v>3006988216.550447</v>
      </c>
      <c r="AF235" s="363">
        <v>3189539641.3171048</v>
      </c>
      <c r="AG235" s="363">
        <v>3208098919.0145984</v>
      </c>
      <c r="AH235" s="363">
        <v>3200539816.0600963</v>
      </c>
      <c r="AI235" s="363">
        <v>3179225948.5811377</v>
      </c>
      <c r="AJ235" s="363">
        <v>2561118608.3551626</v>
      </c>
      <c r="AK235" s="363">
        <v>2482228439.7140694</v>
      </c>
      <c r="AL235" s="363">
        <v>2378759975.4450583</v>
      </c>
      <c r="AM235" s="363">
        <v>2450349634.4743605</v>
      </c>
      <c r="AN235" s="363">
        <v>2605688065.0833807</v>
      </c>
      <c r="AO235" s="363">
        <v>2450564467.5831518</v>
      </c>
      <c r="AP235" s="363">
        <v>2904662604.820529</v>
      </c>
      <c r="AQ235" s="363">
        <v>3534803921.5686274</v>
      </c>
      <c r="AR235" s="363">
        <v>4461978498.8657656</v>
      </c>
      <c r="AS235" s="363">
        <v>5977560877.4401283</v>
      </c>
      <c r="AT235" s="363">
        <v>6838351088.4668837</v>
      </c>
      <c r="AU235" s="363">
        <v>8103901996.3702354</v>
      </c>
      <c r="AV235" s="363">
        <v>10276674364.896074</v>
      </c>
      <c r="AW235" s="363">
        <v>12664165103.189493</v>
      </c>
      <c r="AX235" s="363">
        <v>19271523178.807945</v>
      </c>
      <c r="AY235" s="363">
        <v>20214385964.912281</v>
      </c>
      <c r="AZ235" s="363">
        <v>22583157894.736843</v>
      </c>
      <c r="BA235" s="363">
        <v>29233333333.333332</v>
      </c>
      <c r="BB235" s="363">
        <v>35164210526.315788</v>
      </c>
      <c r="BC235" s="363">
        <v>39197543859.649124</v>
      </c>
      <c r="BD235" s="363">
        <v>43524210526.315788</v>
      </c>
      <c r="BE235" s="363">
        <v>35799714285.714287</v>
      </c>
      <c r="BF235" s="363">
        <v>36180000000</v>
      </c>
      <c r="BG235" s="363">
        <v>37926285714.285713</v>
      </c>
      <c r="BH235" s="363">
        <v>40761142857.14286</v>
      </c>
    </row>
    <row r="236" spans="1:60" x14ac:dyDescent="0.2">
      <c r="A236" s="2" t="s">
        <v>1173</v>
      </c>
      <c r="B236" s="363">
        <v>76702300593.035339</v>
      </c>
      <c r="C236" s="363">
        <v>81094144300.379959</v>
      </c>
      <c r="D236" s="363">
        <v>92821686022.706604</v>
      </c>
      <c r="E236" s="363">
        <v>93431297904.193405</v>
      </c>
      <c r="F236" s="363">
        <v>104147009141.82227</v>
      </c>
      <c r="G236" s="363">
        <v>110869146516.12617</v>
      </c>
      <c r="H236" s="363">
        <v>121580654082.68541</v>
      </c>
      <c r="I236" s="363">
        <v>124463782398.91876</v>
      </c>
      <c r="J236" s="363">
        <v>133892690241.57535</v>
      </c>
      <c r="K236" s="363">
        <v>149863741595.82794</v>
      </c>
      <c r="L236" s="363">
        <v>163011231364.13324</v>
      </c>
      <c r="M236" s="363">
        <v>181593100078.83337</v>
      </c>
      <c r="N236" s="363">
        <v>203688429810.24045</v>
      </c>
      <c r="O236" s="363">
        <v>268836681559.035</v>
      </c>
      <c r="P236" s="363">
        <v>352617746192.24097</v>
      </c>
      <c r="Q236" s="363">
        <v>368000464919.34998</v>
      </c>
      <c r="R236" s="363">
        <v>409681860172.45636</v>
      </c>
      <c r="S236" s="363">
        <v>451146931972.80511</v>
      </c>
      <c r="T236" s="363">
        <v>510551503261.59216</v>
      </c>
      <c r="U236" s="363">
        <v>610771982997.13538</v>
      </c>
      <c r="V236" s="363">
        <v>740165713667.53796</v>
      </c>
      <c r="W236" s="363">
        <v>857184992628.66003</v>
      </c>
      <c r="X236" s="363">
        <v>795289945612.64294</v>
      </c>
      <c r="Y236" s="363">
        <v>694249976613.30371</v>
      </c>
      <c r="Z236" s="363">
        <v>697277028696.28552</v>
      </c>
      <c r="AA236" s="363">
        <v>719284878413.56775</v>
      </c>
      <c r="AB236" s="363">
        <v>721577105192.21484</v>
      </c>
      <c r="AC236" s="363">
        <v>761081378671.93225</v>
      </c>
      <c r="AD236" s="363">
        <v>860107764851.6416</v>
      </c>
      <c r="AE236" s="363">
        <v>942462305973.927</v>
      </c>
      <c r="AF236" s="363">
        <v>1109230328593.3354</v>
      </c>
      <c r="AG236" s="363">
        <v>1381968043645.0139</v>
      </c>
      <c r="AH236" s="363">
        <v>1302679058770.375</v>
      </c>
      <c r="AI236" s="363">
        <v>1504656051861.0923</v>
      </c>
      <c r="AJ236" s="363">
        <v>1719706760223.5962</v>
      </c>
      <c r="AK236" s="363">
        <v>1833465602439.5808</v>
      </c>
      <c r="AL236" s="363">
        <v>1992896686727.124</v>
      </c>
      <c r="AM236" s="363">
        <v>2186084791601.5088</v>
      </c>
      <c r="AN236" s="363">
        <v>2199438672257.3267</v>
      </c>
      <c r="AO236" s="363">
        <v>1968086400056.6057</v>
      </c>
      <c r="AP236" s="363">
        <v>2174345829486.3896</v>
      </c>
      <c r="AQ236" s="363">
        <v>2116177463522.4399</v>
      </c>
      <c r="AR236" s="363">
        <v>1882102202126.9038</v>
      </c>
      <c r="AS236" s="363">
        <v>1919603134568.2766</v>
      </c>
      <c r="AT236" s="363">
        <v>2223087947943.7388</v>
      </c>
      <c r="AU236" s="363">
        <v>2706516592412.7471</v>
      </c>
      <c r="AV236" s="363">
        <v>3182621789333.417</v>
      </c>
      <c r="AW236" s="363">
        <v>3768884274755.5742</v>
      </c>
      <c r="AX236" s="363">
        <v>4402255123320.293</v>
      </c>
      <c r="AY236" s="363">
        <v>4123861323736.3574</v>
      </c>
      <c r="AZ236" s="363">
        <v>5152595384307.3887</v>
      </c>
      <c r="BA236" s="363">
        <v>5878332685326.4453</v>
      </c>
      <c r="BB236" s="363">
        <v>5935113719876.0254</v>
      </c>
      <c r="BC236" s="363">
        <v>6082260242719.6016</v>
      </c>
      <c r="BD236" s="363">
        <v>6200701563229.5928</v>
      </c>
      <c r="BE236" s="363">
        <v>5293088818763.4473</v>
      </c>
      <c r="BF236" s="363">
        <v>5158626846011.501</v>
      </c>
      <c r="BG236" s="363">
        <v>5736979458482.1289</v>
      </c>
      <c r="BH236" s="363">
        <v>5559757932431.5996</v>
      </c>
    </row>
    <row r="237" spans="1:60" x14ac:dyDescent="0.2">
      <c r="A237" s="2" t="s">
        <v>553</v>
      </c>
      <c r="B237" s="363"/>
      <c r="C237" s="363"/>
      <c r="D237" s="363"/>
      <c r="E237" s="363"/>
      <c r="F237" s="363"/>
      <c r="G237" s="363"/>
      <c r="H237" s="363"/>
      <c r="I237" s="363"/>
      <c r="J237" s="363"/>
      <c r="K237" s="363"/>
      <c r="L237" s="363"/>
      <c r="M237" s="363"/>
      <c r="N237" s="363"/>
      <c r="O237" s="363"/>
      <c r="P237" s="363"/>
      <c r="Q237" s="363"/>
      <c r="R237" s="363"/>
      <c r="S237" s="363"/>
      <c r="T237" s="363"/>
      <c r="U237" s="363"/>
      <c r="V237" s="363"/>
      <c r="W237" s="363"/>
      <c r="X237" s="363"/>
      <c r="Y237" s="363"/>
      <c r="Z237" s="363"/>
      <c r="AA237" s="363"/>
      <c r="AB237" s="363"/>
      <c r="AC237" s="363"/>
      <c r="AD237" s="363"/>
      <c r="AE237" s="363"/>
      <c r="AF237" s="363"/>
      <c r="AG237" s="363"/>
      <c r="AH237" s="363"/>
      <c r="AI237" s="363"/>
      <c r="AJ237" s="363"/>
      <c r="AK237" s="363"/>
      <c r="AL237" s="363"/>
      <c r="AM237" s="363"/>
      <c r="AN237" s="363"/>
      <c r="AO237" s="363"/>
      <c r="AP237" s="363">
        <v>439646100</v>
      </c>
      <c r="AQ237" s="363">
        <v>517708500</v>
      </c>
      <c r="AR237" s="363">
        <v>510677000</v>
      </c>
      <c r="AS237" s="363">
        <v>543315600</v>
      </c>
      <c r="AT237" s="363">
        <v>1078373700</v>
      </c>
      <c r="AU237" s="363">
        <v>1813708100.0000002</v>
      </c>
      <c r="AV237" s="363">
        <v>2657842700</v>
      </c>
      <c r="AW237" s="363">
        <v>2881040200</v>
      </c>
      <c r="AX237" s="363">
        <v>4391368099.999999</v>
      </c>
      <c r="AY237" s="363">
        <v>3199666700</v>
      </c>
      <c r="AZ237" s="363">
        <v>3998961300</v>
      </c>
      <c r="BA237" s="363">
        <v>5672048700.000001</v>
      </c>
      <c r="BB237" s="363">
        <v>6661664600</v>
      </c>
      <c r="BC237" s="363">
        <v>5637671700</v>
      </c>
      <c r="BD237" s="363">
        <v>4041637000</v>
      </c>
      <c r="BE237" s="363">
        <v>3092624800</v>
      </c>
      <c r="BF237" s="363">
        <v>2503532099.9999995</v>
      </c>
      <c r="BG237" s="363">
        <v>2487269400</v>
      </c>
      <c r="BH237" s="363">
        <v>2581000000.0000005</v>
      </c>
    </row>
    <row r="238" spans="1:60" x14ac:dyDescent="0.2">
      <c r="A238" s="2" t="s">
        <v>1174</v>
      </c>
      <c r="B238" s="363"/>
      <c r="C238" s="363"/>
      <c r="D238" s="363"/>
      <c r="E238" s="363"/>
      <c r="F238" s="363"/>
      <c r="G238" s="363"/>
      <c r="H238" s="363"/>
      <c r="I238" s="363"/>
      <c r="J238" s="363"/>
      <c r="K238" s="363"/>
      <c r="L238" s="363"/>
      <c r="M238" s="363"/>
      <c r="N238" s="363"/>
      <c r="O238" s="363"/>
      <c r="P238" s="363"/>
      <c r="Q238" s="363"/>
      <c r="R238" s="363"/>
      <c r="S238" s="363"/>
      <c r="T238" s="363"/>
      <c r="U238" s="363"/>
      <c r="V238" s="363"/>
      <c r="W238" s="363"/>
      <c r="X238" s="363"/>
      <c r="Y238" s="363"/>
      <c r="Z238" s="363"/>
      <c r="AA238" s="363"/>
      <c r="AB238" s="363"/>
      <c r="AC238" s="363"/>
      <c r="AD238" s="363"/>
      <c r="AE238" s="363"/>
      <c r="AF238" s="363"/>
      <c r="AG238" s="363"/>
      <c r="AH238" s="363"/>
      <c r="AI238" s="363">
        <v>289010928395.57031</v>
      </c>
      <c r="AJ238" s="363">
        <v>295928315260.3952</v>
      </c>
      <c r="AK238" s="363">
        <v>337481244793.65106</v>
      </c>
      <c r="AL238" s="363">
        <v>391832763469.9292</v>
      </c>
      <c r="AM238" s="363">
        <v>402189741286.84949</v>
      </c>
      <c r="AN238" s="363">
        <v>407950744428.34595</v>
      </c>
      <c r="AO238" s="363">
        <v>431479326903.39539</v>
      </c>
      <c r="AP238" s="363">
        <v>447236568459.82574</v>
      </c>
      <c r="AQ238" s="363">
        <v>463264848296.06915</v>
      </c>
      <c r="AR238" s="363">
        <v>450029175167.67444</v>
      </c>
      <c r="AS238" s="363">
        <v>507752995015.37335</v>
      </c>
      <c r="AT238" s="363">
        <v>588792411172.11548</v>
      </c>
      <c r="AU238" s="363">
        <v>693862964765.73999</v>
      </c>
      <c r="AV238" s="363">
        <v>806857662788.0459</v>
      </c>
      <c r="AW238" s="363">
        <v>997895422893.16138</v>
      </c>
      <c r="AX238" s="363">
        <v>1229079478035.8911</v>
      </c>
      <c r="AY238" s="363">
        <v>1188930482272.6914</v>
      </c>
      <c r="AZ238" s="363">
        <v>1374988166298.7805</v>
      </c>
      <c r="BA238" s="363">
        <v>1558500255210.2458</v>
      </c>
      <c r="BB238" s="363">
        <v>1717870125195.1694</v>
      </c>
      <c r="BC238" s="363">
        <v>1612004899823.3147</v>
      </c>
      <c r="BD238" s="363">
        <v>1585902512004.3992</v>
      </c>
      <c r="BE238" s="363">
        <v>1429075415534.6582</v>
      </c>
      <c r="BF238" s="363">
        <v>1444558654200.2761</v>
      </c>
      <c r="BG238" s="363">
        <v>1424901648660.5627</v>
      </c>
      <c r="BH238" s="363"/>
    </row>
    <row r="239" spans="1:60" x14ac:dyDescent="0.2">
      <c r="A239" s="2" t="s">
        <v>591</v>
      </c>
      <c r="B239" s="363"/>
      <c r="C239" s="363"/>
      <c r="D239" s="363"/>
      <c r="E239" s="363"/>
      <c r="F239" s="363"/>
      <c r="G239" s="363"/>
      <c r="H239" s="363"/>
      <c r="I239" s="363"/>
      <c r="J239" s="363"/>
      <c r="K239" s="363"/>
      <c r="L239" s="363"/>
      <c r="M239" s="363"/>
      <c r="N239" s="363"/>
      <c r="O239" s="363"/>
      <c r="P239" s="363"/>
      <c r="Q239" s="363">
        <v>32506741.720120434</v>
      </c>
      <c r="R239" s="363">
        <v>30036416.961994376</v>
      </c>
      <c r="S239" s="363">
        <v>34139387.890884899</v>
      </c>
      <c r="T239" s="363">
        <v>41567471.67219869</v>
      </c>
      <c r="U239" s="363">
        <v>44667002.012072437</v>
      </c>
      <c r="V239" s="363">
        <v>53260077.431109086</v>
      </c>
      <c r="W239" s="363">
        <v>62242013.330268905</v>
      </c>
      <c r="X239" s="363">
        <v>62068161.071102545</v>
      </c>
      <c r="Y239" s="363">
        <v>60863963.963963956</v>
      </c>
      <c r="Z239" s="363">
        <v>64248354.541465558</v>
      </c>
      <c r="AA239" s="363">
        <v>60058663.314477272</v>
      </c>
      <c r="AB239" s="363">
        <v>68195855.614973262</v>
      </c>
      <c r="AC239" s="363">
        <v>81667133.45469822</v>
      </c>
      <c r="AD239" s="363">
        <v>106657267.36734171</v>
      </c>
      <c r="AE239" s="363">
        <v>106344854.98609456</v>
      </c>
      <c r="AF239" s="363">
        <v>113563821.57740392</v>
      </c>
      <c r="AG239" s="363">
        <v>132201141.44686103</v>
      </c>
      <c r="AH239" s="363">
        <v>137066290.55007052</v>
      </c>
      <c r="AI239" s="363">
        <v>138489884.3930636</v>
      </c>
      <c r="AJ239" s="363">
        <v>193775943.03893349</v>
      </c>
      <c r="AK239" s="363">
        <v>202547013.92713827</v>
      </c>
      <c r="AL239" s="363">
        <v>219583570.09497523</v>
      </c>
      <c r="AM239" s="363">
        <v>212155124.6537396</v>
      </c>
      <c r="AN239" s="363">
        <v>188686997.31903484</v>
      </c>
      <c r="AO239" s="363">
        <v>196686674.66986796</v>
      </c>
      <c r="AP239" s="363">
        <v>202363492.16033188</v>
      </c>
      <c r="AQ239" s="363">
        <v>181244788.47332925</v>
      </c>
      <c r="AR239" s="363">
        <v>182737040.09542158</v>
      </c>
      <c r="AS239" s="363">
        <v>202543202.00409928</v>
      </c>
      <c r="AT239" s="363">
        <v>229358214.79200274</v>
      </c>
      <c r="AU239" s="363">
        <v>262176133.72542951</v>
      </c>
      <c r="AV239" s="363">
        <v>294137737.07003832</v>
      </c>
      <c r="AW239" s="363">
        <v>300143056.87322116</v>
      </c>
      <c r="AX239" s="363">
        <v>349484427.60942763</v>
      </c>
      <c r="AY239" s="363">
        <v>318166562.78467661</v>
      </c>
      <c r="AZ239" s="363">
        <v>369485198.81797916</v>
      </c>
      <c r="BA239" s="363">
        <v>423011844.33164126</v>
      </c>
      <c r="BB239" s="363">
        <v>472358251.22426099</v>
      </c>
      <c r="BC239" s="363">
        <v>450686353.67401081</v>
      </c>
      <c r="BD239" s="363">
        <v>443911052.25404179</v>
      </c>
      <c r="BE239" s="363">
        <v>435438217.2816633</v>
      </c>
      <c r="BF239" s="363">
        <v>401109307.35930735</v>
      </c>
      <c r="BG239" s="363">
        <v>430174168.74010402</v>
      </c>
      <c r="BH239" s="363">
        <v>450353313.88458377</v>
      </c>
    </row>
    <row r="240" spans="1:60" x14ac:dyDescent="0.2">
      <c r="A240" s="2" t="s">
        <v>1175</v>
      </c>
      <c r="B240" s="363">
        <v>47133390423.882629</v>
      </c>
      <c r="C240" s="363">
        <v>50273084565.042015</v>
      </c>
      <c r="D240" s="363">
        <v>53650235992.565804</v>
      </c>
      <c r="E240" s="363">
        <v>60342489228.70488</v>
      </c>
      <c r="F240" s="363">
        <v>69112221350.719864</v>
      </c>
      <c r="G240" s="363">
        <v>74259556307.996902</v>
      </c>
      <c r="H240" s="363">
        <v>62387380545.29937</v>
      </c>
      <c r="I240" s="363">
        <v>68679802490.212334</v>
      </c>
      <c r="J240" s="363">
        <v>72094597689.906952</v>
      </c>
      <c r="K240" s="363">
        <v>79153381948.502975</v>
      </c>
      <c r="L240" s="363">
        <v>85745230981.415787</v>
      </c>
      <c r="M240" s="363">
        <v>91141389063.015381</v>
      </c>
      <c r="N240" s="363">
        <v>91584314335.187637</v>
      </c>
      <c r="O240" s="363">
        <v>104764594547.29527</v>
      </c>
      <c r="P240" s="363">
        <v>126859369799.29326</v>
      </c>
      <c r="Q240" s="363">
        <v>136029715902.54578</v>
      </c>
      <c r="R240" s="363">
        <v>132829951856.42714</v>
      </c>
      <c r="S240" s="363">
        <v>153614818505.40729</v>
      </c>
      <c r="T240" s="363">
        <v>174799242031.02109</v>
      </c>
      <c r="U240" s="363">
        <v>195789712340.2095</v>
      </c>
      <c r="V240" s="363">
        <v>236090202431.9791</v>
      </c>
      <c r="W240" s="363">
        <v>250237973279.98456</v>
      </c>
      <c r="X240" s="363">
        <v>258894435259.11917</v>
      </c>
      <c r="Y240" s="363">
        <v>274060354897.24878</v>
      </c>
      <c r="Z240" s="363">
        <v>272785271065.45514</v>
      </c>
      <c r="AA240" s="363">
        <v>296628189837.87195</v>
      </c>
      <c r="AB240" s="363">
        <v>314159694622.52789</v>
      </c>
      <c r="AC240" s="363">
        <v>348828158401.0285</v>
      </c>
      <c r="AD240" s="363">
        <v>374827077797.57037</v>
      </c>
      <c r="AE240" s="363">
        <v>378262348939.96869</v>
      </c>
      <c r="AF240" s="363">
        <v>407227359762.8963</v>
      </c>
      <c r="AG240" s="363">
        <v>362122739385.00317</v>
      </c>
      <c r="AH240" s="363">
        <v>384519500040.8468</v>
      </c>
      <c r="AI240" s="363">
        <v>380801782085.2934</v>
      </c>
      <c r="AJ240" s="363">
        <v>431964379406.82739</v>
      </c>
      <c r="AK240" s="363">
        <v>479894936466.3631</v>
      </c>
      <c r="AL240" s="363">
        <v>525019247840.46301</v>
      </c>
      <c r="AM240" s="363">
        <v>550763428009.50684</v>
      </c>
      <c r="AN240" s="363">
        <v>558476221471.47083</v>
      </c>
      <c r="AO240" s="363">
        <v>598384567019.43738</v>
      </c>
      <c r="AP240" s="363">
        <v>622372315642.93665</v>
      </c>
      <c r="AQ240" s="363">
        <v>638710929703.37537</v>
      </c>
      <c r="AR240" s="363">
        <v>670045520527.65686</v>
      </c>
      <c r="AS240" s="363">
        <v>782504964824.87756</v>
      </c>
      <c r="AT240" s="363">
        <v>907327576253.17114</v>
      </c>
      <c r="AU240" s="363">
        <v>1040054061826.0889</v>
      </c>
      <c r="AV240" s="363">
        <v>1196110782509.6804</v>
      </c>
      <c r="AW240" s="363">
        <v>1504221273848.6199</v>
      </c>
      <c r="AX240" s="363">
        <v>1527503121990.8452</v>
      </c>
      <c r="AY240" s="363">
        <v>1683487513039.4514</v>
      </c>
      <c r="AZ240" s="363">
        <v>2060818677119.4685</v>
      </c>
      <c r="BA240" s="363">
        <v>2271880924545.9697</v>
      </c>
      <c r="BB240" s="363">
        <v>2297374631123.9063</v>
      </c>
      <c r="BC240" s="363">
        <v>2357174513350.6416</v>
      </c>
      <c r="BD240" s="363">
        <v>2581892372016.1104</v>
      </c>
      <c r="BE240" s="363">
        <v>2697313891946.8589</v>
      </c>
      <c r="BF240" s="363">
        <v>2920050316488.4155</v>
      </c>
      <c r="BG240" s="363">
        <v>3347190027027.6978</v>
      </c>
      <c r="BH240" s="363">
        <v>3452511962459.3789</v>
      </c>
    </row>
    <row r="241" spans="1:60" x14ac:dyDescent="0.2">
      <c r="A241" s="2" t="s">
        <v>1176</v>
      </c>
      <c r="B241" s="363">
        <v>29878659986.238644</v>
      </c>
      <c r="C241" s="363">
        <v>31058630403.819824</v>
      </c>
      <c r="D241" s="363">
        <v>33653229476.992241</v>
      </c>
      <c r="E241" s="363">
        <v>38562409578.842171</v>
      </c>
      <c r="F241" s="363">
        <v>37640644723.112465</v>
      </c>
      <c r="G241" s="363">
        <v>41914378566.266945</v>
      </c>
      <c r="H241" s="363">
        <v>45230543057.59053</v>
      </c>
      <c r="I241" s="363">
        <v>44703182494.621796</v>
      </c>
      <c r="J241" s="363">
        <v>47806288602.568489</v>
      </c>
      <c r="K241" s="363">
        <v>54736814505.885735</v>
      </c>
      <c r="L241" s="363">
        <v>64364346843.35627</v>
      </c>
      <c r="M241" s="363">
        <v>65480920943.129059</v>
      </c>
      <c r="N241" s="363">
        <v>73866060284.180618</v>
      </c>
      <c r="O241" s="363">
        <v>94435041520.188431</v>
      </c>
      <c r="P241" s="363">
        <v>123485372106.44615</v>
      </c>
      <c r="Q241" s="363">
        <v>136096486334.96283</v>
      </c>
      <c r="R241" s="363">
        <v>147807838048.89703</v>
      </c>
      <c r="S241" s="363">
        <v>162425944675.72562</v>
      </c>
      <c r="T241" s="363">
        <v>179549090872.27591</v>
      </c>
      <c r="U241" s="363">
        <v>216113118436.80716</v>
      </c>
      <c r="V241" s="363">
        <v>271253474294.96881</v>
      </c>
      <c r="W241" s="363">
        <v>379706447859.15045</v>
      </c>
      <c r="X241" s="363">
        <v>348988399101.60779</v>
      </c>
      <c r="Y241" s="363">
        <v>303763504190.55927</v>
      </c>
      <c r="Z241" s="363">
        <v>265486798856.87219</v>
      </c>
      <c r="AA241" s="363">
        <v>250967537335.7598</v>
      </c>
      <c r="AB241" s="363">
        <v>257561205968.58347</v>
      </c>
      <c r="AC241" s="363">
        <v>294637482781.78619</v>
      </c>
      <c r="AD241" s="363">
        <v>303520743297.58246</v>
      </c>
      <c r="AE241" s="363">
        <v>301768921766.28296</v>
      </c>
      <c r="AF241" s="363">
        <v>337823354390.89575</v>
      </c>
      <c r="AG241" s="363">
        <v>342830802454.90228</v>
      </c>
      <c r="AH241" s="363">
        <v>338103753480.88068</v>
      </c>
      <c r="AI241" s="363">
        <v>315395603228.65314</v>
      </c>
      <c r="AJ241" s="363">
        <v>310731802445.19287</v>
      </c>
      <c r="AK241" s="363">
        <v>356311772581.06744</v>
      </c>
      <c r="AL241" s="363">
        <v>368119579002.42084</v>
      </c>
      <c r="AM241" s="363">
        <v>382774358817.62219</v>
      </c>
      <c r="AN241" s="363">
        <v>369368201561.32227</v>
      </c>
      <c r="AO241" s="363">
        <v>372511676716.0658</v>
      </c>
      <c r="AP241" s="363">
        <v>396946333435.12775</v>
      </c>
      <c r="AQ241" s="363">
        <v>378521845469.98401</v>
      </c>
      <c r="AR241" s="363">
        <v>412651656097.22229</v>
      </c>
      <c r="AS241" s="363">
        <v>517373034138.02606</v>
      </c>
      <c r="AT241" s="363">
        <v>644839116531.21765</v>
      </c>
      <c r="AU241" s="363">
        <v>765183289238.81653</v>
      </c>
      <c r="AV241" s="363">
        <v>909662883642.70801</v>
      </c>
      <c r="AW241" s="363">
        <v>1057198426270.213</v>
      </c>
      <c r="AX241" s="363">
        <v>1211848819942.4417</v>
      </c>
      <c r="AY241" s="363">
        <v>1150760917869.9343</v>
      </c>
      <c r="AZ241" s="363">
        <v>1371497000323.4768</v>
      </c>
      <c r="BA241" s="363">
        <v>1553140160255.4429</v>
      </c>
      <c r="BB241" s="363">
        <v>1640738695490.73</v>
      </c>
      <c r="BC241" s="363">
        <v>1747711134810.3567</v>
      </c>
      <c r="BD241" s="363">
        <v>1830703199518.0544</v>
      </c>
      <c r="BE241" s="363">
        <v>1663809538504.0081</v>
      </c>
      <c r="BF241" s="363">
        <v>1556636332371.2893</v>
      </c>
      <c r="BG241" s="363">
        <v>1691260079879.9053</v>
      </c>
      <c r="BH241" s="363">
        <v>1709948446225.3167</v>
      </c>
    </row>
    <row r="242" spans="1:60" x14ac:dyDescent="0.2">
      <c r="A242" s="2" t="s">
        <v>549</v>
      </c>
      <c r="B242" s="363">
        <v>535670127.74893546</v>
      </c>
      <c r="C242" s="363">
        <v>584961208.65659451</v>
      </c>
      <c r="D242" s="363">
        <v>619319197.34002221</v>
      </c>
      <c r="E242" s="363">
        <v>678235373.03855801</v>
      </c>
      <c r="F242" s="363">
        <v>711893367.55527031</v>
      </c>
      <c r="G242" s="363">
        <v>736568861.92615068</v>
      </c>
      <c r="H242" s="363">
        <v>723735635.53637052</v>
      </c>
      <c r="I242" s="363">
        <v>761981474.02335882</v>
      </c>
      <c r="J242" s="363">
        <v>758899950</v>
      </c>
      <c r="K242" s="363">
        <v>779200000.00000012</v>
      </c>
      <c r="L242" s="363">
        <v>821850000</v>
      </c>
      <c r="M242" s="363">
        <v>896754316.67426193</v>
      </c>
      <c r="N242" s="363">
        <v>1083381044.0847342</v>
      </c>
      <c r="O242" s="363">
        <v>1308799458.962842</v>
      </c>
      <c r="P242" s="363">
        <v>2042031901.4221702</v>
      </c>
      <c r="Q242" s="363">
        <v>2442667573.0482073</v>
      </c>
      <c r="R242" s="363">
        <v>2500410583.7917728</v>
      </c>
      <c r="S242" s="363">
        <v>3138666666.666667</v>
      </c>
      <c r="T242" s="363">
        <v>3562333458.3333335</v>
      </c>
      <c r="U242" s="363">
        <v>4602416625</v>
      </c>
      <c r="V242" s="363">
        <v>6235833333.333334</v>
      </c>
      <c r="W242" s="363">
        <v>6992083333.333334</v>
      </c>
      <c r="X242" s="363">
        <v>8140416666.666667</v>
      </c>
      <c r="Y242" s="363">
        <v>7763750000</v>
      </c>
      <c r="Z242" s="363">
        <v>7757083333.333334</v>
      </c>
      <c r="AA242" s="363">
        <v>7375918367.3469381</v>
      </c>
      <c r="AB242" s="363">
        <v>4794444444.4444447</v>
      </c>
      <c r="AC242" s="363">
        <v>4797777777.7777777</v>
      </c>
      <c r="AD242" s="363">
        <v>4496852073.4689627</v>
      </c>
      <c r="AE242" s="363">
        <v>4323058823.5294113</v>
      </c>
      <c r="AF242" s="363">
        <v>5068000000</v>
      </c>
      <c r="AG242" s="363">
        <v>5307905882.3529415</v>
      </c>
      <c r="AH242" s="363">
        <v>5439552941.1764708</v>
      </c>
      <c r="AI242" s="363">
        <v>4669488516.3798103</v>
      </c>
      <c r="AJ242" s="363">
        <v>4947205860.0145149</v>
      </c>
      <c r="AK242" s="363">
        <v>5329214163.2200146</v>
      </c>
      <c r="AL242" s="363">
        <v>5759537726.2660074</v>
      </c>
      <c r="AM242" s="363">
        <v>5737751331.6377945</v>
      </c>
      <c r="AN242" s="363">
        <v>6043694330.2160902</v>
      </c>
      <c r="AO242" s="363">
        <v>6808982520.7575932</v>
      </c>
      <c r="AP242" s="363">
        <v>8154338232.959775</v>
      </c>
      <c r="AQ242" s="363">
        <v>8824873259.3210545</v>
      </c>
      <c r="AR242" s="363">
        <v>9008273720.9339542</v>
      </c>
      <c r="AS242" s="363">
        <v>11305459802.068275</v>
      </c>
      <c r="AT242" s="363">
        <v>13280275123.035402</v>
      </c>
      <c r="AU242" s="363">
        <v>15982282462.378565</v>
      </c>
      <c r="AV242" s="363">
        <v>18369361094.388645</v>
      </c>
      <c r="AW242" s="363">
        <v>21641620049.935211</v>
      </c>
      <c r="AX242" s="363">
        <v>27871587349.541271</v>
      </c>
      <c r="AY242" s="363">
        <v>19172165225.501511</v>
      </c>
      <c r="AZ242" s="363">
        <v>22157948396.20422</v>
      </c>
      <c r="BA242" s="363">
        <v>25433011405.30167</v>
      </c>
      <c r="BB242" s="363">
        <v>25763220107.005104</v>
      </c>
      <c r="BC242" s="363">
        <v>27268478564.554684</v>
      </c>
      <c r="BD242" s="363">
        <v>27615843098.094902</v>
      </c>
      <c r="BE242" s="363">
        <v>25062893969.329193</v>
      </c>
      <c r="BF242" s="363">
        <v>22284780326.88559</v>
      </c>
      <c r="BG242" s="363">
        <v>22474828527.177521</v>
      </c>
      <c r="BH242" s="363">
        <v>23808146747.799374</v>
      </c>
    </row>
    <row r="243" spans="1:60" x14ac:dyDescent="0.2">
      <c r="A243" s="2" t="s">
        <v>476</v>
      </c>
      <c r="B243" s="363"/>
      <c r="C243" s="363"/>
      <c r="D243" s="363"/>
      <c r="E243" s="363"/>
      <c r="F243" s="363"/>
      <c r="G243" s="363">
        <v>991047619.04761887</v>
      </c>
      <c r="H243" s="363">
        <v>1040952380.9523809</v>
      </c>
      <c r="I243" s="363">
        <v>1085714285.7142856</v>
      </c>
      <c r="J243" s="363">
        <v>1214666666.6666665</v>
      </c>
      <c r="K243" s="363">
        <v>1289904761.9047618</v>
      </c>
      <c r="L243" s="363">
        <v>1439238095.2380953</v>
      </c>
      <c r="M243" s="363">
        <v>1685217058.7110345</v>
      </c>
      <c r="N243" s="363">
        <v>2237476420.0377278</v>
      </c>
      <c r="O243" s="363">
        <v>2730787476.2808352</v>
      </c>
      <c r="P243" s="363">
        <v>3545933562.4284077</v>
      </c>
      <c r="Q243" s="363">
        <v>4328610489.6843157</v>
      </c>
      <c r="R243" s="363">
        <v>4507929104.4776115</v>
      </c>
      <c r="S243" s="363">
        <v>5109324009.3240089</v>
      </c>
      <c r="T243" s="363">
        <v>5968044209.5146561</v>
      </c>
      <c r="U243" s="363">
        <v>7188191881.9188194</v>
      </c>
      <c r="V243" s="363">
        <v>8744134354.1615219</v>
      </c>
      <c r="W243" s="363">
        <v>8428513568.246253</v>
      </c>
      <c r="X243" s="363">
        <v>8133401049.6021671</v>
      </c>
      <c r="Y243" s="363">
        <v>8350176782.557456</v>
      </c>
      <c r="Z243" s="363">
        <v>8254891864.0576715</v>
      </c>
      <c r="AA243" s="363">
        <v>8410185739.9640503</v>
      </c>
      <c r="AB243" s="363">
        <v>9018136020.1511326</v>
      </c>
      <c r="AC243" s="363">
        <v>9696271268.2514782</v>
      </c>
      <c r="AD243" s="363">
        <v>10096292842.154348</v>
      </c>
      <c r="AE243" s="363">
        <v>10102075213.315073</v>
      </c>
      <c r="AF243" s="363">
        <v>12290568181.818182</v>
      </c>
      <c r="AG243" s="363">
        <v>13074782608.69565</v>
      </c>
      <c r="AH243" s="363">
        <v>15497286295.793756</v>
      </c>
      <c r="AI243" s="363">
        <v>14608946896.483013</v>
      </c>
      <c r="AJ243" s="363">
        <v>15632463424.27837</v>
      </c>
      <c r="AK243" s="363">
        <v>18030876599.344398</v>
      </c>
      <c r="AL243" s="363">
        <v>19587322786.110538</v>
      </c>
      <c r="AM243" s="363">
        <v>20746360430.418667</v>
      </c>
      <c r="AN243" s="363">
        <v>21803372266.619827</v>
      </c>
      <c r="AO243" s="363">
        <v>22943685719.10302</v>
      </c>
      <c r="AP243" s="363">
        <v>21473188881.593346</v>
      </c>
      <c r="AQ243" s="363">
        <v>22066101341.488842</v>
      </c>
      <c r="AR243" s="363">
        <v>23142294436.238308</v>
      </c>
      <c r="AS243" s="363">
        <v>27453084982.537834</v>
      </c>
      <c r="AT243" s="363">
        <v>31183139301.485348</v>
      </c>
      <c r="AU243" s="363">
        <v>32273007553.568672</v>
      </c>
      <c r="AV243" s="363">
        <v>34378437265.214119</v>
      </c>
      <c r="AW243" s="363">
        <v>38908069299.203995</v>
      </c>
      <c r="AX243" s="363">
        <v>44856586316.045784</v>
      </c>
      <c r="AY243" s="363">
        <v>43454935940.161446</v>
      </c>
      <c r="AZ243" s="363">
        <v>44050929160.26268</v>
      </c>
      <c r="BA243" s="363">
        <v>45810626509.447365</v>
      </c>
      <c r="BB243" s="363">
        <v>45044112939.368713</v>
      </c>
      <c r="BC243" s="363">
        <v>46251061734.474068</v>
      </c>
      <c r="BD243" s="363">
        <v>47632326088.237015</v>
      </c>
      <c r="BE243" s="363">
        <v>43173480831.9739</v>
      </c>
      <c r="BF243" s="363">
        <v>41802653631.28492</v>
      </c>
      <c r="BG243" s="363">
        <v>39813383483.508308</v>
      </c>
      <c r="BH243" s="363">
        <v>39871132267.936073</v>
      </c>
    </row>
    <row r="244" spans="1:60" x14ac:dyDescent="0.2">
      <c r="A244" s="2" t="s">
        <v>414</v>
      </c>
      <c r="B244" s="363">
        <v>13995067817.509249</v>
      </c>
      <c r="C244" s="363">
        <v>7988888888.8888884</v>
      </c>
      <c r="D244" s="363">
        <v>8922222222.2222214</v>
      </c>
      <c r="E244" s="363">
        <v>10355555555.555555</v>
      </c>
      <c r="F244" s="363">
        <v>11177777777.777777</v>
      </c>
      <c r="G244" s="363">
        <v>11966666666.666666</v>
      </c>
      <c r="H244" s="363">
        <v>14100000000</v>
      </c>
      <c r="I244" s="363">
        <v>15644444444.444445</v>
      </c>
      <c r="J244" s="363">
        <v>17500000000</v>
      </c>
      <c r="K244" s="363">
        <v>19466666666.666668</v>
      </c>
      <c r="L244" s="363">
        <v>17086956521.73913</v>
      </c>
      <c r="M244" s="363">
        <v>16256619963.799692</v>
      </c>
      <c r="N244" s="363">
        <v>20431095406.360424</v>
      </c>
      <c r="O244" s="363">
        <v>25724381625.441696</v>
      </c>
      <c r="P244" s="363">
        <v>35599913836.432823</v>
      </c>
      <c r="Q244" s="363">
        <v>44633707242.76416</v>
      </c>
      <c r="R244" s="363">
        <v>51280134554.288918</v>
      </c>
      <c r="S244" s="363">
        <v>58676813687.368065</v>
      </c>
      <c r="T244" s="363">
        <v>65147022485.791946</v>
      </c>
      <c r="U244" s="363">
        <v>89394085658.203796</v>
      </c>
      <c r="V244" s="363">
        <v>68789289565.743439</v>
      </c>
      <c r="W244" s="363">
        <v>71040020140.443634</v>
      </c>
      <c r="X244" s="363">
        <v>64546332580.758278</v>
      </c>
      <c r="Y244" s="363">
        <v>61678280115.498734</v>
      </c>
      <c r="Z244" s="363">
        <v>59989909457.837898</v>
      </c>
      <c r="AA244" s="363">
        <v>67234948264.598663</v>
      </c>
      <c r="AB244" s="363">
        <v>75728009962.787811</v>
      </c>
      <c r="AC244" s="363">
        <v>87172789528.331604</v>
      </c>
      <c r="AD244" s="363">
        <v>90852814004.991745</v>
      </c>
      <c r="AE244" s="363">
        <v>107143348667.09401</v>
      </c>
      <c r="AF244" s="363">
        <v>150676291094.21002</v>
      </c>
      <c r="AG244" s="363">
        <v>150027833333.33334</v>
      </c>
      <c r="AH244" s="363">
        <v>158459130434.78256</v>
      </c>
      <c r="AI244" s="363">
        <v>180169736363.63635</v>
      </c>
      <c r="AJ244" s="363">
        <v>130690172297.29729</v>
      </c>
      <c r="AK244" s="363">
        <v>169485941048.03494</v>
      </c>
      <c r="AL244" s="363">
        <v>181475555282.55527</v>
      </c>
      <c r="AM244" s="363">
        <v>189834649111.25739</v>
      </c>
      <c r="AN244" s="363">
        <v>275768693191.09052</v>
      </c>
      <c r="AO244" s="363">
        <v>255884300638.52911</v>
      </c>
      <c r="AP244" s="363">
        <v>272979390333.73798</v>
      </c>
      <c r="AQ244" s="363">
        <v>200251925227.87451</v>
      </c>
      <c r="AR244" s="363">
        <v>238428125942.3945</v>
      </c>
      <c r="AS244" s="363">
        <v>311823003788.62354</v>
      </c>
      <c r="AT244" s="363">
        <v>404786739602.81232</v>
      </c>
      <c r="AU244" s="363">
        <v>501416301536.12012</v>
      </c>
      <c r="AV244" s="363">
        <v>552486912921.98865</v>
      </c>
      <c r="AW244" s="363">
        <v>675770112179.98853</v>
      </c>
      <c r="AX244" s="363">
        <v>764335657637.62036</v>
      </c>
      <c r="AY244" s="363">
        <v>644639901973.70251</v>
      </c>
      <c r="AZ244" s="363">
        <v>771901768870.08252</v>
      </c>
      <c r="BA244" s="363">
        <v>832523680908.05969</v>
      </c>
      <c r="BB244" s="363">
        <v>873982246611.95435</v>
      </c>
      <c r="BC244" s="363">
        <v>950579413122.56018</v>
      </c>
      <c r="BD244" s="363">
        <v>934185915386.0957</v>
      </c>
      <c r="BE244" s="363">
        <v>859796872677.61389</v>
      </c>
      <c r="BF244" s="363">
        <v>863721648068.80554</v>
      </c>
      <c r="BG244" s="363">
        <v>852676778300.88538</v>
      </c>
      <c r="BH244" s="363">
        <v>771350330455.26672</v>
      </c>
    </row>
    <row r="245" spans="1:60" x14ac:dyDescent="0.2">
      <c r="A245" s="2" t="s">
        <v>1177</v>
      </c>
      <c r="B245" s="363"/>
      <c r="C245" s="363"/>
      <c r="D245" s="363"/>
      <c r="E245" s="363"/>
      <c r="F245" s="363"/>
      <c r="G245" s="363"/>
      <c r="H245" s="363"/>
      <c r="I245" s="363"/>
      <c r="J245" s="363"/>
      <c r="K245" s="363"/>
      <c r="L245" s="363"/>
      <c r="M245" s="363"/>
      <c r="N245" s="363"/>
      <c r="O245" s="363"/>
      <c r="P245" s="363"/>
      <c r="Q245" s="363"/>
      <c r="R245" s="363"/>
      <c r="S245" s="363"/>
      <c r="T245" s="363"/>
      <c r="U245" s="363"/>
      <c r="V245" s="363"/>
      <c r="W245" s="363"/>
      <c r="X245" s="363"/>
      <c r="Y245" s="363"/>
      <c r="Z245" s="363"/>
      <c r="AA245" s="363"/>
      <c r="AB245" s="363"/>
      <c r="AC245" s="363"/>
      <c r="AD245" s="363"/>
      <c r="AE245" s="363"/>
      <c r="AF245" s="363">
        <v>8824447.7402232457</v>
      </c>
      <c r="AG245" s="363">
        <v>9365165.9136937205</v>
      </c>
      <c r="AH245" s="363">
        <v>9742949.4712103419</v>
      </c>
      <c r="AI245" s="363">
        <v>9630762.9538963698</v>
      </c>
      <c r="AJ245" s="363">
        <v>10886825.559292294</v>
      </c>
      <c r="AK245" s="363">
        <v>11025945.144551519</v>
      </c>
      <c r="AL245" s="363">
        <v>12334846.232099539</v>
      </c>
      <c r="AM245" s="363">
        <v>12700905.447528575</v>
      </c>
      <c r="AN245" s="363">
        <v>12757632.868450809</v>
      </c>
      <c r="AO245" s="363">
        <v>13687141.105877798</v>
      </c>
      <c r="AP245" s="363">
        <v>13742057.050092764</v>
      </c>
      <c r="AQ245" s="363">
        <v>13196544.946725976</v>
      </c>
      <c r="AR245" s="363">
        <v>15450994.241008367</v>
      </c>
      <c r="AS245" s="363">
        <v>18231078.539464295</v>
      </c>
      <c r="AT245" s="363">
        <v>21534931.607589353</v>
      </c>
      <c r="AU245" s="363">
        <v>21839098.892707139</v>
      </c>
      <c r="AV245" s="363">
        <v>22902861.445783131</v>
      </c>
      <c r="AW245" s="363">
        <v>27030996.027437665</v>
      </c>
      <c r="AX245" s="363">
        <v>30290770.257533919</v>
      </c>
      <c r="AY245" s="363">
        <v>27101312.791280612</v>
      </c>
      <c r="AZ245" s="363">
        <v>31824701.277946886</v>
      </c>
      <c r="BA245" s="363">
        <v>38713279.618999548</v>
      </c>
      <c r="BB245" s="363">
        <v>37671734.491347335</v>
      </c>
      <c r="BC245" s="363">
        <v>37507514.536976017</v>
      </c>
      <c r="BD245" s="363">
        <v>37291841.426971003</v>
      </c>
      <c r="BE245" s="363">
        <v>35492333.864173241</v>
      </c>
      <c r="BF245" s="363">
        <v>36547419.873074532</v>
      </c>
      <c r="BG245" s="363">
        <v>40620557.133509256</v>
      </c>
      <c r="BH245" s="363">
        <v>42587778.472466215</v>
      </c>
    </row>
    <row r="246" spans="1:60" x14ac:dyDescent="0.2">
      <c r="A246" s="2" t="s">
        <v>420</v>
      </c>
      <c r="B246" s="363"/>
      <c r="C246" s="363"/>
      <c r="D246" s="363"/>
      <c r="E246" s="363"/>
      <c r="F246" s="363"/>
      <c r="G246" s="363"/>
      <c r="H246" s="363"/>
      <c r="I246" s="363"/>
      <c r="J246" s="363"/>
      <c r="K246" s="363"/>
      <c r="L246" s="363"/>
      <c r="M246" s="363"/>
      <c r="N246" s="363"/>
      <c r="O246" s="363"/>
      <c r="P246" s="363"/>
      <c r="Q246" s="363"/>
      <c r="R246" s="363"/>
      <c r="S246" s="363"/>
      <c r="T246" s="363"/>
      <c r="U246" s="363"/>
      <c r="V246" s="363"/>
      <c r="W246" s="363"/>
      <c r="X246" s="363"/>
      <c r="Y246" s="363"/>
      <c r="Z246" s="363"/>
      <c r="AA246" s="363"/>
      <c r="AB246" s="363"/>
      <c r="AC246" s="363"/>
      <c r="AD246" s="363">
        <v>5100405772.4632673</v>
      </c>
      <c r="AE246" s="363">
        <v>4420168102.3930635</v>
      </c>
      <c r="AF246" s="363">
        <v>4258743262.8287582</v>
      </c>
      <c r="AG246" s="363">
        <v>4956588278.5614357</v>
      </c>
      <c r="AH246" s="363">
        <v>4601413263.5289402</v>
      </c>
      <c r="AI246" s="363">
        <v>4257702196.5386381</v>
      </c>
      <c r="AJ246" s="363">
        <v>4510846967.8742008</v>
      </c>
      <c r="AK246" s="363">
        <v>5255221424.8096209</v>
      </c>
      <c r="AL246" s="363">
        <v>6496195450.610343</v>
      </c>
      <c r="AM246" s="363">
        <v>7683852496.8449945</v>
      </c>
      <c r="AN246" s="363">
        <v>12270448700.199436</v>
      </c>
      <c r="AO246" s="363">
        <v>12711213451.034033</v>
      </c>
      <c r="AP246" s="363">
        <v>13375976353.699392</v>
      </c>
      <c r="AQ246" s="363">
        <v>13581644245.735195</v>
      </c>
      <c r="AR246" s="363">
        <v>14142035080.284897</v>
      </c>
      <c r="AS246" s="363">
        <v>15224257698.482018</v>
      </c>
      <c r="AT246" s="363">
        <v>16675948414.757336</v>
      </c>
      <c r="AU246" s="363">
        <v>18399046025.268791</v>
      </c>
      <c r="AV246" s="363">
        <v>18649590248.262638</v>
      </c>
      <c r="AW246" s="363">
        <v>21843529024.915356</v>
      </c>
      <c r="AX246" s="363">
        <v>27941177434.508705</v>
      </c>
      <c r="AY246" s="363">
        <v>29081425282.294891</v>
      </c>
      <c r="AZ246" s="363">
        <v>32014249841.415123</v>
      </c>
      <c r="BA246" s="363">
        <v>34657139495.403137</v>
      </c>
      <c r="BB246" s="363">
        <v>39650530214.328712</v>
      </c>
      <c r="BC246" s="363">
        <v>45680532613.759094</v>
      </c>
      <c r="BD246" s="363">
        <v>49964788814.092651</v>
      </c>
      <c r="BE246" s="363">
        <v>47378599025.30442</v>
      </c>
      <c r="BF246" s="363">
        <v>49774021003.074745</v>
      </c>
      <c r="BG246" s="363">
        <v>53320625958.562805</v>
      </c>
      <c r="BH246" s="363">
        <v>58001200572.396454</v>
      </c>
    </row>
    <row r="247" spans="1:60" x14ac:dyDescent="0.2">
      <c r="A247" s="2" t="s">
        <v>430</v>
      </c>
      <c r="B247" s="363">
        <v>423008385.74423474</v>
      </c>
      <c r="C247" s="363">
        <v>441524109.01467508</v>
      </c>
      <c r="D247" s="363">
        <v>449012578.6163522</v>
      </c>
      <c r="E247" s="363">
        <v>516147798.74213827</v>
      </c>
      <c r="F247" s="363">
        <v>589056603.77358484</v>
      </c>
      <c r="G247" s="363">
        <v>884873949.57983184</v>
      </c>
      <c r="H247" s="363">
        <v>925770308.12324917</v>
      </c>
      <c r="I247" s="363">
        <v>967647058.82352936</v>
      </c>
      <c r="J247" s="363">
        <v>1037815126.05042</v>
      </c>
      <c r="K247" s="363">
        <v>1169047619.0476189</v>
      </c>
      <c r="L247" s="363">
        <v>1260084033.613445</v>
      </c>
      <c r="M247" s="363">
        <v>1417787114.8459382</v>
      </c>
      <c r="N247" s="363">
        <v>1491596638.655462</v>
      </c>
      <c r="O247" s="363">
        <v>1702521008.4033613</v>
      </c>
      <c r="P247" s="363">
        <v>2100142653.3523538</v>
      </c>
      <c r="Q247" s="363">
        <v>2359555555.5555558</v>
      </c>
      <c r="R247" s="363">
        <v>2447300000</v>
      </c>
      <c r="S247" s="363">
        <v>2936470588.2352939</v>
      </c>
      <c r="T247" s="363">
        <v>2420260869.5652175</v>
      </c>
      <c r="U247" s="363">
        <v>2139025000</v>
      </c>
      <c r="V247" s="363">
        <v>1244609999.9999998</v>
      </c>
      <c r="W247" s="363">
        <v>1337300000</v>
      </c>
      <c r="X247" s="363">
        <v>2177500000</v>
      </c>
      <c r="Y247" s="363">
        <v>2240333333.3333335</v>
      </c>
      <c r="Z247" s="363">
        <v>3615647477.054337</v>
      </c>
      <c r="AA247" s="363">
        <v>3519666338.5245414</v>
      </c>
      <c r="AB247" s="363">
        <v>3923232122.1278396</v>
      </c>
      <c r="AC247" s="363">
        <v>6269511614.6623459</v>
      </c>
      <c r="AD247" s="363">
        <v>6508931651.666667</v>
      </c>
      <c r="AE247" s="363">
        <v>5276480985.9993658</v>
      </c>
      <c r="AF247" s="363">
        <v>4304398865.8826799</v>
      </c>
      <c r="AG247" s="363">
        <v>3321729057.1221542</v>
      </c>
      <c r="AH247" s="363">
        <v>2857457860.0508757</v>
      </c>
      <c r="AI247" s="363">
        <v>3220439044.1894865</v>
      </c>
      <c r="AJ247" s="363">
        <v>3990430446.7121596</v>
      </c>
      <c r="AK247" s="363">
        <v>5755818947.4212494</v>
      </c>
      <c r="AL247" s="363">
        <v>6044585326.9380007</v>
      </c>
      <c r="AM247" s="363">
        <v>6269333313.1710835</v>
      </c>
      <c r="AN247" s="363">
        <v>6584815846.5275383</v>
      </c>
      <c r="AO247" s="363">
        <v>5998563257.9465895</v>
      </c>
      <c r="AP247" s="363">
        <v>6193246837.0968733</v>
      </c>
      <c r="AQ247" s="363">
        <v>5840503868.5724535</v>
      </c>
      <c r="AR247" s="363">
        <v>6178563590.8925362</v>
      </c>
      <c r="AS247" s="363">
        <v>6336696288.9821358</v>
      </c>
      <c r="AT247" s="363">
        <v>7940362799.179966</v>
      </c>
      <c r="AU247" s="363">
        <v>9013834373.4124622</v>
      </c>
      <c r="AV247" s="363">
        <v>9942597779.9926548</v>
      </c>
      <c r="AW247" s="363">
        <v>12292813603.232693</v>
      </c>
      <c r="AX247" s="363">
        <v>14239026629.639013</v>
      </c>
      <c r="AY247" s="363">
        <v>18168902153.879761</v>
      </c>
      <c r="AZ247" s="363">
        <v>20186496527.125565</v>
      </c>
      <c r="BA247" s="363">
        <v>20176025256.91531</v>
      </c>
      <c r="BB247" s="363">
        <v>23114293416.390514</v>
      </c>
      <c r="BC247" s="363">
        <v>24599550623.725426</v>
      </c>
      <c r="BD247" s="363">
        <v>27291879819.362194</v>
      </c>
      <c r="BE247" s="363">
        <v>27102650386.60117</v>
      </c>
      <c r="BF247" s="363">
        <v>24133664284.508923</v>
      </c>
      <c r="BG247" s="363">
        <v>25995031850.154465</v>
      </c>
      <c r="BH247" s="363">
        <v>27461440192.354866</v>
      </c>
    </row>
    <row r="248" spans="1:60" x14ac:dyDescent="0.2">
      <c r="A248" s="2" t="s">
        <v>428</v>
      </c>
      <c r="B248" s="363"/>
      <c r="C248" s="363"/>
      <c r="D248" s="363"/>
      <c r="E248" s="363"/>
      <c r="F248" s="363"/>
      <c r="G248" s="363"/>
      <c r="H248" s="363"/>
      <c r="I248" s="363"/>
      <c r="J248" s="363"/>
      <c r="K248" s="363"/>
      <c r="L248" s="363"/>
      <c r="M248" s="363"/>
      <c r="N248" s="363"/>
      <c r="O248" s="363"/>
      <c r="P248" s="363"/>
      <c r="Q248" s="363"/>
      <c r="R248" s="363"/>
      <c r="S248" s="363"/>
      <c r="T248" s="363"/>
      <c r="U248" s="363"/>
      <c r="V248" s="363"/>
      <c r="W248" s="363"/>
      <c r="X248" s="363"/>
      <c r="Y248" s="363"/>
      <c r="Z248" s="363"/>
      <c r="AA248" s="363"/>
      <c r="AB248" s="363"/>
      <c r="AC248" s="363">
        <v>64087694038.233315</v>
      </c>
      <c r="AD248" s="363">
        <v>74703517902.66423</v>
      </c>
      <c r="AE248" s="363">
        <v>82709161099.12439</v>
      </c>
      <c r="AF248" s="363">
        <v>81456918678.500778</v>
      </c>
      <c r="AG248" s="363">
        <v>77464561149.510269</v>
      </c>
      <c r="AH248" s="363">
        <v>73942235330.436951</v>
      </c>
      <c r="AI248" s="363">
        <v>65648559903.057076</v>
      </c>
      <c r="AJ248" s="363">
        <v>52549555149.197769</v>
      </c>
      <c r="AK248" s="363">
        <v>48213868178.087349</v>
      </c>
      <c r="AL248" s="363">
        <v>44558077827.13501</v>
      </c>
      <c r="AM248" s="363">
        <v>50150399791.647049</v>
      </c>
      <c r="AN248" s="363">
        <v>41883241471.736473</v>
      </c>
      <c r="AO248" s="363">
        <v>31580639045.453991</v>
      </c>
      <c r="AP248" s="363">
        <v>31261527363.143967</v>
      </c>
      <c r="AQ248" s="363">
        <v>37972301334.673592</v>
      </c>
      <c r="AR248" s="363">
        <v>42351593887.282692</v>
      </c>
      <c r="AS248" s="363">
        <v>50084197498.452942</v>
      </c>
      <c r="AT248" s="363">
        <v>64819702951.682648</v>
      </c>
      <c r="AU248" s="363">
        <v>86057915585.302551</v>
      </c>
      <c r="AV248" s="363">
        <v>107647920792.07921</v>
      </c>
      <c r="AW248" s="363">
        <v>142579603960.39606</v>
      </c>
      <c r="AX248" s="363">
        <v>179816790704.73874</v>
      </c>
      <c r="AY248" s="363">
        <v>117113410001.02681</v>
      </c>
      <c r="AZ248" s="363">
        <v>136013155905.03554</v>
      </c>
      <c r="BA248" s="363">
        <v>163159671670.26456</v>
      </c>
      <c r="BB248" s="363">
        <v>175781379051.43286</v>
      </c>
      <c r="BC248" s="363">
        <v>183310146378.08081</v>
      </c>
      <c r="BD248" s="363">
        <v>133503411375.73927</v>
      </c>
      <c r="BE248" s="363">
        <v>91030959454.696106</v>
      </c>
      <c r="BF248" s="363">
        <v>93355993628.504227</v>
      </c>
      <c r="BG248" s="363">
        <v>112190355158.17812</v>
      </c>
      <c r="BH248" s="363">
        <v>130832374404.88225</v>
      </c>
    </row>
    <row r="249" spans="1:60" x14ac:dyDescent="0.2">
      <c r="A249" s="2" t="s">
        <v>1178</v>
      </c>
      <c r="B249" s="363">
        <v>229239622759.82199</v>
      </c>
      <c r="C249" s="363">
        <v>209108752829.25601</v>
      </c>
      <c r="D249" s="363">
        <v>219102530299.1528</v>
      </c>
      <c r="E249" s="363">
        <v>229418701779.50345</v>
      </c>
      <c r="F249" s="363">
        <v>259142386096.89655</v>
      </c>
      <c r="G249" s="363">
        <v>287817194067.31726</v>
      </c>
      <c r="H249" s="363">
        <v>315866196977.13745</v>
      </c>
      <c r="I249" s="363">
        <v>320672625827.70624</v>
      </c>
      <c r="J249" s="363">
        <v>336929540357.14355</v>
      </c>
      <c r="K249" s="363">
        <v>376799077191.67328</v>
      </c>
      <c r="L249" s="363">
        <v>413216619436.99237</v>
      </c>
      <c r="M249" s="363">
        <v>452324595524.7724</v>
      </c>
      <c r="N249" s="363">
        <v>516656748328.15411</v>
      </c>
      <c r="O249" s="363">
        <v>670301347170.11548</v>
      </c>
      <c r="P249" s="363">
        <v>858606130540.39722</v>
      </c>
      <c r="Q249" s="363">
        <v>946133684120.68835</v>
      </c>
      <c r="R249" s="363">
        <v>1026895901276.9841</v>
      </c>
      <c r="S249" s="363">
        <v>1147213124628.9326</v>
      </c>
      <c r="T249" s="363">
        <v>1223284190644.1724</v>
      </c>
      <c r="U249" s="363">
        <v>1486269514469.4966</v>
      </c>
      <c r="V249" s="363">
        <v>1714087104164.9597</v>
      </c>
      <c r="W249" s="363">
        <v>1861674454015.7266</v>
      </c>
      <c r="X249" s="363">
        <v>1832696573842.3887</v>
      </c>
      <c r="Y249" s="363">
        <v>1803562158961.2876</v>
      </c>
      <c r="Z249" s="363">
        <v>1862469239713.7119</v>
      </c>
      <c r="AA249" s="363">
        <v>1964516947701.3696</v>
      </c>
      <c r="AB249" s="363">
        <v>2032826330453.0945</v>
      </c>
      <c r="AC249" s="363">
        <v>2029700240150.0378</v>
      </c>
      <c r="AD249" s="363">
        <v>2216977511577.4468</v>
      </c>
      <c r="AE249" s="363">
        <v>2310326754031.5342</v>
      </c>
      <c r="AF249" s="363">
        <v>2683130880455.0591</v>
      </c>
      <c r="AG249" s="363">
        <v>2962980598306.1592</v>
      </c>
      <c r="AH249" s="363">
        <v>2888946220025.6533</v>
      </c>
      <c r="AI249" s="363">
        <v>3130792233353.7583</v>
      </c>
      <c r="AJ249" s="363">
        <v>3404055127621.0527</v>
      </c>
      <c r="AK249" s="363">
        <v>3807661153660.8481</v>
      </c>
      <c r="AL249" s="363">
        <v>4148093950998.6938</v>
      </c>
      <c r="AM249" s="363">
        <v>4423746464150.4238</v>
      </c>
      <c r="AN249" s="363">
        <v>4376068821217.918</v>
      </c>
      <c r="AO249" s="363">
        <v>4139935793416.1406</v>
      </c>
      <c r="AP249" s="363">
        <v>4558857426815.3936</v>
      </c>
      <c r="AQ249" s="363">
        <v>4619269163253.3076</v>
      </c>
      <c r="AR249" s="363">
        <v>4632965578144.3564</v>
      </c>
      <c r="AS249" s="363">
        <v>5195239253590.5371</v>
      </c>
      <c r="AT249" s="363">
        <v>6238800405571.1328</v>
      </c>
      <c r="AU249" s="363">
        <v>7512085285938.3242</v>
      </c>
      <c r="AV249" s="363">
        <v>8931252498622.3047</v>
      </c>
      <c r="AW249" s="363">
        <v>11108021672187.928</v>
      </c>
      <c r="AX249" s="363">
        <v>13582940324322.016</v>
      </c>
      <c r="AY249" s="363">
        <v>13078262204298.418</v>
      </c>
      <c r="AZ249" s="363">
        <v>15857384500633.08</v>
      </c>
      <c r="BA249" s="363">
        <v>18970802642593.973</v>
      </c>
      <c r="BB249" s="363">
        <v>20326184111888.434</v>
      </c>
      <c r="BC249" s="363">
        <v>21610103340146.539</v>
      </c>
      <c r="BD249" s="363">
        <v>22304290600794.191</v>
      </c>
      <c r="BE249" s="363">
        <v>20874846900428.156</v>
      </c>
      <c r="BF249" s="363">
        <v>20751564752096.531</v>
      </c>
      <c r="BG249" s="363">
        <v>22868642290445.184</v>
      </c>
      <c r="BH249" s="363">
        <v>24446132587811.426</v>
      </c>
    </row>
    <row r="250" spans="1:60" x14ac:dyDescent="0.2">
      <c r="A250" s="2" t="s">
        <v>532</v>
      </c>
      <c r="B250" s="363">
        <v>1242289239.2049348</v>
      </c>
      <c r="C250" s="363">
        <v>1547388781.4313347</v>
      </c>
      <c r="D250" s="363">
        <v>1710004407.2278533</v>
      </c>
      <c r="E250" s="363">
        <v>1539681490.7817352</v>
      </c>
      <c r="F250" s="363">
        <v>1975701816.4661474</v>
      </c>
      <c r="G250" s="363">
        <v>1890769326.1422105</v>
      </c>
      <c r="H250" s="363">
        <v>1809183974.5266898</v>
      </c>
      <c r="I250" s="363">
        <v>1597721080.0099082</v>
      </c>
      <c r="J250" s="363">
        <v>1593675330.1646726</v>
      </c>
      <c r="K250" s="363">
        <v>2004435483.8709676</v>
      </c>
      <c r="L250" s="363">
        <v>2137096774.1935482</v>
      </c>
      <c r="M250" s="363">
        <v>2807258064.516129</v>
      </c>
      <c r="N250" s="363">
        <v>2189418001.3789825</v>
      </c>
      <c r="O250" s="363">
        <v>3964295672.5244441</v>
      </c>
      <c r="P250" s="363">
        <v>4090209681.9717207</v>
      </c>
      <c r="Q250" s="363">
        <v>3538283322.0772595</v>
      </c>
      <c r="R250" s="363">
        <v>3667161241.4837241</v>
      </c>
      <c r="S250" s="363">
        <v>4114667062.6491656</v>
      </c>
      <c r="T250" s="363">
        <v>4910257282.9315348</v>
      </c>
      <c r="U250" s="363">
        <v>7181185277.9865103</v>
      </c>
      <c r="V250" s="363">
        <v>10163020115.73436</v>
      </c>
      <c r="W250" s="363">
        <v>11048335541.493334</v>
      </c>
      <c r="X250" s="363">
        <v>9178802162.6616039</v>
      </c>
      <c r="Y250" s="363">
        <v>5102281255.9998608</v>
      </c>
      <c r="Z250" s="363">
        <v>4850241442.1764326</v>
      </c>
      <c r="AA250" s="363">
        <v>4732017873.3836851</v>
      </c>
      <c r="AB250" s="363">
        <v>5880112788.4094715</v>
      </c>
      <c r="AC250" s="363">
        <v>7367494080.4001379</v>
      </c>
      <c r="AD250" s="363">
        <v>8213515458.5113859</v>
      </c>
      <c r="AE250" s="363">
        <v>8438951476.0664415</v>
      </c>
      <c r="AF250" s="363">
        <v>9298839655.2313862</v>
      </c>
      <c r="AG250" s="363">
        <v>11205971155.27581</v>
      </c>
      <c r="AH250" s="363">
        <v>12878199880.983868</v>
      </c>
      <c r="AI250" s="363">
        <v>15002106518.484686</v>
      </c>
      <c r="AJ250" s="363">
        <v>17474647792.382877</v>
      </c>
      <c r="AK250" s="363">
        <v>19297663096.550636</v>
      </c>
      <c r="AL250" s="363">
        <v>20515543039.21323</v>
      </c>
      <c r="AM250" s="363">
        <v>23969823010.442921</v>
      </c>
      <c r="AN250" s="363">
        <v>25385928198.32122</v>
      </c>
      <c r="AO250" s="363">
        <v>23983945190.620232</v>
      </c>
      <c r="AP250" s="363">
        <v>22823255801.844688</v>
      </c>
      <c r="AQ250" s="363">
        <v>20898788416.634758</v>
      </c>
      <c r="AR250" s="363">
        <v>13606494599.426071</v>
      </c>
      <c r="AS250" s="363">
        <v>12045631092.535282</v>
      </c>
      <c r="AT250" s="363">
        <v>13686329890.119078</v>
      </c>
      <c r="AU250" s="363">
        <v>17362857684.869522</v>
      </c>
      <c r="AV250" s="363">
        <v>19579457964.754417</v>
      </c>
      <c r="AW250" s="363">
        <v>23410572633.288189</v>
      </c>
      <c r="AX250" s="363">
        <v>30366213118.407585</v>
      </c>
      <c r="AY250" s="363">
        <v>31660911278.562656</v>
      </c>
      <c r="AZ250" s="363">
        <v>40284481653.434265</v>
      </c>
      <c r="BA250" s="363">
        <v>47962439302.665756</v>
      </c>
      <c r="BB250" s="363">
        <v>51264390114.230499</v>
      </c>
      <c r="BC250" s="363">
        <v>57531233351.208893</v>
      </c>
      <c r="BD250" s="363">
        <v>57236013057.644341</v>
      </c>
      <c r="BE250" s="363">
        <v>53274304222.182861</v>
      </c>
      <c r="BF250" s="363">
        <v>52687612262.176994</v>
      </c>
      <c r="BG250" s="363">
        <v>56488991831.023949</v>
      </c>
      <c r="BH250" s="363">
        <v>59596885024.348656</v>
      </c>
    </row>
    <row r="251" spans="1:60" s="34" customFormat="1" x14ac:dyDescent="0.2">
      <c r="A251" s="34" t="s">
        <v>1064</v>
      </c>
      <c r="B251" s="364">
        <v>543300000000</v>
      </c>
      <c r="C251" s="364">
        <v>563300000000</v>
      </c>
      <c r="D251" s="364">
        <v>605100000000</v>
      </c>
      <c r="E251" s="364">
        <v>638600000000</v>
      </c>
      <c r="F251" s="364">
        <v>685800000000</v>
      </c>
      <c r="G251" s="364">
        <v>743700000000</v>
      </c>
      <c r="H251" s="364">
        <v>815000000000</v>
      </c>
      <c r="I251" s="364">
        <v>861700000000</v>
      </c>
      <c r="J251" s="364">
        <v>942500000000</v>
      </c>
      <c r="K251" s="364">
        <v>1019900000000</v>
      </c>
      <c r="L251" s="364">
        <v>1073303000000</v>
      </c>
      <c r="M251" s="364">
        <v>1164850000000</v>
      </c>
      <c r="N251" s="364">
        <v>1279110000000</v>
      </c>
      <c r="O251" s="364">
        <v>1425376000000</v>
      </c>
      <c r="P251" s="364">
        <v>1545243000000</v>
      </c>
      <c r="Q251" s="364">
        <v>1684904000000</v>
      </c>
      <c r="R251" s="364">
        <v>1873412000000</v>
      </c>
      <c r="S251" s="364">
        <v>2081826000000</v>
      </c>
      <c r="T251" s="364">
        <v>2351599000000</v>
      </c>
      <c r="U251" s="364">
        <v>2627334000000</v>
      </c>
      <c r="V251" s="364">
        <v>2857307000000</v>
      </c>
      <c r="W251" s="364">
        <v>3207042000000</v>
      </c>
      <c r="X251" s="364">
        <v>3343789000000</v>
      </c>
      <c r="Y251" s="364">
        <v>3634038000000</v>
      </c>
      <c r="Z251" s="364">
        <v>4037613000000</v>
      </c>
      <c r="AA251" s="364">
        <v>4338979000000</v>
      </c>
      <c r="AB251" s="364">
        <v>4579631000000</v>
      </c>
      <c r="AC251" s="364">
        <v>4855215000000</v>
      </c>
      <c r="AD251" s="364">
        <v>5236438000000</v>
      </c>
      <c r="AE251" s="364">
        <v>5641580000000</v>
      </c>
      <c r="AF251" s="364">
        <v>5963144000000</v>
      </c>
      <c r="AG251" s="364">
        <v>6158129000000</v>
      </c>
      <c r="AH251" s="364">
        <v>6520327000000</v>
      </c>
      <c r="AI251" s="364">
        <v>6858559000000</v>
      </c>
      <c r="AJ251" s="364">
        <v>7287236000000</v>
      </c>
      <c r="AK251" s="364">
        <v>7639749000000</v>
      </c>
      <c r="AL251" s="364">
        <v>8073122000000</v>
      </c>
      <c r="AM251" s="364">
        <v>8577554463000</v>
      </c>
      <c r="AN251" s="364">
        <v>9062818211000</v>
      </c>
      <c r="AO251" s="364">
        <v>9630664202000</v>
      </c>
      <c r="AP251" s="364">
        <v>10252345464000</v>
      </c>
      <c r="AQ251" s="364">
        <v>10581821399000</v>
      </c>
      <c r="AR251" s="364">
        <v>10936419054000</v>
      </c>
      <c r="AS251" s="364">
        <v>11458243878000</v>
      </c>
      <c r="AT251" s="364">
        <v>12213729147000</v>
      </c>
      <c r="AU251" s="364">
        <v>13036640229000</v>
      </c>
      <c r="AV251" s="364">
        <v>13814611414000</v>
      </c>
      <c r="AW251" s="364">
        <v>14451858650000</v>
      </c>
      <c r="AX251" s="364">
        <v>14712844084000</v>
      </c>
      <c r="AY251" s="364">
        <v>14448933025000</v>
      </c>
      <c r="AZ251" s="364">
        <v>14992052727000</v>
      </c>
      <c r="BA251" s="364">
        <v>15542581104000</v>
      </c>
      <c r="BB251" s="364">
        <v>16197007349000</v>
      </c>
      <c r="BC251" s="364">
        <v>16784849190000</v>
      </c>
      <c r="BD251" s="364">
        <v>17521746534000</v>
      </c>
      <c r="BE251" s="364">
        <v>18219297584000</v>
      </c>
      <c r="BF251" s="364">
        <v>18707188235000</v>
      </c>
      <c r="BG251" s="364">
        <v>19485393853000</v>
      </c>
      <c r="BH251" s="364">
        <v>20544343456936.5</v>
      </c>
    </row>
    <row r="252" spans="1:60" x14ac:dyDescent="0.2">
      <c r="A252" s="2" t="s">
        <v>441</v>
      </c>
      <c r="B252" s="363"/>
      <c r="C252" s="363"/>
      <c r="D252" s="363"/>
      <c r="E252" s="363"/>
      <c r="F252" s="363"/>
      <c r="G252" s="363"/>
      <c r="H252" s="363"/>
      <c r="I252" s="363"/>
      <c r="J252" s="363"/>
      <c r="K252" s="363"/>
      <c r="L252" s="363"/>
      <c r="M252" s="363"/>
      <c r="N252" s="363"/>
      <c r="O252" s="363"/>
      <c r="P252" s="363"/>
      <c r="Q252" s="363"/>
      <c r="R252" s="363"/>
      <c r="S252" s="363"/>
      <c r="T252" s="363"/>
      <c r="U252" s="363"/>
      <c r="V252" s="363"/>
      <c r="W252" s="363"/>
      <c r="X252" s="363"/>
      <c r="Y252" s="363"/>
      <c r="Z252" s="363"/>
      <c r="AA252" s="363"/>
      <c r="AB252" s="363"/>
      <c r="AC252" s="363"/>
      <c r="AD252" s="363"/>
      <c r="AE252" s="363"/>
      <c r="AF252" s="363">
        <v>13360607917.877314</v>
      </c>
      <c r="AG252" s="363">
        <v>13677622222.222223</v>
      </c>
      <c r="AH252" s="363">
        <v>12941297376.093298</v>
      </c>
      <c r="AI252" s="363">
        <v>13099013835.511147</v>
      </c>
      <c r="AJ252" s="363">
        <v>12899156990.615555</v>
      </c>
      <c r="AK252" s="363">
        <v>13350468917.411453</v>
      </c>
      <c r="AL252" s="363">
        <v>13948892215.568863</v>
      </c>
      <c r="AM252" s="363">
        <v>14744603773.584906</v>
      </c>
      <c r="AN252" s="363">
        <v>14988971210.838272</v>
      </c>
      <c r="AO252" s="363">
        <v>17078465982.028242</v>
      </c>
      <c r="AP252" s="363">
        <v>13760513969.314003</v>
      </c>
      <c r="AQ252" s="363">
        <v>11401421329.197435</v>
      </c>
      <c r="AR252" s="363">
        <v>9687788512.8018398</v>
      </c>
      <c r="AS252" s="363">
        <v>10134453435.460291</v>
      </c>
      <c r="AT252" s="363">
        <v>12030023547.88069</v>
      </c>
      <c r="AU252" s="363">
        <v>14307509838.805326</v>
      </c>
      <c r="AV252" s="363">
        <v>17330833852.918976</v>
      </c>
      <c r="AW252" s="363">
        <v>22311393927.881721</v>
      </c>
      <c r="AX252" s="363">
        <v>29549438883.83379</v>
      </c>
      <c r="AY252" s="363">
        <v>33689223673.257736</v>
      </c>
      <c r="AZ252" s="363">
        <v>46679875793.572411</v>
      </c>
      <c r="BA252" s="363">
        <v>56516280748.377708</v>
      </c>
      <c r="BB252" s="363">
        <v>63628854498.502434</v>
      </c>
      <c r="BC252" s="363">
        <v>68997168337.678207</v>
      </c>
      <c r="BD252" s="363">
        <v>76658542757.470718</v>
      </c>
      <c r="BE252" s="363">
        <v>81847410181.795303</v>
      </c>
      <c r="BF252" s="363">
        <v>81779012350.883331</v>
      </c>
      <c r="BG252" s="363">
        <v>59159945320.566734</v>
      </c>
      <c r="BH252" s="363">
        <v>50499921557.510452</v>
      </c>
    </row>
    <row r="253" spans="1:60" x14ac:dyDescent="0.2">
      <c r="A253" s="2" t="s">
        <v>1179</v>
      </c>
      <c r="B253" s="363">
        <v>13066557.778685177</v>
      </c>
      <c r="C253" s="363">
        <v>13999883.334305547</v>
      </c>
      <c r="D253" s="363">
        <v>14524878.959342007</v>
      </c>
      <c r="E253" s="363">
        <v>13708219.098174183</v>
      </c>
      <c r="F253" s="363">
        <v>14758210.348247098</v>
      </c>
      <c r="G253" s="363">
        <v>15108207.431604737</v>
      </c>
      <c r="H253" s="363">
        <v>16099865.834451379</v>
      </c>
      <c r="I253" s="363">
        <v>15835177.932913329</v>
      </c>
      <c r="J253" s="363">
        <v>15349999.999999998</v>
      </c>
      <c r="K253" s="363">
        <v>16649999.999999998</v>
      </c>
      <c r="L253" s="363">
        <v>18450000</v>
      </c>
      <c r="M253" s="363">
        <v>20051648.18471821</v>
      </c>
      <c r="N253" s="363">
        <v>27585488.991828449</v>
      </c>
      <c r="O253" s="363">
        <v>30165373.621886488</v>
      </c>
      <c r="P253" s="363">
        <v>32924215.858172603</v>
      </c>
      <c r="Q253" s="363">
        <v>33237164.71564199</v>
      </c>
      <c r="R253" s="363">
        <v>32792480.972960573</v>
      </c>
      <c r="S253" s="363">
        <v>49353161.851851843</v>
      </c>
      <c r="T253" s="363">
        <v>60844771.481481478</v>
      </c>
      <c r="U253" s="363">
        <v>71096359.629629627</v>
      </c>
      <c r="V253" s="363">
        <v>82340339.629629627</v>
      </c>
      <c r="W253" s="363">
        <v>102086539.25925925</v>
      </c>
      <c r="X253" s="363">
        <v>113759203.33333334</v>
      </c>
      <c r="Y253" s="363">
        <v>122255349.62962963</v>
      </c>
      <c r="Z253" s="363">
        <v>135024987.77777776</v>
      </c>
      <c r="AA253" s="363">
        <v>145641705.18518516</v>
      </c>
      <c r="AB253" s="363">
        <v>160846656.66666669</v>
      </c>
      <c r="AC253" s="363">
        <v>175580647.4074074</v>
      </c>
      <c r="AD253" s="363">
        <v>200726712.59259257</v>
      </c>
      <c r="AE253" s="363">
        <v>214745002.22222221</v>
      </c>
      <c r="AF253" s="363">
        <v>240365262.59259257</v>
      </c>
      <c r="AG253" s="363">
        <v>254829629.62962961</v>
      </c>
      <c r="AH253" s="363">
        <v>277954111.1111111</v>
      </c>
      <c r="AI253" s="363">
        <v>286307814.81481487</v>
      </c>
      <c r="AJ253" s="363">
        <v>289438481.48148143</v>
      </c>
      <c r="AK253" s="363">
        <v>316008481.48148143</v>
      </c>
      <c r="AL253" s="363">
        <v>331489703.7037037</v>
      </c>
      <c r="AM253" s="363">
        <v>347770000</v>
      </c>
      <c r="AN253" s="363">
        <v>373619851.85185182</v>
      </c>
      <c r="AO253" s="363">
        <v>390719148.14814818</v>
      </c>
      <c r="AP253" s="363">
        <v>396261370.37037033</v>
      </c>
      <c r="AQ253" s="363">
        <v>430039296.29629624</v>
      </c>
      <c r="AR253" s="363">
        <v>461883444.44444442</v>
      </c>
      <c r="AS253" s="363">
        <v>481806296.29629624</v>
      </c>
      <c r="AT253" s="363">
        <v>521975111.11111099</v>
      </c>
      <c r="AU253" s="363">
        <v>550728666.66666663</v>
      </c>
      <c r="AV253" s="363">
        <v>610930037.03703701</v>
      </c>
      <c r="AW253" s="363">
        <v>684446259.25925922</v>
      </c>
      <c r="AX253" s="363">
        <v>695428851.8518517</v>
      </c>
      <c r="AY253" s="363">
        <v>674922481.48148155</v>
      </c>
      <c r="AZ253" s="363">
        <v>681225962.96296287</v>
      </c>
      <c r="BA253" s="363">
        <v>676129407.4074074</v>
      </c>
      <c r="BB253" s="363">
        <v>692933740.74074066</v>
      </c>
      <c r="BC253" s="363">
        <v>721207407.4074074</v>
      </c>
      <c r="BD253" s="363">
        <v>727714814.81481481</v>
      </c>
      <c r="BE253" s="363">
        <v>755400000</v>
      </c>
      <c r="BF253" s="363">
        <v>774429629.62962961</v>
      </c>
      <c r="BG253" s="363">
        <v>792177777.77777767</v>
      </c>
      <c r="BH253" s="363">
        <v>811300000</v>
      </c>
    </row>
    <row r="254" spans="1:60" x14ac:dyDescent="0.2">
      <c r="A254" s="2" t="s">
        <v>1180</v>
      </c>
      <c r="B254" s="363">
        <v>7779090909.090909</v>
      </c>
      <c r="C254" s="363">
        <v>8189090909.090909</v>
      </c>
      <c r="D254" s="363">
        <v>8946969696.969698</v>
      </c>
      <c r="E254" s="363">
        <v>9753333333.333334</v>
      </c>
      <c r="F254" s="363">
        <v>8099318181.818181</v>
      </c>
      <c r="G254" s="363">
        <v>8427777777.7777786</v>
      </c>
      <c r="H254" s="363">
        <v>8781333333.333334</v>
      </c>
      <c r="I254" s="363">
        <v>9250000000</v>
      </c>
      <c r="J254" s="363">
        <v>10034444444.444447</v>
      </c>
      <c r="K254" s="363">
        <v>10285111111.111113</v>
      </c>
      <c r="L254" s="363">
        <v>11561111111.111113</v>
      </c>
      <c r="M254" s="363">
        <v>12986590909.090908</v>
      </c>
      <c r="N254" s="363">
        <v>13977727272.727272</v>
      </c>
      <c r="O254" s="363">
        <v>17035581395.348837</v>
      </c>
      <c r="P254" s="363">
        <v>26100930232.558136</v>
      </c>
      <c r="Q254" s="363">
        <v>27464651162.790699</v>
      </c>
      <c r="R254" s="363">
        <v>31419534883.720932</v>
      </c>
      <c r="S254" s="363">
        <v>36210697674.418602</v>
      </c>
      <c r="T254" s="363">
        <v>39316279069.767441</v>
      </c>
      <c r="U254" s="363">
        <v>48310930232.558136</v>
      </c>
      <c r="V254" s="363">
        <v>59116511627.906975</v>
      </c>
      <c r="W254" s="363">
        <v>66327441860.465118</v>
      </c>
      <c r="X254" s="363">
        <v>67736744186.046509</v>
      </c>
      <c r="Y254" s="363">
        <v>67556279069.767456</v>
      </c>
      <c r="Z254" s="363">
        <v>60010285714.285713</v>
      </c>
      <c r="AA254" s="363">
        <v>61965466666.666672</v>
      </c>
      <c r="AB254" s="363">
        <v>60391604938.271606</v>
      </c>
      <c r="AC254" s="363">
        <v>48029034482.758621</v>
      </c>
      <c r="AD254" s="363">
        <v>60226413793.103447</v>
      </c>
      <c r="AE254" s="363">
        <v>43526253602.305473</v>
      </c>
      <c r="AF254" s="363">
        <v>48598315565.031982</v>
      </c>
      <c r="AG254" s="363">
        <v>53476971830.985916</v>
      </c>
      <c r="AH254" s="363">
        <v>60401798245.614037</v>
      </c>
      <c r="AI254" s="363">
        <v>60065011013.215858</v>
      </c>
      <c r="AJ254" s="363">
        <v>58418666666.666672</v>
      </c>
      <c r="AK254" s="363">
        <v>77407726244.343887</v>
      </c>
      <c r="AL254" s="363">
        <v>70543211119.098984</v>
      </c>
      <c r="AM254" s="363">
        <v>85843534588.62056</v>
      </c>
      <c r="AN254" s="363">
        <v>91331203433.162888</v>
      </c>
      <c r="AO254" s="363">
        <v>97976886247.317154</v>
      </c>
      <c r="AP254" s="363">
        <v>117140723529.41176</v>
      </c>
      <c r="AQ254" s="363">
        <v>122903960204.50462</v>
      </c>
      <c r="AR254" s="363">
        <v>92893587733.654922</v>
      </c>
      <c r="AS254" s="363">
        <v>83620628582.108154</v>
      </c>
      <c r="AT254" s="363">
        <v>112453382329.61455</v>
      </c>
      <c r="AU254" s="363">
        <v>145510008134.74976</v>
      </c>
      <c r="AV254" s="363">
        <v>183477522123.89383</v>
      </c>
      <c r="AW254" s="363">
        <v>230364012575.68701</v>
      </c>
      <c r="AX254" s="363">
        <v>315953388510.67792</v>
      </c>
      <c r="AY254" s="363">
        <v>329787628928.4715</v>
      </c>
      <c r="AZ254" s="363">
        <v>393192354510.65308</v>
      </c>
      <c r="BA254" s="363">
        <v>316482190800.36371</v>
      </c>
      <c r="BB254" s="363">
        <v>381286237847.66748</v>
      </c>
      <c r="BC254" s="363">
        <v>371005379786.56622</v>
      </c>
      <c r="BD254" s="363">
        <v>482359318767.70313</v>
      </c>
      <c r="BE254" s="363"/>
      <c r="BF254" s="363"/>
      <c r="BG254" s="363"/>
      <c r="BH254" s="363"/>
    </row>
    <row r="255" spans="1:60" x14ac:dyDescent="0.2">
      <c r="A255" s="2" t="s">
        <v>1181</v>
      </c>
      <c r="B255" s="363"/>
      <c r="C255" s="363"/>
      <c r="D255" s="363"/>
      <c r="E255" s="363"/>
      <c r="F255" s="363"/>
      <c r="G255" s="363"/>
      <c r="H255" s="363"/>
      <c r="I255" s="363"/>
      <c r="J255" s="363"/>
      <c r="K255" s="363"/>
      <c r="L255" s="363"/>
      <c r="M255" s="363"/>
      <c r="N255" s="363"/>
      <c r="O255" s="363"/>
      <c r="P255" s="363"/>
      <c r="Q255" s="363"/>
      <c r="R255" s="363"/>
      <c r="S255" s="363"/>
      <c r="T255" s="363"/>
      <c r="U255" s="363"/>
      <c r="V255" s="363"/>
      <c r="W255" s="363"/>
      <c r="X255" s="363"/>
      <c r="Y255" s="363"/>
      <c r="Z255" s="363"/>
      <c r="AA255" s="363"/>
      <c r="AB255" s="363"/>
      <c r="AC255" s="363"/>
      <c r="AD255" s="363"/>
      <c r="AE255" s="363"/>
      <c r="AF255" s="363"/>
      <c r="AG255" s="363"/>
      <c r="AH255" s="363"/>
      <c r="AI255" s="363"/>
      <c r="AJ255" s="363"/>
      <c r="AK255" s="363"/>
      <c r="AL255" s="363"/>
      <c r="AM255" s="363"/>
      <c r="AN255" s="363"/>
      <c r="AO255" s="363"/>
      <c r="AP255" s="363"/>
      <c r="AQ255" s="363"/>
      <c r="AR255" s="363"/>
      <c r="AS255" s="363"/>
      <c r="AT255" s="363"/>
      <c r="AU255" s="363"/>
      <c r="AV255" s="363"/>
      <c r="AW255" s="363"/>
      <c r="AX255" s="363"/>
      <c r="AY255" s="363"/>
      <c r="AZ255" s="363"/>
      <c r="BA255" s="363"/>
      <c r="BB255" s="363"/>
      <c r="BC255" s="363"/>
      <c r="BD255" s="363"/>
      <c r="BE255" s="363"/>
      <c r="BF255" s="363"/>
      <c r="BG255" s="363"/>
      <c r="BH255" s="363"/>
    </row>
    <row r="256" spans="1:60" x14ac:dyDescent="0.2">
      <c r="A256" s="2" t="s">
        <v>1182</v>
      </c>
      <c r="B256" s="363"/>
      <c r="C256" s="363"/>
      <c r="D256" s="363"/>
      <c r="E256" s="363"/>
      <c r="F256" s="363"/>
      <c r="G256" s="363"/>
      <c r="H256" s="363"/>
      <c r="I256" s="363"/>
      <c r="J256" s="363"/>
      <c r="K256" s="363"/>
      <c r="L256" s="363"/>
      <c r="M256" s="363"/>
      <c r="N256" s="363"/>
      <c r="O256" s="363"/>
      <c r="P256" s="363"/>
      <c r="Q256" s="363"/>
      <c r="R256" s="363"/>
      <c r="S256" s="363"/>
      <c r="T256" s="363"/>
      <c r="U256" s="363"/>
      <c r="V256" s="363"/>
      <c r="W256" s="363"/>
      <c r="X256" s="363"/>
      <c r="Y256" s="363"/>
      <c r="Z256" s="363"/>
      <c r="AA256" s="363"/>
      <c r="AB256" s="363"/>
      <c r="AC256" s="363"/>
      <c r="AD256" s="363"/>
      <c r="AE256" s="363"/>
      <c r="AF256" s="363"/>
      <c r="AG256" s="363"/>
      <c r="AH256" s="363"/>
      <c r="AI256" s="363"/>
      <c r="AJ256" s="363"/>
      <c r="AK256" s="363"/>
      <c r="AL256" s="363"/>
      <c r="AM256" s="363"/>
      <c r="AN256" s="363"/>
      <c r="AO256" s="363"/>
      <c r="AP256" s="363"/>
      <c r="AQ256" s="363"/>
      <c r="AR256" s="363">
        <v>3269000000</v>
      </c>
      <c r="AS256" s="363">
        <v>3453000000</v>
      </c>
      <c r="AT256" s="363">
        <v>3799000000</v>
      </c>
      <c r="AU256" s="363">
        <v>4439000000</v>
      </c>
      <c r="AV256" s="363">
        <v>4504000000</v>
      </c>
      <c r="AW256" s="363">
        <v>4803000000</v>
      </c>
      <c r="AX256" s="363">
        <v>4250000000</v>
      </c>
      <c r="AY256" s="363">
        <v>4203000000</v>
      </c>
      <c r="AZ256" s="363">
        <v>4339000000</v>
      </c>
      <c r="BA256" s="363">
        <v>4239000000</v>
      </c>
      <c r="BB256" s="363">
        <v>4095000000</v>
      </c>
      <c r="BC256" s="363">
        <v>3762000000</v>
      </c>
      <c r="BD256" s="363">
        <v>3622000000</v>
      </c>
      <c r="BE256" s="363">
        <v>3748000000</v>
      </c>
      <c r="BF256" s="363">
        <v>3863000000</v>
      </c>
      <c r="BG256" s="363">
        <v>3855000000</v>
      </c>
      <c r="BH256" s="363"/>
    </row>
    <row r="257" spans="1:60" x14ac:dyDescent="0.2">
      <c r="A257" s="2" t="s">
        <v>1080</v>
      </c>
      <c r="B257" s="363"/>
      <c r="C257" s="363"/>
      <c r="D257" s="363"/>
      <c r="E257" s="363"/>
      <c r="F257" s="363"/>
      <c r="G257" s="363"/>
      <c r="H257" s="363"/>
      <c r="I257" s="363"/>
      <c r="J257" s="363"/>
      <c r="K257" s="363"/>
      <c r="L257" s="363"/>
      <c r="M257" s="363"/>
      <c r="N257" s="363"/>
      <c r="O257" s="363"/>
      <c r="P257" s="363"/>
      <c r="Q257" s="363"/>
      <c r="R257" s="363"/>
      <c r="S257" s="363"/>
      <c r="T257" s="363"/>
      <c r="U257" s="363"/>
      <c r="V257" s="363"/>
      <c r="W257" s="363"/>
      <c r="X257" s="363"/>
      <c r="Y257" s="363"/>
      <c r="Z257" s="363"/>
      <c r="AA257" s="363">
        <v>14094687820.744488</v>
      </c>
      <c r="AB257" s="363">
        <v>26336616250.439678</v>
      </c>
      <c r="AC257" s="363">
        <v>36658108850.31485</v>
      </c>
      <c r="AD257" s="363">
        <v>25423812648.594109</v>
      </c>
      <c r="AE257" s="363">
        <v>6293304974.5940275</v>
      </c>
      <c r="AF257" s="363">
        <v>6471740805.5698404</v>
      </c>
      <c r="AG257" s="363">
        <v>9613369520.4188499</v>
      </c>
      <c r="AH257" s="363">
        <v>9866990236.4358749</v>
      </c>
      <c r="AI257" s="363">
        <v>13180953598.171595</v>
      </c>
      <c r="AJ257" s="363">
        <v>16286433533.32275</v>
      </c>
      <c r="AK257" s="363">
        <v>20736164458.950462</v>
      </c>
      <c r="AL257" s="363">
        <v>24657470574.750126</v>
      </c>
      <c r="AM257" s="363">
        <v>26843700441.548199</v>
      </c>
      <c r="AN257" s="363">
        <v>27209602050.045223</v>
      </c>
      <c r="AO257" s="363">
        <v>28683659006.775215</v>
      </c>
      <c r="AP257" s="363">
        <v>31172518403.316227</v>
      </c>
      <c r="AQ257" s="363">
        <v>32685198735.305321</v>
      </c>
      <c r="AR257" s="363">
        <v>35064105500.834457</v>
      </c>
      <c r="AS257" s="363">
        <v>39552513316.073425</v>
      </c>
      <c r="AT257" s="363">
        <v>45427854693.255432</v>
      </c>
      <c r="AU257" s="363">
        <v>57633255618.273094</v>
      </c>
      <c r="AV257" s="363">
        <v>66371664817.043625</v>
      </c>
      <c r="AW257" s="363">
        <v>77414425532.245163</v>
      </c>
      <c r="AX257" s="363">
        <v>99130304099.127411</v>
      </c>
      <c r="AY257" s="363">
        <v>106014659770.22217</v>
      </c>
      <c r="AZ257" s="363">
        <v>115931749697.24118</v>
      </c>
      <c r="BA257" s="363">
        <v>135539438559.70946</v>
      </c>
      <c r="BB257" s="363">
        <v>155820001920.49164</v>
      </c>
      <c r="BC257" s="363">
        <v>171222025117.38089</v>
      </c>
      <c r="BD257" s="363">
        <v>186204652922.26215</v>
      </c>
      <c r="BE257" s="363">
        <v>193241108709.53622</v>
      </c>
      <c r="BF257" s="363">
        <v>205276172134.9014</v>
      </c>
      <c r="BG257" s="363">
        <v>223779865815.18256</v>
      </c>
      <c r="BH257" s="363">
        <v>245213686369.15674</v>
      </c>
    </row>
    <row r="258" spans="1:60" x14ac:dyDescent="0.2">
      <c r="A258" s="2" t="s">
        <v>580</v>
      </c>
      <c r="B258" s="363"/>
      <c r="C258" s="363"/>
      <c r="D258" s="363"/>
      <c r="E258" s="363"/>
      <c r="F258" s="363"/>
      <c r="G258" s="363"/>
      <c r="H258" s="363"/>
      <c r="I258" s="363"/>
      <c r="J258" s="363"/>
      <c r="K258" s="363"/>
      <c r="L258" s="363"/>
      <c r="M258" s="363"/>
      <c r="N258" s="363"/>
      <c r="O258" s="363"/>
      <c r="P258" s="363"/>
      <c r="Q258" s="363"/>
      <c r="R258" s="363"/>
      <c r="S258" s="363"/>
      <c r="T258" s="363"/>
      <c r="U258" s="363">
        <v>119258835.3355246</v>
      </c>
      <c r="V258" s="363">
        <v>113423181.33895624</v>
      </c>
      <c r="W258" s="363">
        <v>98746405.392480597</v>
      </c>
      <c r="X258" s="363">
        <v>98144643.896557465</v>
      </c>
      <c r="Y258" s="363">
        <v>110123779.81282076</v>
      </c>
      <c r="Z258" s="363">
        <v>135553763.98266652</v>
      </c>
      <c r="AA258" s="363">
        <v>123698506.11136261</v>
      </c>
      <c r="AB258" s="363">
        <v>118691396.76491463</v>
      </c>
      <c r="AC258" s="363">
        <v>130834145.05366457</v>
      </c>
      <c r="AD258" s="363">
        <v>148545381.4184207</v>
      </c>
      <c r="AE258" s="363">
        <v>144482170.24870306</v>
      </c>
      <c r="AF258" s="363">
        <v>158397403.04117545</v>
      </c>
      <c r="AG258" s="363">
        <v>188869985.67335242</v>
      </c>
      <c r="AH258" s="363">
        <v>196142585.01481587</v>
      </c>
      <c r="AI258" s="363">
        <v>188080374.40060538</v>
      </c>
      <c r="AJ258" s="363">
        <v>219260341.05064216</v>
      </c>
      <c r="AK258" s="363">
        <v>233902114.86830017</v>
      </c>
      <c r="AL258" s="363">
        <v>245177633.1689328</v>
      </c>
      <c r="AM258" s="363">
        <v>255890221.80029345</v>
      </c>
      <c r="AN258" s="363">
        <v>262301252.76922774</v>
      </c>
      <c r="AO258" s="363">
        <v>267999225.25663376</v>
      </c>
      <c r="AP258" s="363">
        <v>272014693.05080593</v>
      </c>
      <c r="AQ258" s="363">
        <v>257926881.72043011</v>
      </c>
      <c r="AR258" s="363">
        <v>262603781.79905936</v>
      </c>
      <c r="AS258" s="363">
        <v>314463144.04219031</v>
      </c>
      <c r="AT258" s="363">
        <v>364996869.12961799</v>
      </c>
      <c r="AU258" s="363">
        <v>394962552.33610803</v>
      </c>
      <c r="AV258" s="363">
        <v>439376794.09404129</v>
      </c>
      <c r="AW258" s="363">
        <v>526428309.94508845</v>
      </c>
      <c r="AX258" s="363">
        <v>607958616.14341462</v>
      </c>
      <c r="AY258" s="363">
        <v>610066628.69305837</v>
      </c>
      <c r="AZ258" s="363">
        <v>700804286.22435391</v>
      </c>
      <c r="BA258" s="363">
        <v>792149700.67911637</v>
      </c>
      <c r="BB258" s="363">
        <v>781702874.10605848</v>
      </c>
      <c r="BC258" s="363">
        <v>801787555.86112058</v>
      </c>
      <c r="BD258" s="363">
        <v>814954306.97103274</v>
      </c>
      <c r="BE258" s="363">
        <v>759689950.93091798</v>
      </c>
      <c r="BF258" s="363">
        <v>804332795.57501733</v>
      </c>
      <c r="BG258" s="363">
        <v>880043553.74844182</v>
      </c>
      <c r="BH258" s="363">
        <v>914301119.28749013</v>
      </c>
    </row>
    <row r="259" spans="1:60" s="34" customFormat="1" x14ac:dyDescent="0.2">
      <c r="A259" s="34" t="s">
        <v>605</v>
      </c>
      <c r="B259" s="364">
        <v>1372745092342.1204</v>
      </c>
      <c r="C259" s="364">
        <v>1428066739652.6677</v>
      </c>
      <c r="D259" s="364">
        <v>1532502322253.4368</v>
      </c>
      <c r="E259" s="364">
        <v>1650921563007.6484</v>
      </c>
      <c r="F259" s="364">
        <v>1808553546681.4534</v>
      </c>
      <c r="G259" s="364">
        <v>1969451617598.8821</v>
      </c>
      <c r="H259" s="364">
        <v>2136739613123.7397</v>
      </c>
      <c r="I259" s="364">
        <v>2274610698596.4985</v>
      </c>
      <c r="J259" s="364">
        <v>2455526237252.8672</v>
      </c>
      <c r="K259" s="364">
        <v>2709049676718.6943</v>
      </c>
      <c r="L259" s="364">
        <v>2965405358493.0938</v>
      </c>
      <c r="M259" s="364">
        <v>3278240707501.7793</v>
      </c>
      <c r="N259" s="364">
        <v>3783201103824.791</v>
      </c>
      <c r="O259" s="364">
        <v>4616070034010.3877</v>
      </c>
      <c r="P259" s="364">
        <v>5323823021879.5117</v>
      </c>
      <c r="Q259" s="364">
        <v>5929259560749.4922</v>
      </c>
      <c r="R259" s="364">
        <v>6447930187650.2236</v>
      </c>
      <c r="S259" s="364">
        <v>7288410475581.9854</v>
      </c>
      <c r="T259" s="364">
        <v>8597488925144.6934</v>
      </c>
      <c r="U259" s="364">
        <v>9986151664664.1348</v>
      </c>
      <c r="V259" s="364">
        <v>11243090408298.545</v>
      </c>
      <c r="W259" s="364">
        <v>11639933542365.832</v>
      </c>
      <c r="X259" s="364">
        <v>11530402243244.445</v>
      </c>
      <c r="Y259" s="364">
        <v>11763329457693.637</v>
      </c>
      <c r="Z259" s="364">
        <v>12196892587493.816</v>
      </c>
      <c r="AA259" s="364">
        <v>12811250507516.305</v>
      </c>
      <c r="AB259" s="364">
        <v>15139494073550.176</v>
      </c>
      <c r="AC259" s="364">
        <v>17225036637787.805</v>
      </c>
      <c r="AD259" s="364">
        <v>19270450579361.273</v>
      </c>
      <c r="AE259" s="364">
        <v>20114305825135.438</v>
      </c>
      <c r="AF259" s="364">
        <v>22655565772584.137</v>
      </c>
      <c r="AG259" s="364">
        <v>23981092108859.625</v>
      </c>
      <c r="AH259" s="364">
        <v>25464450041580.234</v>
      </c>
      <c r="AI259" s="364">
        <v>25869746914255.422</v>
      </c>
      <c r="AJ259" s="364">
        <v>27775143979627.684</v>
      </c>
      <c r="AK259" s="364">
        <v>30871299165597.617</v>
      </c>
      <c r="AL259" s="364">
        <v>31554611837722.797</v>
      </c>
      <c r="AM259" s="364">
        <v>31439654090927.203</v>
      </c>
      <c r="AN259" s="364">
        <v>31378238426846.652</v>
      </c>
      <c r="AO259" s="364">
        <v>32542670408015.969</v>
      </c>
      <c r="AP259" s="364">
        <v>33587708264892.387</v>
      </c>
      <c r="AQ259" s="364">
        <v>33395817399531.645</v>
      </c>
      <c r="AR259" s="364">
        <v>34673868078725.801</v>
      </c>
      <c r="AS259" s="364">
        <v>38902315763642.992</v>
      </c>
      <c r="AT259" s="364">
        <v>43816559015238</v>
      </c>
      <c r="AU259" s="364">
        <v>47457407091910.258</v>
      </c>
      <c r="AV259" s="364">
        <v>51448295874421.93</v>
      </c>
      <c r="AW259" s="364">
        <v>57968364194074.609</v>
      </c>
      <c r="AX259" s="364">
        <v>63611618973461.727</v>
      </c>
      <c r="AY259" s="364">
        <v>60334138080828.922</v>
      </c>
      <c r="AZ259" s="364">
        <v>66051218490412.219</v>
      </c>
      <c r="BA259" s="364">
        <v>73393194916751.469</v>
      </c>
      <c r="BB259" s="364">
        <v>75085130387154.609</v>
      </c>
      <c r="BC259" s="364">
        <v>77236318344318.625</v>
      </c>
      <c r="BD259" s="364">
        <v>79332694956464.859</v>
      </c>
      <c r="BE259" s="364">
        <v>75049468488404</v>
      </c>
      <c r="BF259" s="364">
        <v>76163901591676.531</v>
      </c>
      <c r="BG259" s="364">
        <v>80950665792759.922</v>
      </c>
      <c r="BH259" s="364">
        <v>85909815761906.297</v>
      </c>
    </row>
    <row r="260" spans="1:60" x14ac:dyDescent="0.2">
      <c r="A260" s="2" t="s">
        <v>584</v>
      </c>
      <c r="B260" s="363"/>
      <c r="C260" s="363"/>
      <c r="D260" s="363"/>
      <c r="E260" s="363"/>
      <c r="F260" s="363"/>
      <c r="G260" s="363"/>
      <c r="H260" s="363"/>
      <c r="I260" s="363"/>
      <c r="J260" s="363"/>
      <c r="K260" s="363"/>
      <c r="L260" s="363"/>
      <c r="M260" s="363"/>
      <c r="N260" s="363"/>
      <c r="O260" s="363"/>
      <c r="P260" s="363"/>
      <c r="Q260" s="363"/>
      <c r="R260" s="363"/>
      <c r="S260" s="363"/>
      <c r="T260" s="363"/>
      <c r="U260" s="363"/>
      <c r="V260" s="363"/>
      <c r="W260" s="363"/>
      <c r="X260" s="363">
        <v>121221651.61931582</v>
      </c>
      <c r="Y260" s="363">
        <v>111862823.57497902</v>
      </c>
      <c r="Z260" s="363">
        <v>109200934.32851849</v>
      </c>
      <c r="AA260" s="363">
        <v>95572172.983565673</v>
      </c>
      <c r="AB260" s="363">
        <v>100947848.6447804</v>
      </c>
      <c r="AC260" s="363">
        <v>111713922.14157791</v>
      </c>
      <c r="AD260" s="363">
        <v>133016065.41606541</v>
      </c>
      <c r="AE260" s="363">
        <v>122888609.71524288</v>
      </c>
      <c r="AF260" s="363">
        <v>125766269.75535831</v>
      </c>
      <c r="AG260" s="363">
        <v>125597205.42231491</v>
      </c>
      <c r="AH260" s="363">
        <v>132303041.36253041</v>
      </c>
      <c r="AI260" s="363">
        <v>133122897.19626167</v>
      </c>
      <c r="AJ260" s="363">
        <v>221098106.50887573</v>
      </c>
      <c r="AK260" s="363">
        <v>224865731.38190347</v>
      </c>
      <c r="AL260" s="363">
        <v>249908970.65897065</v>
      </c>
      <c r="AM260" s="363">
        <v>285475591.89650965</v>
      </c>
      <c r="AN260" s="363">
        <v>269481523.20046508</v>
      </c>
      <c r="AO260" s="363">
        <v>258833766.58001733</v>
      </c>
      <c r="AP260" s="363">
        <v>269019710.32745588</v>
      </c>
      <c r="AQ260" s="363">
        <v>273088357.16370004</v>
      </c>
      <c r="AR260" s="363">
        <v>288078881.43305588</v>
      </c>
      <c r="AS260" s="363">
        <v>338838639.37843472</v>
      </c>
      <c r="AT260" s="363">
        <v>420320176.35943729</v>
      </c>
      <c r="AU260" s="363">
        <v>465568018.30055714</v>
      </c>
      <c r="AV260" s="363">
        <v>505832439.82297701</v>
      </c>
      <c r="AW260" s="363">
        <v>570469196.667431</v>
      </c>
      <c r="AX260" s="363">
        <v>619260721.57930565</v>
      </c>
      <c r="AY260" s="363">
        <v>584706020.21385682</v>
      </c>
      <c r="AZ260" s="363">
        <v>663161528.4050163</v>
      </c>
      <c r="BA260" s="363">
        <v>737401684.07988191</v>
      </c>
      <c r="BB260" s="363">
        <v>760549577.69895697</v>
      </c>
      <c r="BC260" s="363">
        <v>770021643.56269419</v>
      </c>
      <c r="BD260" s="363">
        <v>756919933.5240593</v>
      </c>
      <c r="BE260" s="363">
        <v>788307314.85085595</v>
      </c>
      <c r="BF260" s="363">
        <v>799376439.99927306</v>
      </c>
      <c r="BG260" s="363">
        <v>831903814.09412372</v>
      </c>
      <c r="BH260" s="363">
        <v>820491798.30075991</v>
      </c>
    </row>
    <row r="261" spans="1:60" x14ac:dyDescent="0.2">
      <c r="A261" s="2" t="s">
        <v>1069</v>
      </c>
      <c r="B261" s="363"/>
      <c r="C261" s="363"/>
      <c r="D261" s="363"/>
      <c r="E261" s="363"/>
      <c r="F261" s="363"/>
      <c r="G261" s="363"/>
      <c r="H261" s="363"/>
      <c r="I261" s="363"/>
      <c r="J261" s="363"/>
      <c r="K261" s="363"/>
      <c r="L261" s="363"/>
      <c r="M261" s="363"/>
      <c r="N261" s="363"/>
      <c r="O261" s="363"/>
      <c r="P261" s="363"/>
      <c r="Q261" s="363"/>
      <c r="R261" s="363"/>
      <c r="S261" s="363"/>
      <c r="T261" s="363"/>
      <c r="U261" s="363"/>
      <c r="V261" s="363"/>
      <c r="W261" s="363"/>
      <c r="X261" s="363"/>
      <c r="Y261" s="363"/>
      <c r="Z261" s="363"/>
      <c r="AA261" s="363"/>
      <c r="AB261" s="363"/>
      <c r="AC261" s="363"/>
      <c r="AD261" s="363"/>
      <c r="AE261" s="363"/>
      <c r="AF261" s="363"/>
      <c r="AG261" s="363"/>
      <c r="AH261" s="363"/>
      <c r="AI261" s="363"/>
      <c r="AJ261" s="363"/>
      <c r="AK261" s="363"/>
      <c r="AL261" s="363"/>
      <c r="AM261" s="363"/>
      <c r="AN261" s="363"/>
      <c r="AO261" s="363"/>
      <c r="AP261" s="363">
        <v>1849196082.055073</v>
      </c>
      <c r="AQ261" s="363">
        <v>2535333631.8853559</v>
      </c>
      <c r="AR261" s="363">
        <v>2406270658.2302389</v>
      </c>
      <c r="AS261" s="363">
        <v>2790455727.6942215</v>
      </c>
      <c r="AT261" s="363">
        <v>3556757428.8200912</v>
      </c>
      <c r="AU261" s="363">
        <v>3663101604.2780747</v>
      </c>
      <c r="AV261" s="363">
        <v>3846819721.4904027</v>
      </c>
      <c r="AW261" s="363">
        <v>4655899260.8814669</v>
      </c>
      <c r="AX261" s="363">
        <v>5687361945.2175188</v>
      </c>
      <c r="AY261" s="363">
        <v>5653823284.2456236</v>
      </c>
      <c r="AZ261" s="363">
        <v>5830415894.0397348</v>
      </c>
      <c r="BA261" s="363">
        <v>6692431192.6605501</v>
      </c>
      <c r="BB261" s="363">
        <v>6499759732.7508669</v>
      </c>
      <c r="BC261" s="363">
        <v>7071982209.2405739</v>
      </c>
      <c r="BD261" s="363">
        <v>7386883375.3482819</v>
      </c>
      <c r="BE261" s="363">
        <v>6440067649.9944553</v>
      </c>
      <c r="BF261" s="363">
        <v>6714726769.9115038</v>
      </c>
      <c r="BG261" s="363">
        <v>7227700022.5377512</v>
      </c>
      <c r="BH261" s="363">
        <v>7938990793.2011337</v>
      </c>
    </row>
    <row r="262" spans="1:60" x14ac:dyDescent="0.2">
      <c r="A262" s="2" t="s">
        <v>1183</v>
      </c>
      <c r="B262" s="363"/>
      <c r="C262" s="363"/>
      <c r="D262" s="363"/>
      <c r="E262" s="363"/>
      <c r="F262" s="363"/>
      <c r="G262" s="363"/>
      <c r="H262" s="363"/>
      <c r="I262" s="363"/>
      <c r="J262" s="363"/>
      <c r="K262" s="363"/>
      <c r="L262" s="363"/>
      <c r="M262" s="363"/>
      <c r="N262" s="363"/>
      <c r="O262" s="363"/>
      <c r="P262" s="363"/>
      <c r="Q262" s="363"/>
      <c r="R262" s="363"/>
      <c r="S262" s="363"/>
      <c r="T262" s="363"/>
      <c r="U262" s="363"/>
      <c r="V262" s="363"/>
      <c r="W262" s="363"/>
      <c r="X262" s="363"/>
      <c r="Y262" s="363"/>
      <c r="Z262" s="363"/>
      <c r="AA262" s="363"/>
      <c r="AB262" s="363"/>
      <c r="AC262" s="363"/>
      <c r="AD262" s="363"/>
      <c r="AE262" s="363"/>
      <c r="AF262" s="363">
        <v>5647119229.0076342</v>
      </c>
      <c r="AG262" s="363">
        <v>5930370370.3703709</v>
      </c>
      <c r="AH262" s="363">
        <v>6463649985.0164824</v>
      </c>
      <c r="AI262" s="363">
        <v>5368270614.8468018</v>
      </c>
      <c r="AJ262" s="363">
        <v>4167356037.1517029</v>
      </c>
      <c r="AK262" s="363">
        <v>4258788725.449914</v>
      </c>
      <c r="AL262" s="363">
        <v>5785685310.8666821</v>
      </c>
      <c r="AM262" s="363">
        <v>6838557384.4035702</v>
      </c>
      <c r="AN262" s="363">
        <v>6325141675.8698883</v>
      </c>
      <c r="AO262" s="363">
        <v>7641102523.1508245</v>
      </c>
      <c r="AP262" s="363">
        <v>9652436179.6460514</v>
      </c>
      <c r="AQ262" s="363">
        <v>9861560094.7400875</v>
      </c>
      <c r="AR262" s="363">
        <v>10694628091.672598</v>
      </c>
      <c r="AS262" s="363">
        <v>11777966673.389736</v>
      </c>
      <c r="AT262" s="363">
        <v>13872791658.548729</v>
      </c>
      <c r="AU262" s="363">
        <v>16746344766.204445</v>
      </c>
      <c r="AV262" s="363">
        <v>19061978586.127754</v>
      </c>
      <c r="AW262" s="363">
        <v>21650532264.232193</v>
      </c>
      <c r="AX262" s="363">
        <v>26910851361.755512</v>
      </c>
      <c r="AY262" s="363">
        <v>25130274124.252449</v>
      </c>
      <c r="AZ262" s="363">
        <v>30906749533.221001</v>
      </c>
      <c r="BA262" s="363">
        <v>32726417878.391018</v>
      </c>
      <c r="BB262" s="363">
        <v>35401339869.30545</v>
      </c>
      <c r="BC262" s="363">
        <v>40415233436.176651</v>
      </c>
      <c r="BD262" s="363">
        <v>43228585321.327194</v>
      </c>
      <c r="BE262" s="363">
        <v>42628328212.104141</v>
      </c>
      <c r="BF262" s="363">
        <v>30968242967.782337</v>
      </c>
      <c r="BG262" s="363">
        <v>26818703092.585171</v>
      </c>
      <c r="BH262" s="363">
        <v>26914402223.782772</v>
      </c>
    </row>
    <row r="263" spans="1:60" x14ac:dyDescent="0.2">
      <c r="A263" s="2" t="s">
        <v>421</v>
      </c>
      <c r="B263" s="363">
        <v>7575396972.8713665</v>
      </c>
      <c r="C263" s="363">
        <v>7972996813.9904699</v>
      </c>
      <c r="D263" s="363">
        <v>8497996604.2005539</v>
      </c>
      <c r="E263" s="363">
        <v>9423396234.410862</v>
      </c>
      <c r="F263" s="363">
        <v>10373995854.551252</v>
      </c>
      <c r="G263" s="363">
        <v>11334395470.775566</v>
      </c>
      <c r="H263" s="363">
        <v>12354995062.943968</v>
      </c>
      <c r="I263" s="363">
        <v>13777394494.553156</v>
      </c>
      <c r="J263" s="363">
        <v>14894594048.120213</v>
      </c>
      <c r="K263" s="363">
        <v>16780393294.554834</v>
      </c>
      <c r="L263" s="363">
        <v>18418392640.010296</v>
      </c>
      <c r="M263" s="363">
        <v>20333691315.354965</v>
      </c>
      <c r="N263" s="363">
        <v>21357435928.454323</v>
      </c>
      <c r="O263" s="363">
        <v>29295674713.356228</v>
      </c>
      <c r="P263" s="363">
        <v>36807721039.251068</v>
      </c>
      <c r="Q263" s="363">
        <v>38114542813.287048</v>
      </c>
      <c r="R263" s="363">
        <v>36603349968.170998</v>
      </c>
      <c r="S263" s="363">
        <v>40651349964.651001</v>
      </c>
      <c r="T263" s="363">
        <v>46739449959.357002</v>
      </c>
      <c r="U263" s="363">
        <v>57645721015.634026</v>
      </c>
      <c r="V263" s="363">
        <v>82980483390.505707</v>
      </c>
      <c r="W263" s="363">
        <v>85454420504.101379</v>
      </c>
      <c r="X263" s="363">
        <v>78423059791.08429</v>
      </c>
      <c r="Y263" s="363">
        <v>87415851379.457825</v>
      </c>
      <c r="Z263" s="363">
        <v>77344092904.105179</v>
      </c>
      <c r="AA263" s="363">
        <v>59082638803.084641</v>
      </c>
      <c r="AB263" s="363">
        <v>67521602552.647415</v>
      </c>
      <c r="AC263" s="363">
        <v>88573697221.722122</v>
      </c>
      <c r="AD263" s="363">
        <v>95176640968.036713</v>
      </c>
      <c r="AE263" s="363">
        <v>99030856824.752563</v>
      </c>
      <c r="AF263" s="363">
        <v>115552349035.44061</v>
      </c>
      <c r="AG263" s="363">
        <v>123942759156.41641</v>
      </c>
      <c r="AH263" s="363">
        <v>134544563096.78201</v>
      </c>
      <c r="AI263" s="363">
        <v>134308050011.80875</v>
      </c>
      <c r="AJ263" s="363">
        <v>139752515748.80591</v>
      </c>
      <c r="AK263" s="363">
        <v>155460927990.38345</v>
      </c>
      <c r="AL263" s="363">
        <v>147606294673.67044</v>
      </c>
      <c r="AM263" s="363">
        <v>152587423868.18167</v>
      </c>
      <c r="AN263" s="363">
        <v>137774755609.0715</v>
      </c>
      <c r="AO263" s="363">
        <v>136632320704.65298</v>
      </c>
      <c r="AP263" s="363">
        <v>136361298082.06116</v>
      </c>
      <c r="AQ263" s="363">
        <v>121514658737.16489</v>
      </c>
      <c r="AR263" s="363">
        <v>115482368343.6584</v>
      </c>
      <c r="AS263" s="363">
        <v>175256916996.04742</v>
      </c>
      <c r="AT263" s="363">
        <v>228590027400.65329</v>
      </c>
      <c r="AU263" s="363">
        <v>257772710832.95331</v>
      </c>
      <c r="AV263" s="363">
        <v>271638484826.10944</v>
      </c>
      <c r="AW263" s="363">
        <v>299415505152.29797</v>
      </c>
      <c r="AX263" s="363">
        <v>286769839732.72644</v>
      </c>
      <c r="AY263" s="363">
        <v>295936485832.63513</v>
      </c>
      <c r="AZ263" s="363">
        <v>375349442837.23981</v>
      </c>
      <c r="BA263" s="363">
        <v>416418874936.30444</v>
      </c>
      <c r="BB263" s="363">
        <v>396332702639.49622</v>
      </c>
      <c r="BC263" s="363">
        <v>366829390478.9538</v>
      </c>
      <c r="BD263" s="363">
        <v>350904575292.31677</v>
      </c>
      <c r="BE263" s="363">
        <v>317620522794.82697</v>
      </c>
      <c r="BF263" s="363">
        <v>296357282715.10931</v>
      </c>
      <c r="BG263" s="363">
        <v>349554116683.81793</v>
      </c>
      <c r="BH263" s="363">
        <v>368288939768.32227</v>
      </c>
    </row>
    <row r="264" spans="1:60" x14ac:dyDescent="0.2">
      <c r="A264" s="2" t="s">
        <v>462</v>
      </c>
      <c r="B264" s="363">
        <v>713000000</v>
      </c>
      <c r="C264" s="363">
        <v>696285714.28571427</v>
      </c>
      <c r="D264" s="363">
        <v>693142857.14285719</v>
      </c>
      <c r="E264" s="363">
        <v>718714285.71428573</v>
      </c>
      <c r="F264" s="363">
        <v>839428571.42857146</v>
      </c>
      <c r="G264" s="363">
        <v>1082857142.8571429</v>
      </c>
      <c r="H264" s="363">
        <v>1264285714.2857144</v>
      </c>
      <c r="I264" s="363">
        <v>1368000000</v>
      </c>
      <c r="J264" s="363">
        <v>1605857142.8571429</v>
      </c>
      <c r="K264" s="363">
        <v>1965714285.7142854</v>
      </c>
      <c r="L264" s="363">
        <v>1825285714.2857144</v>
      </c>
      <c r="M264" s="363">
        <v>1687000000</v>
      </c>
      <c r="N264" s="363">
        <v>1910714285.7142859</v>
      </c>
      <c r="O264" s="363">
        <v>2268714285.7142859</v>
      </c>
      <c r="P264" s="363">
        <v>3121833333.3333335</v>
      </c>
      <c r="Q264" s="363">
        <v>2618666666.666667</v>
      </c>
      <c r="R264" s="363">
        <v>2746714285.7142859</v>
      </c>
      <c r="S264" s="363">
        <v>2483000000</v>
      </c>
      <c r="T264" s="363">
        <v>2813375000</v>
      </c>
      <c r="U264" s="363">
        <v>3325500000</v>
      </c>
      <c r="V264" s="363">
        <v>3829500000</v>
      </c>
      <c r="W264" s="363">
        <v>3872666666.666666</v>
      </c>
      <c r="X264" s="363">
        <v>3994777777.7777777</v>
      </c>
      <c r="Y264" s="363">
        <v>3216307692.3076921</v>
      </c>
      <c r="Z264" s="363">
        <v>2739444444.4444451</v>
      </c>
      <c r="AA264" s="363">
        <v>2281258064.5161295</v>
      </c>
      <c r="AB264" s="363">
        <v>1661948717.9487183</v>
      </c>
      <c r="AC264" s="363">
        <v>2269894736.8421054</v>
      </c>
      <c r="AD264" s="363">
        <v>3713614457.8313251</v>
      </c>
      <c r="AE264" s="363">
        <v>3998637681.1594205</v>
      </c>
      <c r="AF264" s="363">
        <v>3285217391.3043475</v>
      </c>
      <c r="AG264" s="363">
        <v>3378882352.9411759</v>
      </c>
      <c r="AH264" s="363">
        <v>3181921787.7094975</v>
      </c>
      <c r="AI264" s="363">
        <v>3273237853.3568902</v>
      </c>
      <c r="AJ264" s="363">
        <v>3656647744.2485809</v>
      </c>
      <c r="AK264" s="363">
        <v>3807067121.8608956</v>
      </c>
      <c r="AL264" s="363">
        <v>3597220962.0001655</v>
      </c>
      <c r="AM264" s="363">
        <v>4303281932.2936487</v>
      </c>
      <c r="AN264" s="363">
        <v>3537683046.0233064</v>
      </c>
      <c r="AO264" s="363">
        <v>3404311976.5494137</v>
      </c>
      <c r="AP264" s="363">
        <v>3600683039.7325449</v>
      </c>
      <c r="AQ264" s="363">
        <v>4094480988.1193051</v>
      </c>
      <c r="AR264" s="363">
        <v>4193845678.1703267</v>
      </c>
      <c r="AS264" s="363">
        <v>4901839731.2657137</v>
      </c>
      <c r="AT264" s="363">
        <v>6221077674.7787142</v>
      </c>
      <c r="AU264" s="363">
        <v>8331870169.1497707</v>
      </c>
      <c r="AV264" s="363">
        <v>12756858899.281174</v>
      </c>
      <c r="AW264" s="363">
        <v>14056957976.264833</v>
      </c>
      <c r="AX264" s="363">
        <v>17910858637.904797</v>
      </c>
      <c r="AY264" s="363">
        <v>15328342303.957512</v>
      </c>
      <c r="AZ264" s="363">
        <v>20265556273.581955</v>
      </c>
      <c r="BA264" s="363">
        <v>23460098339.745308</v>
      </c>
      <c r="BB264" s="363">
        <v>25503370699.201523</v>
      </c>
      <c r="BC264" s="363">
        <v>28045460442.187588</v>
      </c>
      <c r="BD264" s="363">
        <v>27150630607.203224</v>
      </c>
      <c r="BE264" s="363">
        <v>21243350632.500813</v>
      </c>
      <c r="BF264" s="363">
        <v>20954754378.139362</v>
      </c>
      <c r="BG264" s="363">
        <v>25868142076.789745</v>
      </c>
      <c r="BH264" s="363">
        <v>26720073435.90136</v>
      </c>
    </row>
    <row r="265" spans="1:60" x14ac:dyDescent="0.2">
      <c r="A265" s="2" t="s">
        <v>466</v>
      </c>
      <c r="B265" s="363">
        <v>1052990400</v>
      </c>
      <c r="C265" s="363">
        <v>1096646600</v>
      </c>
      <c r="D265" s="363">
        <v>1117601600</v>
      </c>
      <c r="E265" s="363">
        <v>1159511700</v>
      </c>
      <c r="F265" s="363">
        <v>1217138000</v>
      </c>
      <c r="G265" s="363">
        <v>1311435800</v>
      </c>
      <c r="H265" s="363">
        <v>1281749500</v>
      </c>
      <c r="I265" s="363">
        <v>1397002000</v>
      </c>
      <c r="J265" s="363">
        <v>1479599900</v>
      </c>
      <c r="K265" s="363">
        <v>1747998800</v>
      </c>
      <c r="L265" s="363">
        <v>1884206300</v>
      </c>
      <c r="M265" s="363">
        <v>2178716300</v>
      </c>
      <c r="N265" s="363">
        <v>2677729400</v>
      </c>
      <c r="O265" s="363">
        <v>3309353600</v>
      </c>
      <c r="P265" s="363">
        <v>3982161400</v>
      </c>
      <c r="Q265" s="363">
        <v>4371300700</v>
      </c>
      <c r="R265" s="363">
        <v>4318372000</v>
      </c>
      <c r="S265" s="363">
        <v>4364382100</v>
      </c>
      <c r="T265" s="363">
        <v>4351600500</v>
      </c>
      <c r="U265" s="363">
        <v>5177459400</v>
      </c>
      <c r="V265" s="363">
        <v>6678868200</v>
      </c>
      <c r="W265" s="363">
        <v>8011373800</v>
      </c>
      <c r="X265" s="363">
        <v>8539700700</v>
      </c>
      <c r="Y265" s="363">
        <v>7764067000</v>
      </c>
      <c r="Z265" s="363">
        <v>6352125900</v>
      </c>
      <c r="AA265" s="363">
        <v>5637259300</v>
      </c>
      <c r="AB265" s="363">
        <v>6217523700</v>
      </c>
      <c r="AC265" s="363">
        <v>6741215100</v>
      </c>
      <c r="AD265" s="363">
        <v>7814784100</v>
      </c>
      <c r="AE265" s="363">
        <v>8286322700</v>
      </c>
      <c r="AF265" s="363">
        <v>8783816700</v>
      </c>
      <c r="AG265" s="363">
        <v>8641481700</v>
      </c>
      <c r="AH265" s="363">
        <v>6751472200</v>
      </c>
      <c r="AI265" s="363">
        <v>6563813300</v>
      </c>
      <c r="AJ265" s="363">
        <v>6890675000</v>
      </c>
      <c r="AK265" s="363">
        <v>7111270700</v>
      </c>
      <c r="AL265" s="363">
        <v>8553146600</v>
      </c>
      <c r="AM265" s="363">
        <v>8529571600</v>
      </c>
      <c r="AN265" s="363">
        <v>6401968200</v>
      </c>
      <c r="AO265" s="363">
        <v>6858013100</v>
      </c>
      <c r="AP265" s="363">
        <v>6689957600</v>
      </c>
      <c r="AQ265" s="363">
        <v>6777384700</v>
      </c>
      <c r="AR265" s="363">
        <v>6342116400</v>
      </c>
      <c r="AS265" s="363">
        <v>5727591800</v>
      </c>
      <c r="AT265" s="363">
        <v>5805598400</v>
      </c>
      <c r="AU265" s="363">
        <v>5755215200</v>
      </c>
      <c r="AV265" s="363">
        <v>5443896500</v>
      </c>
      <c r="AW265" s="363">
        <v>5291950100</v>
      </c>
      <c r="AX265" s="363">
        <v>4415702800</v>
      </c>
      <c r="AY265" s="363">
        <v>9665793300</v>
      </c>
      <c r="AZ265" s="363">
        <v>12041655200</v>
      </c>
      <c r="BA265" s="363">
        <v>14101920300</v>
      </c>
      <c r="BB265" s="363">
        <v>17114849900</v>
      </c>
      <c r="BC265" s="363">
        <v>19091020000</v>
      </c>
      <c r="BD265" s="363">
        <v>19495519600</v>
      </c>
      <c r="BE265" s="363">
        <v>19963120600</v>
      </c>
      <c r="BF265" s="363">
        <v>20548678100</v>
      </c>
      <c r="BG265" s="363">
        <v>22813010116.1292</v>
      </c>
      <c r="BH265" s="363">
        <v>31000519447.174999</v>
      </c>
    </row>
    <row r="269" spans="1:60" x14ac:dyDescent="0.2">
      <c r="A269" s="365" t="s">
        <v>1187</v>
      </c>
    </row>
    <row r="270" spans="1:60" x14ac:dyDescent="0.2">
      <c r="A270" s="232" t="s">
        <v>1184</v>
      </c>
      <c r="B270" s="210">
        <f>B251/B259</f>
        <v>0.39577631931143475</v>
      </c>
      <c r="C270" s="210">
        <f t="shared" ref="C270:BH270" si="0">C251/C259</f>
        <v>0.39444935195185976</v>
      </c>
      <c r="D270" s="210">
        <f t="shared" si="0"/>
        <v>0.39484442614758525</v>
      </c>
      <c r="E270" s="210">
        <f t="shared" si="0"/>
        <v>0.38681425835676814</v>
      </c>
      <c r="F270" s="210">
        <f t="shared" si="0"/>
        <v>0.37919806204156159</v>
      </c>
      <c r="G270" s="210">
        <f t="shared" si="0"/>
        <v>0.37761780657841437</v>
      </c>
      <c r="H270" s="210">
        <f t="shared" si="0"/>
        <v>0.38142223553787924</v>
      </c>
      <c r="I270" s="210">
        <f t="shared" si="0"/>
        <v>0.37883405741988913</v>
      </c>
      <c r="J270" s="210">
        <f t="shared" si="0"/>
        <v>0.38382811215832369</v>
      </c>
      <c r="K270" s="210">
        <f t="shared" si="0"/>
        <v>0.37647888437222837</v>
      </c>
      <c r="L270" s="210">
        <f t="shared" si="0"/>
        <v>0.36194141112141637</v>
      </c>
      <c r="M270" s="210">
        <f t="shared" si="0"/>
        <v>0.35532778216511357</v>
      </c>
      <c r="N270" s="210">
        <f t="shared" si="0"/>
        <v>0.33810256576284786</v>
      </c>
      <c r="O270" s="210">
        <f t="shared" si="0"/>
        <v>0.3087856097282064</v>
      </c>
      <c r="P270" s="210">
        <f t="shared" si="0"/>
        <v>0.29025063260920919</v>
      </c>
      <c r="Q270" s="210">
        <f t="shared" si="0"/>
        <v>0.28416769121623991</v>
      </c>
      <c r="R270" s="210">
        <f t="shared" si="0"/>
        <v>0.29054470899640977</v>
      </c>
      <c r="S270" s="210">
        <f t="shared" si="0"/>
        <v>0.28563511988994617</v>
      </c>
      <c r="T270" s="210">
        <f t="shared" si="0"/>
        <v>0.27352160851552632</v>
      </c>
      <c r="U270" s="210">
        <f t="shared" si="0"/>
        <v>0.26309774658207791</v>
      </c>
      <c r="V270" s="210">
        <f t="shared" si="0"/>
        <v>0.25413893300110946</v>
      </c>
      <c r="W270" s="210">
        <f t="shared" si="0"/>
        <v>0.27552064522768438</v>
      </c>
      <c r="X270" s="210">
        <f t="shared" si="0"/>
        <v>0.28999760194481461</v>
      </c>
      <c r="Y270" s="210">
        <f t="shared" si="0"/>
        <v>0.30892937353065542</v>
      </c>
      <c r="Z270" s="210">
        <f t="shared" si="0"/>
        <v>0.33103620213397628</v>
      </c>
      <c r="AA270" s="210">
        <f t="shared" si="0"/>
        <v>0.33868504854029197</v>
      </c>
      <c r="AB270" s="210">
        <f t="shared" si="0"/>
        <v>0.30249564336505513</v>
      </c>
      <c r="AC270" s="210">
        <f t="shared" si="0"/>
        <v>0.28186964719417579</v>
      </c>
      <c r="AD270" s="210">
        <f t="shared" si="0"/>
        <v>0.2717340717299182</v>
      </c>
      <c r="AE270" s="210">
        <f t="shared" si="0"/>
        <v>0.28047599798100481</v>
      </c>
      <c r="AF270" s="210">
        <f t="shared" si="0"/>
        <v>0.26320878762675159</v>
      </c>
      <c r="AG270" s="210">
        <f t="shared" si="0"/>
        <v>0.25679101569043755</v>
      </c>
      <c r="AH270" s="210">
        <f t="shared" si="0"/>
        <v>0.25605606990738572</v>
      </c>
      <c r="AI270" s="210">
        <f t="shared" si="0"/>
        <v>0.26511890598437277</v>
      </c>
      <c r="AJ270" s="210">
        <f t="shared" si="0"/>
        <v>0.26236537262759069</v>
      </c>
      <c r="AK270" s="210">
        <f t="shared" si="0"/>
        <v>0.247470926280731</v>
      </c>
      <c r="AL270" s="210">
        <f t="shared" si="0"/>
        <v>0.25584602471163254</v>
      </c>
      <c r="AM270" s="210">
        <f t="shared" si="0"/>
        <v>0.27282598078823311</v>
      </c>
      <c r="AN270" s="210">
        <f t="shared" si="0"/>
        <v>0.2888249521122262</v>
      </c>
      <c r="AO270" s="210">
        <f t="shared" si="0"/>
        <v>0.29593957967345413</v>
      </c>
      <c r="AP270" s="210">
        <f t="shared" si="0"/>
        <v>0.30524099420966694</v>
      </c>
      <c r="AQ270" s="210">
        <f t="shared" si="0"/>
        <v>0.31686067965949544</v>
      </c>
      <c r="AR270" s="210">
        <f t="shared" si="0"/>
        <v>0.31540810587296592</v>
      </c>
      <c r="AS270" s="210">
        <f t="shared" si="0"/>
        <v>0.2945388636403119</v>
      </c>
      <c r="AT270" s="210">
        <f t="shared" si="0"/>
        <v>0.27874688066565095</v>
      </c>
      <c r="AU270" s="210">
        <f t="shared" si="0"/>
        <v>0.27470190699108521</v>
      </c>
      <c r="AV270" s="210">
        <f t="shared" si="0"/>
        <v>0.26851446057065775</v>
      </c>
      <c r="AW270" s="210">
        <f t="shared" si="0"/>
        <v>0.24930595939564629</v>
      </c>
      <c r="AX270" s="210">
        <f t="shared" si="0"/>
        <v>0.23129177218611721</v>
      </c>
      <c r="AY270" s="210">
        <f t="shared" si="0"/>
        <v>0.23948188346774651</v>
      </c>
      <c r="AZ270" s="210">
        <f t="shared" si="0"/>
        <v>0.22697617197139516</v>
      </c>
      <c r="BA270" s="210">
        <f t="shared" si="0"/>
        <v>0.21177141997469465</v>
      </c>
      <c r="BB270" s="210">
        <f t="shared" si="0"/>
        <v>0.21571524568825876</v>
      </c>
      <c r="BC270" s="210">
        <f t="shared" si="0"/>
        <v>0.21731809011368633</v>
      </c>
      <c r="BD270" s="210">
        <f t="shared" si="0"/>
        <v>0.22086412851114348</v>
      </c>
      <c r="BE270" s="210">
        <f t="shared" si="0"/>
        <v>0.24276384564688941</v>
      </c>
      <c r="BF270" s="210">
        <f t="shared" si="0"/>
        <v>0.24561751491266026</v>
      </c>
      <c r="BG270" s="210">
        <f t="shared" si="0"/>
        <v>0.2407070239901935</v>
      </c>
      <c r="BH270" s="210">
        <f t="shared" si="0"/>
        <v>0.23913848813124997</v>
      </c>
    </row>
    <row r="271" spans="1:60" x14ac:dyDescent="0.2">
      <c r="A271" s="232" t="s">
        <v>2532</v>
      </c>
      <c r="B271" s="210">
        <f>B40/B259</f>
        <v>4.3501497807891677E-2</v>
      </c>
      <c r="C271" s="210">
        <f t="shared" ref="C271:BH271" si="1">C40/C259</f>
        <v>3.5052191587241925E-2</v>
      </c>
      <c r="D271" s="210">
        <f t="shared" si="1"/>
        <v>3.0805407809227726E-2</v>
      </c>
      <c r="E271" s="210">
        <f t="shared" si="1"/>
        <v>3.0714239270176295E-2</v>
      </c>
      <c r="F271" s="210">
        <f t="shared" si="1"/>
        <v>3.3014418399756107E-2</v>
      </c>
      <c r="G271" s="210">
        <f t="shared" si="1"/>
        <v>3.5764405440229331E-2</v>
      </c>
      <c r="H271" s="210">
        <f t="shared" si="1"/>
        <v>3.5905304276854254E-2</v>
      </c>
      <c r="I271" s="210">
        <f t="shared" si="1"/>
        <v>3.2041364868125186E-2</v>
      </c>
      <c r="J271" s="210">
        <f t="shared" si="1"/>
        <v>2.8851874592433702E-2</v>
      </c>
      <c r="K271" s="210">
        <f t="shared" si="1"/>
        <v>2.9422091050026099E-2</v>
      </c>
      <c r="L271" s="210">
        <f t="shared" si="1"/>
        <v>3.1227762224429894E-2</v>
      </c>
      <c r="M271" s="210">
        <f t="shared" si="1"/>
        <v>3.0443450482377205E-2</v>
      </c>
      <c r="N271" s="210">
        <f t="shared" si="1"/>
        <v>3.0050632567249432E-2</v>
      </c>
      <c r="O271" s="210">
        <f t="shared" si="1"/>
        <v>3.0013471131977564E-2</v>
      </c>
      <c r="P271" s="210">
        <f t="shared" si="1"/>
        <v>2.7082442972873287E-2</v>
      </c>
      <c r="Q271" s="210">
        <f t="shared" si="1"/>
        <v>2.7563568453242513E-2</v>
      </c>
      <c r="R271" s="210">
        <f t="shared" si="1"/>
        <v>2.3874398583959486E-2</v>
      </c>
      <c r="S271" s="210">
        <f t="shared" si="1"/>
        <v>2.4002229212069744E-2</v>
      </c>
      <c r="T271" s="210">
        <f t="shared" si="1"/>
        <v>1.7393538291385652E-2</v>
      </c>
      <c r="U271" s="210">
        <f t="shared" si="1"/>
        <v>1.7852782573279654E-2</v>
      </c>
      <c r="V271" s="210">
        <f t="shared" si="1"/>
        <v>1.7001483100581707E-2</v>
      </c>
      <c r="W271" s="210">
        <f t="shared" si="1"/>
        <v>1.6827104873034314E-2</v>
      </c>
      <c r="X271" s="210">
        <f t="shared" si="1"/>
        <v>1.7786864285583681E-2</v>
      </c>
      <c r="Y271" s="210">
        <f t="shared" si="1"/>
        <v>1.9610667879609488E-2</v>
      </c>
      <c r="Z271" s="210">
        <f t="shared" si="1"/>
        <v>2.1312519487437412E-2</v>
      </c>
      <c r="AA271" s="210">
        <f t="shared" si="1"/>
        <v>2.4157519045551235E-2</v>
      </c>
      <c r="AB271" s="210">
        <f t="shared" si="1"/>
        <v>1.9865795953689969E-2</v>
      </c>
      <c r="AC271" s="210">
        <f t="shared" si="1"/>
        <v>1.5847453941882104E-2</v>
      </c>
      <c r="AD271" s="210">
        <f t="shared" si="1"/>
        <v>1.6208942801905778E-2</v>
      </c>
      <c r="AE271" s="210">
        <f t="shared" si="1"/>
        <v>1.7289587537103045E-2</v>
      </c>
      <c r="AF271" s="210">
        <f t="shared" si="1"/>
        <v>1.5928002689857584E-2</v>
      </c>
      <c r="AG271" s="210">
        <f t="shared" si="1"/>
        <v>1.5986482865056401E-2</v>
      </c>
      <c r="AH271" s="210">
        <f t="shared" si="1"/>
        <v>1.6765165240719769E-2</v>
      </c>
      <c r="AI271" s="210">
        <f t="shared" si="1"/>
        <v>1.7191172527153513E-2</v>
      </c>
      <c r="AJ271" s="210">
        <f t="shared" si="1"/>
        <v>2.0317614570057107E-2</v>
      </c>
      <c r="AK271" s="210">
        <f t="shared" si="1"/>
        <v>2.3793877098605375E-2</v>
      </c>
      <c r="AL271" s="210">
        <f t="shared" si="1"/>
        <v>2.7373073766389984E-2</v>
      </c>
      <c r="AM271" s="210">
        <f t="shared" si="1"/>
        <v>3.0585703970239235E-2</v>
      </c>
      <c r="AN271" s="210">
        <f t="shared" si="1"/>
        <v>3.2794801402033183E-2</v>
      </c>
      <c r="AO271" s="210">
        <f t="shared" si="1"/>
        <v>3.3617317004248762E-2</v>
      </c>
      <c r="AP271" s="210">
        <f t="shared" si="1"/>
        <v>3.6065183728876217E-2</v>
      </c>
      <c r="AQ271" s="210">
        <f t="shared" si="1"/>
        <v>4.0106690692472372E-2</v>
      </c>
      <c r="AR271" s="210">
        <f t="shared" si="1"/>
        <v>4.2410901827933341E-2</v>
      </c>
      <c r="AS271" s="210">
        <f t="shared" si="1"/>
        <v>4.2678383871798668E-2</v>
      </c>
      <c r="AT271" s="210">
        <f t="shared" si="1"/>
        <v>4.4625754484355185E-2</v>
      </c>
      <c r="AU271" s="210">
        <f t="shared" si="1"/>
        <v>4.8168790341481096E-2</v>
      </c>
      <c r="AV271" s="210">
        <f t="shared" si="1"/>
        <v>5.3493157092563831E-2</v>
      </c>
      <c r="AW271" s="210">
        <f t="shared" si="1"/>
        <v>6.124620686814481E-2</v>
      </c>
      <c r="AX271" s="210">
        <f t="shared" si="1"/>
        <v>7.2224334530454057E-2</v>
      </c>
      <c r="AY271" s="210">
        <f t="shared" si="1"/>
        <v>8.4557476002205575E-2</v>
      </c>
      <c r="AZ271" s="210">
        <f t="shared" si="1"/>
        <v>9.2158247289636758E-2</v>
      </c>
      <c r="BA271" s="210">
        <f t="shared" si="1"/>
        <v>0.10289101645136579</v>
      </c>
      <c r="BB271" s="210">
        <f t="shared" si="1"/>
        <v>0.11363409346361647</v>
      </c>
      <c r="BC271" s="210">
        <f t="shared" si="1"/>
        <v>0.12391069336157416</v>
      </c>
      <c r="BD271" s="210">
        <f t="shared" si="1"/>
        <v>0.13157915735707629</v>
      </c>
      <c r="BE271" s="210">
        <f t="shared" si="1"/>
        <v>0.14677708682468435</v>
      </c>
      <c r="BF271" s="210">
        <f t="shared" si="1"/>
        <v>0.14623654298938629</v>
      </c>
      <c r="BG271" s="210">
        <f t="shared" si="1"/>
        <v>0.15001101385965612</v>
      </c>
      <c r="BH271" s="210">
        <f t="shared" si="1"/>
        <v>0.15840043124236233</v>
      </c>
    </row>
    <row r="272" spans="1:60" x14ac:dyDescent="0.2">
      <c r="A272" s="232" t="s">
        <v>670</v>
      </c>
      <c r="B272" s="210">
        <f>B119/B259</f>
        <v>3.2276453361639534E-2</v>
      </c>
      <c r="C272" s="210">
        <f t="shared" ref="C272:BH272" si="2">C119/C259</f>
        <v>3.7469269645193239E-2</v>
      </c>
      <c r="D272" s="210">
        <f t="shared" si="2"/>
        <v>3.9623443176545668E-2</v>
      </c>
      <c r="E272" s="210">
        <f t="shared" si="2"/>
        <v>4.2096567974266232E-2</v>
      </c>
      <c r="F272" s="210">
        <f t="shared" si="2"/>
        <v>4.5201319325885482E-2</v>
      </c>
      <c r="G272" s="210">
        <f t="shared" si="2"/>
        <v>4.6180509053917566E-2</v>
      </c>
      <c r="H272" s="210">
        <f t="shared" si="2"/>
        <v>4.9434226657450064E-2</v>
      </c>
      <c r="I272" s="210">
        <f t="shared" si="2"/>
        <v>5.4418929926768153E-2</v>
      </c>
      <c r="J272" s="210">
        <f t="shared" si="2"/>
        <v>5.9702507129193547E-2</v>
      </c>
      <c r="K272" s="210">
        <f t="shared" si="2"/>
        <v>6.3566276012136214E-2</v>
      </c>
      <c r="L272" s="210">
        <f t="shared" si="2"/>
        <v>7.1696500888793577E-2</v>
      </c>
      <c r="M272" s="210">
        <f t="shared" si="2"/>
        <v>7.3256306930239365E-2</v>
      </c>
      <c r="N272" s="210">
        <f t="shared" si="2"/>
        <v>8.4064073985164051E-2</v>
      </c>
      <c r="O272" s="210">
        <f t="shared" si="2"/>
        <v>9.3604011045668262E-2</v>
      </c>
      <c r="P272" s="210">
        <f t="shared" si="2"/>
        <v>9.0090522664566103E-2</v>
      </c>
      <c r="Q272" s="210">
        <f t="shared" si="2"/>
        <v>8.7960714205261983E-2</v>
      </c>
      <c r="R272" s="210">
        <f t="shared" si="2"/>
        <v>9.0906979750447814E-2</v>
      </c>
      <c r="S272" s="210">
        <f t="shared" si="2"/>
        <v>9.8980674723809572E-2</v>
      </c>
      <c r="T272" s="210">
        <f t="shared" si="2"/>
        <v>0.11789630464720059</v>
      </c>
      <c r="U272" s="210">
        <f t="shared" si="2"/>
        <v>0.10564751617595615</v>
      </c>
      <c r="V272" s="210">
        <f t="shared" si="2"/>
        <v>9.8316915867543625E-2</v>
      </c>
      <c r="W272" s="210">
        <f t="shared" si="2"/>
        <v>0.10472473323778492</v>
      </c>
      <c r="X272" s="210">
        <f t="shared" si="2"/>
        <v>9.8393618709118627E-2</v>
      </c>
      <c r="Y272" s="210">
        <f t="shared" si="2"/>
        <v>0.10569487121230421</v>
      </c>
      <c r="Z272" s="210">
        <f t="shared" si="2"/>
        <v>0.10809159935995263</v>
      </c>
      <c r="AA272" s="210">
        <f t="shared" si="2"/>
        <v>0.10919252137017924</v>
      </c>
      <c r="AB272" s="210">
        <f t="shared" si="2"/>
        <v>0.13731986839016219</v>
      </c>
      <c r="AC272" s="210">
        <f t="shared" si="2"/>
        <v>0.14704227494068872</v>
      </c>
      <c r="AD272" s="210">
        <f t="shared" si="2"/>
        <v>0.15939860879375059</v>
      </c>
      <c r="AE272" s="210">
        <f t="shared" si="2"/>
        <v>0.15187768311873179</v>
      </c>
      <c r="AF272" s="210">
        <f t="shared" si="2"/>
        <v>0.13828026562193005</v>
      </c>
      <c r="AG272" s="210">
        <f t="shared" si="2"/>
        <v>0.14946859220713329</v>
      </c>
      <c r="AH272" s="210">
        <f t="shared" si="2"/>
        <v>0.15350064333143909</v>
      </c>
      <c r="AI272" s="210">
        <f t="shared" si="2"/>
        <v>0.17217578091159322</v>
      </c>
      <c r="AJ272" s="210">
        <f t="shared" si="2"/>
        <v>0.17667016912923506</v>
      </c>
      <c r="AK272" s="210">
        <f t="shared" si="2"/>
        <v>0.17651075439848957</v>
      </c>
      <c r="AL272" s="210">
        <f t="shared" si="2"/>
        <v>0.15318561252046545</v>
      </c>
      <c r="AM272" s="210">
        <f t="shared" si="2"/>
        <v>0.1404192562289808</v>
      </c>
      <c r="AN272" s="210">
        <f t="shared" si="2"/>
        <v>0.12851294282418332</v>
      </c>
      <c r="AO272" s="210">
        <f t="shared" si="2"/>
        <v>0.14018759877836312</v>
      </c>
      <c r="AP272" s="210">
        <f t="shared" si="2"/>
        <v>0.1455151278020819</v>
      </c>
      <c r="AQ272" s="210">
        <f t="shared" si="2"/>
        <v>0.12886476795453658</v>
      </c>
      <c r="AR272" s="210">
        <f t="shared" si="2"/>
        <v>0.11868062339415204</v>
      </c>
      <c r="AS272" s="210">
        <f t="shared" si="2"/>
        <v>0.11427746610849966</v>
      </c>
      <c r="AT272" s="210">
        <f t="shared" si="2"/>
        <v>0.10989335909941164</v>
      </c>
      <c r="AU272" s="210">
        <f t="shared" si="2"/>
        <v>0.10020376000952566</v>
      </c>
      <c r="AV272" s="210">
        <f t="shared" si="2"/>
        <v>8.805689572359042E-2</v>
      </c>
      <c r="AW272" s="210">
        <f t="shared" si="2"/>
        <v>7.789187390752883E-2</v>
      </c>
      <c r="AX272" s="210">
        <f t="shared" si="2"/>
        <v>7.9197928718277952E-2</v>
      </c>
      <c r="AY272" s="210">
        <f t="shared" si="2"/>
        <v>8.6706843604615336E-2</v>
      </c>
      <c r="AZ272" s="210">
        <f t="shared" si="2"/>
        <v>8.6298152328133329E-2</v>
      </c>
      <c r="BA272" s="210">
        <f t="shared" si="2"/>
        <v>8.389687356992713E-2</v>
      </c>
      <c r="BB272" s="210">
        <f t="shared" si="2"/>
        <v>8.2615733492757623E-2</v>
      </c>
      <c r="BC272" s="210">
        <f t="shared" si="2"/>
        <v>6.6752496322865881E-2</v>
      </c>
      <c r="BD272" s="210">
        <f t="shared" si="2"/>
        <v>6.1140158401269316E-2</v>
      </c>
      <c r="BE272" s="210">
        <f t="shared" si="2"/>
        <v>5.8487764283996206E-2</v>
      </c>
      <c r="BF272" s="210">
        <f t="shared" si="2"/>
        <v>6.4685067130357085E-2</v>
      </c>
      <c r="BG272" s="210">
        <f t="shared" si="2"/>
        <v>6.0035955367937641E-2</v>
      </c>
      <c r="BH272" s="210">
        <f t="shared" si="2"/>
        <v>5.7866764533049196E-2</v>
      </c>
    </row>
    <row r="273" spans="1:60" x14ac:dyDescent="0.2">
      <c r="A273" s="232" t="s">
        <v>1196</v>
      </c>
      <c r="B273" s="210">
        <f>B55/B259</f>
        <v>0</v>
      </c>
      <c r="C273" s="210">
        <f t="shared" ref="C273:BH273" si="3">C55/C259</f>
        <v>0</v>
      </c>
      <c r="D273" s="210">
        <f t="shared" si="3"/>
        <v>0</v>
      </c>
      <c r="E273" s="210">
        <f t="shared" si="3"/>
        <v>0</v>
      </c>
      <c r="F273" s="210">
        <f t="shared" si="3"/>
        <v>0</v>
      </c>
      <c r="G273" s="210">
        <f t="shared" si="3"/>
        <v>0</v>
      </c>
      <c r="H273" s="210">
        <f t="shared" si="3"/>
        <v>0</v>
      </c>
      <c r="I273" s="210">
        <f t="shared" si="3"/>
        <v>0</v>
      </c>
      <c r="J273" s="210">
        <f t="shared" si="3"/>
        <v>0</v>
      </c>
      <c r="K273" s="210">
        <f t="shared" si="3"/>
        <v>0</v>
      </c>
      <c r="L273" s="210">
        <f t="shared" si="3"/>
        <v>7.2785478648535629E-2</v>
      </c>
      <c r="M273" s="210">
        <f t="shared" si="3"/>
        <v>7.6255857319914744E-2</v>
      </c>
      <c r="N273" s="210">
        <f t="shared" si="3"/>
        <v>7.9245468058357721E-2</v>
      </c>
      <c r="O273" s="210">
        <f t="shared" si="3"/>
        <v>8.6301555069889777E-2</v>
      </c>
      <c r="P273" s="210">
        <f t="shared" si="3"/>
        <v>8.3643555051460872E-2</v>
      </c>
      <c r="Q273" s="210">
        <f t="shared" si="3"/>
        <v>8.2748362169389675E-2</v>
      </c>
      <c r="R273" s="210">
        <f t="shared" si="3"/>
        <v>8.0607952945411968E-2</v>
      </c>
      <c r="S273" s="210">
        <f t="shared" si="3"/>
        <v>8.2390836810725759E-2</v>
      </c>
      <c r="T273" s="210">
        <f t="shared" si="3"/>
        <v>8.6126308460741402E-2</v>
      </c>
      <c r="U273" s="210">
        <f t="shared" si="3"/>
        <v>8.8256738530608364E-2</v>
      </c>
      <c r="V273" s="210">
        <f t="shared" si="3"/>
        <v>8.4522210714655682E-2</v>
      </c>
      <c r="W273" s="210">
        <f t="shared" si="3"/>
        <v>6.8769469542134171E-2</v>
      </c>
      <c r="X273" s="210">
        <f t="shared" si="3"/>
        <v>6.7350333742532187E-2</v>
      </c>
      <c r="Y273" s="210">
        <f t="shared" si="3"/>
        <v>6.5515832572702687E-2</v>
      </c>
      <c r="Z273" s="210">
        <f t="shared" si="3"/>
        <v>5.9450480404743468E-2</v>
      </c>
      <c r="AA273" s="210">
        <f t="shared" si="3"/>
        <v>5.7179030750842116E-2</v>
      </c>
      <c r="AB273" s="210">
        <f t="shared" si="3"/>
        <v>6.9107948392524779E-2</v>
      </c>
      <c r="AC273" s="210">
        <f t="shared" si="3"/>
        <v>7.5365651332943692E-2</v>
      </c>
      <c r="AD273" s="210">
        <f t="shared" si="3"/>
        <v>7.2714087289009938E-2</v>
      </c>
      <c r="AE273" s="210">
        <f t="shared" si="3"/>
        <v>6.9550868344459935E-2</v>
      </c>
      <c r="AF273" s="210">
        <f t="shared" si="3"/>
        <v>7.8200263244090407E-2</v>
      </c>
      <c r="AG273" s="210">
        <f t="shared" si="3"/>
        <v>7.7934115298974302E-2</v>
      </c>
      <c r="AH273" s="210">
        <f t="shared" si="3"/>
        <v>8.3707745246850387E-2</v>
      </c>
      <c r="AI273" s="210">
        <f t="shared" si="3"/>
        <v>8.0067416091685384E-2</v>
      </c>
      <c r="AJ273" s="210">
        <f t="shared" si="3"/>
        <v>7.9390195953418424E-2</v>
      </c>
      <c r="AK273" s="210">
        <f t="shared" si="3"/>
        <v>8.3760397036619541E-2</v>
      </c>
      <c r="AL273" s="210">
        <f t="shared" si="3"/>
        <v>7.9140400111062117E-2</v>
      </c>
      <c r="AM273" s="210">
        <f t="shared" si="3"/>
        <v>7.0356678126375374E-2</v>
      </c>
      <c r="AN273" s="210">
        <f t="shared" si="3"/>
        <v>7.1354890744505239E-2</v>
      </c>
      <c r="AO273" s="210">
        <f t="shared" si="3"/>
        <v>6.7425448074963201E-2</v>
      </c>
      <c r="AP273" s="210">
        <f t="shared" si="3"/>
        <v>5.7852871915683411E-2</v>
      </c>
      <c r="AQ273" s="210">
        <f t="shared" si="3"/>
        <v>5.8214097870160249E-2</v>
      </c>
      <c r="AR273" s="210">
        <f t="shared" si="3"/>
        <v>5.9659456648936779E-2</v>
      </c>
      <c r="AS273" s="210">
        <f t="shared" si="3"/>
        <v>6.4164012326082889E-2</v>
      </c>
      <c r="AT273" s="210">
        <f t="shared" si="3"/>
        <v>6.4112473554813934E-2</v>
      </c>
      <c r="AU273" s="210">
        <f t="shared" si="3"/>
        <v>5.996540761991493E-2</v>
      </c>
      <c r="AV273" s="210">
        <f t="shared" si="3"/>
        <v>5.8159296867450479E-2</v>
      </c>
      <c r="AW273" s="210">
        <f t="shared" si="3"/>
        <v>5.9018900641927219E-2</v>
      </c>
      <c r="AX273" s="210">
        <f t="shared" si="3"/>
        <v>5.8637523943990001E-2</v>
      </c>
      <c r="AY273" s="210">
        <f t="shared" si="3"/>
        <v>5.631622761426238E-2</v>
      </c>
      <c r="AZ273" s="210">
        <f t="shared" si="3"/>
        <v>5.1420006372126681E-2</v>
      </c>
      <c r="BA273" s="210">
        <f t="shared" si="3"/>
        <v>5.1018471221087297E-2</v>
      </c>
      <c r="BB273" s="210">
        <f t="shared" si="3"/>
        <v>4.6977942582667152E-2</v>
      </c>
      <c r="BC273" s="210">
        <f t="shared" si="3"/>
        <v>4.8328862978403386E-2</v>
      </c>
      <c r="BD273" s="210">
        <f t="shared" si="3"/>
        <v>4.8957370695948556E-2</v>
      </c>
      <c r="BE273" s="210">
        <f t="shared" si="3"/>
        <v>4.4777798451801458E-2</v>
      </c>
      <c r="BF273" s="210">
        <f t="shared" si="3"/>
        <v>4.5517495723862579E-2</v>
      </c>
      <c r="BG273" s="210">
        <f t="shared" si="3"/>
        <v>4.5172567497327946E-2</v>
      </c>
      <c r="BH273" s="210">
        <f t="shared" si="3"/>
        <v>4.5950746460026642E-2</v>
      </c>
    </row>
    <row r="274" spans="1:60" x14ac:dyDescent="0.2">
      <c r="A274" s="232" t="s">
        <v>1195</v>
      </c>
      <c r="B274" s="210">
        <f>B77/B259</f>
        <v>4.532922998450916E-2</v>
      </c>
      <c r="C274" s="210">
        <f t="shared" ref="C274:BH274" si="4">C77/C259</f>
        <v>4.7239839952048113E-2</v>
      </c>
      <c r="D274" s="210">
        <f t="shared" si="4"/>
        <v>4.933599689346848E-2</v>
      </c>
      <c r="E274" s="210">
        <f t="shared" si="4"/>
        <v>5.1340534284048604E-2</v>
      </c>
      <c r="F274" s="210">
        <f t="shared" si="4"/>
        <v>5.1979578497890998E-2</v>
      </c>
      <c r="G274" s="210">
        <f t="shared" si="4"/>
        <v>5.15561018311377E-2</v>
      </c>
      <c r="H274" s="210">
        <f t="shared" si="4"/>
        <v>5.1501760674081271E-2</v>
      </c>
      <c r="I274" s="210">
        <f t="shared" si="4"/>
        <v>5.2304764749245405E-2</v>
      </c>
      <c r="J274" s="210">
        <f t="shared" si="4"/>
        <v>5.2854430768637939E-2</v>
      </c>
      <c r="K274" s="210">
        <f t="shared" si="4"/>
        <v>5.2381124606097243E-2</v>
      </c>
      <c r="L274" s="210">
        <f t="shared" si="4"/>
        <v>5.0062754341709023E-2</v>
      </c>
      <c r="M274" s="210">
        <f t="shared" si="4"/>
        <v>5.0626732499115062E-2</v>
      </c>
      <c r="N274" s="210">
        <f t="shared" si="4"/>
        <v>5.3788879485878273E-2</v>
      </c>
      <c r="O274" s="210">
        <f t="shared" si="4"/>
        <v>5.7284632664569048E-2</v>
      </c>
      <c r="P274" s="210">
        <f t="shared" si="4"/>
        <v>5.3636714065289373E-2</v>
      </c>
      <c r="Q274" s="210">
        <f t="shared" si="4"/>
        <v>6.0856196683762638E-2</v>
      </c>
      <c r="R274" s="210">
        <f t="shared" si="4"/>
        <v>5.7742411545828001E-2</v>
      </c>
      <c r="S274" s="210">
        <f t="shared" si="4"/>
        <v>5.6292038966281432E-2</v>
      </c>
      <c r="T274" s="210">
        <f t="shared" si="4"/>
        <v>5.893672597300631E-2</v>
      </c>
      <c r="U274" s="210">
        <f t="shared" si="4"/>
        <v>6.148045317502384E-2</v>
      </c>
      <c r="V274" s="210">
        <f t="shared" si="4"/>
        <v>6.2375058304947759E-2</v>
      </c>
      <c r="W274" s="210">
        <f t="shared" si="4"/>
        <v>5.2882793577444215E-2</v>
      </c>
      <c r="X274" s="210">
        <f t="shared" si="4"/>
        <v>5.0724833355340053E-2</v>
      </c>
      <c r="Y274" s="210">
        <f t="shared" si="4"/>
        <v>4.7594448646981154E-2</v>
      </c>
      <c r="Z274" s="210">
        <f t="shared" si="4"/>
        <v>4.3509752678611457E-2</v>
      </c>
      <c r="AA274" s="210">
        <f t="shared" si="4"/>
        <v>4.3175989263697326E-2</v>
      </c>
      <c r="AB274" s="210">
        <f t="shared" si="4"/>
        <v>5.0957500922433382E-2</v>
      </c>
      <c r="AC274" s="210">
        <f t="shared" si="4"/>
        <v>5.4233458269490553E-2</v>
      </c>
      <c r="AD274" s="210">
        <f t="shared" si="4"/>
        <v>5.2870950737828687E-2</v>
      </c>
      <c r="AE274" s="210">
        <f t="shared" si="4"/>
        <v>5.0969285856854951E-2</v>
      </c>
      <c r="AF274" s="210">
        <f t="shared" si="4"/>
        <v>5.6020654246890608E-2</v>
      </c>
      <c r="AG274" s="210">
        <f t="shared" si="4"/>
        <v>5.2928232897569233E-2</v>
      </c>
      <c r="AH274" s="210">
        <f t="shared" si="4"/>
        <v>5.5036174780284892E-2</v>
      </c>
      <c r="AI274" s="210">
        <f t="shared" si="4"/>
        <v>5.1133689752684369E-2</v>
      </c>
      <c r="AJ274" s="210">
        <f t="shared" si="4"/>
        <v>5.0188137692284814E-2</v>
      </c>
      <c r="AK274" s="210">
        <f t="shared" si="4"/>
        <v>5.186353666625021E-2</v>
      </c>
      <c r="AL274" s="210">
        <f t="shared" si="4"/>
        <v>5.0885591456714126E-2</v>
      </c>
      <c r="AM274" s="210">
        <f t="shared" si="4"/>
        <v>4.6211860784383205E-2</v>
      </c>
      <c r="AN274" s="210">
        <f t="shared" si="4"/>
        <v>4.7902903875999846E-2</v>
      </c>
      <c r="AO274" s="210">
        <f t="shared" si="4"/>
        <v>4.5867396297888482E-2</v>
      </c>
      <c r="AP274" s="210">
        <f t="shared" si="4"/>
        <v>4.0557960362739745E-2</v>
      </c>
      <c r="AQ274" s="210">
        <f t="shared" si="4"/>
        <v>4.1216698124720605E-2</v>
      </c>
      <c r="AR274" s="210">
        <f t="shared" si="4"/>
        <v>4.3095470398078643E-2</v>
      </c>
      <c r="AS274" s="210">
        <f t="shared" si="4"/>
        <v>4.7310314990583288E-2</v>
      </c>
      <c r="AT274" s="210">
        <f t="shared" si="4"/>
        <v>4.8286367888195673E-2</v>
      </c>
      <c r="AU274" s="210">
        <f t="shared" si="4"/>
        <v>4.6275728875478359E-2</v>
      </c>
      <c r="AV274" s="210">
        <f t="shared" si="4"/>
        <v>4.5066481067668786E-2</v>
      </c>
      <c r="AW274" s="210">
        <f t="shared" si="4"/>
        <v>4.5839024204441532E-2</v>
      </c>
      <c r="AX274" s="210">
        <f t="shared" si="4"/>
        <v>4.587814205260056E-2</v>
      </c>
      <c r="AY274" s="210">
        <f t="shared" si="4"/>
        <v>4.4588724883476587E-2</v>
      </c>
      <c r="AZ274" s="210">
        <f t="shared" si="4"/>
        <v>4.0008490521850834E-2</v>
      </c>
      <c r="BA274" s="210">
        <f t="shared" si="4"/>
        <v>3.898737714729883E-2</v>
      </c>
      <c r="BB274" s="210">
        <f t="shared" si="4"/>
        <v>3.574376459432467E-2</v>
      </c>
      <c r="BC274" s="210">
        <f t="shared" si="4"/>
        <v>3.6395801689715929E-2</v>
      </c>
      <c r="BD274" s="210">
        <f t="shared" si="4"/>
        <v>3.5951958548684625E-2</v>
      </c>
      <c r="BE274" s="210">
        <f t="shared" si="4"/>
        <v>3.2488010179959802E-2</v>
      </c>
      <c r="BF274" s="210">
        <f t="shared" si="4"/>
        <v>3.2446940813649017E-2</v>
      </c>
      <c r="BG274" s="210">
        <f t="shared" si="4"/>
        <v>3.1948908402836367E-2</v>
      </c>
      <c r="BH274" s="210">
        <f t="shared" si="4"/>
        <v>3.2330825233937655E-2</v>
      </c>
    </row>
    <row r="275" spans="1:60" x14ac:dyDescent="0.2">
      <c r="A275" s="232" t="s">
        <v>1185</v>
      </c>
      <c r="B275" s="210">
        <f>B81/B259</f>
        <v>5.3348555460616565E-2</v>
      </c>
      <c r="C275" s="210">
        <f t="shared" ref="C275:BH275" si="5">C81/C259</f>
        <v>5.4438608185961045E-2</v>
      </c>
      <c r="D275" s="210">
        <f t="shared" si="5"/>
        <v>5.3016274740357833E-2</v>
      </c>
      <c r="E275" s="210">
        <f t="shared" si="5"/>
        <v>5.2432510273005571E-2</v>
      </c>
      <c r="F275" s="210">
        <f t="shared" si="5"/>
        <v>5.2200587881067524E-2</v>
      </c>
      <c r="G275" s="210">
        <f t="shared" si="5"/>
        <v>5.1702085072358295E-2</v>
      </c>
      <c r="H275" s="210">
        <f t="shared" si="5"/>
        <v>5.0812345797867316E-2</v>
      </c>
      <c r="I275" s="210">
        <f t="shared" si="5"/>
        <v>4.9730219013118797E-2</v>
      </c>
      <c r="J275" s="210">
        <f t="shared" si="5"/>
        <v>4.3884650236295758E-2</v>
      </c>
      <c r="K275" s="210">
        <f t="shared" si="5"/>
        <v>4.2990980860965304E-2</v>
      </c>
      <c r="L275" s="210">
        <f t="shared" si="5"/>
        <v>4.406545832597502E-2</v>
      </c>
      <c r="M275" s="210">
        <f t="shared" si="5"/>
        <v>4.5180909378070608E-2</v>
      </c>
      <c r="N275" s="210">
        <f t="shared" si="5"/>
        <v>4.4926249041638694E-2</v>
      </c>
      <c r="O275" s="210">
        <f t="shared" si="5"/>
        <v>4.1710366212811295E-2</v>
      </c>
      <c r="P275" s="210">
        <f t="shared" si="5"/>
        <v>3.8718674334557286E-2</v>
      </c>
      <c r="Q275" s="210">
        <f t="shared" si="5"/>
        <v>4.0773495356574027E-2</v>
      </c>
      <c r="R275" s="210">
        <f t="shared" si="5"/>
        <v>3.6075848913748071E-2</v>
      </c>
      <c r="S275" s="210">
        <f t="shared" si="5"/>
        <v>3.6093803749598169E-2</v>
      </c>
      <c r="T275" s="210">
        <f t="shared" si="5"/>
        <v>3.9067573409674747E-2</v>
      </c>
      <c r="U275" s="210">
        <f t="shared" si="5"/>
        <v>4.3960284707327824E-2</v>
      </c>
      <c r="V275" s="210">
        <f t="shared" si="5"/>
        <v>5.0248436184626218E-2</v>
      </c>
      <c r="W275" s="210">
        <f t="shared" si="5"/>
        <v>4.6457797484232566E-2</v>
      </c>
      <c r="X275" s="210">
        <f t="shared" si="5"/>
        <v>4.4668772691181004E-2</v>
      </c>
      <c r="Y275" s="210">
        <f t="shared" si="5"/>
        <v>4.1622400354120091E-2</v>
      </c>
      <c r="Z275" s="210">
        <f t="shared" si="5"/>
        <v>3.7836448449627129E-2</v>
      </c>
      <c r="AA275" s="210">
        <f t="shared" si="5"/>
        <v>3.8191834901986015E-2</v>
      </c>
      <c r="AB275" s="210">
        <f t="shared" si="5"/>
        <v>3.972739447295455E-2</v>
      </c>
      <c r="AC275" s="210">
        <f t="shared" si="5"/>
        <v>4.3260436766480261E-2</v>
      </c>
      <c r="AD275" s="210">
        <f t="shared" si="5"/>
        <v>4.7228928476563195E-2</v>
      </c>
      <c r="AE275" s="210">
        <f t="shared" si="5"/>
        <v>4.608087521447863E-2</v>
      </c>
      <c r="AF275" s="210">
        <f t="shared" si="5"/>
        <v>4.8251692329282156E-2</v>
      </c>
      <c r="AG275" s="210">
        <f t="shared" si="5"/>
        <v>4.765409235504809E-2</v>
      </c>
      <c r="AH275" s="210">
        <f t="shared" si="5"/>
        <v>4.6325741484041262E-2</v>
      </c>
      <c r="AI275" s="210">
        <f t="shared" si="5"/>
        <v>4.1028183452025767E-2</v>
      </c>
      <c r="AJ275" s="210">
        <f t="shared" si="5"/>
        <v>4.1061524173585197E-2</v>
      </c>
      <c r="AK275" s="210">
        <f t="shared" si="5"/>
        <v>4.3457333580571758E-2</v>
      </c>
      <c r="AL275" s="210">
        <f t="shared" si="5"/>
        <v>4.485426160940905E-2</v>
      </c>
      <c r="AM275" s="210">
        <f t="shared" si="5"/>
        <v>4.958954871173922E-2</v>
      </c>
      <c r="AN275" s="210">
        <f t="shared" si="5"/>
        <v>5.2589703093483244E-2</v>
      </c>
      <c r="AO275" s="210">
        <f t="shared" si="5"/>
        <v>5.1698255461133456E-2</v>
      </c>
      <c r="AP275" s="210">
        <f t="shared" si="5"/>
        <v>4.9357836522636915E-2</v>
      </c>
      <c r="AQ275" s="210">
        <f t="shared" si="5"/>
        <v>4.9115316741431762E-2</v>
      </c>
      <c r="AR275" s="210">
        <f t="shared" si="5"/>
        <v>5.1464518374809635E-2</v>
      </c>
      <c r="AS275" s="210">
        <f t="shared" si="5"/>
        <v>5.2773690594247281E-2</v>
      </c>
      <c r="AT275" s="210">
        <f t="shared" si="5"/>
        <v>5.5160231228396715E-2</v>
      </c>
      <c r="AU275" s="210">
        <f t="shared" si="5"/>
        <v>5.3493862298110081E-2</v>
      </c>
      <c r="AV275" s="210">
        <f t="shared" si="5"/>
        <v>5.2747126486620319E-2</v>
      </c>
      <c r="AW275" s="210">
        <f t="shared" si="5"/>
        <v>5.3492666147342161E-2</v>
      </c>
      <c r="AX275" s="210">
        <f t="shared" si="5"/>
        <v>4.5945494338559101E-2</v>
      </c>
      <c r="AY275" s="210">
        <f t="shared" si="5"/>
        <v>3.9959297931864882E-2</v>
      </c>
      <c r="AZ275" s="210">
        <f t="shared" si="5"/>
        <v>3.7474620119542709E-2</v>
      </c>
      <c r="BA275" s="210">
        <f t="shared" si="5"/>
        <v>3.6233741529615067E-2</v>
      </c>
      <c r="BB275" s="210">
        <f t="shared" si="5"/>
        <v>3.602427890102549E-2</v>
      </c>
      <c r="BC275" s="210">
        <f t="shared" si="5"/>
        <v>3.6071409570388333E-2</v>
      </c>
      <c r="BD275" s="210">
        <f t="shared" si="5"/>
        <v>3.8619679337621372E-2</v>
      </c>
      <c r="BE275" s="210">
        <f t="shared" si="5"/>
        <v>3.9022141808439513E-2</v>
      </c>
      <c r="BF275" s="210">
        <f t="shared" si="5"/>
        <v>3.5374805561533038E-2</v>
      </c>
      <c r="BG275" s="210">
        <f t="shared" si="5"/>
        <v>3.2936470056759808E-2</v>
      </c>
      <c r="BH275" s="210">
        <f t="shared" si="5"/>
        <v>3.323597782394553E-2</v>
      </c>
    </row>
    <row r="276" spans="1:60" x14ac:dyDescent="0.2">
      <c r="A276" s="232" t="s">
        <v>672</v>
      </c>
      <c r="B276" s="210">
        <f>B109/B259</f>
        <v>2.6975061926667269E-2</v>
      </c>
      <c r="C276" s="210">
        <f t="shared" ref="C276:BH276" si="6">C109/C259</f>
        <v>2.7472410563694413E-2</v>
      </c>
      <c r="D276" s="210">
        <f t="shared" si="6"/>
        <v>2.7511528854785597E-2</v>
      </c>
      <c r="E276" s="210">
        <f t="shared" si="6"/>
        <v>2.9330238664110855E-2</v>
      </c>
      <c r="F276" s="210">
        <f t="shared" si="6"/>
        <v>3.1229537021153077E-2</v>
      </c>
      <c r="G276" s="210">
        <f t="shared" si="6"/>
        <v>3.0239308263587783E-2</v>
      </c>
      <c r="H276" s="210">
        <f t="shared" si="6"/>
        <v>2.1465162040431505E-2</v>
      </c>
      <c r="I276" s="210">
        <f t="shared" si="6"/>
        <v>2.204110893982051E-2</v>
      </c>
      <c r="J276" s="210">
        <f t="shared" si="6"/>
        <v>2.1618769559641236E-2</v>
      </c>
      <c r="K276" s="210">
        <f t="shared" si="6"/>
        <v>2.1575091634216104E-2</v>
      </c>
      <c r="L276" s="210">
        <f t="shared" si="6"/>
        <v>2.1050236142500959E-2</v>
      </c>
      <c r="M276" s="210">
        <f t="shared" si="6"/>
        <v>2.0544857449540273E-2</v>
      </c>
      <c r="N276" s="210">
        <f t="shared" si="6"/>
        <v>1.8889610113022443E-2</v>
      </c>
      <c r="O276" s="210">
        <f t="shared" si="6"/>
        <v>1.8525557228434724E-2</v>
      </c>
      <c r="P276" s="210">
        <f t="shared" si="6"/>
        <v>1.8694441702278675E-2</v>
      </c>
      <c r="Q276" s="210">
        <f t="shared" si="6"/>
        <v>1.6607941590040028E-2</v>
      </c>
      <c r="R276" s="210">
        <f t="shared" si="6"/>
        <v>1.5930253814259502E-2</v>
      </c>
      <c r="S276" s="210">
        <f t="shared" si="6"/>
        <v>1.6668562079662171E-2</v>
      </c>
      <c r="T276" s="210">
        <f t="shared" si="6"/>
        <v>1.5969813570388177E-2</v>
      </c>
      <c r="U276" s="210">
        <f t="shared" si="6"/>
        <v>1.5320381557414489E-2</v>
      </c>
      <c r="V276" s="210">
        <f t="shared" si="6"/>
        <v>1.6572431451073885E-2</v>
      </c>
      <c r="W276" s="210">
        <f t="shared" si="6"/>
        <v>1.6622999549598148E-2</v>
      </c>
      <c r="X276" s="210">
        <f t="shared" si="6"/>
        <v>1.740747123358298E-2</v>
      </c>
      <c r="Y276" s="210">
        <f t="shared" si="6"/>
        <v>1.8554464039715175E-2</v>
      </c>
      <c r="Z276" s="210">
        <f t="shared" si="6"/>
        <v>1.7394449663482182E-2</v>
      </c>
      <c r="AA276" s="210">
        <f t="shared" si="6"/>
        <v>1.8149038433494614E-2</v>
      </c>
      <c r="AB276" s="210">
        <f t="shared" si="6"/>
        <v>1.644612381593364E-2</v>
      </c>
      <c r="AC276" s="210">
        <f t="shared" si="6"/>
        <v>1.6199302791613378E-2</v>
      </c>
      <c r="AD276" s="210">
        <f t="shared" si="6"/>
        <v>1.5390869745915923E-2</v>
      </c>
      <c r="AE276" s="210">
        <f t="shared" si="6"/>
        <v>1.4718000092062946E-2</v>
      </c>
      <c r="AF276" s="210">
        <f t="shared" si="6"/>
        <v>1.4167778003939998E-2</v>
      </c>
      <c r="AG276" s="210">
        <f t="shared" si="6"/>
        <v>1.1263262767730169E-2</v>
      </c>
      <c r="AH276" s="210">
        <f t="shared" si="6"/>
        <v>1.1318070090394899E-2</v>
      </c>
      <c r="AI276" s="210">
        <f t="shared" si="6"/>
        <v>1.079624102677303E-2</v>
      </c>
      <c r="AJ276" s="210">
        <f t="shared" si="6"/>
        <v>1.1783038236619274E-2</v>
      </c>
      <c r="AK276" s="210">
        <f t="shared" si="6"/>
        <v>1.1670449979581294E-2</v>
      </c>
      <c r="AL276" s="210">
        <f t="shared" si="6"/>
        <v>1.2451335366400288E-2</v>
      </c>
      <c r="AM276" s="210">
        <f t="shared" si="6"/>
        <v>1.3227491392275994E-2</v>
      </c>
      <c r="AN276" s="210">
        <f t="shared" si="6"/>
        <v>1.3428143153639953E-2</v>
      </c>
      <c r="AO276" s="210">
        <f t="shared" si="6"/>
        <v>1.4099040170495339E-2</v>
      </c>
      <c r="AP276" s="210">
        <f t="shared" si="6"/>
        <v>1.3945427105902328E-2</v>
      </c>
      <c r="AQ276" s="210">
        <f t="shared" si="6"/>
        <v>1.4535982417530114E-2</v>
      </c>
      <c r="AR276" s="210">
        <f t="shared" si="6"/>
        <v>1.4850894272912724E-2</v>
      </c>
      <c r="AS276" s="210">
        <f t="shared" si="6"/>
        <v>1.5621159653477762E-2</v>
      </c>
      <c r="AT276" s="210">
        <f t="shared" si="6"/>
        <v>1.6184486658526526E-2</v>
      </c>
      <c r="AU276" s="210">
        <f t="shared" si="6"/>
        <v>1.7286692337069264E-2</v>
      </c>
      <c r="AV276" s="210">
        <f t="shared" si="6"/>
        <v>1.8275821828718754E-2</v>
      </c>
      <c r="AW276" s="210">
        <f t="shared" si="6"/>
        <v>2.0989645963638105E-2</v>
      </c>
      <c r="AX276" s="210">
        <f t="shared" si="6"/>
        <v>1.8847116320647089E-2</v>
      </c>
      <c r="AY276" s="210">
        <f t="shared" si="6"/>
        <v>2.2240917753742932E-2</v>
      </c>
      <c r="AZ276" s="210">
        <f t="shared" si="6"/>
        <v>2.5368424290973385E-2</v>
      </c>
      <c r="BA276" s="210">
        <f t="shared" si="6"/>
        <v>2.48395019104737E-2</v>
      </c>
      <c r="BB276" s="210">
        <f t="shared" si="6"/>
        <v>2.4340876145676434E-2</v>
      </c>
      <c r="BC276" s="210">
        <f t="shared" si="6"/>
        <v>2.403949542386638E-2</v>
      </c>
      <c r="BD276" s="210">
        <f t="shared" si="6"/>
        <v>2.5703493968250481E-2</v>
      </c>
      <c r="BE276" s="210">
        <f t="shared" si="6"/>
        <v>2.8029349923214684E-2</v>
      </c>
      <c r="BF276" s="210">
        <f t="shared" si="6"/>
        <v>3.0072409990273587E-2</v>
      </c>
      <c r="BG276" s="210">
        <f t="shared" si="6"/>
        <v>3.2763694182749076E-2</v>
      </c>
      <c r="BH276" s="210">
        <f t="shared" si="6"/>
        <v>3.1646351550704846E-2</v>
      </c>
    </row>
    <row r="277" spans="1:60" x14ac:dyDescent="0.2">
      <c r="A277" s="232" t="s">
        <v>1952</v>
      </c>
      <c r="B277" s="210">
        <f>B202/B259</f>
        <v>0</v>
      </c>
      <c r="C277" s="210">
        <f t="shared" ref="C277:BH277" si="7">C202/C259</f>
        <v>0</v>
      </c>
      <c r="D277" s="210">
        <f t="shared" si="7"/>
        <v>0</v>
      </c>
      <c r="E277" s="210">
        <f t="shared" si="7"/>
        <v>0</v>
      </c>
      <c r="F277" s="210">
        <f t="shared" si="7"/>
        <v>0</v>
      </c>
      <c r="G277" s="210">
        <f t="shared" si="7"/>
        <v>0</v>
      </c>
      <c r="H277" s="210">
        <f t="shared" si="7"/>
        <v>0</v>
      </c>
      <c r="I277" s="210">
        <f t="shared" si="7"/>
        <v>0</v>
      </c>
      <c r="J277" s="210">
        <f t="shared" si="7"/>
        <v>0</v>
      </c>
      <c r="K277" s="210">
        <f t="shared" si="7"/>
        <v>0</v>
      </c>
      <c r="L277" s="210">
        <f t="shared" si="7"/>
        <v>0</v>
      </c>
      <c r="M277" s="210">
        <f t="shared" si="7"/>
        <v>0</v>
      </c>
      <c r="N277" s="210">
        <f t="shared" si="7"/>
        <v>0</v>
      </c>
      <c r="O277" s="210">
        <f t="shared" si="7"/>
        <v>0</v>
      </c>
      <c r="P277" s="210">
        <f t="shared" si="7"/>
        <v>0</v>
      </c>
      <c r="Q277" s="210">
        <f t="shared" si="7"/>
        <v>0</v>
      </c>
      <c r="R277" s="210">
        <f t="shared" si="7"/>
        <v>0</v>
      </c>
      <c r="S277" s="210">
        <f t="shared" si="7"/>
        <v>0</v>
      </c>
      <c r="T277" s="210">
        <f t="shared" si="7"/>
        <v>0</v>
      </c>
      <c r="U277" s="210">
        <f t="shared" si="7"/>
        <v>0</v>
      </c>
      <c r="V277" s="210">
        <f t="shared" si="7"/>
        <v>0</v>
      </c>
      <c r="W277" s="210">
        <f t="shared" si="7"/>
        <v>0</v>
      </c>
      <c r="X277" s="210">
        <f t="shared" si="7"/>
        <v>0</v>
      </c>
      <c r="Y277" s="210">
        <f t="shared" si="7"/>
        <v>0</v>
      </c>
      <c r="Z277" s="210">
        <f t="shared" si="7"/>
        <v>0</v>
      </c>
      <c r="AA277" s="210">
        <f t="shared" si="7"/>
        <v>0</v>
      </c>
      <c r="AB277" s="210">
        <f t="shared" si="7"/>
        <v>0</v>
      </c>
      <c r="AC277" s="210">
        <f t="shared" si="7"/>
        <v>0</v>
      </c>
      <c r="AD277" s="210">
        <f t="shared" si="7"/>
        <v>2.8785702382257829E-2</v>
      </c>
      <c r="AE277" s="210">
        <f t="shared" si="7"/>
        <v>2.518109142634848E-2</v>
      </c>
      <c r="AF277" s="210">
        <f t="shared" si="7"/>
        <v>2.2811801709554352E-2</v>
      </c>
      <c r="AG277" s="210">
        <f t="shared" si="7"/>
        <v>2.1598806285040108E-2</v>
      </c>
      <c r="AH277" s="210">
        <f t="shared" si="7"/>
        <v>1.8075809850561467E-2</v>
      </c>
      <c r="AI277" s="210">
        <f t="shared" si="7"/>
        <v>1.6818243923796796E-2</v>
      </c>
      <c r="AJ277" s="210">
        <f t="shared" si="7"/>
        <v>1.4224131530631927E-2</v>
      </c>
      <c r="AK277" s="210">
        <f t="shared" si="7"/>
        <v>1.2812456761639413E-2</v>
      </c>
      <c r="AL277" s="210">
        <f t="shared" si="7"/>
        <v>1.2414188225766742E-2</v>
      </c>
      <c r="AM277" s="210">
        <f t="shared" si="7"/>
        <v>1.2879561366062523E-2</v>
      </c>
      <c r="AN277" s="210">
        <f t="shared" si="7"/>
        <v>8.6351401623176345E-3</v>
      </c>
      <c r="AO277" s="210">
        <f t="shared" si="7"/>
        <v>6.0200077588801072E-3</v>
      </c>
      <c r="AP277" s="210">
        <f t="shared" si="7"/>
        <v>7.7322971888619529E-3</v>
      </c>
      <c r="AQ277" s="210">
        <f t="shared" si="7"/>
        <v>9.1808524089247289E-3</v>
      </c>
      <c r="AR277" s="210">
        <f t="shared" si="7"/>
        <v>9.9634252986567327E-3</v>
      </c>
      <c r="AS277" s="210">
        <f t="shared" si="7"/>
        <v>1.1062266147507284E-2</v>
      </c>
      <c r="AT277" s="210">
        <f t="shared" si="7"/>
        <v>1.3488432319326145E-2</v>
      </c>
      <c r="AU277" s="210">
        <f t="shared" si="7"/>
        <v>1.609900655787468E-2</v>
      </c>
      <c r="AV277" s="210">
        <f t="shared" si="7"/>
        <v>1.9241269811831604E-2</v>
      </c>
      <c r="AW277" s="210">
        <f t="shared" si="7"/>
        <v>2.2420949476377849E-2</v>
      </c>
      <c r="AX277" s="210">
        <f t="shared" si="7"/>
        <v>2.6109167073984967E-2</v>
      </c>
      <c r="AY277" s="210">
        <f t="shared" si="7"/>
        <v>2.0264552061121693E-2</v>
      </c>
      <c r="AZ277" s="210">
        <f t="shared" si="7"/>
        <v>2.3086893827149589E-2</v>
      </c>
      <c r="BA277" s="210">
        <f t="shared" si="7"/>
        <v>2.7954386430335116E-2</v>
      </c>
      <c r="BB277" s="210">
        <f t="shared" si="7"/>
        <v>2.9436680279421892E-2</v>
      </c>
      <c r="BC277" s="210">
        <f t="shared" si="7"/>
        <v>2.9741552786315305E-2</v>
      </c>
      <c r="BD277" s="210">
        <f t="shared" si="7"/>
        <v>2.5966395816616503E-2</v>
      </c>
      <c r="BE277" s="210">
        <f t="shared" si="7"/>
        <v>1.8169274173987195E-2</v>
      </c>
      <c r="BF277" s="210">
        <f t="shared" si="7"/>
        <v>1.684162515742486E-2</v>
      </c>
      <c r="BG277" s="210">
        <f t="shared" si="7"/>
        <v>1.9501063334422204E-2</v>
      </c>
      <c r="BH277" s="210">
        <f t="shared" si="7"/>
        <v>1.929412410502291E-2</v>
      </c>
    </row>
    <row r="281" spans="1:60" x14ac:dyDescent="0.2">
      <c r="A281" s="366" t="s">
        <v>1186</v>
      </c>
    </row>
  </sheetData>
  <phoneticPr fontId="2" type="noConversion"/>
  <pageMargins left="0.7" right="0.7" top="0.75" bottom="0.75" header="0.3" footer="0.3"/>
  <pageSetup paperSize="9" orientation="portrait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5:AV138"/>
  <sheetViews>
    <sheetView showGridLines="0" topLeftCell="A77" zoomScale="70" zoomScaleNormal="70" workbookViewId="0">
      <selection activeCell="C92" sqref="C92"/>
    </sheetView>
  </sheetViews>
  <sheetFormatPr defaultRowHeight="13.8" x14ac:dyDescent="0.25"/>
  <sheetData>
    <row r="15" spans="3:25" x14ac:dyDescent="0.25">
      <c r="C15" s="1" t="s">
        <v>337</v>
      </c>
      <c r="N15" s="1" t="s">
        <v>339</v>
      </c>
      <c r="Y15" s="1"/>
    </row>
    <row r="38" spans="3:30" x14ac:dyDescent="0.25">
      <c r="C38" t="s">
        <v>338</v>
      </c>
    </row>
    <row r="42" spans="3:30" x14ac:dyDescent="0.25">
      <c r="C42" s="1" t="s">
        <v>664</v>
      </c>
      <c r="L42" s="1" t="s">
        <v>665</v>
      </c>
      <c r="N42" s="1"/>
      <c r="U42" s="1" t="s">
        <v>666</v>
      </c>
      <c r="AD42" s="1" t="s">
        <v>666</v>
      </c>
    </row>
    <row r="65" spans="3:48" x14ac:dyDescent="0.25">
      <c r="C65" t="s">
        <v>663</v>
      </c>
      <c r="L65" t="s">
        <v>663</v>
      </c>
      <c r="U65" t="s">
        <v>663</v>
      </c>
      <c r="AD65" t="s">
        <v>663</v>
      </c>
    </row>
    <row r="68" spans="3:48" x14ac:dyDescent="0.25">
      <c r="C68" t="s">
        <v>667</v>
      </c>
    </row>
    <row r="69" spans="3:48" x14ac:dyDescent="0.25">
      <c r="C69" t="s">
        <v>668</v>
      </c>
      <c r="L69" t="s">
        <v>669</v>
      </c>
      <c r="U69" t="s">
        <v>670</v>
      </c>
      <c r="AD69" t="s">
        <v>671</v>
      </c>
      <c r="AM69" t="s">
        <v>672</v>
      </c>
      <c r="AV69" t="s">
        <v>673</v>
      </c>
    </row>
    <row r="92" spans="3:3" x14ac:dyDescent="0.25">
      <c r="C92" t="s">
        <v>663</v>
      </c>
    </row>
    <row r="95" spans="3:3" x14ac:dyDescent="0.25">
      <c r="C95" t="s">
        <v>674</v>
      </c>
    </row>
    <row r="120" spans="3:3" x14ac:dyDescent="0.25">
      <c r="C120" t="s">
        <v>663</v>
      </c>
    </row>
    <row r="138" spans="3:3" x14ac:dyDescent="0.25">
      <c r="C138" s="1"/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8"/>
  <sheetViews>
    <sheetView zoomScale="80" zoomScaleNormal="80" workbookViewId="0">
      <pane ySplit="1" topLeftCell="A164" activePane="bottomLeft" state="frozen"/>
      <selection pane="bottomLeft" activeCell="M194" sqref="M194"/>
    </sheetView>
  </sheetViews>
  <sheetFormatPr defaultRowHeight="13.8" x14ac:dyDescent="0.25"/>
  <cols>
    <col min="1" max="1" width="18.109375" customWidth="1"/>
    <col min="2" max="2" width="13.5546875" customWidth="1"/>
    <col min="3" max="5" width="9.109375" customWidth="1"/>
    <col min="6" max="6" width="10.44140625" customWidth="1"/>
    <col min="7" max="7" width="10.109375" customWidth="1"/>
    <col min="8" max="9" width="9.109375" customWidth="1"/>
    <col min="10" max="10" width="10.44140625" customWidth="1"/>
    <col min="11" max="11" width="9.109375" customWidth="1"/>
    <col min="12" max="13" width="10.109375" customWidth="1"/>
    <col min="14" max="14" width="10.5546875" customWidth="1"/>
    <col min="15" max="15" width="9.88671875" customWidth="1"/>
    <col min="16" max="16" width="12.33203125" customWidth="1"/>
    <col min="17" max="17" width="9.88671875" customWidth="1"/>
    <col min="18" max="19" width="9.109375" customWidth="1"/>
    <col min="20" max="20" width="11.109375" customWidth="1"/>
    <col min="21" max="21" width="9.109375" customWidth="1"/>
    <col min="22" max="22" width="8.88671875" customWidth="1"/>
    <col min="23" max="23" width="9.109375" customWidth="1"/>
    <col min="24" max="24" width="11.44140625" customWidth="1"/>
    <col min="25" max="25" width="10.5546875" customWidth="1"/>
    <col min="26" max="27" width="9.109375" customWidth="1"/>
    <col min="28" max="28" width="11.109375" customWidth="1"/>
    <col min="29" max="30" width="9.109375" customWidth="1"/>
    <col min="31" max="31" width="10.44140625" customWidth="1"/>
    <col min="32" max="32" width="9.109375" customWidth="1"/>
    <col min="257" max="257" width="18.109375" customWidth="1"/>
    <col min="258" max="258" width="13.5546875" customWidth="1"/>
    <col min="259" max="261" width="9.109375" customWidth="1"/>
    <col min="262" max="262" width="10.44140625" customWidth="1"/>
    <col min="263" max="263" width="10.109375" customWidth="1"/>
    <col min="264" max="265" width="9.109375" customWidth="1"/>
    <col min="266" max="266" width="10.44140625" customWidth="1"/>
    <col min="267" max="267" width="9.109375" customWidth="1"/>
    <col min="268" max="269" width="10.109375" customWidth="1"/>
    <col min="270" max="270" width="10.5546875" customWidth="1"/>
    <col min="271" max="271" width="9.88671875" customWidth="1"/>
    <col min="272" max="272" width="12.33203125" customWidth="1"/>
    <col min="273" max="273" width="9.88671875" customWidth="1"/>
    <col min="274" max="275" width="9.109375" customWidth="1"/>
    <col min="276" max="276" width="11.109375" customWidth="1"/>
    <col min="277" max="277" width="9.109375" customWidth="1"/>
    <col min="279" max="279" width="9.109375" customWidth="1"/>
    <col min="280" max="280" width="11.44140625" customWidth="1"/>
    <col min="281" max="281" width="10.5546875" customWidth="1"/>
    <col min="282" max="283" width="9.109375" customWidth="1"/>
    <col min="284" max="284" width="11.109375" customWidth="1"/>
    <col min="285" max="286" width="9.109375" customWidth="1"/>
    <col min="287" max="287" width="10.44140625" customWidth="1"/>
    <col min="288" max="288" width="9.109375" customWidth="1"/>
    <col min="513" max="513" width="18.109375" customWidth="1"/>
    <col min="514" max="514" width="13.5546875" customWidth="1"/>
    <col min="515" max="517" width="9.109375" customWidth="1"/>
    <col min="518" max="518" width="10.44140625" customWidth="1"/>
    <col min="519" max="519" width="10.109375" customWidth="1"/>
    <col min="520" max="521" width="9.109375" customWidth="1"/>
    <col min="522" max="522" width="10.44140625" customWidth="1"/>
    <col min="523" max="523" width="9.109375" customWidth="1"/>
    <col min="524" max="525" width="10.109375" customWidth="1"/>
    <col min="526" max="526" width="10.5546875" customWidth="1"/>
    <col min="527" max="527" width="9.88671875" customWidth="1"/>
    <col min="528" max="528" width="12.33203125" customWidth="1"/>
    <col min="529" max="529" width="9.88671875" customWidth="1"/>
    <col min="530" max="531" width="9.109375" customWidth="1"/>
    <col min="532" max="532" width="11.109375" customWidth="1"/>
    <col min="533" max="533" width="9.109375" customWidth="1"/>
    <col min="535" max="535" width="9.109375" customWidth="1"/>
    <col min="536" max="536" width="11.44140625" customWidth="1"/>
    <col min="537" max="537" width="10.5546875" customWidth="1"/>
    <col min="538" max="539" width="9.109375" customWidth="1"/>
    <col min="540" max="540" width="11.109375" customWidth="1"/>
    <col min="541" max="542" width="9.109375" customWidth="1"/>
    <col min="543" max="543" width="10.44140625" customWidth="1"/>
    <col min="544" max="544" width="9.109375" customWidth="1"/>
    <col min="769" max="769" width="18.109375" customWidth="1"/>
    <col min="770" max="770" width="13.5546875" customWidth="1"/>
    <col min="771" max="773" width="9.109375" customWidth="1"/>
    <col min="774" max="774" width="10.44140625" customWidth="1"/>
    <col min="775" max="775" width="10.109375" customWidth="1"/>
    <col min="776" max="777" width="9.109375" customWidth="1"/>
    <col min="778" max="778" width="10.44140625" customWidth="1"/>
    <col min="779" max="779" width="9.109375" customWidth="1"/>
    <col min="780" max="781" width="10.109375" customWidth="1"/>
    <col min="782" max="782" width="10.5546875" customWidth="1"/>
    <col min="783" max="783" width="9.88671875" customWidth="1"/>
    <col min="784" max="784" width="12.33203125" customWidth="1"/>
    <col min="785" max="785" width="9.88671875" customWidth="1"/>
    <col min="786" max="787" width="9.109375" customWidth="1"/>
    <col min="788" max="788" width="11.109375" customWidth="1"/>
    <col min="789" max="789" width="9.109375" customWidth="1"/>
    <col min="791" max="791" width="9.109375" customWidth="1"/>
    <col min="792" max="792" width="11.44140625" customWidth="1"/>
    <col min="793" max="793" width="10.5546875" customWidth="1"/>
    <col min="794" max="795" width="9.109375" customWidth="1"/>
    <col min="796" max="796" width="11.109375" customWidth="1"/>
    <col min="797" max="798" width="9.109375" customWidth="1"/>
    <col min="799" max="799" width="10.44140625" customWidth="1"/>
    <col min="800" max="800" width="9.109375" customWidth="1"/>
    <col min="1025" max="1025" width="18.109375" customWidth="1"/>
    <col min="1026" max="1026" width="13.5546875" customWidth="1"/>
    <col min="1027" max="1029" width="9.109375" customWidth="1"/>
    <col min="1030" max="1030" width="10.44140625" customWidth="1"/>
    <col min="1031" max="1031" width="10.109375" customWidth="1"/>
    <col min="1032" max="1033" width="9.109375" customWidth="1"/>
    <col min="1034" max="1034" width="10.44140625" customWidth="1"/>
    <col min="1035" max="1035" width="9.109375" customWidth="1"/>
    <col min="1036" max="1037" width="10.109375" customWidth="1"/>
    <col min="1038" max="1038" width="10.5546875" customWidth="1"/>
    <col min="1039" max="1039" width="9.88671875" customWidth="1"/>
    <col min="1040" max="1040" width="12.33203125" customWidth="1"/>
    <col min="1041" max="1041" width="9.88671875" customWidth="1"/>
    <col min="1042" max="1043" width="9.109375" customWidth="1"/>
    <col min="1044" max="1044" width="11.109375" customWidth="1"/>
    <col min="1045" max="1045" width="9.109375" customWidth="1"/>
    <col min="1047" max="1047" width="9.109375" customWidth="1"/>
    <col min="1048" max="1048" width="11.44140625" customWidth="1"/>
    <col min="1049" max="1049" width="10.5546875" customWidth="1"/>
    <col min="1050" max="1051" width="9.109375" customWidth="1"/>
    <col min="1052" max="1052" width="11.109375" customWidth="1"/>
    <col min="1053" max="1054" width="9.109375" customWidth="1"/>
    <col min="1055" max="1055" width="10.44140625" customWidth="1"/>
    <col min="1056" max="1056" width="9.109375" customWidth="1"/>
    <col min="1281" max="1281" width="18.109375" customWidth="1"/>
    <col min="1282" max="1282" width="13.5546875" customWidth="1"/>
    <col min="1283" max="1285" width="9.109375" customWidth="1"/>
    <col min="1286" max="1286" width="10.44140625" customWidth="1"/>
    <col min="1287" max="1287" width="10.109375" customWidth="1"/>
    <col min="1288" max="1289" width="9.109375" customWidth="1"/>
    <col min="1290" max="1290" width="10.44140625" customWidth="1"/>
    <col min="1291" max="1291" width="9.109375" customWidth="1"/>
    <col min="1292" max="1293" width="10.109375" customWidth="1"/>
    <col min="1294" max="1294" width="10.5546875" customWidth="1"/>
    <col min="1295" max="1295" width="9.88671875" customWidth="1"/>
    <col min="1296" max="1296" width="12.33203125" customWidth="1"/>
    <col min="1297" max="1297" width="9.88671875" customWidth="1"/>
    <col min="1298" max="1299" width="9.109375" customWidth="1"/>
    <col min="1300" max="1300" width="11.109375" customWidth="1"/>
    <col min="1301" max="1301" width="9.109375" customWidth="1"/>
    <col min="1303" max="1303" width="9.109375" customWidth="1"/>
    <col min="1304" max="1304" width="11.44140625" customWidth="1"/>
    <col min="1305" max="1305" width="10.5546875" customWidth="1"/>
    <col min="1306" max="1307" width="9.109375" customWidth="1"/>
    <col min="1308" max="1308" width="11.109375" customWidth="1"/>
    <col min="1309" max="1310" width="9.109375" customWidth="1"/>
    <col min="1311" max="1311" width="10.44140625" customWidth="1"/>
    <col min="1312" max="1312" width="9.109375" customWidth="1"/>
    <col min="1537" max="1537" width="18.109375" customWidth="1"/>
    <col min="1538" max="1538" width="13.5546875" customWidth="1"/>
    <col min="1539" max="1541" width="9.109375" customWidth="1"/>
    <col min="1542" max="1542" width="10.44140625" customWidth="1"/>
    <col min="1543" max="1543" width="10.109375" customWidth="1"/>
    <col min="1544" max="1545" width="9.109375" customWidth="1"/>
    <col min="1546" max="1546" width="10.44140625" customWidth="1"/>
    <col min="1547" max="1547" width="9.109375" customWidth="1"/>
    <col min="1548" max="1549" width="10.109375" customWidth="1"/>
    <col min="1550" max="1550" width="10.5546875" customWidth="1"/>
    <col min="1551" max="1551" width="9.88671875" customWidth="1"/>
    <col min="1552" max="1552" width="12.33203125" customWidth="1"/>
    <col min="1553" max="1553" width="9.88671875" customWidth="1"/>
    <col min="1554" max="1555" width="9.109375" customWidth="1"/>
    <col min="1556" max="1556" width="11.109375" customWidth="1"/>
    <col min="1557" max="1557" width="9.109375" customWidth="1"/>
    <col min="1559" max="1559" width="9.109375" customWidth="1"/>
    <col min="1560" max="1560" width="11.44140625" customWidth="1"/>
    <col min="1561" max="1561" width="10.5546875" customWidth="1"/>
    <col min="1562" max="1563" width="9.109375" customWidth="1"/>
    <col min="1564" max="1564" width="11.109375" customWidth="1"/>
    <col min="1565" max="1566" width="9.109375" customWidth="1"/>
    <col min="1567" max="1567" width="10.44140625" customWidth="1"/>
    <col min="1568" max="1568" width="9.109375" customWidth="1"/>
    <col min="1793" max="1793" width="18.109375" customWidth="1"/>
    <col min="1794" max="1794" width="13.5546875" customWidth="1"/>
    <col min="1795" max="1797" width="9.109375" customWidth="1"/>
    <col min="1798" max="1798" width="10.44140625" customWidth="1"/>
    <col min="1799" max="1799" width="10.109375" customWidth="1"/>
    <col min="1800" max="1801" width="9.109375" customWidth="1"/>
    <col min="1802" max="1802" width="10.44140625" customWidth="1"/>
    <col min="1803" max="1803" width="9.109375" customWidth="1"/>
    <col min="1804" max="1805" width="10.109375" customWidth="1"/>
    <col min="1806" max="1806" width="10.5546875" customWidth="1"/>
    <col min="1807" max="1807" width="9.88671875" customWidth="1"/>
    <col min="1808" max="1808" width="12.33203125" customWidth="1"/>
    <col min="1809" max="1809" width="9.88671875" customWidth="1"/>
    <col min="1810" max="1811" width="9.109375" customWidth="1"/>
    <col min="1812" max="1812" width="11.109375" customWidth="1"/>
    <col min="1813" max="1813" width="9.109375" customWidth="1"/>
    <col min="1815" max="1815" width="9.109375" customWidth="1"/>
    <col min="1816" max="1816" width="11.44140625" customWidth="1"/>
    <col min="1817" max="1817" width="10.5546875" customWidth="1"/>
    <col min="1818" max="1819" width="9.109375" customWidth="1"/>
    <col min="1820" max="1820" width="11.109375" customWidth="1"/>
    <col min="1821" max="1822" width="9.109375" customWidth="1"/>
    <col min="1823" max="1823" width="10.44140625" customWidth="1"/>
    <col min="1824" max="1824" width="9.109375" customWidth="1"/>
    <col min="2049" max="2049" width="18.109375" customWidth="1"/>
    <col min="2050" max="2050" width="13.5546875" customWidth="1"/>
    <col min="2051" max="2053" width="9.109375" customWidth="1"/>
    <col min="2054" max="2054" width="10.44140625" customWidth="1"/>
    <col min="2055" max="2055" width="10.109375" customWidth="1"/>
    <col min="2056" max="2057" width="9.109375" customWidth="1"/>
    <col min="2058" max="2058" width="10.44140625" customWidth="1"/>
    <col min="2059" max="2059" width="9.109375" customWidth="1"/>
    <col min="2060" max="2061" width="10.109375" customWidth="1"/>
    <col min="2062" max="2062" width="10.5546875" customWidth="1"/>
    <col min="2063" max="2063" width="9.88671875" customWidth="1"/>
    <col min="2064" max="2064" width="12.33203125" customWidth="1"/>
    <col min="2065" max="2065" width="9.88671875" customWidth="1"/>
    <col min="2066" max="2067" width="9.109375" customWidth="1"/>
    <col min="2068" max="2068" width="11.109375" customWidth="1"/>
    <col min="2069" max="2069" width="9.109375" customWidth="1"/>
    <col min="2071" max="2071" width="9.109375" customWidth="1"/>
    <col min="2072" max="2072" width="11.44140625" customWidth="1"/>
    <col min="2073" max="2073" width="10.5546875" customWidth="1"/>
    <col min="2074" max="2075" width="9.109375" customWidth="1"/>
    <col min="2076" max="2076" width="11.109375" customWidth="1"/>
    <col min="2077" max="2078" width="9.109375" customWidth="1"/>
    <col min="2079" max="2079" width="10.44140625" customWidth="1"/>
    <col min="2080" max="2080" width="9.109375" customWidth="1"/>
    <col min="2305" max="2305" width="18.109375" customWidth="1"/>
    <col min="2306" max="2306" width="13.5546875" customWidth="1"/>
    <col min="2307" max="2309" width="9.109375" customWidth="1"/>
    <col min="2310" max="2310" width="10.44140625" customWidth="1"/>
    <col min="2311" max="2311" width="10.109375" customWidth="1"/>
    <col min="2312" max="2313" width="9.109375" customWidth="1"/>
    <col min="2314" max="2314" width="10.44140625" customWidth="1"/>
    <col min="2315" max="2315" width="9.109375" customWidth="1"/>
    <col min="2316" max="2317" width="10.109375" customWidth="1"/>
    <col min="2318" max="2318" width="10.5546875" customWidth="1"/>
    <col min="2319" max="2319" width="9.88671875" customWidth="1"/>
    <col min="2320" max="2320" width="12.33203125" customWidth="1"/>
    <col min="2321" max="2321" width="9.88671875" customWidth="1"/>
    <col min="2322" max="2323" width="9.109375" customWidth="1"/>
    <col min="2324" max="2324" width="11.109375" customWidth="1"/>
    <col min="2325" max="2325" width="9.109375" customWidth="1"/>
    <col min="2327" max="2327" width="9.109375" customWidth="1"/>
    <col min="2328" max="2328" width="11.44140625" customWidth="1"/>
    <col min="2329" max="2329" width="10.5546875" customWidth="1"/>
    <col min="2330" max="2331" width="9.109375" customWidth="1"/>
    <col min="2332" max="2332" width="11.109375" customWidth="1"/>
    <col min="2333" max="2334" width="9.109375" customWidth="1"/>
    <col min="2335" max="2335" width="10.44140625" customWidth="1"/>
    <col min="2336" max="2336" width="9.109375" customWidth="1"/>
    <col min="2561" max="2561" width="18.109375" customWidth="1"/>
    <col min="2562" max="2562" width="13.5546875" customWidth="1"/>
    <col min="2563" max="2565" width="9.109375" customWidth="1"/>
    <col min="2566" max="2566" width="10.44140625" customWidth="1"/>
    <col min="2567" max="2567" width="10.109375" customWidth="1"/>
    <col min="2568" max="2569" width="9.109375" customWidth="1"/>
    <col min="2570" max="2570" width="10.44140625" customWidth="1"/>
    <col min="2571" max="2571" width="9.109375" customWidth="1"/>
    <col min="2572" max="2573" width="10.109375" customWidth="1"/>
    <col min="2574" max="2574" width="10.5546875" customWidth="1"/>
    <col min="2575" max="2575" width="9.88671875" customWidth="1"/>
    <col min="2576" max="2576" width="12.33203125" customWidth="1"/>
    <col min="2577" max="2577" width="9.88671875" customWidth="1"/>
    <col min="2578" max="2579" width="9.109375" customWidth="1"/>
    <col min="2580" max="2580" width="11.109375" customWidth="1"/>
    <col min="2581" max="2581" width="9.109375" customWidth="1"/>
    <col min="2583" max="2583" width="9.109375" customWidth="1"/>
    <col min="2584" max="2584" width="11.44140625" customWidth="1"/>
    <col min="2585" max="2585" width="10.5546875" customWidth="1"/>
    <col min="2586" max="2587" width="9.109375" customWidth="1"/>
    <col min="2588" max="2588" width="11.109375" customWidth="1"/>
    <col min="2589" max="2590" width="9.109375" customWidth="1"/>
    <col min="2591" max="2591" width="10.44140625" customWidth="1"/>
    <col min="2592" max="2592" width="9.109375" customWidth="1"/>
    <col min="2817" max="2817" width="18.109375" customWidth="1"/>
    <col min="2818" max="2818" width="13.5546875" customWidth="1"/>
    <col min="2819" max="2821" width="9.109375" customWidth="1"/>
    <col min="2822" max="2822" width="10.44140625" customWidth="1"/>
    <col min="2823" max="2823" width="10.109375" customWidth="1"/>
    <col min="2824" max="2825" width="9.109375" customWidth="1"/>
    <col min="2826" max="2826" width="10.44140625" customWidth="1"/>
    <col min="2827" max="2827" width="9.109375" customWidth="1"/>
    <col min="2828" max="2829" width="10.109375" customWidth="1"/>
    <col min="2830" max="2830" width="10.5546875" customWidth="1"/>
    <col min="2831" max="2831" width="9.88671875" customWidth="1"/>
    <col min="2832" max="2832" width="12.33203125" customWidth="1"/>
    <col min="2833" max="2833" width="9.88671875" customWidth="1"/>
    <col min="2834" max="2835" width="9.109375" customWidth="1"/>
    <col min="2836" max="2836" width="11.109375" customWidth="1"/>
    <col min="2837" max="2837" width="9.109375" customWidth="1"/>
    <col min="2839" max="2839" width="9.109375" customWidth="1"/>
    <col min="2840" max="2840" width="11.44140625" customWidth="1"/>
    <col min="2841" max="2841" width="10.5546875" customWidth="1"/>
    <col min="2842" max="2843" width="9.109375" customWidth="1"/>
    <col min="2844" max="2844" width="11.109375" customWidth="1"/>
    <col min="2845" max="2846" width="9.109375" customWidth="1"/>
    <col min="2847" max="2847" width="10.44140625" customWidth="1"/>
    <col min="2848" max="2848" width="9.109375" customWidth="1"/>
    <col min="3073" max="3073" width="18.109375" customWidth="1"/>
    <col min="3074" max="3074" width="13.5546875" customWidth="1"/>
    <col min="3075" max="3077" width="9.109375" customWidth="1"/>
    <col min="3078" max="3078" width="10.44140625" customWidth="1"/>
    <col min="3079" max="3079" width="10.109375" customWidth="1"/>
    <col min="3080" max="3081" width="9.109375" customWidth="1"/>
    <col min="3082" max="3082" width="10.44140625" customWidth="1"/>
    <col min="3083" max="3083" width="9.109375" customWidth="1"/>
    <col min="3084" max="3085" width="10.109375" customWidth="1"/>
    <col min="3086" max="3086" width="10.5546875" customWidth="1"/>
    <col min="3087" max="3087" width="9.88671875" customWidth="1"/>
    <col min="3088" max="3088" width="12.33203125" customWidth="1"/>
    <col min="3089" max="3089" width="9.88671875" customWidth="1"/>
    <col min="3090" max="3091" width="9.109375" customWidth="1"/>
    <col min="3092" max="3092" width="11.109375" customWidth="1"/>
    <col min="3093" max="3093" width="9.109375" customWidth="1"/>
    <col min="3095" max="3095" width="9.109375" customWidth="1"/>
    <col min="3096" max="3096" width="11.44140625" customWidth="1"/>
    <col min="3097" max="3097" width="10.5546875" customWidth="1"/>
    <col min="3098" max="3099" width="9.109375" customWidth="1"/>
    <col min="3100" max="3100" width="11.109375" customWidth="1"/>
    <col min="3101" max="3102" width="9.109375" customWidth="1"/>
    <col min="3103" max="3103" width="10.44140625" customWidth="1"/>
    <col min="3104" max="3104" width="9.109375" customWidth="1"/>
    <col min="3329" max="3329" width="18.109375" customWidth="1"/>
    <col min="3330" max="3330" width="13.5546875" customWidth="1"/>
    <col min="3331" max="3333" width="9.109375" customWidth="1"/>
    <col min="3334" max="3334" width="10.44140625" customWidth="1"/>
    <col min="3335" max="3335" width="10.109375" customWidth="1"/>
    <col min="3336" max="3337" width="9.109375" customWidth="1"/>
    <col min="3338" max="3338" width="10.44140625" customWidth="1"/>
    <col min="3339" max="3339" width="9.109375" customWidth="1"/>
    <col min="3340" max="3341" width="10.109375" customWidth="1"/>
    <col min="3342" max="3342" width="10.5546875" customWidth="1"/>
    <col min="3343" max="3343" width="9.88671875" customWidth="1"/>
    <col min="3344" max="3344" width="12.33203125" customWidth="1"/>
    <col min="3345" max="3345" width="9.88671875" customWidth="1"/>
    <col min="3346" max="3347" width="9.109375" customWidth="1"/>
    <col min="3348" max="3348" width="11.109375" customWidth="1"/>
    <col min="3349" max="3349" width="9.109375" customWidth="1"/>
    <col min="3351" max="3351" width="9.109375" customWidth="1"/>
    <col min="3352" max="3352" width="11.44140625" customWidth="1"/>
    <col min="3353" max="3353" width="10.5546875" customWidth="1"/>
    <col min="3354" max="3355" width="9.109375" customWidth="1"/>
    <col min="3356" max="3356" width="11.109375" customWidth="1"/>
    <col min="3357" max="3358" width="9.109375" customWidth="1"/>
    <col min="3359" max="3359" width="10.44140625" customWidth="1"/>
    <col min="3360" max="3360" width="9.109375" customWidth="1"/>
    <col min="3585" max="3585" width="18.109375" customWidth="1"/>
    <col min="3586" max="3586" width="13.5546875" customWidth="1"/>
    <col min="3587" max="3589" width="9.109375" customWidth="1"/>
    <col min="3590" max="3590" width="10.44140625" customWidth="1"/>
    <col min="3591" max="3591" width="10.109375" customWidth="1"/>
    <col min="3592" max="3593" width="9.109375" customWidth="1"/>
    <col min="3594" max="3594" width="10.44140625" customWidth="1"/>
    <col min="3595" max="3595" width="9.109375" customWidth="1"/>
    <col min="3596" max="3597" width="10.109375" customWidth="1"/>
    <col min="3598" max="3598" width="10.5546875" customWidth="1"/>
    <col min="3599" max="3599" width="9.88671875" customWidth="1"/>
    <col min="3600" max="3600" width="12.33203125" customWidth="1"/>
    <col min="3601" max="3601" width="9.88671875" customWidth="1"/>
    <col min="3602" max="3603" width="9.109375" customWidth="1"/>
    <col min="3604" max="3604" width="11.109375" customWidth="1"/>
    <col min="3605" max="3605" width="9.109375" customWidth="1"/>
    <col min="3607" max="3607" width="9.109375" customWidth="1"/>
    <col min="3608" max="3608" width="11.44140625" customWidth="1"/>
    <col min="3609" max="3609" width="10.5546875" customWidth="1"/>
    <col min="3610" max="3611" width="9.109375" customWidth="1"/>
    <col min="3612" max="3612" width="11.109375" customWidth="1"/>
    <col min="3613" max="3614" width="9.109375" customWidth="1"/>
    <col min="3615" max="3615" width="10.44140625" customWidth="1"/>
    <col min="3616" max="3616" width="9.109375" customWidth="1"/>
    <col min="3841" max="3841" width="18.109375" customWidth="1"/>
    <col min="3842" max="3842" width="13.5546875" customWidth="1"/>
    <col min="3843" max="3845" width="9.109375" customWidth="1"/>
    <col min="3846" max="3846" width="10.44140625" customWidth="1"/>
    <col min="3847" max="3847" width="10.109375" customWidth="1"/>
    <col min="3848" max="3849" width="9.109375" customWidth="1"/>
    <col min="3850" max="3850" width="10.44140625" customWidth="1"/>
    <col min="3851" max="3851" width="9.109375" customWidth="1"/>
    <col min="3852" max="3853" width="10.109375" customWidth="1"/>
    <col min="3854" max="3854" width="10.5546875" customWidth="1"/>
    <col min="3855" max="3855" width="9.88671875" customWidth="1"/>
    <col min="3856" max="3856" width="12.33203125" customWidth="1"/>
    <col min="3857" max="3857" width="9.88671875" customWidth="1"/>
    <col min="3858" max="3859" width="9.109375" customWidth="1"/>
    <col min="3860" max="3860" width="11.109375" customWidth="1"/>
    <col min="3861" max="3861" width="9.109375" customWidth="1"/>
    <col min="3863" max="3863" width="9.109375" customWidth="1"/>
    <col min="3864" max="3864" width="11.44140625" customWidth="1"/>
    <col min="3865" max="3865" width="10.5546875" customWidth="1"/>
    <col min="3866" max="3867" width="9.109375" customWidth="1"/>
    <col min="3868" max="3868" width="11.109375" customWidth="1"/>
    <col min="3869" max="3870" width="9.109375" customWidth="1"/>
    <col min="3871" max="3871" width="10.44140625" customWidth="1"/>
    <col min="3872" max="3872" width="9.109375" customWidth="1"/>
    <col min="4097" max="4097" width="18.109375" customWidth="1"/>
    <col min="4098" max="4098" width="13.5546875" customWidth="1"/>
    <col min="4099" max="4101" width="9.109375" customWidth="1"/>
    <col min="4102" max="4102" width="10.44140625" customWidth="1"/>
    <col min="4103" max="4103" width="10.109375" customWidth="1"/>
    <col min="4104" max="4105" width="9.109375" customWidth="1"/>
    <col min="4106" max="4106" width="10.44140625" customWidth="1"/>
    <col min="4107" max="4107" width="9.109375" customWidth="1"/>
    <col min="4108" max="4109" width="10.109375" customWidth="1"/>
    <col min="4110" max="4110" width="10.5546875" customWidth="1"/>
    <col min="4111" max="4111" width="9.88671875" customWidth="1"/>
    <col min="4112" max="4112" width="12.33203125" customWidth="1"/>
    <col min="4113" max="4113" width="9.88671875" customWidth="1"/>
    <col min="4114" max="4115" width="9.109375" customWidth="1"/>
    <col min="4116" max="4116" width="11.109375" customWidth="1"/>
    <col min="4117" max="4117" width="9.109375" customWidth="1"/>
    <col min="4119" max="4119" width="9.109375" customWidth="1"/>
    <col min="4120" max="4120" width="11.44140625" customWidth="1"/>
    <col min="4121" max="4121" width="10.5546875" customWidth="1"/>
    <col min="4122" max="4123" width="9.109375" customWidth="1"/>
    <col min="4124" max="4124" width="11.109375" customWidth="1"/>
    <col min="4125" max="4126" width="9.109375" customWidth="1"/>
    <col min="4127" max="4127" width="10.44140625" customWidth="1"/>
    <col min="4128" max="4128" width="9.109375" customWidth="1"/>
    <col min="4353" max="4353" width="18.109375" customWidth="1"/>
    <col min="4354" max="4354" width="13.5546875" customWidth="1"/>
    <col min="4355" max="4357" width="9.109375" customWidth="1"/>
    <col min="4358" max="4358" width="10.44140625" customWidth="1"/>
    <col min="4359" max="4359" width="10.109375" customWidth="1"/>
    <col min="4360" max="4361" width="9.109375" customWidth="1"/>
    <col min="4362" max="4362" width="10.44140625" customWidth="1"/>
    <col min="4363" max="4363" width="9.109375" customWidth="1"/>
    <col min="4364" max="4365" width="10.109375" customWidth="1"/>
    <col min="4366" max="4366" width="10.5546875" customWidth="1"/>
    <col min="4367" max="4367" width="9.88671875" customWidth="1"/>
    <col min="4368" max="4368" width="12.33203125" customWidth="1"/>
    <col min="4369" max="4369" width="9.88671875" customWidth="1"/>
    <col min="4370" max="4371" width="9.109375" customWidth="1"/>
    <col min="4372" max="4372" width="11.109375" customWidth="1"/>
    <col min="4373" max="4373" width="9.109375" customWidth="1"/>
    <col min="4375" max="4375" width="9.109375" customWidth="1"/>
    <col min="4376" max="4376" width="11.44140625" customWidth="1"/>
    <col min="4377" max="4377" width="10.5546875" customWidth="1"/>
    <col min="4378" max="4379" width="9.109375" customWidth="1"/>
    <col min="4380" max="4380" width="11.109375" customWidth="1"/>
    <col min="4381" max="4382" width="9.109375" customWidth="1"/>
    <col min="4383" max="4383" width="10.44140625" customWidth="1"/>
    <col min="4384" max="4384" width="9.109375" customWidth="1"/>
    <col min="4609" max="4609" width="18.109375" customWidth="1"/>
    <col min="4610" max="4610" width="13.5546875" customWidth="1"/>
    <col min="4611" max="4613" width="9.109375" customWidth="1"/>
    <col min="4614" max="4614" width="10.44140625" customWidth="1"/>
    <col min="4615" max="4615" width="10.109375" customWidth="1"/>
    <col min="4616" max="4617" width="9.109375" customWidth="1"/>
    <col min="4618" max="4618" width="10.44140625" customWidth="1"/>
    <col min="4619" max="4619" width="9.109375" customWidth="1"/>
    <col min="4620" max="4621" width="10.109375" customWidth="1"/>
    <col min="4622" max="4622" width="10.5546875" customWidth="1"/>
    <col min="4623" max="4623" width="9.88671875" customWidth="1"/>
    <col min="4624" max="4624" width="12.33203125" customWidth="1"/>
    <col min="4625" max="4625" width="9.88671875" customWidth="1"/>
    <col min="4626" max="4627" width="9.109375" customWidth="1"/>
    <col min="4628" max="4628" width="11.109375" customWidth="1"/>
    <col min="4629" max="4629" width="9.109375" customWidth="1"/>
    <col min="4631" max="4631" width="9.109375" customWidth="1"/>
    <col min="4632" max="4632" width="11.44140625" customWidth="1"/>
    <col min="4633" max="4633" width="10.5546875" customWidth="1"/>
    <col min="4634" max="4635" width="9.109375" customWidth="1"/>
    <col min="4636" max="4636" width="11.109375" customWidth="1"/>
    <col min="4637" max="4638" width="9.109375" customWidth="1"/>
    <col min="4639" max="4639" width="10.44140625" customWidth="1"/>
    <col min="4640" max="4640" width="9.109375" customWidth="1"/>
    <col min="4865" max="4865" width="18.109375" customWidth="1"/>
    <col min="4866" max="4866" width="13.5546875" customWidth="1"/>
    <col min="4867" max="4869" width="9.109375" customWidth="1"/>
    <col min="4870" max="4870" width="10.44140625" customWidth="1"/>
    <col min="4871" max="4871" width="10.109375" customWidth="1"/>
    <col min="4872" max="4873" width="9.109375" customWidth="1"/>
    <col min="4874" max="4874" width="10.44140625" customWidth="1"/>
    <col min="4875" max="4875" width="9.109375" customWidth="1"/>
    <col min="4876" max="4877" width="10.109375" customWidth="1"/>
    <col min="4878" max="4878" width="10.5546875" customWidth="1"/>
    <col min="4879" max="4879" width="9.88671875" customWidth="1"/>
    <col min="4880" max="4880" width="12.33203125" customWidth="1"/>
    <col min="4881" max="4881" width="9.88671875" customWidth="1"/>
    <col min="4882" max="4883" width="9.109375" customWidth="1"/>
    <col min="4884" max="4884" width="11.109375" customWidth="1"/>
    <col min="4885" max="4885" width="9.109375" customWidth="1"/>
    <col min="4887" max="4887" width="9.109375" customWidth="1"/>
    <col min="4888" max="4888" width="11.44140625" customWidth="1"/>
    <col min="4889" max="4889" width="10.5546875" customWidth="1"/>
    <col min="4890" max="4891" width="9.109375" customWidth="1"/>
    <col min="4892" max="4892" width="11.109375" customWidth="1"/>
    <col min="4893" max="4894" width="9.109375" customWidth="1"/>
    <col min="4895" max="4895" width="10.44140625" customWidth="1"/>
    <col min="4896" max="4896" width="9.109375" customWidth="1"/>
    <col min="5121" max="5121" width="18.109375" customWidth="1"/>
    <col min="5122" max="5122" width="13.5546875" customWidth="1"/>
    <col min="5123" max="5125" width="9.109375" customWidth="1"/>
    <col min="5126" max="5126" width="10.44140625" customWidth="1"/>
    <col min="5127" max="5127" width="10.109375" customWidth="1"/>
    <col min="5128" max="5129" width="9.109375" customWidth="1"/>
    <col min="5130" max="5130" width="10.44140625" customWidth="1"/>
    <col min="5131" max="5131" width="9.109375" customWidth="1"/>
    <col min="5132" max="5133" width="10.109375" customWidth="1"/>
    <col min="5134" max="5134" width="10.5546875" customWidth="1"/>
    <col min="5135" max="5135" width="9.88671875" customWidth="1"/>
    <col min="5136" max="5136" width="12.33203125" customWidth="1"/>
    <col min="5137" max="5137" width="9.88671875" customWidth="1"/>
    <col min="5138" max="5139" width="9.109375" customWidth="1"/>
    <col min="5140" max="5140" width="11.109375" customWidth="1"/>
    <col min="5141" max="5141" width="9.109375" customWidth="1"/>
    <col min="5143" max="5143" width="9.109375" customWidth="1"/>
    <col min="5144" max="5144" width="11.44140625" customWidth="1"/>
    <col min="5145" max="5145" width="10.5546875" customWidth="1"/>
    <col min="5146" max="5147" width="9.109375" customWidth="1"/>
    <col min="5148" max="5148" width="11.109375" customWidth="1"/>
    <col min="5149" max="5150" width="9.109375" customWidth="1"/>
    <col min="5151" max="5151" width="10.44140625" customWidth="1"/>
    <col min="5152" max="5152" width="9.109375" customWidth="1"/>
    <col min="5377" max="5377" width="18.109375" customWidth="1"/>
    <col min="5378" max="5378" width="13.5546875" customWidth="1"/>
    <col min="5379" max="5381" width="9.109375" customWidth="1"/>
    <col min="5382" max="5382" width="10.44140625" customWidth="1"/>
    <col min="5383" max="5383" width="10.109375" customWidth="1"/>
    <col min="5384" max="5385" width="9.109375" customWidth="1"/>
    <col min="5386" max="5386" width="10.44140625" customWidth="1"/>
    <col min="5387" max="5387" width="9.109375" customWidth="1"/>
    <col min="5388" max="5389" width="10.109375" customWidth="1"/>
    <col min="5390" max="5390" width="10.5546875" customWidth="1"/>
    <col min="5391" max="5391" width="9.88671875" customWidth="1"/>
    <col min="5392" max="5392" width="12.33203125" customWidth="1"/>
    <col min="5393" max="5393" width="9.88671875" customWidth="1"/>
    <col min="5394" max="5395" width="9.109375" customWidth="1"/>
    <col min="5396" max="5396" width="11.109375" customWidth="1"/>
    <col min="5397" max="5397" width="9.109375" customWidth="1"/>
    <col min="5399" max="5399" width="9.109375" customWidth="1"/>
    <col min="5400" max="5400" width="11.44140625" customWidth="1"/>
    <col min="5401" max="5401" width="10.5546875" customWidth="1"/>
    <col min="5402" max="5403" width="9.109375" customWidth="1"/>
    <col min="5404" max="5404" width="11.109375" customWidth="1"/>
    <col min="5405" max="5406" width="9.109375" customWidth="1"/>
    <col min="5407" max="5407" width="10.44140625" customWidth="1"/>
    <col min="5408" max="5408" width="9.109375" customWidth="1"/>
    <col min="5633" max="5633" width="18.109375" customWidth="1"/>
    <col min="5634" max="5634" width="13.5546875" customWidth="1"/>
    <col min="5635" max="5637" width="9.109375" customWidth="1"/>
    <col min="5638" max="5638" width="10.44140625" customWidth="1"/>
    <col min="5639" max="5639" width="10.109375" customWidth="1"/>
    <col min="5640" max="5641" width="9.109375" customWidth="1"/>
    <col min="5642" max="5642" width="10.44140625" customWidth="1"/>
    <col min="5643" max="5643" width="9.109375" customWidth="1"/>
    <col min="5644" max="5645" width="10.109375" customWidth="1"/>
    <col min="5646" max="5646" width="10.5546875" customWidth="1"/>
    <col min="5647" max="5647" width="9.88671875" customWidth="1"/>
    <col min="5648" max="5648" width="12.33203125" customWidth="1"/>
    <col min="5649" max="5649" width="9.88671875" customWidth="1"/>
    <col min="5650" max="5651" width="9.109375" customWidth="1"/>
    <col min="5652" max="5652" width="11.109375" customWidth="1"/>
    <col min="5653" max="5653" width="9.109375" customWidth="1"/>
    <col min="5655" max="5655" width="9.109375" customWidth="1"/>
    <col min="5656" max="5656" width="11.44140625" customWidth="1"/>
    <col min="5657" max="5657" width="10.5546875" customWidth="1"/>
    <col min="5658" max="5659" width="9.109375" customWidth="1"/>
    <col min="5660" max="5660" width="11.109375" customWidth="1"/>
    <col min="5661" max="5662" width="9.109375" customWidth="1"/>
    <col min="5663" max="5663" width="10.44140625" customWidth="1"/>
    <col min="5664" max="5664" width="9.109375" customWidth="1"/>
    <col min="5889" max="5889" width="18.109375" customWidth="1"/>
    <col min="5890" max="5890" width="13.5546875" customWidth="1"/>
    <col min="5891" max="5893" width="9.109375" customWidth="1"/>
    <col min="5894" max="5894" width="10.44140625" customWidth="1"/>
    <col min="5895" max="5895" width="10.109375" customWidth="1"/>
    <col min="5896" max="5897" width="9.109375" customWidth="1"/>
    <col min="5898" max="5898" width="10.44140625" customWidth="1"/>
    <col min="5899" max="5899" width="9.109375" customWidth="1"/>
    <col min="5900" max="5901" width="10.109375" customWidth="1"/>
    <col min="5902" max="5902" width="10.5546875" customWidth="1"/>
    <col min="5903" max="5903" width="9.88671875" customWidth="1"/>
    <col min="5904" max="5904" width="12.33203125" customWidth="1"/>
    <col min="5905" max="5905" width="9.88671875" customWidth="1"/>
    <col min="5906" max="5907" width="9.109375" customWidth="1"/>
    <col min="5908" max="5908" width="11.109375" customWidth="1"/>
    <col min="5909" max="5909" width="9.109375" customWidth="1"/>
    <col min="5911" max="5911" width="9.109375" customWidth="1"/>
    <col min="5912" max="5912" width="11.44140625" customWidth="1"/>
    <col min="5913" max="5913" width="10.5546875" customWidth="1"/>
    <col min="5914" max="5915" width="9.109375" customWidth="1"/>
    <col min="5916" max="5916" width="11.109375" customWidth="1"/>
    <col min="5917" max="5918" width="9.109375" customWidth="1"/>
    <col min="5919" max="5919" width="10.44140625" customWidth="1"/>
    <col min="5920" max="5920" width="9.109375" customWidth="1"/>
    <col min="6145" max="6145" width="18.109375" customWidth="1"/>
    <col min="6146" max="6146" width="13.5546875" customWidth="1"/>
    <col min="6147" max="6149" width="9.109375" customWidth="1"/>
    <col min="6150" max="6150" width="10.44140625" customWidth="1"/>
    <col min="6151" max="6151" width="10.109375" customWidth="1"/>
    <col min="6152" max="6153" width="9.109375" customWidth="1"/>
    <col min="6154" max="6154" width="10.44140625" customWidth="1"/>
    <col min="6155" max="6155" width="9.109375" customWidth="1"/>
    <col min="6156" max="6157" width="10.109375" customWidth="1"/>
    <col min="6158" max="6158" width="10.5546875" customWidth="1"/>
    <col min="6159" max="6159" width="9.88671875" customWidth="1"/>
    <col min="6160" max="6160" width="12.33203125" customWidth="1"/>
    <col min="6161" max="6161" width="9.88671875" customWidth="1"/>
    <col min="6162" max="6163" width="9.109375" customWidth="1"/>
    <col min="6164" max="6164" width="11.109375" customWidth="1"/>
    <col min="6165" max="6165" width="9.109375" customWidth="1"/>
    <col min="6167" max="6167" width="9.109375" customWidth="1"/>
    <col min="6168" max="6168" width="11.44140625" customWidth="1"/>
    <col min="6169" max="6169" width="10.5546875" customWidth="1"/>
    <col min="6170" max="6171" width="9.109375" customWidth="1"/>
    <col min="6172" max="6172" width="11.109375" customWidth="1"/>
    <col min="6173" max="6174" width="9.109375" customWidth="1"/>
    <col min="6175" max="6175" width="10.44140625" customWidth="1"/>
    <col min="6176" max="6176" width="9.109375" customWidth="1"/>
    <col min="6401" max="6401" width="18.109375" customWidth="1"/>
    <col min="6402" max="6402" width="13.5546875" customWidth="1"/>
    <col min="6403" max="6405" width="9.109375" customWidth="1"/>
    <col min="6406" max="6406" width="10.44140625" customWidth="1"/>
    <col min="6407" max="6407" width="10.109375" customWidth="1"/>
    <col min="6408" max="6409" width="9.109375" customWidth="1"/>
    <col min="6410" max="6410" width="10.44140625" customWidth="1"/>
    <col min="6411" max="6411" width="9.109375" customWidth="1"/>
    <col min="6412" max="6413" width="10.109375" customWidth="1"/>
    <col min="6414" max="6414" width="10.5546875" customWidth="1"/>
    <col min="6415" max="6415" width="9.88671875" customWidth="1"/>
    <col min="6416" max="6416" width="12.33203125" customWidth="1"/>
    <col min="6417" max="6417" width="9.88671875" customWidth="1"/>
    <col min="6418" max="6419" width="9.109375" customWidth="1"/>
    <col min="6420" max="6420" width="11.109375" customWidth="1"/>
    <col min="6421" max="6421" width="9.109375" customWidth="1"/>
    <col min="6423" max="6423" width="9.109375" customWidth="1"/>
    <col min="6424" max="6424" width="11.44140625" customWidth="1"/>
    <col min="6425" max="6425" width="10.5546875" customWidth="1"/>
    <col min="6426" max="6427" width="9.109375" customWidth="1"/>
    <col min="6428" max="6428" width="11.109375" customWidth="1"/>
    <col min="6429" max="6430" width="9.109375" customWidth="1"/>
    <col min="6431" max="6431" width="10.44140625" customWidth="1"/>
    <col min="6432" max="6432" width="9.109375" customWidth="1"/>
    <col min="6657" max="6657" width="18.109375" customWidth="1"/>
    <col min="6658" max="6658" width="13.5546875" customWidth="1"/>
    <col min="6659" max="6661" width="9.109375" customWidth="1"/>
    <col min="6662" max="6662" width="10.44140625" customWidth="1"/>
    <col min="6663" max="6663" width="10.109375" customWidth="1"/>
    <col min="6664" max="6665" width="9.109375" customWidth="1"/>
    <col min="6666" max="6666" width="10.44140625" customWidth="1"/>
    <col min="6667" max="6667" width="9.109375" customWidth="1"/>
    <col min="6668" max="6669" width="10.109375" customWidth="1"/>
    <col min="6670" max="6670" width="10.5546875" customWidth="1"/>
    <col min="6671" max="6671" width="9.88671875" customWidth="1"/>
    <col min="6672" max="6672" width="12.33203125" customWidth="1"/>
    <col min="6673" max="6673" width="9.88671875" customWidth="1"/>
    <col min="6674" max="6675" width="9.109375" customWidth="1"/>
    <col min="6676" max="6676" width="11.109375" customWidth="1"/>
    <col min="6677" max="6677" width="9.109375" customWidth="1"/>
    <col min="6679" max="6679" width="9.109375" customWidth="1"/>
    <col min="6680" max="6680" width="11.44140625" customWidth="1"/>
    <col min="6681" max="6681" width="10.5546875" customWidth="1"/>
    <col min="6682" max="6683" width="9.109375" customWidth="1"/>
    <col min="6684" max="6684" width="11.109375" customWidth="1"/>
    <col min="6685" max="6686" width="9.109375" customWidth="1"/>
    <col min="6687" max="6687" width="10.44140625" customWidth="1"/>
    <col min="6688" max="6688" width="9.109375" customWidth="1"/>
    <col min="6913" max="6913" width="18.109375" customWidth="1"/>
    <col min="6914" max="6914" width="13.5546875" customWidth="1"/>
    <col min="6915" max="6917" width="9.109375" customWidth="1"/>
    <col min="6918" max="6918" width="10.44140625" customWidth="1"/>
    <col min="6919" max="6919" width="10.109375" customWidth="1"/>
    <col min="6920" max="6921" width="9.109375" customWidth="1"/>
    <col min="6922" max="6922" width="10.44140625" customWidth="1"/>
    <col min="6923" max="6923" width="9.109375" customWidth="1"/>
    <col min="6924" max="6925" width="10.109375" customWidth="1"/>
    <col min="6926" max="6926" width="10.5546875" customWidth="1"/>
    <col min="6927" max="6927" width="9.88671875" customWidth="1"/>
    <col min="6928" max="6928" width="12.33203125" customWidth="1"/>
    <col min="6929" max="6929" width="9.88671875" customWidth="1"/>
    <col min="6930" max="6931" width="9.109375" customWidth="1"/>
    <col min="6932" max="6932" width="11.109375" customWidth="1"/>
    <col min="6933" max="6933" width="9.109375" customWidth="1"/>
    <col min="6935" max="6935" width="9.109375" customWidth="1"/>
    <col min="6936" max="6936" width="11.44140625" customWidth="1"/>
    <col min="6937" max="6937" width="10.5546875" customWidth="1"/>
    <col min="6938" max="6939" width="9.109375" customWidth="1"/>
    <col min="6940" max="6940" width="11.109375" customWidth="1"/>
    <col min="6941" max="6942" width="9.109375" customWidth="1"/>
    <col min="6943" max="6943" width="10.44140625" customWidth="1"/>
    <col min="6944" max="6944" width="9.109375" customWidth="1"/>
    <col min="7169" max="7169" width="18.109375" customWidth="1"/>
    <col min="7170" max="7170" width="13.5546875" customWidth="1"/>
    <col min="7171" max="7173" width="9.109375" customWidth="1"/>
    <col min="7174" max="7174" width="10.44140625" customWidth="1"/>
    <col min="7175" max="7175" width="10.109375" customWidth="1"/>
    <col min="7176" max="7177" width="9.109375" customWidth="1"/>
    <col min="7178" max="7178" width="10.44140625" customWidth="1"/>
    <col min="7179" max="7179" width="9.109375" customWidth="1"/>
    <col min="7180" max="7181" width="10.109375" customWidth="1"/>
    <col min="7182" max="7182" width="10.5546875" customWidth="1"/>
    <col min="7183" max="7183" width="9.88671875" customWidth="1"/>
    <col min="7184" max="7184" width="12.33203125" customWidth="1"/>
    <col min="7185" max="7185" width="9.88671875" customWidth="1"/>
    <col min="7186" max="7187" width="9.109375" customWidth="1"/>
    <col min="7188" max="7188" width="11.109375" customWidth="1"/>
    <col min="7189" max="7189" width="9.109375" customWidth="1"/>
    <col min="7191" max="7191" width="9.109375" customWidth="1"/>
    <col min="7192" max="7192" width="11.44140625" customWidth="1"/>
    <col min="7193" max="7193" width="10.5546875" customWidth="1"/>
    <col min="7194" max="7195" width="9.109375" customWidth="1"/>
    <col min="7196" max="7196" width="11.109375" customWidth="1"/>
    <col min="7197" max="7198" width="9.109375" customWidth="1"/>
    <col min="7199" max="7199" width="10.44140625" customWidth="1"/>
    <col min="7200" max="7200" width="9.109375" customWidth="1"/>
    <col min="7425" max="7425" width="18.109375" customWidth="1"/>
    <col min="7426" max="7426" width="13.5546875" customWidth="1"/>
    <col min="7427" max="7429" width="9.109375" customWidth="1"/>
    <col min="7430" max="7430" width="10.44140625" customWidth="1"/>
    <col min="7431" max="7431" width="10.109375" customWidth="1"/>
    <col min="7432" max="7433" width="9.109375" customWidth="1"/>
    <col min="7434" max="7434" width="10.44140625" customWidth="1"/>
    <col min="7435" max="7435" width="9.109375" customWidth="1"/>
    <col min="7436" max="7437" width="10.109375" customWidth="1"/>
    <col min="7438" max="7438" width="10.5546875" customWidth="1"/>
    <col min="7439" max="7439" width="9.88671875" customWidth="1"/>
    <col min="7440" max="7440" width="12.33203125" customWidth="1"/>
    <col min="7441" max="7441" width="9.88671875" customWidth="1"/>
    <col min="7442" max="7443" width="9.109375" customWidth="1"/>
    <col min="7444" max="7444" width="11.109375" customWidth="1"/>
    <col min="7445" max="7445" width="9.109375" customWidth="1"/>
    <col min="7447" max="7447" width="9.109375" customWidth="1"/>
    <col min="7448" max="7448" width="11.44140625" customWidth="1"/>
    <col min="7449" max="7449" width="10.5546875" customWidth="1"/>
    <col min="7450" max="7451" width="9.109375" customWidth="1"/>
    <col min="7452" max="7452" width="11.109375" customWidth="1"/>
    <col min="7453" max="7454" width="9.109375" customWidth="1"/>
    <col min="7455" max="7455" width="10.44140625" customWidth="1"/>
    <col min="7456" max="7456" width="9.109375" customWidth="1"/>
    <col min="7681" max="7681" width="18.109375" customWidth="1"/>
    <col min="7682" max="7682" width="13.5546875" customWidth="1"/>
    <col min="7683" max="7685" width="9.109375" customWidth="1"/>
    <col min="7686" max="7686" width="10.44140625" customWidth="1"/>
    <col min="7687" max="7687" width="10.109375" customWidth="1"/>
    <col min="7688" max="7689" width="9.109375" customWidth="1"/>
    <col min="7690" max="7690" width="10.44140625" customWidth="1"/>
    <col min="7691" max="7691" width="9.109375" customWidth="1"/>
    <col min="7692" max="7693" width="10.109375" customWidth="1"/>
    <col min="7694" max="7694" width="10.5546875" customWidth="1"/>
    <col min="7695" max="7695" width="9.88671875" customWidth="1"/>
    <col min="7696" max="7696" width="12.33203125" customWidth="1"/>
    <col min="7697" max="7697" width="9.88671875" customWidth="1"/>
    <col min="7698" max="7699" width="9.109375" customWidth="1"/>
    <col min="7700" max="7700" width="11.109375" customWidth="1"/>
    <col min="7701" max="7701" width="9.109375" customWidth="1"/>
    <col min="7703" max="7703" width="9.109375" customWidth="1"/>
    <col min="7704" max="7704" width="11.44140625" customWidth="1"/>
    <col min="7705" max="7705" width="10.5546875" customWidth="1"/>
    <col min="7706" max="7707" width="9.109375" customWidth="1"/>
    <col min="7708" max="7708" width="11.109375" customWidth="1"/>
    <col min="7709" max="7710" width="9.109375" customWidth="1"/>
    <col min="7711" max="7711" width="10.44140625" customWidth="1"/>
    <col min="7712" max="7712" width="9.109375" customWidth="1"/>
    <col min="7937" max="7937" width="18.109375" customWidth="1"/>
    <col min="7938" max="7938" width="13.5546875" customWidth="1"/>
    <col min="7939" max="7941" width="9.109375" customWidth="1"/>
    <col min="7942" max="7942" width="10.44140625" customWidth="1"/>
    <col min="7943" max="7943" width="10.109375" customWidth="1"/>
    <col min="7944" max="7945" width="9.109375" customWidth="1"/>
    <col min="7946" max="7946" width="10.44140625" customWidth="1"/>
    <col min="7947" max="7947" width="9.109375" customWidth="1"/>
    <col min="7948" max="7949" width="10.109375" customWidth="1"/>
    <col min="7950" max="7950" width="10.5546875" customWidth="1"/>
    <col min="7951" max="7951" width="9.88671875" customWidth="1"/>
    <col min="7952" max="7952" width="12.33203125" customWidth="1"/>
    <col min="7953" max="7953" width="9.88671875" customWidth="1"/>
    <col min="7954" max="7955" width="9.109375" customWidth="1"/>
    <col min="7956" max="7956" width="11.109375" customWidth="1"/>
    <col min="7957" max="7957" width="9.109375" customWidth="1"/>
    <col min="7959" max="7959" width="9.109375" customWidth="1"/>
    <col min="7960" max="7960" width="11.44140625" customWidth="1"/>
    <col min="7961" max="7961" width="10.5546875" customWidth="1"/>
    <col min="7962" max="7963" width="9.109375" customWidth="1"/>
    <col min="7964" max="7964" width="11.109375" customWidth="1"/>
    <col min="7965" max="7966" width="9.109375" customWidth="1"/>
    <col min="7967" max="7967" width="10.44140625" customWidth="1"/>
    <col min="7968" max="7968" width="9.109375" customWidth="1"/>
    <col min="8193" max="8193" width="18.109375" customWidth="1"/>
    <col min="8194" max="8194" width="13.5546875" customWidth="1"/>
    <col min="8195" max="8197" width="9.109375" customWidth="1"/>
    <col min="8198" max="8198" width="10.44140625" customWidth="1"/>
    <col min="8199" max="8199" width="10.109375" customWidth="1"/>
    <col min="8200" max="8201" width="9.109375" customWidth="1"/>
    <col min="8202" max="8202" width="10.44140625" customWidth="1"/>
    <col min="8203" max="8203" width="9.109375" customWidth="1"/>
    <col min="8204" max="8205" width="10.109375" customWidth="1"/>
    <col min="8206" max="8206" width="10.5546875" customWidth="1"/>
    <col min="8207" max="8207" width="9.88671875" customWidth="1"/>
    <col min="8208" max="8208" width="12.33203125" customWidth="1"/>
    <col min="8209" max="8209" width="9.88671875" customWidth="1"/>
    <col min="8210" max="8211" width="9.109375" customWidth="1"/>
    <col min="8212" max="8212" width="11.109375" customWidth="1"/>
    <col min="8213" max="8213" width="9.109375" customWidth="1"/>
    <col min="8215" max="8215" width="9.109375" customWidth="1"/>
    <col min="8216" max="8216" width="11.44140625" customWidth="1"/>
    <col min="8217" max="8217" width="10.5546875" customWidth="1"/>
    <col min="8218" max="8219" width="9.109375" customWidth="1"/>
    <col min="8220" max="8220" width="11.109375" customWidth="1"/>
    <col min="8221" max="8222" width="9.109375" customWidth="1"/>
    <col min="8223" max="8223" width="10.44140625" customWidth="1"/>
    <col min="8224" max="8224" width="9.109375" customWidth="1"/>
    <col min="8449" max="8449" width="18.109375" customWidth="1"/>
    <col min="8450" max="8450" width="13.5546875" customWidth="1"/>
    <col min="8451" max="8453" width="9.109375" customWidth="1"/>
    <col min="8454" max="8454" width="10.44140625" customWidth="1"/>
    <col min="8455" max="8455" width="10.109375" customWidth="1"/>
    <col min="8456" max="8457" width="9.109375" customWidth="1"/>
    <col min="8458" max="8458" width="10.44140625" customWidth="1"/>
    <col min="8459" max="8459" width="9.109375" customWidth="1"/>
    <col min="8460" max="8461" width="10.109375" customWidth="1"/>
    <col min="8462" max="8462" width="10.5546875" customWidth="1"/>
    <col min="8463" max="8463" width="9.88671875" customWidth="1"/>
    <col min="8464" max="8464" width="12.33203125" customWidth="1"/>
    <col min="8465" max="8465" width="9.88671875" customWidth="1"/>
    <col min="8466" max="8467" width="9.109375" customWidth="1"/>
    <col min="8468" max="8468" width="11.109375" customWidth="1"/>
    <col min="8469" max="8469" width="9.109375" customWidth="1"/>
    <col min="8471" max="8471" width="9.109375" customWidth="1"/>
    <col min="8472" max="8472" width="11.44140625" customWidth="1"/>
    <col min="8473" max="8473" width="10.5546875" customWidth="1"/>
    <col min="8474" max="8475" width="9.109375" customWidth="1"/>
    <col min="8476" max="8476" width="11.109375" customWidth="1"/>
    <col min="8477" max="8478" width="9.109375" customWidth="1"/>
    <col min="8479" max="8479" width="10.44140625" customWidth="1"/>
    <col min="8480" max="8480" width="9.109375" customWidth="1"/>
    <col min="8705" max="8705" width="18.109375" customWidth="1"/>
    <col min="8706" max="8706" width="13.5546875" customWidth="1"/>
    <col min="8707" max="8709" width="9.109375" customWidth="1"/>
    <col min="8710" max="8710" width="10.44140625" customWidth="1"/>
    <col min="8711" max="8711" width="10.109375" customWidth="1"/>
    <col min="8712" max="8713" width="9.109375" customWidth="1"/>
    <col min="8714" max="8714" width="10.44140625" customWidth="1"/>
    <col min="8715" max="8715" width="9.109375" customWidth="1"/>
    <col min="8716" max="8717" width="10.109375" customWidth="1"/>
    <col min="8718" max="8718" width="10.5546875" customWidth="1"/>
    <col min="8719" max="8719" width="9.88671875" customWidth="1"/>
    <col min="8720" max="8720" width="12.33203125" customWidth="1"/>
    <col min="8721" max="8721" width="9.88671875" customWidth="1"/>
    <col min="8722" max="8723" width="9.109375" customWidth="1"/>
    <col min="8724" max="8724" width="11.109375" customWidth="1"/>
    <col min="8725" max="8725" width="9.109375" customWidth="1"/>
    <col min="8727" max="8727" width="9.109375" customWidth="1"/>
    <col min="8728" max="8728" width="11.44140625" customWidth="1"/>
    <col min="8729" max="8729" width="10.5546875" customWidth="1"/>
    <col min="8730" max="8731" width="9.109375" customWidth="1"/>
    <col min="8732" max="8732" width="11.109375" customWidth="1"/>
    <col min="8733" max="8734" width="9.109375" customWidth="1"/>
    <col min="8735" max="8735" width="10.44140625" customWidth="1"/>
    <col min="8736" max="8736" width="9.109375" customWidth="1"/>
    <col min="8961" max="8961" width="18.109375" customWidth="1"/>
    <col min="8962" max="8962" width="13.5546875" customWidth="1"/>
    <col min="8963" max="8965" width="9.109375" customWidth="1"/>
    <col min="8966" max="8966" width="10.44140625" customWidth="1"/>
    <col min="8967" max="8967" width="10.109375" customWidth="1"/>
    <col min="8968" max="8969" width="9.109375" customWidth="1"/>
    <col min="8970" max="8970" width="10.44140625" customWidth="1"/>
    <col min="8971" max="8971" width="9.109375" customWidth="1"/>
    <col min="8972" max="8973" width="10.109375" customWidth="1"/>
    <col min="8974" max="8974" width="10.5546875" customWidth="1"/>
    <col min="8975" max="8975" width="9.88671875" customWidth="1"/>
    <col min="8976" max="8976" width="12.33203125" customWidth="1"/>
    <col min="8977" max="8977" width="9.88671875" customWidth="1"/>
    <col min="8978" max="8979" width="9.109375" customWidth="1"/>
    <col min="8980" max="8980" width="11.109375" customWidth="1"/>
    <col min="8981" max="8981" width="9.109375" customWidth="1"/>
    <col min="8983" max="8983" width="9.109375" customWidth="1"/>
    <col min="8984" max="8984" width="11.44140625" customWidth="1"/>
    <col min="8985" max="8985" width="10.5546875" customWidth="1"/>
    <col min="8986" max="8987" width="9.109375" customWidth="1"/>
    <col min="8988" max="8988" width="11.109375" customWidth="1"/>
    <col min="8989" max="8990" width="9.109375" customWidth="1"/>
    <col min="8991" max="8991" width="10.44140625" customWidth="1"/>
    <col min="8992" max="8992" width="9.109375" customWidth="1"/>
    <col min="9217" max="9217" width="18.109375" customWidth="1"/>
    <col min="9218" max="9218" width="13.5546875" customWidth="1"/>
    <col min="9219" max="9221" width="9.109375" customWidth="1"/>
    <col min="9222" max="9222" width="10.44140625" customWidth="1"/>
    <col min="9223" max="9223" width="10.109375" customWidth="1"/>
    <col min="9224" max="9225" width="9.109375" customWidth="1"/>
    <col min="9226" max="9226" width="10.44140625" customWidth="1"/>
    <col min="9227" max="9227" width="9.109375" customWidth="1"/>
    <col min="9228" max="9229" width="10.109375" customWidth="1"/>
    <col min="9230" max="9230" width="10.5546875" customWidth="1"/>
    <col min="9231" max="9231" width="9.88671875" customWidth="1"/>
    <col min="9232" max="9232" width="12.33203125" customWidth="1"/>
    <col min="9233" max="9233" width="9.88671875" customWidth="1"/>
    <col min="9234" max="9235" width="9.109375" customWidth="1"/>
    <col min="9236" max="9236" width="11.109375" customWidth="1"/>
    <col min="9237" max="9237" width="9.109375" customWidth="1"/>
    <col min="9239" max="9239" width="9.109375" customWidth="1"/>
    <col min="9240" max="9240" width="11.44140625" customWidth="1"/>
    <col min="9241" max="9241" width="10.5546875" customWidth="1"/>
    <col min="9242" max="9243" width="9.109375" customWidth="1"/>
    <col min="9244" max="9244" width="11.109375" customWidth="1"/>
    <col min="9245" max="9246" width="9.109375" customWidth="1"/>
    <col min="9247" max="9247" width="10.44140625" customWidth="1"/>
    <col min="9248" max="9248" width="9.109375" customWidth="1"/>
    <col min="9473" max="9473" width="18.109375" customWidth="1"/>
    <col min="9474" max="9474" width="13.5546875" customWidth="1"/>
    <col min="9475" max="9477" width="9.109375" customWidth="1"/>
    <col min="9478" max="9478" width="10.44140625" customWidth="1"/>
    <col min="9479" max="9479" width="10.109375" customWidth="1"/>
    <col min="9480" max="9481" width="9.109375" customWidth="1"/>
    <col min="9482" max="9482" width="10.44140625" customWidth="1"/>
    <col min="9483" max="9483" width="9.109375" customWidth="1"/>
    <col min="9484" max="9485" width="10.109375" customWidth="1"/>
    <col min="9486" max="9486" width="10.5546875" customWidth="1"/>
    <col min="9487" max="9487" width="9.88671875" customWidth="1"/>
    <col min="9488" max="9488" width="12.33203125" customWidth="1"/>
    <col min="9489" max="9489" width="9.88671875" customWidth="1"/>
    <col min="9490" max="9491" width="9.109375" customWidth="1"/>
    <col min="9492" max="9492" width="11.109375" customWidth="1"/>
    <col min="9493" max="9493" width="9.109375" customWidth="1"/>
    <col min="9495" max="9495" width="9.109375" customWidth="1"/>
    <col min="9496" max="9496" width="11.44140625" customWidth="1"/>
    <col min="9497" max="9497" width="10.5546875" customWidth="1"/>
    <col min="9498" max="9499" width="9.109375" customWidth="1"/>
    <col min="9500" max="9500" width="11.109375" customWidth="1"/>
    <col min="9501" max="9502" width="9.109375" customWidth="1"/>
    <col min="9503" max="9503" width="10.44140625" customWidth="1"/>
    <col min="9504" max="9504" width="9.109375" customWidth="1"/>
    <col min="9729" max="9729" width="18.109375" customWidth="1"/>
    <col min="9730" max="9730" width="13.5546875" customWidth="1"/>
    <col min="9731" max="9733" width="9.109375" customWidth="1"/>
    <col min="9734" max="9734" width="10.44140625" customWidth="1"/>
    <col min="9735" max="9735" width="10.109375" customWidth="1"/>
    <col min="9736" max="9737" width="9.109375" customWidth="1"/>
    <col min="9738" max="9738" width="10.44140625" customWidth="1"/>
    <col min="9739" max="9739" width="9.109375" customWidth="1"/>
    <col min="9740" max="9741" width="10.109375" customWidth="1"/>
    <col min="9742" max="9742" width="10.5546875" customWidth="1"/>
    <col min="9743" max="9743" width="9.88671875" customWidth="1"/>
    <col min="9744" max="9744" width="12.33203125" customWidth="1"/>
    <col min="9745" max="9745" width="9.88671875" customWidth="1"/>
    <col min="9746" max="9747" width="9.109375" customWidth="1"/>
    <col min="9748" max="9748" width="11.109375" customWidth="1"/>
    <col min="9749" max="9749" width="9.109375" customWidth="1"/>
    <col min="9751" max="9751" width="9.109375" customWidth="1"/>
    <col min="9752" max="9752" width="11.44140625" customWidth="1"/>
    <col min="9753" max="9753" width="10.5546875" customWidth="1"/>
    <col min="9754" max="9755" width="9.109375" customWidth="1"/>
    <col min="9756" max="9756" width="11.109375" customWidth="1"/>
    <col min="9757" max="9758" width="9.109375" customWidth="1"/>
    <col min="9759" max="9759" width="10.44140625" customWidth="1"/>
    <col min="9760" max="9760" width="9.109375" customWidth="1"/>
    <col min="9985" max="9985" width="18.109375" customWidth="1"/>
    <col min="9986" max="9986" width="13.5546875" customWidth="1"/>
    <col min="9987" max="9989" width="9.109375" customWidth="1"/>
    <col min="9990" max="9990" width="10.44140625" customWidth="1"/>
    <col min="9991" max="9991" width="10.109375" customWidth="1"/>
    <col min="9992" max="9993" width="9.109375" customWidth="1"/>
    <col min="9994" max="9994" width="10.44140625" customWidth="1"/>
    <col min="9995" max="9995" width="9.109375" customWidth="1"/>
    <col min="9996" max="9997" width="10.109375" customWidth="1"/>
    <col min="9998" max="9998" width="10.5546875" customWidth="1"/>
    <col min="9999" max="9999" width="9.88671875" customWidth="1"/>
    <col min="10000" max="10000" width="12.33203125" customWidth="1"/>
    <col min="10001" max="10001" width="9.88671875" customWidth="1"/>
    <col min="10002" max="10003" width="9.109375" customWidth="1"/>
    <col min="10004" max="10004" width="11.109375" customWidth="1"/>
    <col min="10005" max="10005" width="9.109375" customWidth="1"/>
    <col min="10007" max="10007" width="9.109375" customWidth="1"/>
    <col min="10008" max="10008" width="11.44140625" customWidth="1"/>
    <col min="10009" max="10009" width="10.5546875" customWidth="1"/>
    <col min="10010" max="10011" width="9.109375" customWidth="1"/>
    <col min="10012" max="10012" width="11.109375" customWidth="1"/>
    <col min="10013" max="10014" width="9.109375" customWidth="1"/>
    <col min="10015" max="10015" width="10.44140625" customWidth="1"/>
    <col min="10016" max="10016" width="9.109375" customWidth="1"/>
    <col min="10241" max="10241" width="18.109375" customWidth="1"/>
    <col min="10242" max="10242" width="13.5546875" customWidth="1"/>
    <col min="10243" max="10245" width="9.109375" customWidth="1"/>
    <col min="10246" max="10246" width="10.44140625" customWidth="1"/>
    <col min="10247" max="10247" width="10.109375" customWidth="1"/>
    <col min="10248" max="10249" width="9.109375" customWidth="1"/>
    <col min="10250" max="10250" width="10.44140625" customWidth="1"/>
    <col min="10251" max="10251" width="9.109375" customWidth="1"/>
    <col min="10252" max="10253" width="10.109375" customWidth="1"/>
    <col min="10254" max="10254" width="10.5546875" customWidth="1"/>
    <col min="10255" max="10255" width="9.88671875" customWidth="1"/>
    <col min="10256" max="10256" width="12.33203125" customWidth="1"/>
    <col min="10257" max="10257" width="9.88671875" customWidth="1"/>
    <col min="10258" max="10259" width="9.109375" customWidth="1"/>
    <col min="10260" max="10260" width="11.109375" customWidth="1"/>
    <col min="10261" max="10261" width="9.109375" customWidth="1"/>
    <col min="10263" max="10263" width="9.109375" customWidth="1"/>
    <col min="10264" max="10264" width="11.44140625" customWidth="1"/>
    <col min="10265" max="10265" width="10.5546875" customWidth="1"/>
    <col min="10266" max="10267" width="9.109375" customWidth="1"/>
    <col min="10268" max="10268" width="11.109375" customWidth="1"/>
    <col min="10269" max="10270" width="9.109375" customWidth="1"/>
    <col min="10271" max="10271" width="10.44140625" customWidth="1"/>
    <col min="10272" max="10272" width="9.109375" customWidth="1"/>
    <col min="10497" max="10497" width="18.109375" customWidth="1"/>
    <col min="10498" max="10498" width="13.5546875" customWidth="1"/>
    <col min="10499" max="10501" width="9.109375" customWidth="1"/>
    <col min="10502" max="10502" width="10.44140625" customWidth="1"/>
    <col min="10503" max="10503" width="10.109375" customWidth="1"/>
    <col min="10504" max="10505" width="9.109375" customWidth="1"/>
    <col min="10506" max="10506" width="10.44140625" customWidth="1"/>
    <col min="10507" max="10507" width="9.109375" customWidth="1"/>
    <col min="10508" max="10509" width="10.109375" customWidth="1"/>
    <col min="10510" max="10510" width="10.5546875" customWidth="1"/>
    <col min="10511" max="10511" width="9.88671875" customWidth="1"/>
    <col min="10512" max="10512" width="12.33203125" customWidth="1"/>
    <col min="10513" max="10513" width="9.88671875" customWidth="1"/>
    <col min="10514" max="10515" width="9.109375" customWidth="1"/>
    <col min="10516" max="10516" width="11.109375" customWidth="1"/>
    <col min="10517" max="10517" width="9.109375" customWidth="1"/>
    <col min="10519" max="10519" width="9.109375" customWidth="1"/>
    <col min="10520" max="10520" width="11.44140625" customWidth="1"/>
    <col min="10521" max="10521" width="10.5546875" customWidth="1"/>
    <col min="10522" max="10523" width="9.109375" customWidth="1"/>
    <col min="10524" max="10524" width="11.109375" customWidth="1"/>
    <col min="10525" max="10526" width="9.109375" customWidth="1"/>
    <col min="10527" max="10527" width="10.44140625" customWidth="1"/>
    <col min="10528" max="10528" width="9.109375" customWidth="1"/>
    <col min="10753" max="10753" width="18.109375" customWidth="1"/>
    <col min="10754" max="10754" width="13.5546875" customWidth="1"/>
    <col min="10755" max="10757" width="9.109375" customWidth="1"/>
    <col min="10758" max="10758" width="10.44140625" customWidth="1"/>
    <col min="10759" max="10759" width="10.109375" customWidth="1"/>
    <col min="10760" max="10761" width="9.109375" customWidth="1"/>
    <col min="10762" max="10762" width="10.44140625" customWidth="1"/>
    <col min="10763" max="10763" width="9.109375" customWidth="1"/>
    <col min="10764" max="10765" width="10.109375" customWidth="1"/>
    <col min="10766" max="10766" width="10.5546875" customWidth="1"/>
    <col min="10767" max="10767" width="9.88671875" customWidth="1"/>
    <col min="10768" max="10768" width="12.33203125" customWidth="1"/>
    <col min="10769" max="10769" width="9.88671875" customWidth="1"/>
    <col min="10770" max="10771" width="9.109375" customWidth="1"/>
    <col min="10772" max="10772" width="11.109375" customWidth="1"/>
    <col min="10773" max="10773" width="9.109375" customWidth="1"/>
    <col min="10775" max="10775" width="9.109375" customWidth="1"/>
    <col min="10776" max="10776" width="11.44140625" customWidth="1"/>
    <col min="10777" max="10777" width="10.5546875" customWidth="1"/>
    <col min="10778" max="10779" width="9.109375" customWidth="1"/>
    <col min="10780" max="10780" width="11.109375" customWidth="1"/>
    <col min="10781" max="10782" width="9.109375" customWidth="1"/>
    <col min="10783" max="10783" width="10.44140625" customWidth="1"/>
    <col min="10784" max="10784" width="9.109375" customWidth="1"/>
    <col min="11009" max="11009" width="18.109375" customWidth="1"/>
    <col min="11010" max="11010" width="13.5546875" customWidth="1"/>
    <col min="11011" max="11013" width="9.109375" customWidth="1"/>
    <col min="11014" max="11014" width="10.44140625" customWidth="1"/>
    <col min="11015" max="11015" width="10.109375" customWidth="1"/>
    <col min="11016" max="11017" width="9.109375" customWidth="1"/>
    <col min="11018" max="11018" width="10.44140625" customWidth="1"/>
    <col min="11019" max="11019" width="9.109375" customWidth="1"/>
    <col min="11020" max="11021" width="10.109375" customWidth="1"/>
    <col min="11022" max="11022" width="10.5546875" customWidth="1"/>
    <col min="11023" max="11023" width="9.88671875" customWidth="1"/>
    <col min="11024" max="11024" width="12.33203125" customWidth="1"/>
    <col min="11025" max="11025" width="9.88671875" customWidth="1"/>
    <col min="11026" max="11027" width="9.109375" customWidth="1"/>
    <col min="11028" max="11028" width="11.109375" customWidth="1"/>
    <col min="11029" max="11029" width="9.109375" customWidth="1"/>
    <col min="11031" max="11031" width="9.109375" customWidth="1"/>
    <col min="11032" max="11032" width="11.44140625" customWidth="1"/>
    <col min="11033" max="11033" width="10.5546875" customWidth="1"/>
    <col min="11034" max="11035" width="9.109375" customWidth="1"/>
    <col min="11036" max="11036" width="11.109375" customWidth="1"/>
    <col min="11037" max="11038" width="9.109375" customWidth="1"/>
    <col min="11039" max="11039" width="10.44140625" customWidth="1"/>
    <col min="11040" max="11040" width="9.109375" customWidth="1"/>
    <col min="11265" max="11265" width="18.109375" customWidth="1"/>
    <col min="11266" max="11266" width="13.5546875" customWidth="1"/>
    <col min="11267" max="11269" width="9.109375" customWidth="1"/>
    <col min="11270" max="11270" width="10.44140625" customWidth="1"/>
    <col min="11271" max="11271" width="10.109375" customWidth="1"/>
    <col min="11272" max="11273" width="9.109375" customWidth="1"/>
    <col min="11274" max="11274" width="10.44140625" customWidth="1"/>
    <col min="11275" max="11275" width="9.109375" customWidth="1"/>
    <col min="11276" max="11277" width="10.109375" customWidth="1"/>
    <col min="11278" max="11278" width="10.5546875" customWidth="1"/>
    <col min="11279" max="11279" width="9.88671875" customWidth="1"/>
    <col min="11280" max="11280" width="12.33203125" customWidth="1"/>
    <col min="11281" max="11281" width="9.88671875" customWidth="1"/>
    <col min="11282" max="11283" width="9.109375" customWidth="1"/>
    <col min="11284" max="11284" width="11.109375" customWidth="1"/>
    <col min="11285" max="11285" width="9.109375" customWidth="1"/>
    <col min="11287" max="11287" width="9.109375" customWidth="1"/>
    <col min="11288" max="11288" width="11.44140625" customWidth="1"/>
    <col min="11289" max="11289" width="10.5546875" customWidth="1"/>
    <col min="11290" max="11291" width="9.109375" customWidth="1"/>
    <col min="11292" max="11292" width="11.109375" customWidth="1"/>
    <col min="11293" max="11294" width="9.109375" customWidth="1"/>
    <col min="11295" max="11295" width="10.44140625" customWidth="1"/>
    <col min="11296" max="11296" width="9.109375" customWidth="1"/>
    <col min="11521" max="11521" width="18.109375" customWidth="1"/>
    <col min="11522" max="11522" width="13.5546875" customWidth="1"/>
    <col min="11523" max="11525" width="9.109375" customWidth="1"/>
    <col min="11526" max="11526" width="10.44140625" customWidth="1"/>
    <col min="11527" max="11527" width="10.109375" customWidth="1"/>
    <col min="11528" max="11529" width="9.109375" customWidth="1"/>
    <col min="11530" max="11530" width="10.44140625" customWidth="1"/>
    <col min="11531" max="11531" width="9.109375" customWidth="1"/>
    <col min="11532" max="11533" width="10.109375" customWidth="1"/>
    <col min="11534" max="11534" width="10.5546875" customWidth="1"/>
    <col min="11535" max="11535" width="9.88671875" customWidth="1"/>
    <col min="11536" max="11536" width="12.33203125" customWidth="1"/>
    <col min="11537" max="11537" width="9.88671875" customWidth="1"/>
    <col min="11538" max="11539" width="9.109375" customWidth="1"/>
    <col min="11540" max="11540" width="11.109375" customWidth="1"/>
    <col min="11541" max="11541" width="9.109375" customWidth="1"/>
    <col min="11543" max="11543" width="9.109375" customWidth="1"/>
    <col min="11544" max="11544" width="11.44140625" customWidth="1"/>
    <col min="11545" max="11545" width="10.5546875" customWidth="1"/>
    <col min="11546" max="11547" width="9.109375" customWidth="1"/>
    <col min="11548" max="11548" width="11.109375" customWidth="1"/>
    <col min="11549" max="11550" width="9.109375" customWidth="1"/>
    <col min="11551" max="11551" width="10.44140625" customWidth="1"/>
    <col min="11552" max="11552" width="9.109375" customWidth="1"/>
    <col min="11777" max="11777" width="18.109375" customWidth="1"/>
    <col min="11778" max="11778" width="13.5546875" customWidth="1"/>
    <col min="11779" max="11781" width="9.109375" customWidth="1"/>
    <col min="11782" max="11782" width="10.44140625" customWidth="1"/>
    <col min="11783" max="11783" width="10.109375" customWidth="1"/>
    <col min="11784" max="11785" width="9.109375" customWidth="1"/>
    <col min="11786" max="11786" width="10.44140625" customWidth="1"/>
    <col min="11787" max="11787" width="9.109375" customWidth="1"/>
    <col min="11788" max="11789" width="10.109375" customWidth="1"/>
    <col min="11790" max="11790" width="10.5546875" customWidth="1"/>
    <col min="11791" max="11791" width="9.88671875" customWidth="1"/>
    <col min="11792" max="11792" width="12.33203125" customWidth="1"/>
    <col min="11793" max="11793" width="9.88671875" customWidth="1"/>
    <col min="11794" max="11795" width="9.109375" customWidth="1"/>
    <col min="11796" max="11796" width="11.109375" customWidth="1"/>
    <col min="11797" max="11797" width="9.109375" customWidth="1"/>
    <col min="11799" max="11799" width="9.109375" customWidth="1"/>
    <col min="11800" max="11800" width="11.44140625" customWidth="1"/>
    <col min="11801" max="11801" width="10.5546875" customWidth="1"/>
    <col min="11802" max="11803" width="9.109375" customWidth="1"/>
    <col min="11804" max="11804" width="11.109375" customWidth="1"/>
    <col min="11805" max="11806" width="9.109375" customWidth="1"/>
    <col min="11807" max="11807" width="10.44140625" customWidth="1"/>
    <col min="11808" max="11808" width="9.109375" customWidth="1"/>
    <col min="12033" max="12033" width="18.109375" customWidth="1"/>
    <col min="12034" max="12034" width="13.5546875" customWidth="1"/>
    <col min="12035" max="12037" width="9.109375" customWidth="1"/>
    <col min="12038" max="12038" width="10.44140625" customWidth="1"/>
    <col min="12039" max="12039" width="10.109375" customWidth="1"/>
    <col min="12040" max="12041" width="9.109375" customWidth="1"/>
    <col min="12042" max="12042" width="10.44140625" customWidth="1"/>
    <col min="12043" max="12043" width="9.109375" customWidth="1"/>
    <col min="12044" max="12045" width="10.109375" customWidth="1"/>
    <col min="12046" max="12046" width="10.5546875" customWidth="1"/>
    <col min="12047" max="12047" width="9.88671875" customWidth="1"/>
    <col min="12048" max="12048" width="12.33203125" customWidth="1"/>
    <col min="12049" max="12049" width="9.88671875" customWidth="1"/>
    <col min="12050" max="12051" width="9.109375" customWidth="1"/>
    <col min="12052" max="12052" width="11.109375" customWidth="1"/>
    <col min="12053" max="12053" width="9.109375" customWidth="1"/>
    <col min="12055" max="12055" width="9.109375" customWidth="1"/>
    <col min="12056" max="12056" width="11.44140625" customWidth="1"/>
    <col min="12057" max="12057" width="10.5546875" customWidth="1"/>
    <col min="12058" max="12059" width="9.109375" customWidth="1"/>
    <col min="12060" max="12060" width="11.109375" customWidth="1"/>
    <col min="12061" max="12062" width="9.109375" customWidth="1"/>
    <col min="12063" max="12063" width="10.44140625" customWidth="1"/>
    <col min="12064" max="12064" width="9.109375" customWidth="1"/>
    <col min="12289" max="12289" width="18.109375" customWidth="1"/>
    <col min="12290" max="12290" width="13.5546875" customWidth="1"/>
    <col min="12291" max="12293" width="9.109375" customWidth="1"/>
    <col min="12294" max="12294" width="10.44140625" customWidth="1"/>
    <col min="12295" max="12295" width="10.109375" customWidth="1"/>
    <col min="12296" max="12297" width="9.109375" customWidth="1"/>
    <col min="12298" max="12298" width="10.44140625" customWidth="1"/>
    <col min="12299" max="12299" width="9.109375" customWidth="1"/>
    <col min="12300" max="12301" width="10.109375" customWidth="1"/>
    <col min="12302" max="12302" width="10.5546875" customWidth="1"/>
    <col min="12303" max="12303" width="9.88671875" customWidth="1"/>
    <col min="12304" max="12304" width="12.33203125" customWidth="1"/>
    <col min="12305" max="12305" width="9.88671875" customWidth="1"/>
    <col min="12306" max="12307" width="9.109375" customWidth="1"/>
    <col min="12308" max="12308" width="11.109375" customWidth="1"/>
    <col min="12309" max="12309" width="9.109375" customWidth="1"/>
    <col min="12311" max="12311" width="9.109375" customWidth="1"/>
    <col min="12312" max="12312" width="11.44140625" customWidth="1"/>
    <col min="12313" max="12313" width="10.5546875" customWidth="1"/>
    <col min="12314" max="12315" width="9.109375" customWidth="1"/>
    <col min="12316" max="12316" width="11.109375" customWidth="1"/>
    <col min="12317" max="12318" width="9.109375" customWidth="1"/>
    <col min="12319" max="12319" width="10.44140625" customWidth="1"/>
    <col min="12320" max="12320" width="9.109375" customWidth="1"/>
    <col min="12545" max="12545" width="18.109375" customWidth="1"/>
    <col min="12546" max="12546" width="13.5546875" customWidth="1"/>
    <col min="12547" max="12549" width="9.109375" customWidth="1"/>
    <col min="12550" max="12550" width="10.44140625" customWidth="1"/>
    <col min="12551" max="12551" width="10.109375" customWidth="1"/>
    <col min="12552" max="12553" width="9.109375" customWidth="1"/>
    <col min="12554" max="12554" width="10.44140625" customWidth="1"/>
    <col min="12555" max="12555" width="9.109375" customWidth="1"/>
    <col min="12556" max="12557" width="10.109375" customWidth="1"/>
    <col min="12558" max="12558" width="10.5546875" customWidth="1"/>
    <col min="12559" max="12559" width="9.88671875" customWidth="1"/>
    <col min="12560" max="12560" width="12.33203125" customWidth="1"/>
    <col min="12561" max="12561" width="9.88671875" customWidth="1"/>
    <col min="12562" max="12563" width="9.109375" customWidth="1"/>
    <col min="12564" max="12564" width="11.109375" customWidth="1"/>
    <col min="12565" max="12565" width="9.109375" customWidth="1"/>
    <col min="12567" max="12567" width="9.109375" customWidth="1"/>
    <col min="12568" max="12568" width="11.44140625" customWidth="1"/>
    <col min="12569" max="12569" width="10.5546875" customWidth="1"/>
    <col min="12570" max="12571" width="9.109375" customWidth="1"/>
    <col min="12572" max="12572" width="11.109375" customWidth="1"/>
    <col min="12573" max="12574" width="9.109375" customWidth="1"/>
    <col min="12575" max="12575" width="10.44140625" customWidth="1"/>
    <col min="12576" max="12576" width="9.109375" customWidth="1"/>
    <col min="12801" max="12801" width="18.109375" customWidth="1"/>
    <col min="12802" max="12802" width="13.5546875" customWidth="1"/>
    <col min="12803" max="12805" width="9.109375" customWidth="1"/>
    <col min="12806" max="12806" width="10.44140625" customWidth="1"/>
    <col min="12807" max="12807" width="10.109375" customWidth="1"/>
    <col min="12808" max="12809" width="9.109375" customWidth="1"/>
    <col min="12810" max="12810" width="10.44140625" customWidth="1"/>
    <col min="12811" max="12811" width="9.109375" customWidth="1"/>
    <col min="12812" max="12813" width="10.109375" customWidth="1"/>
    <col min="12814" max="12814" width="10.5546875" customWidth="1"/>
    <col min="12815" max="12815" width="9.88671875" customWidth="1"/>
    <col min="12816" max="12816" width="12.33203125" customWidth="1"/>
    <col min="12817" max="12817" width="9.88671875" customWidth="1"/>
    <col min="12818" max="12819" width="9.109375" customWidth="1"/>
    <col min="12820" max="12820" width="11.109375" customWidth="1"/>
    <col min="12821" max="12821" width="9.109375" customWidth="1"/>
    <col min="12823" max="12823" width="9.109375" customWidth="1"/>
    <col min="12824" max="12824" width="11.44140625" customWidth="1"/>
    <col min="12825" max="12825" width="10.5546875" customWidth="1"/>
    <col min="12826" max="12827" width="9.109375" customWidth="1"/>
    <col min="12828" max="12828" width="11.109375" customWidth="1"/>
    <col min="12829" max="12830" width="9.109375" customWidth="1"/>
    <col min="12831" max="12831" width="10.44140625" customWidth="1"/>
    <col min="12832" max="12832" width="9.109375" customWidth="1"/>
    <col min="13057" max="13057" width="18.109375" customWidth="1"/>
    <col min="13058" max="13058" width="13.5546875" customWidth="1"/>
    <col min="13059" max="13061" width="9.109375" customWidth="1"/>
    <col min="13062" max="13062" width="10.44140625" customWidth="1"/>
    <col min="13063" max="13063" width="10.109375" customWidth="1"/>
    <col min="13064" max="13065" width="9.109375" customWidth="1"/>
    <col min="13066" max="13066" width="10.44140625" customWidth="1"/>
    <col min="13067" max="13067" width="9.109375" customWidth="1"/>
    <col min="13068" max="13069" width="10.109375" customWidth="1"/>
    <col min="13070" max="13070" width="10.5546875" customWidth="1"/>
    <col min="13071" max="13071" width="9.88671875" customWidth="1"/>
    <col min="13072" max="13072" width="12.33203125" customWidth="1"/>
    <col min="13073" max="13073" width="9.88671875" customWidth="1"/>
    <col min="13074" max="13075" width="9.109375" customWidth="1"/>
    <col min="13076" max="13076" width="11.109375" customWidth="1"/>
    <col min="13077" max="13077" width="9.109375" customWidth="1"/>
    <col min="13079" max="13079" width="9.109375" customWidth="1"/>
    <col min="13080" max="13080" width="11.44140625" customWidth="1"/>
    <col min="13081" max="13081" width="10.5546875" customWidth="1"/>
    <col min="13082" max="13083" width="9.109375" customWidth="1"/>
    <col min="13084" max="13084" width="11.109375" customWidth="1"/>
    <col min="13085" max="13086" width="9.109375" customWidth="1"/>
    <col min="13087" max="13087" width="10.44140625" customWidth="1"/>
    <col min="13088" max="13088" width="9.109375" customWidth="1"/>
    <col min="13313" max="13313" width="18.109375" customWidth="1"/>
    <col min="13314" max="13314" width="13.5546875" customWidth="1"/>
    <col min="13315" max="13317" width="9.109375" customWidth="1"/>
    <col min="13318" max="13318" width="10.44140625" customWidth="1"/>
    <col min="13319" max="13319" width="10.109375" customWidth="1"/>
    <col min="13320" max="13321" width="9.109375" customWidth="1"/>
    <col min="13322" max="13322" width="10.44140625" customWidth="1"/>
    <col min="13323" max="13323" width="9.109375" customWidth="1"/>
    <col min="13324" max="13325" width="10.109375" customWidth="1"/>
    <col min="13326" max="13326" width="10.5546875" customWidth="1"/>
    <col min="13327" max="13327" width="9.88671875" customWidth="1"/>
    <col min="13328" max="13328" width="12.33203125" customWidth="1"/>
    <col min="13329" max="13329" width="9.88671875" customWidth="1"/>
    <col min="13330" max="13331" width="9.109375" customWidth="1"/>
    <col min="13332" max="13332" width="11.109375" customWidth="1"/>
    <col min="13333" max="13333" width="9.109375" customWidth="1"/>
    <col min="13335" max="13335" width="9.109375" customWidth="1"/>
    <col min="13336" max="13336" width="11.44140625" customWidth="1"/>
    <col min="13337" max="13337" width="10.5546875" customWidth="1"/>
    <col min="13338" max="13339" width="9.109375" customWidth="1"/>
    <col min="13340" max="13340" width="11.109375" customWidth="1"/>
    <col min="13341" max="13342" width="9.109375" customWidth="1"/>
    <col min="13343" max="13343" width="10.44140625" customWidth="1"/>
    <col min="13344" max="13344" width="9.109375" customWidth="1"/>
    <col min="13569" max="13569" width="18.109375" customWidth="1"/>
    <col min="13570" max="13570" width="13.5546875" customWidth="1"/>
    <col min="13571" max="13573" width="9.109375" customWidth="1"/>
    <col min="13574" max="13574" width="10.44140625" customWidth="1"/>
    <col min="13575" max="13575" width="10.109375" customWidth="1"/>
    <col min="13576" max="13577" width="9.109375" customWidth="1"/>
    <col min="13578" max="13578" width="10.44140625" customWidth="1"/>
    <col min="13579" max="13579" width="9.109375" customWidth="1"/>
    <col min="13580" max="13581" width="10.109375" customWidth="1"/>
    <col min="13582" max="13582" width="10.5546875" customWidth="1"/>
    <col min="13583" max="13583" width="9.88671875" customWidth="1"/>
    <col min="13584" max="13584" width="12.33203125" customWidth="1"/>
    <col min="13585" max="13585" width="9.88671875" customWidth="1"/>
    <col min="13586" max="13587" width="9.109375" customWidth="1"/>
    <col min="13588" max="13588" width="11.109375" customWidth="1"/>
    <col min="13589" max="13589" width="9.109375" customWidth="1"/>
    <col min="13591" max="13591" width="9.109375" customWidth="1"/>
    <col min="13592" max="13592" width="11.44140625" customWidth="1"/>
    <col min="13593" max="13593" width="10.5546875" customWidth="1"/>
    <col min="13594" max="13595" width="9.109375" customWidth="1"/>
    <col min="13596" max="13596" width="11.109375" customWidth="1"/>
    <col min="13597" max="13598" width="9.109375" customWidth="1"/>
    <col min="13599" max="13599" width="10.44140625" customWidth="1"/>
    <col min="13600" max="13600" width="9.109375" customWidth="1"/>
    <col min="13825" max="13825" width="18.109375" customWidth="1"/>
    <col min="13826" max="13826" width="13.5546875" customWidth="1"/>
    <col min="13827" max="13829" width="9.109375" customWidth="1"/>
    <col min="13830" max="13830" width="10.44140625" customWidth="1"/>
    <col min="13831" max="13831" width="10.109375" customWidth="1"/>
    <col min="13832" max="13833" width="9.109375" customWidth="1"/>
    <col min="13834" max="13834" width="10.44140625" customWidth="1"/>
    <col min="13835" max="13835" width="9.109375" customWidth="1"/>
    <col min="13836" max="13837" width="10.109375" customWidth="1"/>
    <col min="13838" max="13838" width="10.5546875" customWidth="1"/>
    <col min="13839" max="13839" width="9.88671875" customWidth="1"/>
    <col min="13840" max="13840" width="12.33203125" customWidth="1"/>
    <col min="13841" max="13841" width="9.88671875" customWidth="1"/>
    <col min="13842" max="13843" width="9.109375" customWidth="1"/>
    <col min="13844" max="13844" width="11.109375" customWidth="1"/>
    <col min="13845" max="13845" width="9.109375" customWidth="1"/>
    <col min="13847" max="13847" width="9.109375" customWidth="1"/>
    <col min="13848" max="13848" width="11.44140625" customWidth="1"/>
    <col min="13849" max="13849" width="10.5546875" customWidth="1"/>
    <col min="13850" max="13851" width="9.109375" customWidth="1"/>
    <col min="13852" max="13852" width="11.109375" customWidth="1"/>
    <col min="13853" max="13854" width="9.109375" customWidth="1"/>
    <col min="13855" max="13855" width="10.44140625" customWidth="1"/>
    <col min="13856" max="13856" width="9.109375" customWidth="1"/>
    <col min="14081" max="14081" width="18.109375" customWidth="1"/>
    <col min="14082" max="14082" width="13.5546875" customWidth="1"/>
    <col min="14083" max="14085" width="9.109375" customWidth="1"/>
    <col min="14086" max="14086" width="10.44140625" customWidth="1"/>
    <col min="14087" max="14087" width="10.109375" customWidth="1"/>
    <col min="14088" max="14089" width="9.109375" customWidth="1"/>
    <col min="14090" max="14090" width="10.44140625" customWidth="1"/>
    <col min="14091" max="14091" width="9.109375" customWidth="1"/>
    <col min="14092" max="14093" width="10.109375" customWidth="1"/>
    <col min="14094" max="14094" width="10.5546875" customWidth="1"/>
    <col min="14095" max="14095" width="9.88671875" customWidth="1"/>
    <col min="14096" max="14096" width="12.33203125" customWidth="1"/>
    <col min="14097" max="14097" width="9.88671875" customWidth="1"/>
    <col min="14098" max="14099" width="9.109375" customWidth="1"/>
    <col min="14100" max="14100" width="11.109375" customWidth="1"/>
    <col min="14101" max="14101" width="9.109375" customWidth="1"/>
    <col min="14103" max="14103" width="9.109375" customWidth="1"/>
    <col min="14104" max="14104" width="11.44140625" customWidth="1"/>
    <col min="14105" max="14105" width="10.5546875" customWidth="1"/>
    <col min="14106" max="14107" width="9.109375" customWidth="1"/>
    <col min="14108" max="14108" width="11.109375" customWidth="1"/>
    <col min="14109" max="14110" width="9.109375" customWidth="1"/>
    <col min="14111" max="14111" width="10.44140625" customWidth="1"/>
    <col min="14112" max="14112" width="9.109375" customWidth="1"/>
    <col min="14337" max="14337" width="18.109375" customWidth="1"/>
    <col min="14338" max="14338" width="13.5546875" customWidth="1"/>
    <col min="14339" max="14341" width="9.109375" customWidth="1"/>
    <col min="14342" max="14342" width="10.44140625" customWidth="1"/>
    <col min="14343" max="14343" width="10.109375" customWidth="1"/>
    <col min="14344" max="14345" width="9.109375" customWidth="1"/>
    <col min="14346" max="14346" width="10.44140625" customWidth="1"/>
    <col min="14347" max="14347" width="9.109375" customWidth="1"/>
    <col min="14348" max="14349" width="10.109375" customWidth="1"/>
    <col min="14350" max="14350" width="10.5546875" customWidth="1"/>
    <col min="14351" max="14351" width="9.88671875" customWidth="1"/>
    <col min="14352" max="14352" width="12.33203125" customWidth="1"/>
    <col min="14353" max="14353" width="9.88671875" customWidth="1"/>
    <col min="14354" max="14355" width="9.109375" customWidth="1"/>
    <col min="14356" max="14356" width="11.109375" customWidth="1"/>
    <col min="14357" max="14357" width="9.109375" customWidth="1"/>
    <col min="14359" max="14359" width="9.109375" customWidth="1"/>
    <col min="14360" max="14360" width="11.44140625" customWidth="1"/>
    <col min="14361" max="14361" width="10.5546875" customWidth="1"/>
    <col min="14362" max="14363" width="9.109375" customWidth="1"/>
    <col min="14364" max="14364" width="11.109375" customWidth="1"/>
    <col min="14365" max="14366" width="9.109375" customWidth="1"/>
    <col min="14367" max="14367" width="10.44140625" customWidth="1"/>
    <col min="14368" max="14368" width="9.109375" customWidth="1"/>
    <col min="14593" max="14593" width="18.109375" customWidth="1"/>
    <col min="14594" max="14594" width="13.5546875" customWidth="1"/>
    <col min="14595" max="14597" width="9.109375" customWidth="1"/>
    <col min="14598" max="14598" width="10.44140625" customWidth="1"/>
    <col min="14599" max="14599" width="10.109375" customWidth="1"/>
    <col min="14600" max="14601" width="9.109375" customWidth="1"/>
    <col min="14602" max="14602" width="10.44140625" customWidth="1"/>
    <col min="14603" max="14603" width="9.109375" customWidth="1"/>
    <col min="14604" max="14605" width="10.109375" customWidth="1"/>
    <col min="14606" max="14606" width="10.5546875" customWidth="1"/>
    <col min="14607" max="14607" width="9.88671875" customWidth="1"/>
    <col min="14608" max="14608" width="12.33203125" customWidth="1"/>
    <col min="14609" max="14609" width="9.88671875" customWidth="1"/>
    <col min="14610" max="14611" width="9.109375" customWidth="1"/>
    <col min="14612" max="14612" width="11.109375" customWidth="1"/>
    <col min="14613" max="14613" width="9.109375" customWidth="1"/>
    <col min="14615" max="14615" width="9.109375" customWidth="1"/>
    <col min="14616" max="14616" width="11.44140625" customWidth="1"/>
    <col min="14617" max="14617" width="10.5546875" customWidth="1"/>
    <col min="14618" max="14619" width="9.109375" customWidth="1"/>
    <col min="14620" max="14620" width="11.109375" customWidth="1"/>
    <col min="14621" max="14622" width="9.109375" customWidth="1"/>
    <col min="14623" max="14623" width="10.44140625" customWidth="1"/>
    <col min="14624" max="14624" width="9.109375" customWidth="1"/>
    <col min="14849" max="14849" width="18.109375" customWidth="1"/>
    <col min="14850" max="14850" width="13.5546875" customWidth="1"/>
    <col min="14851" max="14853" width="9.109375" customWidth="1"/>
    <col min="14854" max="14854" width="10.44140625" customWidth="1"/>
    <col min="14855" max="14855" width="10.109375" customWidth="1"/>
    <col min="14856" max="14857" width="9.109375" customWidth="1"/>
    <col min="14858" max="14858" width="10.44140625" customWidth="1"/>
    <col min="14859" max="14859" width="9.109375" customWidth="1"/>
    <col min="14860" max="14861" width="10.109375" customWidth="1"/>
    <col min="14862" max="14862" width="10.5546875" customWidth="1"/>
    <col min="14863" max="14863" width="9.88671875" customWidth="1"/>
    <col min="14864" max="14864" width="12.33203125" customWidth="1"/>
    <col min="14865" max="14865" width="9.88671875" customWidth="1"/>
    <col min="14866" max="14867" width="9.109375" customWidth="1"/>
    <col min="14868" max="14868" width="11.109375" customWidth="1"/>
    <col min="14869" max="14869" width="9.109375" customWidth="1"/>
    <col min="14871" max="14871" width="9.109375" customWidth="1"/>
    <col min="14872" max="14872" width="11.44140625" customWidth="1"/>
    <col min="14873" max="14873" width="10.5546875" customWidth="1"/>
    <col min="14874" max="14875" width="9.109375" customWidth="1"/>
    <col min="14876" max="14876" width="11.109375" customWidth="1"/>
    <col min="14877" max="14878" width="9.109375" customWidth="1"/>
    <col min="14879" max="14879" width="10.44140625" customWidth="1"/>
    <col min="14880" max="14880" width="9.109375" customWidth="1"/>
    <col min="15105" max="15105" width="18.109375" customWidth="1"/>
    <col min="15106" max="15106" width="13.5546875" customWidth="1"/>
    <col min="15107" max="15109" width="9.109375" customWidth="1"/>
    <col min="15110" max="15110" width="10.44140625" customWidth="1"/>
    <col min="15111" max="15111" width="10.109375" customWidth="1"/>
    <col min="15112" max="15113" width="9.109375" customWidth="1"/>
    <col min="15114" max="15114" width="10.44140625" customWidth="1"/>
    <col min="15115" max="15115" width="9.109375" customWidth="1"/>
    <col min="15116" max="15117" width="10.109375" customWidth="1"/>
    <col min="15118" max="15118" width="10.5546875" customWidth="1"/>
    <col min="15119" max="15119" width="9.88671875" customWidth="1"/>
    <col min="15120" max="15120" width="12.33203125" customWidth="1"/>
    <col min="15121" max="15121" width="9.88671875" customWidth="1"/>
    <col min="15122" max="15123" width="9.109375" customWidth="1"/>
    <col min="15124" max="15124" width="11.109375" customWidth="1"/>
    <col min="15125" max="15125" width="9.109375" customWidth="1"/>
    <col min="15127" max="15127" width="9.109375" customWidth="1"/>
    <col min="15128" max="15128" width="11.44140625" customWidth="1"/>
    <col min="15129" max="15129" width="10.5546875" customWidth="1"/>
    <col min="15130" max="15131" width="9.109375" customWidth="1"/>
    <col min="15132" max="15132" width="11.109375" customWidth="1"/>
    <col min="15133" max="15134" width="9.109375" customWidth="1"/>
    <col min="15135" max="15135" width="10.44140625" customWidth="1"/>
    <col min="15136" max="15136" width="9.109375" customWidth="1"/>
    <col min="15361" max="15361" width="18.109375" customWidth="1"/>
    <col min="15362" max="15362" width="13.5546875" customWidth="1"/>
    <col min="15363" max="15365" width="9.109375" customWidth="1"/>
    <col min="15366" max="15366" width="10.44140625" customWidth="1"/>
    <col min="15367" max="15367" width="10.109375" customWidth="1"/>
    <col min="15368" max="15369" width="9.109375" customWidth="1"/>
    <col min="15370" max="15370" width="10.44140625" customWidth="1"/>
    <col min="15371" max="15371" width="9.109375" customWidth="1"/>
    <col min="15372" max="15373" width="10.109375" customWidth="1"/>
    <col min="15374" max="15374" width="10.5546875" customWidth="1"/>
    <col min="15375" max="15375" width="9.88671875" customWidth="1"/>
    <col min="15376" max="15376" width="12.33203125" customWidth="1"/>
    <col min="15377" max="15377" width="9.88671875" customWidth="1"/>
    <col min="15378" max="15379" width="9.109375" customWidth="1"/>
    <col min="15380" max="15380" width="11.109375" customWidth="1"/>
    <col min="15381" max="15381" width="9.109375" customWidth="1"/>
    <col min="15383" max="15383" width="9.109375" customWidth="1"/>
    <col min="15384" max="15384" width="11.44140625" customWidth="1"/>
    <col min="15385" max="15385" width="10.5546875" customWidth="1"/>
    <col min="15386" max="15387" width="9.109375" customWidth="1"/>
    <col min="15388" max="15388" width="11.109375" customWidth="1"/>
    <col min="15389" max="15390" width="9.109375" customWidth="1"/>
    <col min="15391" max="15391" width="10.44140625" customWidth="1"/>
    <col min="15392" max="15392" width="9.109375" customWidth="1"/>
    <col min="15617" max="15617" width="18.109375" customWidth="1"/>
    <col min="15618" max="15618" width="13.5546875" customWidth="1"/>
    <col min="15619" max="15621" width="9.109375" customWidth="1"/>
    <col min="15622" max="15622" width="10.44140625" customWidth="1"/>
    <col min="15623" max="15623" width="10.109375" customWidth="1"/>
    <col min="15624" max="15625" width="9.109375" customWidth="1"/>
    <col min="15626" max="15626" width="10.44140625" customWidth="1"/>
    <col min="15627" max="15627" width="9.109375" customWidth="1"/>
    <col min="15628" max="15629" width="10.109375" customWidth="1"/>
    <col min="15630" max="15630" width="10.5546875" customWidth="1"/>
    <col min="15631" max="15631" width="9.88671875" customWidth="1"/>
    <col min="15632" max="15632" width="12.33203125" customWidth="1"/>
    <col min="15633" max="15633" width="9.88671875" customWidth="1"/>
    <col min="15634" max="15635" width="9.109375" customWidth="1"/>
    <col min="15636" max="15636" width="11.109375" customWidth="1"/>
    <col min="15637" max="15637" width="9.109375" customWidth="1"/>
    <col min="15639" max="15639" width="9.109375" customWidth="1"/>
    <col min="15640" max="15640" width="11.44140625" customWidth="1"/>
    <col min="15641" max="15641" width="10.5546875" customWidth="1"/>
    <col min="15642" max="15643" width="9.109375" customWidth="1"/>
    <col min="15644" max="15644" width="11.109375" customWidth="1"/>
    <col min="15645" max="15646" width="9.109375" customWidth="1"/>
    <col min="15647" max="15647" width="10.44140625" customWidth="1"/>
    <col min="15648" max="15648" width="9.109375" customWidth="1"/>
    <col min="15873" max="15873" width="18.109375" customWidth="1"/>
    <col min="15874" max="15874" width="13.5546875" customWidth="1"/>
    <col min="15875" max="15877" width="9.109375" customWidth="1"/>
    <col min="15878" max="15878" width="10.44140625" customWidth="1"/>
    <col min="15879" max="15879" width="10.109375" customWidth="1"/>
    <col min="15880" max="15881" width="9.109375" customWidth="1"/>
    <col min="15882" max="15882" width="10.44140625" customWidth="1"/>
    <col min="15883" max="15883" width="9.109375" customWidth="1"/>
    <col min="15884" max="15885" width="10.109375" customWidth="1"/>
    <col min="15886" max="15886" width="10.5546875" customWidth="1"/>
    <col min="15887" max="15887" width="9.88671875" customWidth="1"/>
    <col min="15888" max="15888" width="12.33203125" customWidth="1"/>
    <col min="15889" max="15889" width="9.88671875" customWidth="1"/>
    <col min="15890" max="15891" width="9.109375" customWidth="1"/>
    <col min="15892" max="15892" width="11.109375" customWidth="1"/>
    <col min="15893" max="15893" width="9.109375" customWidth="1"/>
    <col min="15895" max="15895" width="9.109375" customWidth="1"/>
    <col min="15896" max="15896" width="11.44140625" customWidth="1"/>
    <col min="15897" max="15897" width="10.5546875" customWidth="1"/>
    <col min="15898" max="15899" width="9.109375" customWidth="1"/>
    <col min="15900" max="15900" width="11.109375" customWidth="1"/>
    <col min="15901" max="15902" width="9.109375" customWidth="1"/>
    <col min="15903" max="15903" width="10.44140625" customWidth="1"/>
    <col min="15904" max="15904" width="9.109375" customWidth="1"/>
    <col min="16129" max="16129" width="18.109375" customWidth="1"/>
    <col min="16130" max="16130" width="13.5546875" customWidth="1"/>
    <col min="16131" max="16133" width="9.109375" customWidth="1"/>
    <col min="16134" max="16134" width="10.44140625" customWidth="1"/>
    <col min="16135" max="16135" width="10.109375" customWidth="1"/>
    <col min="16136" max="16137" width="9.109375" customWidth="1"/>
    <col min="16138" max="16138" width="10.44140625" customWidth="1"/>
    <col min="16139" max="16139" width="9.109375" customWidth="1"/>
    <col min="16140" max="16141" width="10.109375" customWidth="1"/>
    <col min="16142" max="16142" width="10.5546875" customWidth="1"/>
    <col min="16143" max="16143" width="9.88671875" customWidth="1"/>
    <col min="16144" max="16144" width="12.33203125" customWidth="1"/>
    <col min="16145" max="16145" width="9.88671875" customWidth="1"/>
    <col min="16146" max="16147" width="9.109375" customWidth="1"/>
    <col min="16148" max="16148" width="11.109375" customWidth="1"/>
    <col min="16149" max="16149" width="9.109375" customWidth="1"/>
    <col min="16151" max="16151" width="9.109375" customWidth="1"/>
    <col min="16152" max="16152" width="11.44140625" customWidth="1"/>
    <col min="16153" max="16153" width="10.5546875" customWidth="1"/>
    <col min="16154" max="16155" width="9.109375" customWidth="1"/>
    <col min="16156" max="16156" width="11.109375" customWidth="1"/>
    <col min="16157" max="16158" width="9.109375" customWidth="1"/>
    <col min="16159" max="16159" width="10.44140625" customWidth="1"/>
    <col min="16160" max="16160" width="9.109375" customWidth="1"/>
  </cols>
  <sheetData>
    <row r="1" spans="1:32" ht="52.8" x14ac:dyDescent="0.25">
      <c r="A1" s="147" t="s">
        <v>1025</v>
      </c>
      <c r="B1" s="147" t="s">
        <v>1026</v>
      </c>
      <c r="C1" s="147" t="s">
        <v>1027</v>
      </c>
      <c r="D1" s="147" t="s">
        <v>1028</v>
      </c>
      <c r="E1" s="147" t="s">
        <v>1029</v>
      </c>
      <c r="F1" s="147" t="s">
        <v>1030</v>
      </c>
      <c r="G1" s="147" t="s">
        <v>1031</v>
      </c>
      <c r="H1" s="147" t="s">
        <v>1032</v>
      </c>
      <c r="I1" s="147" t="s">
        <v>1033</v>
      </c>
      <c r="J1" s="147" t="s">
        <v>1034</v>
      </c>
      <c r="K1" s="147" t="s">
        <v>1035</v>
      </c>
      <c r="L1" s="147" t="s">
        <v>1036</v>
      </c>
      <c r="M1" s="147" t="s">
        <v>1037</v>
      </c>
      <c r="N1" s="147" t="s">
        <v>1038</v>
      </c>
      <c r="O1" s="147" t="s">
        <v>1039</v>
      </c>
      <c r="P1" s="147" t="s">
        <v>1040</v>
      </c>
      <c r="Q1" s="147" t="s">
        <v>1041</v>
      </c>
      <c r="R1" s="148" t="s">
        <v>1042</v>
      </c>
      <c r="S1" s="148" t="s">
        <v>1043</v>
      </c>
      <c r="T1" s="148" t="s">
        <v>1044</v>
      </c>
      <c r="U1" s="149" t="s">
        <v>1045</v>
      </c>
      <c r="V1" s="148" t="s">
        <v>1046</v>
      </c>
      <c r="W1" s="150" t="s">
        <v>1047</v>
      </c>
      <c r="X1" s="150" t="s">
        <v>1048</v>
      </c>
      <c r="Y1" s="150" t="s">
        <v>1049</v>
      </c>
      <c r="Z1" s="150" t="s">
        <v>1050</v>
      </c>
      <c r="AA1" s="150" t="s">
        <v>1051</v>
      </c>
      <c r="AB1" s="150" t="s">
        <v>1052</v>
      </c>
      <c r="AC1" s="150" t="s">
        <v>1053</v>
      </c>
      <c r="AD1" s="150" t="s">
        <v>1054</v>
      </c>
      <c r="AE1" s="150" t="s">
        <v>1055</v>
      </c>
      <c r="AF1" s="150" t="s">
        <v>1056</v>
      </c>
    </row>
    <row r="2" spans="1:32" x14ac:dyDescent="0.25">
      <c r="A2" s="175" t="s">
        <v>1057</v>
      </c>
      <c r="B2" s="191" t="s">
        <v>1058</v>
      </c>
      <c r="C2" s="153">
        <v>1</v>
      </c>
      <c r="D2" s="153">
        <v>1</v>
      </c>
      <c r="E2" s="154">
        <v>90.2</v>
      </c>
      <c r="F2" s="188">
        <v>92.5</v>
      </c>
      <c r="G2" s="188">
        <v>84.3</v>
      </c>
      <c r="H2" s="188">
        <v>82.8</v>
      </c>
      <c r="I2" s="189">
        <v>93.1</v>
      </c>
      <c r="J2" s="189">
        <v>90.2</v>
      </c>
      <c r="K2" s="188">
        <v>100</v>
      </c>
      <c r="L2" s="189">
        <v>96.3</v>
      </c>
      <c r="M2" s="189">
        <v>89.4</v>
      </c>
      <c r="N2" s="189">
        <v>84.3</v>
      </c>
      <c r="O2" s="189">
        <v>90</v>
      </c>
      <c r="P2" s="190">
        <v>90</v>
      </c>
      <c r="Q2" s="190">
        <v>90</v>
      </c>
      <c r="R2" s="155">
        <v>0</v>
      </c>
      <c r="S2" s="156">
        <v>15</v>
      </c>
      <c r="T2" s="156">
        <v>16.5</v>
      </c>
      <c r="U2" s="157">
        <v>13.9</v>
      </c>
      <c r="V2" s="158">
        <v>18.048999999999999</v>
      </c>
      <c r="W2" s="159" t="s">
        <v>1059</v>
      </c>
      <c r="X2" s="160">
        <v>7.367</v>
      </c>
      <c r="Y2" s="161">
        <v>429.65199999999999</v>
      </c>
      <c r="Z2" s="160">
        <v>2.4</v>
      </c>
      <c r="AA2" s="160">
        <v>2.3761999999999999</v>
      </c>
      <c r="AB2" s="162">
        <v>58321.646999999997</v>
      </c>
      <c r="AC2" s="160">
        <v>3.4220000000000002</v>
      </c>
      <c r="AD2" s="160">
        <v>2.5910000000000002</v>
      </c>
      <c r="AE2" s="163">
        <v>108125.99439595478</v>
      </c>
      <c r="AF2" s="160">
        <v>0.06</v>
      </c>
    </row>
    <row r="3" spans="1:32" x14ac:dyDescent="0.25">
      <c r="A3" s="151" t="s">
        <v>509</v>
      </c>
      <c r="B3" s="152" t="s">
        <v>1058</v>
      </c>
      <c r="C3" s="187">
        <v>2</v>
      </c>
      <c r="D3" s="187">
        <v>2</v>
      </c>
      <c r="E3" s="188">
        <v>88.8</v>
      </c>
      <c r="F3" s="188">
        <v>98.4</v>
      </c>
      <c r="G3" s="188">
        <v>90.9</v>
      </c>
      <c r="H3" s="188">
        <v>91.2</v>
      </c>
      <c r="I3" s="189">
        <v>90.4</v>
      </c>
      <c r="J3" s="189">
        <v>90.6</v>
      </c>
      <c r="K3" s="188">
        <v>80</v>
      </c>
      <c r="L3" s="189">
        <v>90.9</v>
      </c>
      <c r="M3" s="189">
        <v>92.6</v>
      </c>
      <c r="N3" s="189">
        <v>85.2</v>
      </c>
      <c r="O3" s="189">
        <v>90</v>
      </c>
      <c r="P3" s="190">
        <v>85</v>
      </c>
      <c r="Q3" s="190">
        <v>80</v>
      </c>
      <c r="R3" s="155">
        <v>0</v>
      </c>
      <c r="S3" s="156">
        <v>22</v>
      </c>
      <c r="T3" s="156">
        <v>17</v>
      </c>
      <c r="U3" s="157">
        <v>13.6</v>
      </c>
      <c r="V3" s="158">
        <v>17.709666666666667</v>
      </c>
      <c r="W3" s="159" t="s">
        <v>509</v>
      </c>
      <c r="X3" s="160">
        <v>5.6070000000000002</v>
      </c>
      <c r="Y3" s="161">
        <v>492.63099999999997</v>
      </c>
      <c r="Z3" s="160">
        <v>2</v>
      </c>
      <c r="AA3" s="160">
        <v>3.2745999999999995</v>
      </c>
      <c r="AB3" s="162">
        <v>87855.383000000002</v>
      </c>
      <c r="AC3" s="160">
        <v>1.829</v>
      </c>
      <c r="AD3" s="160">
        <v>-0.53200000000000003</v>
      </c>
      <c r="AE3" s="163">
        <v>61596.684882921363</v>
      </c>
      <c r="AF3" s="160">
        <v>112.02800000000001</v>
      </c>
    </row>
    <row r="4" spans="1:32" x14ac:dyDescent="0.25">
      <c r="A4" s="151" t="s">
        <v>523</v>
      </c>
      <c r="B4" s="152" t="s">
        <v>1058</v>
      </c>
      <c r="C4" s="187">
        <v>3</v>
      </c>
      <c r="D4" s="187">
        <v>3</v>
      </c>
      <c r="E4" s="188">
        <v>84.2</v>
      </c>
      <c r="F4" s="188">
        <v>95.1</v>
      </c>
      <c r="G4" s="188">
        <v>88.4</v>
      </c>
      <c r="H4" s="188">
        <v>95.7</v>
      </c>
      <c r="I4" s="189">
        <v>70.5</v>
      </c>
      <c r="J4" s="189">
        <v>49.5</v>
      </c>
      <c r="K4" s="188">
        <v>98.3</v>
      </c>
      <c r="L4" s="189">
        <v>91.5</v>
      </c>
      <c r="M4" s="189">
        <v>84.4</v>
      </c>
      <c r="N4" s="189">
        <v>90</v>
      </c>
      <c r="O4" s="189">
        <v>87.4</v>
      </c>
      <c r="P4" s="190">
        <v>80</v>
      </c>
      <c r="Q4" s="190">
        <v>80</v>
      </c>
      <c r="R4" s="155">
        <v>1.32</v>
      </c>
      <c r="S4" s="156">
        <v>33</v>
      </c>
      <c r="T4" s="156">
        <v>28</v>
      </c>
      <c r="U4" s="157">
        <v>32.759</v>
      </c>
      <c r="V4" s="156">
        <v>41.041363862066667</v>
      </c>
      <c r="W4" s="159" t="s">
        <v>523</v>
      </c>
      <c r="X4" s="160">
        <v>4.7460000000000004</v>
      </c>
      <c r="Y4" s="161">
        <v>177.001</v>
      </c>
      <c r="Z4" s="160">
        <v>3.4</v>
      </c>
      <c r="AA4" s="160">
        <v>2.9112</v>
      </c>
      <c r="AB4" s="162">
        <v>37293.983999999997</v>
      </c>
      <c r="AC4" s="160">
        <v>5.2460000000000004</v>
      </c>
      <c r="AD4" s="160">
        <v>0.64600000000000002</v>
      </c>
      <c r="AE4" s="163">
        <v>2291.6333108253916</v>
      </c>
      <c r="AF4" s="160">
        <v>29.498000000000001</v>
      </c>
    </row>
    <row r="5" spans="1:32" x14ac:dyDescent="0.25">
      <c r="A5" s="151" t="s">
        <v>493</v>
      </c>
      <c r="B5" s="152" t="s">
        <v>1060</v>
      </c>
      <c r="C5" s="187">
        <v>4</v>
      </c>
      <c r="D5" s="187">
        <v>1</v>
      </c>
      <c r="E5" s="188">
        <v>81.7</v>
      </c>
      <c r="F5" s="188">
        <v>84.2</v>
      </c>
      <c r="G5" s="188">
        <v>82.1</v>
      </c>
      <c r="H5" s="188">
        <v>82.8</v>
      </c>
      <c r="I5" s="189">
        <v>70.5</v>
      </c>
      <c r="J5" s="189">
        <v>65.400000000000006</v>
      </c>
      <c r="K5" s="188">
        <v>95.9</v>
      </c>
      <c r="L5" s="189">
        <v>75.7</v>
      </c>
      <c r="M5" s="189">
        <v>73.900000000000006</v>
      </c>
      <c r="N5" s="189">
        <v>85.2</v>
      </c>
      <c r="O5" s="189">
        <v>90</v>
      </c>
      <c r="P5" s="190">
        <v>85</v>
      </c>
      <c r="Q5" s="190">
        <v>90</v>
      </c>
      <c r="R5" s="155">
        <v>0</v>
      </c>
      <c r="S5" s="156">
        <v>40</v>
      </c>
      <c r="T5" s="156">
        <v>24</v>
      </c>
      <c r="U5" s="157">
        <v>27.890999999999998</v>
      </c>
      <c r="V5" s="156">
        <v>33.969483104399998</v>
      </c>
      <c r="W5" s="159" t="s">
        <v>493</v>
      </c>
      <c r="X5" s="160">
        <v>8.327</v>
      </c>
      <c r="Y5" s="161">
        <v>495.96199999999999</v>
      </c>
      <c r="Z5" s="160">
        <v>0.9</v>
      </c>
      <c r="AA5" s="160">
        <v>1.3922000000000001</v>
      </c>
      <c r="AB5" s="162">
        <v>59560.695</v>
      </c>
      <c r="AC5" s="160">
        <v>4.5830000000000002</v>
      </c>
      <c r="AD5" s="160">
        <v>-0.432</v>
      </c>
      <c r="AE5" s="163">
        <v>-26340.200384339878</v>
      </c>
      <c r="AF5" s="160">
        <v>45.387999999999998</v>
      </c>
    </row>
    <row r="6" spans="1:32" x14ac:dyDescent="0.25">
      <c r="A6" s="151" t="s">
        <v>450</v>
      </c>
      <c r="B6" s="152" t="s">
        <v>1058</v>
      </c>
      <c r="C6" s="187">
        <v>5</v>
      </c>
      <c r="D6" s="187">
        <v>4</v>
      </c>
      <c r="E6" s="188">
        <v>80.900000000000006</v>
      </c>
      <c r="F6" s="188">
        <v>78.7</v>
      </c>
      <c r="G6" s="188">
        <v>93.4</v>
      </c>
      <c r="H6" s="188">
        <v>77.400000000000006</v>
      </c>
      <c r="I6" s="189">
        <v>63</v>
      </c>
      <c r="J6" s="189">
        <v>61.2</v>
      </c>
      <c r="K6" s="188">
        <v>84.3</v>
      </c>
      <c r="L6" s="189">
        <v>89.1</v>
      </c>
      <c r="M6" s="189">
        <v>79.7</v>
      </c>
      <c r="N6" s="189">
        <v>87.4</v>
      </c>
      <c r="O6" s="189">
        <v>86.2</v>
      </c>
      <c r="P6" s="190">
        <v>80</v>
      </c>
      <c r="Q6" s="190">
        <v>90</v>
      </c>
      <c r="R6" s="155">
        <v>1.89</v>
      </c>
      <c r="S6" s="156">
        <v>45</v>
      </c>
      <c r="T6" s="156">
        <v>30</v>
      </c>
      <c r="U6" s="157">
        <v>27.847000000000001</v>
      </c>
      <c r="V6" s="156">
        <v>35.953446827199997</v>
      </c>
      <c r="W6" s="159" t="s">
        <v>450</v>
      </c>
      <c r="X6" s="160">
        <v>24.280999999999999</v>
      </c>
      <c r="Y6" s="161">
        <v>1187.3209999999999</v>
      </c>
      <c r="Z6" s="160">
        <v>2.5</v>
      </c>
      <c r="AA6" s="160">
        <v>2.6791999999999998</v>
      </c>
      <c r="AB6" s="162">
        <v>48899.123</v>
      </c>
      <c r="AC6" s="160">
        <v>5.7380000000000004</v>
      </c>
      <c r="AD6" s="160">
        <v>1.3009999999999999</v>
      </c>
      <c r="AE6" s="163">
        <v>48190.245389195741</v>
      </c>
      <c r="AF6" s="160">
        <v>41.091000000000001</v>
      </c>
    </row>
    <row r="7" spans="1:32" x14ac:dyDescent="0.25">
      <c r="A7" s="151" t="s">
        <v>521</v>
      </c>
      <c r="B7" s="152" t="s">
        <v>1060</v>
      </c>
      <c r="C7" s="187">
        <v>6</v>
      </c>
      <c r="D7" s="187">
        <v>2</v>
      </c>
      <c r="E7" s="188">
        <v>80.400000000000006</v>
      </c>
      <c r="F7" s="188">
        <v>87.7</v>
      </c>
      <c r="G7" s="188">
        <v>79</v>
      </c>
      <c r="H7" s="188">
        <v>79</v>
      </c>
      <c r="I7" s="189">
        <v>76.099999999999994</v>
      </c>
      <c r="J7" s="189">
        <v>69.599999999999994</v>
      </c>
      <c r="K7" s="188">
        <v>80.8</v>
      </c>
      <c r="L7" s="189">
        <v>81.8</v>
      </c>
      <c r="M7" s="189">
        <v>76.400000000000006</v>
      </c>
      <c r="N7" s="189">
        <v>87.4</v>
      </c>
      <c r="O7" s="189">
        <v>86.9</v>
      </c>
      <c r="P7" s="190">
        <v>90</v>
      </c>
      <c r="Q7" s="190">
        <v>70</v>
      </c>
      <c r="R7" s="155">
        <v>1.57</v>
      </c>
      <c r="S7" s="156">
        <v>41</v>
      </c>
      <c r="T7" s="156">
        <v>12.5</v>
      </c>
      <c r="U7" s="157">
        <v>23.594000000000001</v>
      </c>
      <c r="V7" s="156">
        <v>31.855932851100004</v>
      </c>
      <c r="W7" s="159" t="s">
        <v>521</v>
      </c>
      <c r="X7" s="160">
        <v>4.6929999999999996</v>
      </c>
      <c r="Y7" s="161">
        <v>324.89999999999998</v>
      </c>
      <c r="Z7" s="160">
        <v>7.8</v>
      </c>
      <c r="AA7" s="160">
        <v>7.9814000000000007</v>
      </c>
      <c r="AB7" s="162">
        <v>69230.815000000002</v>
      </c>
      <c r="AC7" s="160">
        <v>8.0890000000000004</v>
      </c>
      <c r="AD7" s="160">
        <v>-0.20799999999999999</v>
      </c>
      <c r="AE7" s="163">
        <v>22304.446177415695</v>
      </c>
      <c r="AF7" s="160">
        <v>76.415999999999997</v>
      </c>
    </row>
    <row r="8" spans="1:32" x14ac:dyDescent="0.25">
      <c r="A8" s="151" t="s">
        <v>551</v>
      </c>
      <c r="B8" s="152" t="s">
        <v>1060</v>
      </c>
      <c r="C8" s="187">
        <v>7</v>
      </c>
      <c r="D8" s="187">
        <v>3</v>
      </c>
      <c r="E8" s="188">
        <v>78.8</v>
      </c>
      <c r="F8" s="188">
        <v>80.400000000000006</v>
      </c>
      <c r="G8" s="188">
        <v>83.9</v>
      </c>
      <c r="H8" s="188">
        <v>75.7</v>
      </c>
      <c r="I8" s="189">
        <v>80.7</v>
      </c>
      <c r="J8" s="189">
        <v>52.6</v>
      </c>
      <c r="K8" s="188">
        <v>99.8</v>
      </c>
      <c r="L8" s="189">
        <v>75.599999999999994</v>
      </c>
      <c r="M8" s="189">
        <v>54.8</v>
      </c>
      <c r="N8" s="189">
        <v>85.1</v>
      </c>
      <c r="O8" s="189">
        <v>86.9</v>
      </c>
      <c r="P8" s="190">
        <v>90</v>
      </c>
      <c r="Q8" s="190">
        <v>80</v>
      </c>
      <c r="R8" s="155">
        <v>1.57</v>
      </c>
      <c r="S8" s="156">
        <v>20</v>
      </c>
      <c r="T8" s="156">
        <v>20</v>
      </c>
      <c r="U8" s="157">
        <v>33.594000000000001</v>
      </c>
      <c r="V8" s="156">
        <v>39.755344600566666</v>
      </c>
      <c r="W8" s="159" t="s">
        <v>551</v>
      </c>
      <c r="X8" s="160">
        <v>1.3120000000000001</v>
      </c>
      <c r="Y8" s="161">
        <v>38.451000000000001</v>
      </c>
      <c r="Z8" s="160">
        <v>1.1000000000000001</v>
      </c>
      <c r="AA8" s="160">
        <v>2.3124000000000002</v>
      </c>
      <c r="AB8" s="162">
        <v>29312.897000000001</v>
      </c>
      <c r="AC8" s="160">
        <v>6.9109999999999996</v>
      </c>
      <c r="AD8" s="160">
        <v>0.8</v>
      </c>
      <c r="AE8" s="163">
        <v>870.44701034805075</v>
      </c>
      <c r="AF8" s="160">
        <v>9.4870000000000001</v>
      </c>
    </row>
    <row r="9" spans="1:32" x14ac:dyDescent="0.25">
      <c r="A9" s="151" t="s">
        <v>417</v>
      </c>
      <c r="B9" s="152" t="s">
        <v>1060</v>
      </c>
      <c r="C9" s="187">
        <v>8</v>
      </c>
      <c r="D9" s="187">
        <v>4</v>
      </c>
      <c r="E9" s="188">
        <v>78</v>
      </c>
      <c r="F9" s="188">
        <v>92.2</v>
      </c>
      <c r="G9" s="188">
        <v>93.8</v>
      </c>
      <c r="H9" s="188">
        <v>79</v>
      </c>
      <c r="I9" s="189">
        <v>65.2</v>
      </c>
      <c r="J9" s="189">
        <v>44.4</v>
      </c>
      <c r="K9" s="188">
        <v>53.5</v>
      </c>
      <c r="L9" s="189">
        <v>91.1</v>
      </c>
      <c r="M9" s="189">
        <v>74.400000000000006</v>
      </c>
      <c r="N9" s="189">
        <v>85.2</v>
      </c>
      <c r="O9" s="189">
        <v>86.9</v>
      </c>
      <c r="P9" s="190">
        <v>90</v>
      </c>
      <c r="Q9" s="190">
        <v>80</v>
      </c>
      <c r="R9" s="155">
        <v>1.57</v>
      </c>
      <c r="S9" s="156">
        <v>45</v>
      </c>
      <c r="T9" s="156">
        <v>20</v>
      </c>
      <c r="U9" s="157">
        <v>32.515999999999998</v>
      </c>
      <c r="V9" s="156">
        <v>43.040148643333339</v>
      </c>
      <c r="W9" s="159" t="s">
        <v>417</v>
      </c>
      <c r="X9" s="160">
        <v>65.572000000000003</v>
      </c>
      <c r="Y9" s="161">
        <v>2785.5630000000001</v>
      </c>
      <c r="Z9" s="160">
        <v>2.2000000000000002</v>
      </c>
      <c r="AA9" s="160">
        <v>2.0588000000000002</v>
      </c>
      <c r="AB9" s="162">
        <v>42480.714999999997</v>
      </c>
      <c r="AC9" s="160">
        <v>4.8490000000000002</v>
      </c>
      <c r="AD9" s="160">
        <v>0.64200000000000002</v>
      </c>
      <c r="AE9" s="163">
        <v>253825.77629436401</v>
      </c>
      <c r="AF9" s="160">
        <v>89.155000000000001</v>
      </c>
    </row>
    <row r="10" spans="1:32" x14ac:dyDescent="0.25">
      <c r="A10" s="151" t="s">
        <v>434</v>
      </c>
      <c r="B10" s="152" t="s">
        <v>1061</v>
      </c>
      <c r="C10" s="187">
        <v>9</v>
      </c>
      <c r="D10" s="187">
        <v>1</v>
      </c>
      <c r="E10" s="188">
        <v>77.7</v>
      </c>
      <c r="F10" s="188">
        <v>87.5</v>
      </c>
      <c r="G10" s="188">
        <v>77.099999999999994</v>
      </c>
      <c r="H10" s="188">
        <v>78.3</v>
      </c>
      <c r="I10" s="189">
        <v>76.7</v>
      </c>
      <c r="J10" s="189">
        <v>52.3</v>
      </c>
      <c r="K10" s="188">
        <v>81.2</v>
      </c>
      <c r="L10" s="189">
        <v>81.8</v>
      </c>
      <c r="M10" s="189">
        <v>71.3</v>
      </c>
      <c r="N10" s="189">
        <v>77.5</v>
      </c>
      <c r="O10" s="189">
        <v>88.1</v>
      </c>
      <c r="P10" s="190">
        <v>80</v>
      </c>
      <c r="Q10" s="190">
        <v>80</v>
      </c>
      <c r="R10" s="155">
        <v>0.96</v>
      </c>
      <c r="S10" s="156">
        <v>33</v>
      </c>
      <c r="T10" s="157">
        <v>15</v>
      </c>
      <c r="U10" s="157">
        <v>31.940999999999999</v>
      </c>
      <c r="V10" s="156">
        <v>39.869808074933331</v>
      </c>
      <c r="W10" s="159" t="s">
        <v>434</v>
      </c>
      <c r="X10" s="160">
        <v>36.228999999999999</v>
      </c>
      <c r="Y10" s="161">
        <v>1682.364</v>
      </c>
      <c r="Z10" s="160">
        <v>1.2</v>
      </c>
      <c r="AA10" s="160">
        <v>1.8321999999999998</v>
      </c>
      <c r="AB10" s="162">
        <v>46437.158000000003</v>
      </c>
      <c r="AC10" s="160">
        <v>7.0730000000000004</v>
      </c>
      <c r="AD10" s="160">
        <v>1.409</v>
      </c>
      <c r="AE10" s="163">
        <v>33721.140787686738</v>
      </c>
      <c r="AF10" s="160">
        <v>92.326999999999998</v>
      </c>
    </row>
    <row r="11" spans="1:32" x14ac:dyDescent="0.25">
      <c r="A11" s="151" t="s">
        <v>488</v>
      </c>
      <c r="B11" s="152" t="s">
        <v>1062</v>
      </c>
      <c r="C11" s="187">
        <v>10</v>
      </c>
      <c r="D11" s="187">
        <v>1</v>
      </c>
      <c r="E11" s="188">
        <v>77.599999999999994</v>
      </c>
      <c r="F11" s="188">
        <v>76.3</v>
      </c>
      <c r="G11" s="188">
        <v>83.4</v>
      </c>
      <c r="H11" s="188">
        <v>77.3</v>
      </c>
      <c r="I11" s="189">
        <v>98.4</v>
      </c>
      <c r="J11" s="189">
        <v>70.900000000000006</v>
      </c>
      <c r="K11" s="188">
        <v>99</v>
      </c>
      <c r="L11" s="189">
        <v>79.900000000000006</v>
      </c>
      <c r="M11" s="189">
        <v>81.099999999999994</v>
      </c>
      <c r="N11" s="189">
        <v>80.2</v>
      </c>
      <c r="O11" s="189">
        <v>84.3</v>
      </c>
      <c r="P11" s="190">
        <v>40</v>
      </c>
      <c r="Q11" s="190">
        <v>60</v>
      </c>
      <c r="R11" s="155">
        <v>2.83</v>
      </c>
      <c r="S11" s="156">
        <v>0</v>
      </c>
      <c r="T11" s="156">
        <v>0</v>
      </c>
      <c r="U11" s="157">
        <v>12.8</v>
      </c>
      <c r="V11" s="158">
        <v>31.152000000000001</v>
      </c>
      <c r="W11" s="159" t="s">
        <v>488</v>
      </c>
      <c r="X11" s="160">
        <v>9.8559999999999999</v>
      </c>
      <c r="Y11" s="161">
        <v>668.93299999999999</v>
      </c>
      <c r="Z11" s="160">
        <v>3.9</v>
      </c>
      <c r="AA11" s="160">
        <v>4.2840000000000007</v>
      </c>
      <c r="AB11" s="162">
        <v>67870.778000000006</v>
      </c>
      <c r="AC11" s="160">
        <v>3.6909999999999998</v>
      </c>
      <c r="AD11" s="160">
        <v>1.7729999999999999</v>
      </c>
      <c r="AE11" s="163">
        <v>8985.7049999999999</v>
      </c>
      <c r="AF11" s="160">
        <v>19.303999999999998</v>
      </c>
    </row>
    <row r="12" spans="1:32" x14ac:dyDescent="0.25">
      <c r="A12" s="151" t="s">
        <v>576</v>
      </c>
      <c r="B12" s="152" t="s">
        <v>1060</v>
      </c>
      <c r="C12" s="187">
        <v>11</v>
      </c>
      <c r="D12" s="187">
        <v>5</v>
      </c>
      <c r="E12" s="188">
        <v>77</v>
      </c>
      <c r="F12" s="188">
        <v>86.7</v>
      </c>
      <c r="G12" s="188">
        <v>72.599999999999994</v>
      </c>
      <c r="H12" s="188">
        <v>77.3</v>
      </c>
      <c r="I12" s="189">
        <v>72.099999999999994</v>
      </c>
      <c r="J12" s="189">
        <v>44.2</v>
      </c>
      <c r="K12" s="188">
        <v>94.3</v>
      </c>
      <c r="L12" s="189">
        <v>89.5</v>
      </c>
      <c r="M12" s="189">
        <v>61.8</v>
      </c>
      <c r="N12" s="189">
        <v>81.7</v>
      </c>
      <c r="O12" s="189">
        <v>88.5</v>
      </c>
      <c r="P12" s="190">
        <v>85</v>
      </c>
      <c r="Q12" s="190">
        <v>70</v>
      </c>
      <c r="R12" s="155">
        <v>0.77</v>
      </c>
      <c r="S12" s="156">
        <v>31.8</v>
      </c>
      <c r="T12" s="156">
        <v>20</v>
      </c>
      <c r="U12" s="157">
        <v>37.116</v>
      </c>
      <c r="V12" s="156">
        <v>43.127482586766661</v>
      </c>
      <c r="W12" s="159" t="s">
        <v>576</v>
      </c>
      <c r="X12" s="160">
        <v>0.33600000000000002</v>
      </c>
      <c r="Y12" s="161">
        <v>16.518999999999998</v>
      </c>
      <c r="Z12" s="160">
        <v>4</v>
      </c>
      <c r="AA12" s="160">
        <v>3.7702</v>
      </c>
      <c r="AB12" s="162">
        <v>49135.582000000002</v>
      </c>
      <c r="AC12" s="160">
        <v>3.76</v>
      </c>
      <c r="AD12" s="160">
        <v>1.6970000000000001</v>
      </c>
      <c r="AE12" s="163">
        <v>-484.41379995364701</v>
      </c>
      <c r="AF12" s="160">
        <v>53.23</v>
      </c>
    </row>
    <row r="13" spans="1:32" x14ac:dyDescent="0.25">
      <c r="A13" s="151" t="s">
        <v>510</v>
      </c>
      <c r="B13" s="152" t="s">
        <v>1060</v>
      </c>
      <c r="C13" s="187">
        <v>12</v>
      </c>
      <c r="D13" s="187">
        <v>6</v>
      </c>
      <c r="E13" s="188">
        <v>76.599999999999994</v>
      </c>
      <c r="F13" s="188">
        <v>84.8</v>
      </c>
      <c r="G13" s="188">
        <v>83.6</v>
      </c>
      <c r="H13" s="188">
        <v>84.1</v>
      </c>
      <c r="I13" s="189">
        <v>41.4</v>
      </c>
      <c r="J13" s="189">
        <v>10.6</v>
      </c>
      <c r="K13" s="188">
        <v>96.7</v>
      </c>
      <c r="L13" s="189">
        <v>92.5</v>
      </c>
      <c r="M13" s="189">
        <v>82.8</v>
      </c>
      <c r="N13" s="189">
        <v>86.4</v>
      </c>
      <c r="O13" s="189">
        <v>86.9</v>
      </c>
      <c r="P13" s="190">
        <v>90</v>
      </c>
      <c r="Q13" s="190">
        <v>80</v>
      </c>
      <c r="R13" s="155">
        <v>1.57</v>
      </c>
      <c r="S13" s="157">
        <v>56</v>
      </c>
      <c r="T13" s="156">
        <v>23.5</v>
      </c>
      <c r="U13" s="157">
        <v>46.622</v>
      </c>
      <c r="V13" s="156">
        <v>54.591837908466665</v>
      </c>
      <c r="W13" s="159" t="s">
        <v>510</v>
      </c>
      <c r="X13" s="160">
        <v>5.7069999999999999</v>
      </c>
      <c r="Y13" s="161">
        <v>273.86500000000001</v>
      </c>
      <c r="Z13" s="160">
        <v>1.2</v>
      </c>
      <c r="AA13" s="160">
        <v>1.1162000000000003</v>
      </c>
      <c r="AB13" s="162">
        <v>47985.370999999999</v>
      </c>
      <c r="AC13" s="160">
        <v>6.0510000000000002</v>
      </c>
      <c r="AD13" s="160">
        <v>0.25</v>
      </c>
      <c r="AE13" s="163">
        <v>950.72284646420235</v>
      </c>
      <c r="AF13" s="160">
        <v>39.872</v>
      </c>
    </row>
    <row r="14" spans="1:32" x14ac:dyDescent="0.25">
      <c r="A14" s="175" t="s">
        <v>1063</v>
      </c>
      <c r="B14" s="191" t="s">
        <v>1058</v>
      </c>
      <c r="C14" s="153">
        <v>13</v>
      </c>
      <c r="D14" s="153">
        <v>5</v>
      </c>
      <c r="E14" s="154">
        <v>76.599999999999994</v>
      </c>
      <c r="F14" s="188">
        <v>84.3</v>
      </c>
      <c r="G14" s="188">
        <v>69.2</v>
      </c>
      <c r="H14" s="188">
        <v>70.900000000000006</v>
      </c>
      <c r="I14" s="189">
        <v>76.099999999999994</v>
      </c>
      <c r="J14" s="189">
        <v>90.4</v>
      </c>
      <c r="K14" s="188">
        <v>90.8</v>
      </c>
      <c r="L14" s="189">
        <v>93.2</v>
      </c>
      <c r="M14" s="189">
        <v>54.9</v>
      </c>
      <c r="N14" s="189">
        <v>83.3</v>
      </c>
      <c r="O14" s="189">
        <v>86.2</v>
      </c>
      <c r="P14" s="190">
        <v>60</v>
      </c>
      <c r="Q14" s="190">
        <v>60</v>
      </c>
      <c r="R14" s="155">
        <v>1.9</v>
      </c>
      <c r="S14" s="156">
        <v>45</v>
      </c>
      <c r="T14" s="156">
        <v>17</v>
      </c>
      <c r="U14" s="157">
        <v>8.6999999999999993</v>
      </c>
      <c r="V14" s="158">
        <v>17.849666666666668</v>
      </c>
      <c r="W14" s="159" t="s">
        <v>1063</v>
      </c>
      <c r="X14" s="160">
        <v>23.54</v>
      </c>
      <c r="Y14" s="161">
        <v>1132.1420000000001</v>
      </c>
      <c r="Z14" s="160">
        <v>0.7</v>
      </c>
      <c r="AA14" s="160">
        <v>2.0817999999999999</v>
      </c>
      <c r="AB14" s="162">
        <v>48094.786999999997</v>
      </c>
      <c r="AC14" s="160">
        <v>3.9620000000000002</v>
      </c>
      <c r="AD14" s="160">
        <v>1.3919999999999999</v>
      </c>
      <c r="AE14" s="163">
        <v>8333</v>
      </c>
      <c r="AF14" s="160">
        <v>35.366999999999997</v>
      </c>
    </row>
    <row r="15" spans="1:32" x14ac:dyDescent="0.25">
      <c r="A15" s="151" t="s">
        <v>566</v>
      </c>
      <c r="B15" s="152" t="s">
        <v>1060</v>
      </c>
      <c r="C15" s="187">
        <v>14</v>
      </c>
      <c r="D15" s="187">
        <v>7</v>
      </c>
      <c r="E15" s="188">
        <v>76.400000000000006</v>
      </c>
      <c r="F15" s="188">
        <v>82.7</v>
      </c>
      <c r="G15" s="188">
        <v>77.900000000000006</v>
      </c>
      <c r="H15" s="188">
        <v>79</v>
      </c>
      <c r="I15" s="189">
        <v>65.099999999999994</v>
      </c>
      <c r="J15" s="189">
        <v>48.5</v>
      </c>
      <c r="K15" s="188">
        <v>99</v>
      </c>
      <c r="L15" s="189">
        <v>69.2</v>
      </c>
      <c r="M15" s="189">
        <v>46.2</v>
      </c>
      <c r="N15" s="189">
        <v>87.6</v>
      </c>
      <c r="O15" s="189">
        <v>86.9</v>
      </c>
      <c r="P15" s="190">
        <v>95</v>
      </c>
      <c r="Q15" s="190">
        <v>80</v>
      </c>
      <c r="R15" s="155">
        <v>1.57</v>
      </c>
      <c r="S15" s="156">
        <v>42</v>
      </c>
      <c r="T15" s="156">
        <v>19</v>
      </c>
      <c r="U15" s="157">
        <v>36.957000000000001</v>
      </c>
      <c r="V15" s="156">
        <v>41.425013691733334</v>
      </c>
      <c r="W15" s="159" t="s">
        <v>566</v>
      </c>
      <c r="X15" s="160">
        <v>0.57599999999999996</v>
      </c>
      <c r="Y15" s="161">
        <v>59.932000000000002</v>
      </c>
      <c r="Z15" s="160">
        <v>4.5</v>
      </c>
      <c r="AA15" s="160">
        <v>3.2855999999999996</v>
      </c>
      <c r="AB15" s="162">
        <v>104003.30100000001</v>
      </c>
      <c r="AC15" s="160">
        <v>5.9420000000000002</v>
      </c>
      <c r="AD15" s="160">
        <v>0.105</v>
      </c>
      <c r="AE15" s="163">
        <v>26857.367247949471</v>
      </c>
      <c r="AF15" s="160">
        <v>22.617000000000001</v>
      </c>
    </row>
    <row r="16" spans="1:32" x14ac:dyDescent="0.25">
      <c r="A16" s="151" t="s">
        <v>486</v>
      </c>
      <c r="B16" s="152" t="s">
        <v>1060</v>
      </c>
      <c r="C16" s="187">
        <v>15</v>
      </c>
      <c r="D16" s="187">
        <v>8</v>
      </c>
      <c r="E16" s="188">
        <v>76.3</v>
      </c>
      <c r="F16" s="188">
        <v>92.6</v>
      </c>
      <c r="G16" s="188">
        <v>88.2</v>
      </c>
      <c r="H16" s="188">
        <v>92.9</v>
      </c>
      <c r="I16" s="189">
        <v>43.9</v>
      </c>
      <c r="J16" s="189">
        <v>23.2</v>
      </c>
      <c r="K16" s="188">
        <v>96.1</v>
      </c>
      <c r="L16" s="189">
        <v>89.3</v>
      </c>
      <c r="M16" s="189">
        <v>53.7</v>
      </c>
      <c r="N16" s="189">
        <v>83.8</v>
      </c>
      <c r="O16" s="189">
        <v>86.9</v>
      </c>
      <c r="P16" s="190">
        <v>85</v>
      </c>
      <c r="Q16" s="190">
        <v>80</v>
      </c>
      <c r="R16" s="155">
        <v>1.57</v>
      </c>
      <c r="S16" s="156">
        <v>57</v>
      </c>
      <c r="T16" s="156">
        <v>22</v>
      </c>
      <c r="U16" s="157">
        <v>43.335000000000001</v>
      </c>
      <c r="V16" s="156">
        <v>50.581274010366663</v>
      </c>
      <c r="W16" s="159" t="s">
        <v>486</v>
      </c>
      <c r="X16" s="160">
        <v>9.9949999999999992</v>
      </c>
      <c r="Y16" s="161">
        <v>498.12099999999998</v>
      </c>
      <c r="Z16" s="160">
        <v>4.0999999999999996</v>
      </c>
      <c r="AA16" s="160">
        <v>2.1908000000000003</v>
      </c>
      <c r="AB16" s="162">
        <v>49836.222000000002</v>
      </c>
      <c r="AC16" s="160">
        <v>7.093</v>
      </c>
      <c r="AD16" s="160">
        <v>1.1359999999999999</v>
      </c>
      <c r="AE16" s="163">
        <v>19583.881784491688</v>
      </c>
      <c r="AF16" s="160">
        <v>41.652999999999999</v>
      </c>
    </row>
    <row r="17" spans="1:32" x14ac:dyDescent="0.25">
      <c r="A17" s="151" t="s">
        <v>529</v>
      </c>
      <c r="B17" s="152" t="s">
        <v>1060</v>
      </c>
      <c r="C17" s="187">
        <v>16</v>
      </c>
      <c r="D17" s="187">
        <v>9</v>
      </c>
      <c r="E17" s="188">
        <v>76.2</v>
      </c>
      <c r="F17" s="188">
        <v>62.8</v>
      </c>
      <c r="G17" s="188">
        <v>64.2</v>
      </c>
      <c r="H17" s="188">
        <v>61.8</v>
      </c>
      <c r="I17" s="189">
        <v>87</v>
      </c>
      <c r="J17" s="189">
        <v>73.3</v>
      </c>
      <c r="K17" s="188">
        <v>91.8</v>
      </c>
      <c r="L17" s="189">
        <v>86.9</v>
      </c>
      <c r="M17" s="189">
        <v>77.3</v>
      </c>
      <c r="N17" s="189">
        <v>79.599999999999994</v>
      </c>
      <c r="O17" s="189">
        <v>89.4</v>
      </c>
      <c r="P17" s="190">
        <v>80</v>
      </c>
      <c r="Q17" s="190">
        <v>60</v>
      </c>
      <c r="R17" s="155">
        <v>0.3</v>
      </c>
      <c r="S17" s="156">
        <v>20</v>
      </c>
      <c r="T17" s="156">
        <v>15</v>
      </c>
      <c r="U17" s="157">
        <v>25.9</v>
      </c>
      <c r="V17" s="158">
        <v>29.837</v>
      </c>
      <c r="W17" s="159" t="s">
        <v>529</v>
      </c>
      <c r="X17" s="160">
        <v>3.7010000000000001</v>
      </c>
      <c r="Y17" s="161">
        <v>37.173999999999999</v>
      </c>
      <c r="Z17" s="160">
        <v>2.8</v>
      </c>
      <c r="AA17" s="160">
        <v>3.9925999999999995</v>
      </c>
      <c r="AB17" s="162">
        <v>10043.768</v>
      </c>
      <c r="AC17" s="160">
        <v>11.577</v>
      </c>
      <c r="AD17" s="160">
        <v>2.133</v>
      </c>
      <c r="AE17" s="163">
        <v>1661.4219673</v>
      </c>
      <c r="AF17" s="160">
        <v>44.893999999999998</v>
      </c>
    </row>
    <row r="18" spans="1:32" x14ac:dyDescent="0.25">
      <c r="A18" s="151" t="s">
        <v>464</v>
      </c>
      <c r="B18" s="152" t="s">
        <v>1060</v>
      </c>
      <c r="C18" s="187">
        <v>17</v>
      </c>
      <c r="D18" s="187">
        <v>10</v>
      </c>
      <c r="E18" s="188">
        <v>76.2</v>
      </c>
      <c r="F18" s="188">
        <v>87.9</v>
      </c>
      <c r="G18" s="188">
        <v>74.099999999999994</v>
      </c>
      <c r="H18" s="188">
        <v>86</v>
      </c>
      <c r="I18" s="189">
        <v>52.5</v>
      </c>
      <c r="J18" s="189">
        <v>39.1</v>
      </c>
      <c r="K18" s="188">
        <v>88.2</v>
      </c>
      <c r="L18" s="189">
        <v>80.5</v>
      </c>
      <c r="M18" s="189">
        <v>61.5</v>
      </c>
      <c r="N18" s="189">
        <v>87.5</v>
      </c>
      <c r="O18" s="189">
        <v>86.9</v>
      </c>
      <c r="P18" s="190">
        <v>90</v>
      </c>
      <c r="Q18" s="190">
        <v>80</v>
      </c>
      <c r="R18" s="155">
        <v>1.57</v>
      </c>
      <c r="S18" s="156">
        <v>52</v>
      </c>
      <c r="T18" s="156">
        <v>25</v>
      </c>
      <c r="U18" s="157">
        <v>37.750999999999998</v>
      </c>
      <c r="V18" s="156">
        <v>45.045138196233331</v>
      </c>
      <c r="W18" s="159" t="s">
        <v>464</v>
      </c>
      <c r="X18" s="160">
        <v>17.03</v>
      </c>
      <c r="Y18" s="161">
        <v>869.36500000000001</v>
      </c>
      <c r="Z18" s="160">
        <v>1.9</v>
      </c>
      <c r="AA18" s="160">
        <v>0.84420000000000006</v>
      </c>
      <c r="AB18" s="162">
        <v>51049.02</v>
      </c>
      <c r="AC18" s="160">
        <v>6.1660000000000004</v>
      </c>
      <c r="AD18" s="160">
        <v>0.11</v>
      </c>
      <c r="AE18" s="163">
        <v>91956.17426316459</v>
      </c>
      <c r="AF18" s="160">
        <v>62.567</v>
      </c>
    </row>
    <row r="19" spans="1:32" x14ac:dyDescent="0.25">
      <c r="A19" s="151" t="s">
        <v>1064</v>
      </c>
      <c r="B19" s="152" t="s">
        <v>1061</v>
      </c>
      <c r="C19" s="187">
        <v>18</v>
      </c>
      <c r="D19" s="187">
        <v>2</v>
      </c>
      <c r="E19" s="188">
        <v>75.7</v>
      </c>
      <c r="F19" s="188">
        <v>79.3</v>
      </c>
      <c r="G19" s="188">
        <v>76.900000000000006</v>
      </c>
      <c r="H19" s="188">
        <v>71.900000000000006</v>
      </c>
      <c r="I19" s="189">
        <v>65.099999999999994</v>
      </c>
      <c r="J19" s="189">
        <v>56.5</v>
      </c>
      <c r="K19" s="188">
        <v>54.8</v>
      </c>
      <c r="L19" s="189">
        <v>82.7</v>
      </c>
      <c r="M19" s="189">
        <v>91.4</v>
      </c>
      <c r="N19" s="189">
        <v>78.599999999999994</v>
      </c>
      <c r="O19" s="189">
        <v>86.7</v>
      </c>
      <c r="P19" s="190">
        <v>85</v>
      </c>
      <c r="Q19" s="190">
        <v>80</v>
      </c>
      <c r="R19" s="155">
        <v>1.64</v>
      </c>
      <c r="S19" s="156">
        <v>39.6</v>
      </c>
      <c r="T19" s="156">
        <v>35</v>
      </c>
      <c r="U19" s="157">
        <v>26.358000000000001</v>
      </c>
      <c r="V19" s="156">
        <v>38.05886528566667</v>
      </c>
      <c r="W19" s="159" t="s">
        <v>1064</v>
      </c>
      <c r="X19" s="160">
        <v>323.298</v>
      </c>
      <c r="Y19" s="161">
        <v>18569.099999999999</v>
      </c>
      <c r="Z19" s="160">
        <v>2.4</v>
      </c>
      <c r="AA19" s="160">
        <v>2.0966</v>
      </c>
      <c r="AB19" s="162">
        <v>57436.409</v>
      </c>
      <c r="AC19" s="160">
        <v>4.9059999999999997</v>
      </c>
      <c r="AD19" s="160">
        <v>1.2749999999999999</v>
      </c>
      <c r="AE19" s="163">
        <v>391104</v>
      </c>
      <c r="AF19" s="160">
        <v>107.351</v>
      </c>
    </row>
    <row r="20" spans="1:32" x14ac:dyDescent="0.25">
      <c r="A20" s="151" t="s">
        <v>537</v>
      </c>
      <c r="B20" s="152" t="s">
        <v>1060</v>
      </c>
      <c r="C20" s="187">
        <v>19</v>
      </c>
      <c r="D20" s="187">
        <v>11</v>
      </c>
      <c r="E20" s="188">
        <v>75.3</v>
      </c>
      <c r="F20" s="188">
        <v>73.8</v>
      </c>
      <c r="G20" s="188">
        <v>66.7</v>
      </c>
      <c r="H20" s="188">
        <v>50.9</v>
      </c>
      <c r="I20" s="189">
        <v>86.4</v>
      </c>
      <c r="J20" s="189">
        <v>63.9</v>
      </c>
      <c r="K20" s="188">
        <v>96.7</v>
      </c>
      <c r="L20" s="189">
        <v>73.400000000000006</v>
      </c>
      <c r="M20" s="189">
        <v>64.5</v>
      </c>
      <c r="N20" s="189">
        <v>89.9</v>
      </c>
      <c r="O20" s="189">
        <v>86.9</v>
      </c>
      <c r="P20" s="190">
        <v>80</v>
      </c>
      <c r="Q20" s="190">
        <v>70</v>
      </c>
      <c r="R20" s="155">
        <v>1.57</v>
      </c>
      <c r="S20" s="156">
        <v>15</v>
      </c>
      <c r="T20" s="156">
        <v>15</v>
      </c>
      <c r="U20" s="157">
        <v>30.1</v>
      </c>
      <c r="V20" s="158">
        <v>34.710878610166667</v>
      </c>
      <c r="W20" s="159" t="s">
        <v>537</v>
      </c>
      <c r="X20" s="160">
        <v>2.871</v>
      </c>
      <c r="Y20" s="161">
        <v>86.051000000000002</v>
      </c>
      <c r="Z20" s="160">
        <v>1.6</v>
      </c>
      <c r="AA20" s="160">
        <v>2.9777999999999998</v>
      </c>
      <c r="AB20" s="162">
        <v>29972.330999999998</v>
      </c>
      <c r="AC20" s="160">
        <v>9.1850000000000005</v>
      </c>
      <c r="AD20" s="160">
        <v>0.67800000000000005</v>
      </c>
      <c r="AE20" s="163">
        <v>-207.86805820571104</v>
      </c>
      <c r="AF20" s="160">
        <v>40.014000000000003</v>
      </c>
    </row>
    <row r="21" spans="1:32" x14ac:dyDescent="0.25">
      <c r="A21" s="151" t="s">
        <v>460</v>
      </c>
      <c r="B21" s="152" t="s">
        <v>1061</v>
      </c>
      <c r="C21" s="187">
        <v>20</v>
      </c>
      <c r="D21" s="187">
        <v>3</v>
      </c>
      <c r="E21" s="188">
        <v>75.2</v>
      </c>
      <c r="F21" s="188">
        <v>67.900000000000006</v>
      </c>
      <c r="G21" s="188">
        <v>63.4</v>
      </c>
      <c r="H21" s="188">
        <v>61.2</v>
      </c>
      <c r="I21" s="189">
        <v>78</v>
      </c>
      <c r="J21" s="189">
        <v>81.3</v>
      </c>
      <c r="K21" s="188">
        <v>91.7</v>
      </c>
      <c r="L21" s="189">
        <v>72.400000000000006</v>
      </c>
      <c r="M21" s="189">
        <v>60.4</v>
      </c>
      <c r="N21" s="189">
        <v>82.4</v>
      </c>
      <c r="O21" s="189">
        <v>88.7</v>
      </c>
      <c r="P21" s="190">
        <v>85</v>
      </c>
      <c r="Q21" s="190">
        <v>70</v>
      </c>
      <c r="R21" s="155">
        <v>0.64</v>
      </c>
      <c r="S21" s="156">
        <v>35</v>
      </c>
      <c r="T21" s="156">
        <v>25</v>
      </c>
      <c r="U21" s="157">
        <v>18.8</v>
      </c>
      <c r="V21" s="158">
        <v>24.986666666666668</v>
      </c>
      <c r="W21" s="159" t="s">
        <v>460</v>
      </c>
      <c r="X21" s="160">
        <v>18.196000000000002</v>
      </c>
      <c r="Y21" s="161">
        <v>438.75200000000001</v>
      </c>
      <c r="Z21" s="160">
        <v>2.1</v>
      </c>
      <c r="AA21" s="160">
        <v>3.0401999999999996</v>
      </c>
      <c r="AB21" s="162">
        <v>24112.937000000002</v>
      </c>
      <c r="AC21" s="160">
        <v>6.5659999999999998</v>
      </c>
      <c r="AD21" s="160">
        <v>3.79</v>
      </c>
      <c r="AE21" s="163">
        <v>11265.71210714977</v>
      </c>
      <c r="AF21" s="160">
        <v>21.177</v>
      </c>
    </row>
    <row r="22" spans="1:32" x14ac:dyDescent="0.25">
      <c r="A22" s="151" t="s">
        <v>552</v>
      </c>
      <c r="B22" s="152" t="s">
        <v>1065</v>
      </c>
      <c r="C22" s="187">
        <v>21</v>
      </c>
      <c r="D22" s="187">
        <v>1</v>
      </c>
      <c r="E22" s="188">
        <v>75.099999999999994</v>
      </c>
      <c r="F22" s="188">
        <v>68.7</v>
      </c>
      <c r="G22" s="188">
        <v>69.599999999999994</v>
      </c>
      <c r="H22" s="188">
        <v>52.1</v>
      </c>
      <c r="I22" s="189">
        <v>91</v>
      </c>
      <c r="J22" s="189">
        <v>80.7</v>
      </c>
      <c r="K22" s="188">
        <v>73.7</v>
      </c>
      <c r="L22" s="189">
        <v>77.5</v>
      </c>
      <c r="M22" s="189">
        <v>66.8</v>
      </c>
      <c r="N22" s="189">
        <v>82.9</v>
      </c>
      <c r="O22" s="189">
        <v>88.7</v>
      </c>
      <c r="P22" s="190">
        <v>80</v>
      </c>
      <c r="Q22" s="190">
        <v>70</v>
      </c>
      <c r="R22" s="155">
        <v>0.63</v>
      </c>
      <c r="S22" s="156">
        <v>15</v>
      </c>
      <c r="T22" s="156">
        <v>15</v>
      </c>
      <c r="U22" s="157">
        <v>21.2</v>
      </c>
      <c r="V22" s="158">
        <v>25.352999999999998</v>
      </c>
      <c r="W22" s="159" t="s">
        <v>552</v>
      </c>
      <c r="X22" s="160">
        <v>1.268</v>
      </c>
      <c r="Y22" s="161">
        <v>25.893000000000001</v>
      </c>
      <c r="Z22" s="160">
        <v>3.4</v>
      </c>
      <c r="AA22" s="160">
        <v>3.4270000000000005</v>
      </c>
      <c r="AB22" s="162">
        <v>20421.623</v>
      </c>
      <c r="AC22" s="160">
        <v>7.7830000000000004</v>
      </c>
      <c r="AD22" s="160">
        <v>0.97799999999999998</v>
      </c>
      <c r="AE22" s="163">
        <v>349.41857357091209</v>
      </c>
      <c r="AF22" s="160">
        <v>62.683999999999997</v>
      </c>
    </row>
    <row r="23" spans="1:32" x14ac:dyDescent="0.25">
      <c r="A23" s="151" t="s">
        <v>440</v>
      </c>
      <c r="B23" s="152" t="s">
        <v>1058</v>
      </c>
      <c r="C23" s="187">
        <v>22</v>
      </c>
      <c r="D23" s="187">
        <v>6</v>
      </c>
      <c r="E23" s="188">
        <v>74.5</v>
      </c>
      <c r="F23" s="188">
        <v>83.8</v>
      </c>
      <c r="G23" s="188">
        <v>65.2</v>
      </c>
      <c r="H23" s="188">
        <v>54.8</v>
      </c>
      <c r="I23" s="189">
        <v>85.6</v>
      </c>
      <c r="J23" s="189">
        <v>81.3</v>
      </c>
      <c r="K23" s="188">
        <v>80.7</v>
      </c>
      <c r="L23" s="189">
        <v>83.9</v>
      </c>
      <c r="M23" s="189">
        <v>75.8</v>
      </c>
      <c r="N23" s="189">
        <v>85.6</v>
      </c>
      <c r="O23" s="189">
        <v>87.4</v>
      </c>
      <c r="P23" s="190">
        <v>60</v>
      </c>
      <c r="Q23" s="190">
        <v>50</v>
      </c>
      <c r="R23" s="155">
        <v>1.28</v>
      </c>
      <c r="S23" s="156">
        <v>25</v>
      </c>
      <c r="T23" s="156">
        <v>25</v>
      </c>
      <c r="U23" s="157">
        <v>13.8</v>
      </c>
      <c r="V23" s="158">
        <v>24.937666666666669</v>
      </c>
      <c r="W23" s="159" t="s">
        <v>440</v>
      </c>
      <c r="X23" s="160">
        <v>31.661000000000001</v>
      </c>
      <c r="Y23" s="161">
        <v>863.28200000000004</v>
      </c>
      <c r="Z23" s="160">
        <v>5</v>
      </c>
      <c r="AA23" s="160">
        <v>5.0773999999999999</v>
      </c>
      <c r="AB23" s="162">
        <v>27266.663</v>
      </c>
      <c r="AC23" s="160">
        <v>3.298</v>
      </c>
      <c r="AD23" s="160">
        <v>2.0910000000000002</v>
      </c>
      <c r="AE23" s="163">
        <v>9925.9497286833848</v>
      </c>
      <c r="AF23" s="160">
        <v>56.253</v>
      </c>
    </row>
    <row r="24" spans="1:32" x14ac:dyDescent="0.25">
      <c r="A24" s="151" t="s">
        <v>515</v>
      </c>
      <c r="B24" s="152" t="s">
        <v>1060</v>
      </c>
      <c r="C24" s="187">
        <v>23</v>
      </c>
      <c r="D24" s="187">
        <v>12</v>
      </c>
      <c r="E24" s="188">
        <v>74.3</v>
      </c>
      <c r="F24" s="188">
        <v>86.4</v>
      </c>
      <c r="G24" s="188">
        <v>86</v>
      </c>
      <c r="H24" s="188">
        <v>93.6</v>
      </c>
      <c r="I24" s="189">
        <v>56.4</v>
      </c>
      <c r="J24" s="189">
        <v>29.2</v>
      </c>
      <c r="K24" s="188">
        <v>97.8</v>
      </c>
      <c r="L24" s="189">
        <v>90.4</v>
      </c>
      <c r="M24" s="189">
        <v>54.6</v>
      </c>
      <c r="N24" s="189">
        <v>73.900000000000006</v>
      </c>
      <c r="O24" s="189">
        <v>87.9</v>
      </c>
      <c r="P24" s="190">
        <v>75</v>
      </c>
      <c r="Q24" s="190">
        <v>60</v>
      </c>
      <c r="R24" s="155">
        <v>1.04</v>
      </c>
      <c r="S24" s="157">
        <v>47.8</v>
      </c>
      <c r="T24" s="156">
        <v>25</v>
      </c>
      <c r="U24" s="157">
        <v>38.064999999999998</v>
      </c>
      <c r="V24" s="156">
        <v>48.574474495599993</v>
      </c>
      <c r="W24" s="159" t="s">
        <v>515</v>
      </c>
      <c r="X24" s="160">
        <v>5.2629999999999999</v>
      </c>
      <c r="Y24" s="161">
        <v>364.43900000000002</v>
      </c>
      <c r="Z24" s="160">
        <v>1.6</v>
      </c>
      <c r="AA24" s="160">
        <v>1.6603999999999999</v>
      </c>
      <c r="AB24" s="162">
        <v>69249.460000000006</v>
      </c>
      <c r="AC24" s="160">
        <v>4.806</v>
      </c>
      <c r="AD24" s="160">
        <v>3.55</v>
      </c>
      <c r="AE24" s="163">
        <v>-5532.7380952380954</v>
      </c>
      <c r="AF24" s="160">
        <v>33.203000000000003</v>
      </c>
    </row>
    <row r="25" spans="1:32" x14ac:dyDescent="0.25">
      <c r="A25" s="151" t="s">
        <v>483</v>
      </c>
      <c r="B25" s="152" t="s">
        <v>1060</v>
      </c>
      <c r="C25" s="187">
        <v>24</v>
      </c>
      <c r="D25" s="187">
        <v>13</v>
      </c>
      <c r="E25" s="188">
        <v>74.2</v>
      </c>
      <c r="F25" s="188">
        <v>73</v>
      </c>
      <c r="G25" s="188">
        <v>57.9</v>
      </c>
      <c r="H25" s="188">
        <v>51.1</v>
      </c>
      <c r="I25" s="189">
        <v>82.9</v>
      </c>
      <c r="J25" s="189">
        <v>48.6</v>
      </c>
      <c r="K25" s="188">
        <v>96.2</v>
      </c>
      <c r="L25" s="189">
        <v>72.5</v>
      </c>
      <c r="M25" s="189">
        <v>76.8</v>
      </c>
      <c r="N25" s="189">
        <v>85.2</v>
      </c>
      <c r="O25" s="189">
        <v>86.9</v>
      </c>
      <c r="P25" s="190">
        <v>80</v>
      </c>
      <c r="Q25" s="190">
        <v>80</v>
      </c>
      <c r="R25" s="155">
        <v>1.57</v>
      </c>
      <c r="S25" s="156">
        <v>15</v>
      </c>
      <c r="T25" s="156">
        <v>19</v>
      </c>
      <c r="U25" s="157">
        <v>33.47</v>
      </c>
      <c r="V25" s="156">
        <v>41.405345798033331</v>
      </c>
      <c r="W25" s="159" t="s">
        <v>483</v>
      </c>
      <c r="X25" s="160">
        <v>10.554</v>
      </c>
      <c r="Y25" s="161">
        <v>350.72</v>
      </c>
      <c r="Z25" s="160">
        <v>4.2</v>
      </c>
      <c r="AA25" s="160">
        <v>1.675</v>
      </c>
      <c r="AB25" s="162">
        <v>33231.521999999997</v>
      </c>
      <c r="AC25" s="160">
        <v>4.0449999999999999</v>
      </c>
      <c r="AD25" s="160">
        <v>0.69199999999999995</v>
      </c>
      <c r="AE25" s="163">
        <v>6751.8688701672263</v>
      </c>
      <c r="AF25" s="160">
        <v>37.67</v>
      </c>
    </row>
    <row r="26" spans="1:32" x14ac:dyDescent="0.25">
      <c r="A26" s="151" t="s">
        <v>415</v>
      </c>
      <c r="B26" s="152" t="s">
        <v>1060</v>
      </c>
      <c r="C26" s="187">
        <v>25</v>
      </c>
      <c r="D26" s="187">
        <v>14</v>
      </c>
      <c r="E26" s="188">
        <v>74.2</v>
      </c>
      <c r="F26" s="188">
        <v>81</v>
      </c>
      <c r="G26" s="188">
        <v>78</v>
      </c>
      <c r="H26" s="188">
        <v>75.3</v>
      </c>
      <c r="I26" s="189">
        <v>61.3</v>
      </c>
      <c r="J26" s="189">
        <v>41.3</v>
      </c>
      <c r="K26" s="188">
        <v>90.8</v>
      </c>
      <c r="L26" s="189">
        <v>86.1</v>
      </c>
      <c r="M26" s="189">
        <v>53.3</v>
      </c>
      <c r="N26" s="189">
        <v>86.2</v>
      </c>
      <c r="O26" s="189">
        <v>86.9</v>
      </c>
      <c r="P26" s="190">
        <v>80</v>
      </c>
      <c r="Q26" s="190">
        <v>70</v>
      </c>
      <c r="R26" s="155">
        <v>1.57</v>
      </c>
      <c r="S26" s="156">
        <v>47.5</v>
      </c>
      <c r="T26" s="157">
        <v>15.8</v>
      </c>
      <c r="U26" s="157">
        <v>36.936999999999998</v>
      </c>
      <c r="V26" s="156">
        <v>44.235534532566668</v>
      </c>
      <c r="W26" s="159" t="s">
        <v>415</v>
      </c>
      <c r="X26" s="160">
        <v>82.731999999999999</v>
      </c>
      <c r="Y26" s="161">
        <v>3980.2820000000002</v>
      </c>
      <c r="Z26" s="160">
        <v>1.5</v>
      </c>
      <c r="AA26" s="160">
        <v>1.2262</v>
      </c>
      <c r="AB26" s="162">
        <v>48110.845999999998</v>
      </c>
      <c r="AC26" s="160">
        <v>4.3109999999999999</v>
      </c>
      <c r="AD26" s="160">
        <v>0.375</v>
      </c>
      <c r="AE26" s="163">
        <v>9528.2815377723255</v>
      </c>
      <c r="AF26" s="160">
        <v>67.647999999999996</v>
      </c>
    </row>
    <row r="27" spans="1:32" x14ac:dyDescent="0.25">
      <c r="A27" s="151" t="s">
        <v>513</v>
      </c>
      <c r="B27" s="152" t="s">
        <v>1060</v>
      </c>
      <c r="C27" s="187">
        <v>26</v>
      </c>
      <c r="D27" s="187">
        <v>15</v>
      </c>
      <c r="E27" s="188">
        <v>74.099999999999994</v>
      </c>
      <c r="F27" s="188">
        <v>89</v>
      </c>
      <c r="G27" s="188">
        <v>82.7</v>
      </c>
      <c r="H27" s="188">
        <v>89.8</v>
      </c>
      <c r="I27" s="189">
        <v>66.5</v>
      </c>
      <c r="J27" s="189">
        <v>2.2999999999999998</v>
      </c>
      <c r="K27" s="188">
        <v>81.099999999999994</v>
      </c>
      <c r="L27" s="189">
        <v>89.9</v>
      </c>
      <c r="M27" s="189">
        <v>50.5</v>
      </c>
      <c r="N27" s="189">
        <v>86</v>
      </c>
      <c r="O27" s="189">
        <v>86.9</v>
      </c>
      <c r="P27" s="190">
        <v>85</v>
      </c>
      <c r="Q27" s="190">
        <v>80</v>
      </c>
      <c r="R27" s="155">
        <v>1.57</v>
      </c>
      <c r="S27" s="156">
        <v>31.8</v>
      </c>
      <c r="T27" s="156">
        <v>20</v>
      </c>
      <c r="U27" s="157">
        <v>43.988</v>
      </c>
      <c r="V27" s="156">
        <v>57.054345901866668</v>
      </c>
      <c r="W27" s="159" t="s">
        <v>513</v>
      </c>
      <c r="X27" s="160">
        <v>5.4870000000000001</v>
      </c>
      <c r="Y27" s="161">
        <v>231.37</v>
      </c>
      <c r="Z27" s="160">
        <v>0.4</v>
      </c>
      <c r="AA27" s="160">
        <v>-0.23220000000000002</v>
      </c>
      <c r="AB27" s="162">
        <v>42164.603999999999</v>
      </c>
      <c r="AC27" s="160">
        <v>8.9969999999999999</v>
      </c>
      <c r="AD27" s="160">
        <v>0.38900000000000001</v>
      </c>
      <c r="AE27" s="163">
        <v>42.033770816395382</v>
      </c>
      <c r="AF27" s="160">
        <v>63.558</v>
      </c>
    </row>
    <row r="28" spans="1:32" x14ac:dyDescent="0.25">
      <c r="A28" s="151" t="s">
        <v>1066</v>
      </c>
      <c r="B28" s="152" t="s">
        <v>1058</v>
      </c>
      <c r="C28" s="187">
        <v>27</v>
      </c>
      <c r="D28" s="187">
        <v>7</v>
      </c>
      <c r="E28" s="188">
        <v>73.8</v>
      </c>
      <c r="F28" s="188">
        <v>79.400000000000006</v>
      </c>
      <c r="G28" s="188">
        <v>63.7</v>
      </c>
      <c r="H28" s="188">
        <v>49.9</v>
      </c>
      <c r="I28" s="189">
        <v>73.3</v>
      </c>
      <c r="J28" s="189">
        <v>68.8</v>
      </c>
      <c r="K28" s="188">
        <v>97</v>
      </c>
      <c r="L28" s="189">
        <v>90.7</v>
      </c>
      <c r="M28" s="189">
        <v>58.7</v>
      </c>
      <c r="N28" s="189">
        <v>83.9</v>
      </c>
      <c r="O28" s="189">
        <v>80.400000000000006</v>
      </c>
      <c r="P28" s="190">
        <v>70</v>
      </c>
      <c r="Q28" s="190">
        <v>70</v>
      </c>
      <c r="R28" s="155">
        <v>4.78</v>
      </c>
      <c r="S28" s="156">
        <v>38</v>
      </c>
      <c r="T28" s="156">
        <v>24.2</v>
      </c>
      <c r="U28" s="157">
        <v>25.251000000000001</v>
      </c>
      <c r="V28" s="156">
        <v>32.267930363600001</v>
      </c>
      <c r="W28" s="159" t="s">
        <v>1066</v>
      </c>
      <c r="X28" s="160">
        <v>51.246000000000002</v>
      </c>
      <c r="Y28" s="161">
        <v>1934.0329999999999</v>
      </c>
      <c r="Z28" s="160">
        <v>2.6</v>
      </c>
      <c r="AA28" s="160">
        <v>2.8293999999999997</v>
      </c>
      <c r="AB28" s="162">
        <v>37740.396000000001</v>
      </c>
      <c r="AC28" s="160">
        <v>3.6520000000000001</v>
      </c>
      <c r="AD28" s="160">
        <v>0.97199999999999998</v>
      </c>
      <c r="AE28" s="163">
        <v>10826.6</v>
      </c>
      <c r="AF28" s="160">
        <v>38.549999999999997</v>
      </c>
    </row>
    <row r="29" spans="1:32" x14ac:dyDescent="0.25">
      <c r="A29" s="151" t="s">
        <v>546</v>
      </c>
      <c r="B29" s="152" t="s">
        <v>1060</v>
      </c>
      <c r="C29" s="187">
        <v>28</v>
      </c>
      <c r="D29" s="187">
        <v>16</v>
      </c>
      <c r="E29" s="188">
        <v>73.599999999999994</v>
      </c>
      <c r="F29" s="188">
        <v>68.3</v>
      </c>
      <c r="G29" s="188">
        <v>58.9</v>
      </c>
      <c r="H29" s="188">
        <v>45.4</v>
      </c>
      <c r="I29" s="189">
        <v>84</v>
      </c>
      <c r="J29" s="189">
        <v>59</v>
      </c>
      <c r="K29" s="188">
        <v>95.3</v>
      </c>
      <c r="L29" s="189">
        <v>80.099999999999994</v>
      </c>
      <c r="M29" s="189">
        <v>72.5</v>
      </c>
      <c r="N29" s="189">
        <v>87.3</v>
      </c>
      <c r="O29" s="189">
        <v>86.9</v>
      </c>
      <c r="P29" s="190">
        <v>85</v>
      </c>
      <c r="Q29" s="190">
        <v>60</v>
      </c>
      <c r="R29" s="155">
        <v>1.57</v>
      </c>
      <c r="S29" s="156">
        <v>23</v>
      </c>
      <c r="T29" s="156">
        <v>15</v>
      </c>
      <c r="U29" s="157">
        <v>29.001000000000001</v>
      </c>
      <c r="V29" s="158">
        <v>36.955427314600001</v>
      </c>
      <c r="W29" s="159" t="s">
        <v>546</v>
      </c>
      <c r="X29" s="160">
        <v>1.9690000000000001</v>
      </c>
      <c r="Y29" s="161">
        <v>50.622</v>
      </c>
      <c r="Z29" s="160">
        <v>2.7</v>
      </c>
      <c r="AA29" s="160">
        <v>2.6835999999999998</v>
      </c>
      <c r="AB29" s="162">
        <v>25709.805</v>
      </c>
      <c r="AC29" s="160">
        <v>9.8829999999999991</v>
      </c>
      <c r="AD29" s="160">
        <v>9.9000000000000005E-2</v>
      </c>
      <c r="AE29" s="163">
        <v>126.10131244918614</v>
      </c>
      <c r="AF29" s="160">
        <v>34.338999999999999</v>
      </c>
    </row>
    <row r="30" spans="1:32" x14ac:dyDescent="0.25">
      <c r="A30" s="151" t="s">
        <v>540</v>
      </c>
      <c r="B30" s="152" t="s">
        <v>1062</v>
      </c>
      <c r="C30" s="187">
        <v>29</v>
      </c>
      <c r="D30" s="187">
        <v>2</v>
      </c>
      <c r="E30" s="188">
        <v>72.599999999999994</v>
      </c>
      <c r="F30" s="188">
        <v>70.3</v>
      </c>
      <c r="G30" s="188">
        <v>59.8</v>
      </c>
      <c r="H30" s="188">
        <v>71.599999999999994</v>
      </c>
      <c r="I30" s="189">
        <v>99.6</v>
      </c>
      <c r="J30" s="189">
        <v>60.2</v>
      </c>
      <c r="K30" s="188">
        <v>95.4</v>
      </c>
      <c r="L30" s="189">
        <v>71.3</v>
      </c>
      <c r="M30" s="189">
        <v>65.400000000000006</v>
      </c>
      <c r="N30" s="189">
        <v>75</v>
      </c>
      <c r="O30" s="189">
        <v>83.3</v>
      </c>
      <c r="P30" s="190">
        <v>60</v>
      </c>
      <c r="Q30" s="190">
        <v>60</v>
      </c>
      <c r="R30" s="155">
        <v>3.36</v>
      </c>
      <c r="S30" s="156">
        <v>0</v>
      </c>
      <c r="T30" s="157">
        <v>0</v>
      </c>
      <c r="U30" s="157">
        <v>6.4</v>
      </c>
      <c r="V30" s="158">
        <v>36.428666666666665</v>
      </c>
      <c r="W30" s="159" t="s">
        <v>540</v>
      </c>
      <c r="X30" s="160">
        <v>2.5779999999999998</v>
      </c>
      <c r="Y30" s="161">
        <v>329.161</v>
      </c>
      <c r="Z30" s="160">
        <v>3.3</v>
      </c>
      <c r="AA30" s="160">
        <v>3.8620000000000005</v>
      </c>
      <c r="AB30" s="162">
        <v>127659.6</v>
      </c>
      <c r="AC30" s="160">
        <v>0.22700000000000001</v>
      </c>
      <c r="AD30" s="160">
        <v>2.661</v>
      </c>
      <c r="AE30" s="163">
        <v>773.90109890109886</v>
      </c>
      <c r="AF30" s="160">
        <v>47.597999999999999</v>
      </c>
    </row>
    <row r="31" spans="1:32" x14ac:dyDescent="0.25">
      <c r="A31" s="151" t="s">
        <v>407</v>
      </c>
      <c r="B31" s="152" t="s">
        <v>1058</v>
      </c>
      <c r="C31" s="187">
        <v>30</v>
      </c>
      <c r="D31" s="187">
        <v>8</v>
      </c>
      <c r="E31" s="188">
        <v>72.3</v>
      </c>
      <c r="F31" s="188">
        <v>86</v>
      </c>
      <c r="G31" s="188">
        <v>73.2</v>
      </c>
      <c r="H31" s="188">
        <v>79.2</v>
      </c>
      <c r="I31" s="189">
        <v>67.400000000000006</v>
      </c>
      <c r="J31" s="189">
        <v>54.1</v>
      </c>
      <c r="K31" s="188">
        <v>49.3</v>
      </c>
      <c r="L31" s="189">
        <v>81.7</v>
      </c>
      <c r="M31" s="189">
        <v>79.2</v>
      </c>
      <c r="N31" s="189">
        <v>85.4</v>
      </c>
      <c r="O31" s="189">
        <v>82.3</v>
      </c>
      <c r="P31" s="190">
        <v>70</v>
      </c>
      <c r="Q31" s="190">
        <v>60</v>
      </c>
      <c r="R31" s="155">
        <v>1.36</v>
      </c>
      <c r="S31" s="156">
        <v>40.799999999999997</v>
      </c>
      <c r="T31" s="156">
        <v>23.9</v>
      </c>
      <c r="U31" s="157">
        <v>32</v>
      </c>
      <c r="V31" s="156">
        <v>39.127168645333334</v>
      </c>
      <c r="W31" s="159" t="s">
        <v>407</v>
      </c>
      <c r="X31" s="160">
        <v>126.901</v>
      </c>
      <c r="Y31" s="161">
        <v>5237.79</v>
      </c>
      <c r="Z31" s="160">
        <v>0.5</v>
      </c>
      <c r="AA31" s="160">
        <v>1.2067999999999999</v>
      </c>
      <c r="AB31" s="162">
        <v>41274.605000000003</v>
      </c>
      <c r="AC31" s="160">
        <v>3.1360000000000001</v>
      </c>
      <c r="AD31" s="160">
        <v>-0.113</v>
      </c>
      <c r="AE31" s="163">
        <v>11388.407710054875</v>
      </c>
      <c r="AF31" s="160">
        <v>239.184</v>
      </c>
    </row>
    <row r="32" spans="1:32" x14ac:dyDescent="0.25">
      <c r="A32" s="151" t="s">
        <v>494</v>
      </c>
      <c r="B32" s="152" t="s">
        <v>1062</v>
      </c>
      <c r="C32" s="187">
        <v>31</v>
      </c>
      <c r="D32" s="187">
        <v>3</v>
      </c>
      <c r="E32" s="188">
        <v>72.2</v>
      </c>
      <c r="F32" s="188">
        <v>78.2</v>
      </c>
      <c r="G32" s="188">
        <v>83.1</v>
      </c>
      <c r="H32" s="188">
        <v>61.2</v>
      </c>
      <c r="I32" s="189">
        <v>60.9</v>
      </c>
      <c r="J32" s="189">
        <v>51.8</v>
      </c>
      <c r="K32" s="188">
        <v>79</v>
      </c>
      <c r="L32" s="189">
        <v>71.8</v>
      </c>
      <c r="M32" s="189">
        <v>65.099999999999994</v>
      </c>
      <c r="N32" s="189">
        <v>85.3</v>
      </c>
      <c r="O32" s="189">
        <v>85.5</v>
      </c>
      <c r="P32" s="190">
        <v>75</v>
      </c>
      <c r="Q32" s="190">
        <v>70</v>
      </c>
      <c r="R32" s="155">
        <v>2.23</v>
      </c>
      <c r="S32" s="156">
        <v>48</v>
      </c>
      <c r="T32" s="156">
        <v>25</v>
      </c>
      <c r="U32" s="157">
        <v>31.373999999999999</v>
      </c>
      <c r="V32" s="156">
        <v>40.067483333933332</v>
      </c>
      <c r="W32" s="159" t="s">
        <v>494</v>
      </c>
      <c r="X32" s="160">
        <v>8.5440000000000005</v>
      </c>
      <c r="Y32" s="161">
        <v>300.58199999999999</v>
      </c>
      <c r="Z32" s="160">
        <v>2.6</v>
      </c>
      <c r="AA32" s="160">
        <v>3.2864000000000004</v>
      </c>
      <c r="AB32" s="162">
        <v>35178.671999999999</v>
      </c>
      <c r="AC32" s="160">
        <v>5.6059999999999999</v>
      </c>
      <c r="AD32" s="160">
        <v>-0.54500000000000004</v>
      </c>
      <c r="AE32" s="163">
        <v>12323.7</v>
      </c>
      <c r="AF32" s="160">
        <v>62.207000000000001</v>
      </c>
    </row>
    <row r="33" spans="1:32" x14ac:dyDescent="0.25">
      <c r="A33" s="151" t="s">
        <v>492</v>
      </c>
      <c r="B33" s="152" t="s">
        <v>1060</v>
      </c>
      <c r="C33" s="187">
        <v>32</v>
      </c>
      <c r="D33" s="187">
        <v>17</v>
      </c>
      <c r="E33" s="188">
        <v>71.8</v>
      </c>
      <c r="F33" s="188">
        <v>83.5</v>
      </c>
      <c r="G33" s="188">
        <v>80.900000000000006</v>
      </c>
      <c r="H33" s="188">
        <v>73.5</v>
      </c>
      <c r="I33" s="189">
        <v>49.9</v>
      </c>
      <c r="J33" s="189">
        <v>19.399999999999999</v>
      </c>
      <c r="K33" s="188">
        <v>81.099999999999994</v>
      </c>
      <c r="L33" s="189">
        <v>75.5</v>
      </c>
      <c r="M33" s="189">
        <v>66.7</v>
      </c>
      <c r="N33" s="189">
        <v>83.7</v>
      </c>
      <c r="O33" s="189">
        <v>86.9</v>
      </c>
      <c r="P33" s="190">
        <v>90</v>
      </c>
      <c r="Q33" s="190">
        <v>70</v>
      </c>
      <c r="R33" s="155">
        <v>1.57</v>
      </c>
      <c r="S33" s="156">
        <v>50</v>
      </c>
      <c r="T33" s="156">
        <v>25</v>
      </c>
      <c r="U33" s="157">
        <v>43.456000000000003</v>
      </c>
      <c r="V33" s="156">
        <v>51.820371874666669</v>
      </c>
      <c r="W33" s="159" t="s">
        <v>492</v>
      </c>
      <c r="X33" s="160">
        <v>8.6910000000000007</v>
      </c>
      <c r="Y33" s="161">
        <v>417.226</v>
      </c>
      <c r="Z33" s="160">
        <v>0.9</v>
      </c>
      <c r="AA33" s="160">
        <v>0.79200000000000004</v>
      </c>
      <c r="AB33" s="162">
        <v>48004.66</v>
      </c>
      <c r="AC33" s="160">
        <v>6.109</v>
      </c>
      <c r="AD33" s="160">
        <v>0.97299999999999998</v>
      </c>
      <c r="AE33" s="163">
        <v>-6088.5253336430551</v>
      </c>
      <c r="AF33" s="160">
        <v>83.870999999999995</v>
      </c>
    </row>
    <row r="34" spans="1:32" x14ac:dyDescent="0.25">
      <c r="A34" s="151" t="s">
        <v>1067</v>
      </c>
      <c r="B34" s="152" t="s">
        <v>1060</v>
      </c>
      <c r="C34" s="187">
        <v>33</v>
      </c>
      <c r="D34" s="187">
        <v>18</v>
      </c>
      <c r="E34" s="188">
        <v>71.3</v>
      </c>
      <c r="F34" s="188">
        <v>64.8</v>
      </c>
      <c r="G34" s="188">
        <v>57</v>
      </c>
      <c r="H34" s="188">
        <v>47.4</v>
      </c>
      <c r="I34" s="189">
        <v>91.6</v>
      </c>
      <c r="J34" s="189">
        <v>70.3</v>
      </c>
      <c r="K34" s="188">
        <v>78.099999999999994</v>
      </c>
      <c r="L34" s="189">
        <v>82.9</v>
      </c>
      <c r="M34" s="189">
        <v>69</v>
      </c>
      <c r="N34" s="189">
        <v>81.8</v>
      </c>
      <c r="O34" s="189">
        <v>87.8</v>
      </c>
      <c r="P34" s="190">
        <v>65</v>
      </c>
      <c r="Q34" s="190">
        <v>60</v>
      </c>
      <c r="R34" s="155">
        <v>1.1200000000000001</v>
      </c>
      <c r="S34" s="156">
        <v>10</v>
      </c>
      <c r="T34" s="156">
        <v>10</v>
      </c>
      <c r="U34" s="157">
        <v>25.2</v>
      </c>
      <c r="V34" s="158">
        <v>31.478999999999999</v>
      </c>
      <c r="W34" s="159" t="s">
        <v>1067</v>
      </c>
      <c r="X34" s="160">
        <v>2.073</v>
      </c>
      <c r="Y34" s="161">
        <v>30.265000000000001</v>
      </c>
      <c r="Z34" s="160">
        <v>3.7</v>
      </c>
      <c r="AA34" s="160">
        <v>2.4691999999999998</v>
      </c>
      <c r="AB34" s="162">
        <v>14596.958000000001</v>
      </c>
      <c r="AC34" s="160">
        <v>26.728000000000002</v>
      </c>
      <c r="AD34" s="160">
        <v>-0.23899999999999999</v>
      </c>
      <c r="AE34" s="163">
        <v>396.51126228381656</v>
      </c>
      <c r="AF34" s="160">
        <v>38.683</v>
      </c>
    </row>
    <row r="35" spans="1:32" x14ac:dyDescent="0.25">
      <c r="A35" s="151" t="s">
        <v>1068</v>
      </c>
      <c r="B35" s="152" t="s">
        <v>1058</v>
      </c>
      <c r="C35" s="187">
        <v>34</v>
      </c>
      <c r="D35" s="187">
        <v>9</v>
      </c>
      <c r="E35" s="188">
        <v>70.900000000000006</v>
      </c>
      <c r="F35" s="188">
        <v>60</v>
      </c>
      <c r="G35" s="188">
        <v>60</v>
      </c>
      <c r="H35" s="188">
        <v>36.4</v>
      </c>
      <c r="I35" s="189">
        <v>75.3</v>
      </c>
      <c r="J35" s="189">
        <v>91</v>
      </c>
      <c r="K35" s="188">
        <v>100</v>
      </c>
      <c r="L35" s="189">
        <v>60</v>
      </c>
      <c r="M35" s="189">
        <v>50</v>
      </c>
      <c r="N35" s="189">
        <v>73.599999999999994</v>
      </c>
      <c r="O35" s="189">
        <v>90</v>
      </c>
      <c r="P35" s="190">
        <v>85</v>
      </c>
      <c r="Q35" s="190">
        <v>70</v>
      </c>
      <c r="R35" s="155">
        <v>0</v>
      </c>
      <c r="S35" s="156">
        <v>12</v>
      </c>
      <c r="T35" s="156">
        <v>39</v>
      </c>
      <c r="U35" s="157">
        <v>28.3</v>
      </c>
      <c r="V35" s="158">
        <v>17.364333333333335</v>
      </c>
      <c r="W35" s="159" t="s">
        <v>1068</v>
      </c>
      <c r="X35" s="164">
        <v>0.65800000000000003</v>
      </c>
      <c r="Y35" s="165">
        <v>62.569000000000003</v>
      </c>
      <c r="Z35" s="166">
        <v>-20.3</v>
      </c>
      <c r="AA35" s="166">
        <v>-1.2558000000000002</v>
      </c>
      <c r="AB35" s="167">
        <v>95150.536999999997</v>
      </c>
      <c r="AC35" s="160">
        <v>2.7250000000000001</v>
      </c>
      <c r="AD35" s="164">
        <v>2.3839999999999999</v>
      </c>
      <c r="AE35" s="163">
        <v>3026.7023637095908</v>
      </c>
      <c r="AF35" s="164">
        <v>0</v>
      </c>
    </row>
    <row r="36" spans="1:32" x14ac:dyDescent="0.25">
      <c r="A36" s="151" t="s">
        <v>539</v>
      </c>
      <c r="B36" s="152" t="s">
        <v>1065</v>
      </c>
      <c r="C36" s="187">
        <v>35</v>
      </c>
      <c r="D36" s="187">
        <v>2</v>
      </c>
      <c r="E36" s="188">
        <v>69.900000000000006</v>
      </c>
      <c r="F36" s="188">
        <v>57.7</v>
      </c>
      <c r="G36" s="188">
        <v>54.7</v>
      </c>
      <c r="H36" s="188">
        <v>56.6</v>
      </c>
      <c r="I36" s="189">
        <v>76.099999999999994</v>
      </c>
      <c r="J36" s="189">
        <v>63.4</v>
      </c>
      <c r="K36" s="188">
        <v>98.2</v>
      </c>
      <c r="L36" s="189">
        <v>69.5</v>
      </c>
      <c r="M36" s="189">
        <v>64.599999999999994</v>
      </c>
      <c r="N36" s="189">
        <v>79</v>
      </c>
      <c r="O36" s="189">
        <v>83.9</v>
      </c>
      <c r="P36" s="190">
        <v>65</v>
      </c>
      <c r="Q36" s="190">
        <v>70</v>
      </c>
      <c r="R36" s="155">
        <v>0.54</v>
      </c>
      <c r="S36" s="156">
        <v>25</v>
      </c>
      <c r="T36" s="156">
        <v>22</v>
      </c>
      <c r="U36" s="157">
        <v>35.799999999999997</v>
      </c>
      <c r="V36" s="158">
        <v>34.925333333333334</v>
      </c>
      <c r="W36" s="159" t="s">
        <v>539</v>
      </c>
      <c r="X36" s="160">
        <v>2.1539999999999999</v>
      </c>
      <c r="Y36" s="161">
        <v>36.707999999999998</v>
      </c>
      <c r="Z36" s="160">
        <v>-0.3</v>
      </c>
      <c r="AA36" s="160">
        <v>4.2226000000000008</v>
      </c>
      <c r="AB36" s="162">
        <v>17041.581999999999</v>
      </c>
      <c r="AC36" s="160">
        <v>18.373000000000001</v>
      </c>
      <c r="AD36" s="160">
        <v>2.81</v>
      </c>
      <c r="AE36" s="163">
        <v>10.457279628043038</v>
      </c>
      <c r="AF36" s="160">
        <v>13.885999999999999</v>
      </c>
    </row>
    <row r="37" spans="1:32" x14ac:dyDescent="0.25">
      <c r="A37" s="151" t="s">
        <v>580</v>
      </c>
      <c r="B37" s="152" t="s">
        <v>1058</v>
      </c>
      <c r="C37" s="187">
        <v>36</v>
      </c>
      <c r="D37" s="187">
        <v>10</v>
      </c>
      <c r="E37" s="188">
        <v>69.5</v>
      </c>
      <c r="F37" s="188">
        <v>67.900000000000006</v>
      </c>
      <c r="G37" s="188">
        <v>47.1</v>
      </c>
      <c r="H37" s="188">
        <v>75.400000000000006</v>
      </c>
      <c r="I37" s="189">
        <v>97</v>
      </c>
      <c r="J37" s="189">
        <v>78.5</v>
      </c>
      <c r="K37" s="188">
        <v>98</v>
      </c>
      <c r="L37" s="189">
        <v>55.2</v>
      </c>
      <c r="M37" s="189">
        <v>59.5</v>
      </c>
      <c r="N37" s="189">
        <v>75.7</v>
      </c>
      <c r="O37" s="189">
        <v>75</v>
      </c>
      <c r="P37" s="190">
        <v>65</v>
      </c>
      <c r="Q37" s="190">
        <v>40</v>
      </c>
      <c r="R37" s="155">
        <v>5.01</v>
      </c>
      <c r="S37" s="156">
        <v>0</v>
      </c>
      <c r="T37" s="156">
        <v>0</v>
      </c>
      <c r="U37" s="157">
        <v>17.399999999999999</v>
      </c>
      <c r="V37" s="158">
        <v>26.754666666666665</v>
      </c>
      <c r="W37" s="159" t="s">
        <v>580</v>
      </c>
      <c r="X37" s="160">
        <v>0.27500000000000002</v>
      </c>
      <c r="Y37" s="161">
        <v>0.72299999999999998</v>
      </c>
      <c r="Z37" s="160">
        <v>-0.8</v>
      </c>
      <c r="AA37" s="160">
        <v>1.8512</v>
      </c>
      <c r="AB37" s="162">
        <v>2631.413</v>
      </c>
      <c r="AC37" s="168">
        <v>5.359</v>
      </c>
      <c r="AD37" s="160">
        <v>2.1880000000000002</v>
      </c>
      <c r="AE37" s="163">
        <v>32.394894894894897</v>
      </c>
      <c r="AF37" s="160">
        <v>31.274000000000001</v>
      </c>
    </row>
    <row r="38" spans="1:32" x14ac:dyDescent="0.25">
      <c r="A38" s="151" t="s">
        <v>458</v>
      </c>
      <c r="B38" s="152" t="s">
        <v>1060</v>
      </c>
      <c r="C38" s="187">
        <v>37</v>
      </c>
      <c r="D38" s="187">
        <v>19</v>
      </c>
      <c r="E38" s="188">
        <v>69.400000000000006</v>
      </c>
      <c r="F38" s="188">
        <v>61</v>
      </c>
      <c r="G38" s="188">
        <v>59.7</v>
      </c>
      <c r="H38" s="188">
        <v>40</v>
      </c>
      <c r="I38" s="189">
        <v>87.3</v>
      </c>
      <c r="J38" s="189">
        <v>66.900000000000006</v>
      </c>
      <c r="K38" s="188">
        <v>91.1</v>
      </c>
      <c r="L38" s="189">
        <v>65.2</v>
      </c>
      <c r="M38" s="189">
        <v>66.8</v>
      </c>
      <c r="N38" s="189">
        <v>82.8</v>
      </c>
      <c r="O38" s="189">
        <v>86.9</v>
      </c>
      <c r="P38" s="190">
        <v>75</v>
      </c>
      <c r="Q38" s="190">
        <v>50</v>
      </c>
      <c r="R38" s="155">
        <v>1.57</v>
      </c>
      <c r="S38" s="156">
        <v>16</v>
      </c>
      <c r="T38" s="156">
        <v>16</v>
      </c>
      <c r="U38" s="157">
        <v>27.5</v>
      </c>
      <c r="V38" s="158">
        <v>33.221666666666671</v>
      </c>
      <c r="W38" s="159" t="s">
        <v>458</v>
      </c>
      <c r="X38" s="160">
        <v>19.760000000000002</v>
      </c>
      <c r="Y38" s="161">
        <v>441.601</v>
      </c>
      <c r="Z38" s="160">
        <v>3.7</v>
      </c>
      <c r="AA38" s="160">
        <v>3.1944000000000004</v>
      </c>
      <c r="AB38" s="162">
        <v>22347.88</v>
      </c>
      <c r="AC38" s="160">
        <v>6.4210000000000003</v>
      </c>
      <c r="AD38" s="160">
        <v>-1.5549999999999999</v>
      </c>
      <c r="AE38" s="163">
        <v>4573.0198498951922</v>
      </c>
      <c r="AF38" s="160">
        <v>39.195999999999998</v>
      </c>
    </row>
    <row r="39" spans="1:32" x14ac:dyDescent="0.25">
      <c r="A39" s="151" t="s">
        <v>532</v>
      </c>
      <c r="B39" s="152" t="s">
        <v>1061</v>
      </c>
      <c r="C39" s="187">
        <v>38</v>
      </c>
      <c r="D39" s="187">
        <v>4</v>
      </c>
      <c r="E39" s="188">
        <v>69.2</v>
      </c>
      <c r="F39" s="188">
        <v>69.3</v>
      </c>
      <c r="G39" s="188">
        <v>67</v>
      </c>
      <c r="H39" s="188">
        <v>71.599999999999994</v>
      </c>
      <c r="I39" s="189">
        <v>78</v>
      </c>
      <c r="J39" s="189">
        <v>68.599999999999994</v>
      </c>
      <c r="K39" s="188">
        <v>71.099999999999994</v>
      </c>
      <c r="L39" s="189">
        <v>74.400000000000006</v>
      </c>
      <c r="M39" s="189">
        <v>64.400000000000006</v>
      </c>
      <c r="N39" s="189">
        <v>70.7</v>
      </c>
      <c r="O39" s="189">
        <v>80.400000000000006</v>
      </c>
      <c r="P39" s="190">
        <v>85</v>
      </c>
      <c r="Q39" s="190">
        <v>30</v>
      </c>
      <c r="R39" s="155">
        <v>4.79</v>
      </c>
      <c r="S39" s="156">
        <v>30</v>
      </c>
      <c r="T39" s="156">
        <v>25</v>
      </c>
      <c r="U39" s="157">
        <v>26</v>
      </c>
      <c r="V39" s="158">
        <v>32.372666666666667</v>
      </c>
      <c r="W39" s="159" t="s">
        <v>532</v>
      </c>
      <c r="X39" s="160">
        <v>3.48</v>
      </c>
      <c r="Y39" s="161">
        <v>74.92</v>
      </c>
      <c r="Z39" s="160">
        <v>1.5</v>
      </c>
      <c r="AA39" s="160">
        <v>2.7669999999999999</v>
      </c>
      <c r="AB39" s="162">
        <v>21527.268</v>
      </c>
      <c r="AC39" s="160">
        <v>8.1539999999999999</v>
      </c>
      <c r="AD39" s="160">
        <v>9.6389999999999993</v>
      </c>
      <c r="AE39" s="163">
        <v>953.13</v>
      </c>
      <c r="AF39" s="160">
        <v>60.926000000000002</v>
      </c>
    </row>
    <row r="40" spans="1:32" x14ac:dyDescent="0.25">
      <c r="A40" s="151" t="s">
        <v>472</v>
      </c>
      <c r="B40" s="152" t="s">
        <v>1065</v>
      </c>
      <c r="C40" s="187">
        <v>39</v>
      </c>
      <c r="D40" s="187">
        <v>3</v>
      </c>
      <c r="E40" s="188">
        <v>69.099999999999994</v>
      </c>
      <c r="F40" s="188">
        <v>69.8</v>
      </c>
      <c r="G40" s="188">
        <v>79.599999999999994</v>
      </c>
      <c r="H40" s="188">
        <v>61.2</v>
      </c>
      <c r="I40" s="189">
        <v>75.8</v>
      </c>
      <c r="J40" s="189">
        <v>77.7</v>
      </c>
      <c r="K40" s="188">
        <v>82.3</v>
      </c>
      <c r="L40" s="189">
        <v>55</v>
      </c>
      <c r="M40" s="189">
        <v>81.2</v>
      </c>
      <c r="N40" s="189">
        <v>76.5</v>
      </c>
      <c r="O40" s="189">
        <v>70.7</v>
      </c>
      <c r="P40" s="190">
        <v>60</v>
      </c>
      <c r="Q40" s="190">
        <v>40</v>
      </c>
      <c r="R40" s="155">
        <v>7.15</v>
      </c>
      <c r="S40" s="156">
        <v>30</v>
      </c>
      <c r="T40" s="156">
        <v>30</v>
      </c>
      <c r="U40" s="157">
        <v>25</v>
      </c>
      <c r="V40" s="158">
        <v>27.236333333333334</v>
      </c>
      <c r="W40" s="159" t="s">
        <v>472</v>
      </c>
      <c r="X40" s="160">
        <v>11.53</v>
      </c>
      <c r="Y40" s="161">
        <v>22.792999999999999</v>
      </c>
      <c r="Z40" s="160">
        <v>6.9</v>
      </c>
      <c r="AA40" s="160">
        <v>7.1834000000000007</v>
      </c>
      <c r="AB40" s="162">
        <v>1976.8230000000001</v>
      </c>
      <c r="AC40" s="160">
        <v>2.5270000000000001</v>
      </c>
      <c r="AD40" s="160">
        <v>5.7229999999999999</v>
      </c>
      <c r="AE40" s="163">
        <v>409.78663690322952</v>
      </c>
      <c r="AF40" s="160">
        <v>37.639000000000003</v>
      </c>
    </row>
    <row r="41" spans="1:32" x14ac:dyDescent="0.25">
      <c r="A41" s="151" t="s">
        <v>536</v>
      </c>
      <c r="B41" s="152" t="s">
        <v>1061</v>
      </c>
      <c r="C41" s="187">
        <v>40</v>
      </c>
      <c r="D41" s="187">
        <v>5</v>
      </c>
      <c r="E41" s="188">
        <v>69.099999999999994</v>
      </c>
      <c r="F41" s="188">
        <v>60.9</v>
      </c>
      <c r="G41" s="188">
        <v>56.6</v>
      </c>
      <c r="H41" s="188">
        <v>39.4</v>
      </c>
      <c r="I41" s="189">
        <v>80</v>
      </c>
      <c r="J41" s="189">
        <v>77.2</v>
      </c>
      <c r="K41" s="188">
        <v>79.5</v>
      </c>
      <c r="L41" s="189">
        <v>78.7</v>
      </c>
      <c r="M41" s="189">
        <v>74.5</v>
      </c>
      <c r="N41" s="189">
        <v>82</v>
      </c>
      <c r="O41" s="189">
        <v>70.8</v>
      </c>
      <c r="P41" s="190">
        <v>80</v>
      </c>
      <c r="Q41" s="190">
        <v>50</v>
      </c>
      <c r="R41" s="155">
        <v>9.59</v>
      </c>
      <c r="S41" s="156">
        <v>25</v>
      </c>
      <c r="T41" s="156">
        <v>25</v>
      </c>
      <c r="U41" s="157">
        <v>27.3</v>
      </c>
      <c r="V41" s="158">
        <v>27.593666666666667</v>
      </c>
      <c r="W41" s="159" t="s">
        <v>536</v>
      </c>
      <c r="X41" s="160">
        <v>2.8290000000000002</v>
      </c>
      <c r="Y41" s="161">
        <v>25.393999999999998</v>
      </c>
      <c r="Z41" s="160">
        <v>1.1000000000000001</v>
      </c>
      <c r="AA41" s="160">
        <v>0.54060000000000008</v>
      </c>
      <c r="AB41" s="162">
        <v>8975.73</v>
      </c>
      <c r="AC41" s="160">
        <v>13.257999999999999</v>
      </c>
      <c r="AD41" s="160">
        <v>3.831</v>
      </c>
      <c r="AE41" s="163">
        <v>855.86500000000001</v>
      </c>
      <c r="AF41" s="160">
        <v>115.161</v>
      </c>
    </row>
    <row r="42" spans="1:32" x14ac:dyDescent="0.25">
      <c r="A42" s="151" t="s">
        <v>461</v>
      </c>
      <c r="B42" s="152" t="s">
        <v>1058</v>
      </c>
      <c r="C42" s="187">
        <v>41</v>
      </c>
      <c r="D42" s="187">
        <v>11</v>
      </c>
      <c r="E42" s="188">
        <v>69.099999999999994</v>
      </c>
      <c r="F42" s="188">
        <v>56</v>
      </c>
      <c r="G42" s="188">
        <v>58.1</v>
      </c>
      <c r="H42" s="188">
        <v>44.6</v>
      </c>
      <c r="I42" s="189">
        <v>92.6</v>
      </c>
      <c r="J42" s="189">
        <v>85.3</v>
      </c>
      <c r="K42" s="188">
        <v>87.3</v>
      </c>
      <c r="L42" s="189">
        <v>74.3</v>
      </c>
      <c r="M42" s="189">
        <v>86.8</v>
      </c>
      <c r="N42" s="189">
        <v>68.2</v>
      </c>
      <c r="O42" s="189">
        <v>75.599999999999994</v>
      </c>
      <c r="P42" s="190">
        <v>50</v>
      </c>
      <c r="Q42" s="190">
        <v>50</v>
      </c>
      <c r="R42" s="155">
        <v>4.72</v>
      </c>
      <c r="S42" s="156">
        <v>10</v>
      </c>
      <c r="T42" s="156">
        <v>20</v>
      </c>
      <c r="U42" s="157">
        <v>15.6</v>
      </c>
      <c r="V42" s="158">
        <v>22.168000000000003</v>
      </c>
      <c r="W42" s="159" t="s">
        <v>461</v>
      </c>
      <c r="X42" s="160">
        <v>17.946999999999999</v>
      </c>
      <c r="Y42" s="161">
        <v>451.28199999999998</v>
      </c>
      <c r="Z42" s="160">
        <v>1.2</v>
      </c>
      <c r="AA42" s="160">
        <v>3.5165999999999995</v>
      </c>
      <c r="AB42" s="162">
        <v>25144.878000000001</v>
      </c>
      <c r="AC42" s="160">
        <v>5.2279999999999998</v>
      </c>
      <c r="AD42" s="160">
        <v>14.552</v>
      </c>
      <c r="AE42" s="163">
        <v>9069.3071568794694</v>
      </c>
      <c r="AF42" s="160">
        <v>21.08</v>
      </c>
    </row>
    <row r="43" spans="1:32" x14ac:dyDescent="0.25">
      <c r="A43" s="151" t="s">
        <v>425</v>
      </c>
      <c r="B43" s="152" t="s">
        <v>1061</v>
      </c>
      <c r="C43" s="187">
        <v>42</v>
      </c>
      <c r="D43" s="187">
        <v>6</v>
      </c>
      <c r="E43" s="188">
        <v>68.900000000000006</v>
      </c>
      <c r="F43" s="188">
        <v>60.7</v>
      </c>
      <c r="G43" s="188">
        <v>36.4</v>
      </c>
      <c r="H43" s="188">
        <v>33.4</v>
      </c>
      <c r="I43" s="189">
        <v>80.3</v>
      </c>
      <c r="J43" s="189">
        <v>74.400000000000006</v>
      </c>
      <c r="K43" s="188">
        <v>82.2</v>
      </c>
      <c r="L43" s="189">
        <v>78.599999999999994</v>
      </c>
      <c r="M43" s="189">
        <v>75.2</v>
      </c>
      <c r="N43" s="189">
        <v>73.900000000000006</v>
      </c>
      <c r="O43" s="189">
        <v>81.599999999999994</v>
      </c>
      <c r="P43" s="190">
        <v>80</v>
      </c>
      <c r="Q43" s="190">
        <v>70</v>
      </c>
      <c r="R43" s="155">
        <v>4.21</v>
      </c>
      <c r="S43" s="156">
        <v>33</v>
      </c>
      <c r="T43" s="156">
        <v>25</v>
      </c>
      <c r="U43" s="157">
        <v>16.100000000000001</v>
      </c>
      <c r="V43" s="158">
        <v>29.204666666666668</v>
      </c>
      <c r="W43" s="159" t="s">
        <v>425</v>
      </c>
      <c r="X43" s="160">
        <v>48.747999999999998</v>
      </c>
      <c r="Y43" s="161">
        <v>688.81799999999998</v>
      </c>
      <c r="Z43" s="160">
        <v>3.1</v>
      </c>
      <c r="AA43" s="160">
        <v>3.6648000000000005</v>
      </c>
      <c r="AB43" s="162">
        <v>14130.175999999999</v>
      </c>
      <c r="AC43" s="160">
        <v>9.8719999999999999</v>
      </c>
      <c r="AD43" s="160">
        <v>7.5129999999999999</v>
      </c>
      <c r="AE43" s="163">
        <v>13592.646938935815</v>
      </c>
      <c r="AF43" s="160">
        <v>47.588999999999999</v>
      </c>
    </row>
    <row r="44" spans="1:32" x14ac:dyDescent="0.25">
      <c r="A44" s="151" t="s">
        <v>438</v>
      </c>
      <c r="B44" s="152" t="s">
        <v>1061</v>
      </c>
      <c r="C44" s="187">
        <v>43</v>
      </c>
      <c r="D44" s="187">
        <v>7</v>
      </c>
      <c r="E44" s="188">
        <v>68.7</v>
      </c>
      <c r="F44" s="188">
        <v>56.9</v>
      </c>
      <c r="G44" s="188">
        <v>33.5</v>
      </c>
      <c r="H44" s="188">
        <v>36.6</v>
      </c>
      <c r="I44" s="189">
        <v>80.599999999999994</v>
      </c>
      <c r="J44" s="189">
        <v>85.6</v>
      </c>
      <c r="K44" s="188">
        <v>94.7</v>
      </c>
      <c r="L44" s="189">
        <v>69.2</v>
      </c>
      <c r="M44" s="189">
        <v>62.4</v>
      </c>
      <c r="N44" s="189">
        <v>83.1</v>
      </c>
      <c r="O44" s="189">
        <v>87.1</v>
      </c>
      <c r="P44" s="190">
        <v>75</v>
      </c>
      <c r="Q44" s="190">
        <v>60</v>
      </c>
      <c r="R44" s="155">
        <v>1.43</v>
      </c>
      <c r="S44" s="156">
        <v>30</v>
      </c>
      <c r="T44" s="156">
        <v>28</v>
      </c>
      <c r="U44" s="157">
        <v>15.9</v>
      </c>
      <c r="V44" s="158">
        <v>21.930333333333333</v>
      </c>
      <c r="W44" s="159" t="s">
        <v>438</v>
      </c>
      <c r="X44" s="160">
        <v>31.481000000000002</v>
      </c>
      <c r="Y44" s="161">
        <v>406.20600000000002</v>
      </c>
      <c r="Z44" s="160">
        <v>3.3</v>
      </c>
      <c r="AA44" s="160">
        <v>4.2762000000000002</v>
      </c>
      <c r="AB44" s="162">
        <v>12903.089</v>
      </c>
      <c r="AC44" s="160">
        <v>4.9459999999999997</v>
      </c>
      <c r="AD44" s="160">
        <v>3.593</v>
      </c>
      <c r="AE44" s="163">
        <v>6862.8930563883505</v>
      </c>
      <c r="AF44" s="160">
        <v>24.815000000000001</v>
      </c>
    </row>
    <row r="45" spans="1:32" x14ac:dyDescent="0.25">
      <c r="A45" s="151" t="s">
        <v>534</v>
      </c>
      <c r="B45" s="152" t="s">
        <v>1060</v>
      </c>
      <c r="C45" s="187">
        <v>44</v>
      </c>
      <c r="D45" s="187">
        <v>20</v>
      </c>
      <c r="E45" s="188">
        <v>68.7</v>
      </c>
      <c r="F45" s="188">
        <v>55.3</v>
      </c>
      <c r="G45" s="188">
        <v>47.4</v>
      </c>
      <c r="H45" s="188">
        <v>40.5</v>
      </c>
      <c r="I45" s="189">
        <v>84.7</v>
      </c>
      <c r="J45" s="189">
        <v>80</v>
      </c>
      <c r="K45" s="188">
        <v>67.2</v>
      </c>
      <c r="L45" s="189">
        <v>78.7</v>
      </c>
      <c r="M45" s="189">
        <v>69.900000000000006</v>
      </c>
      <c r="N45" s="189">
        <v>75.8</v>
      </c>
      <c r="O45" s="189">
        <v>80</v>
      </c>
      <c r="P45" s="190">
        <v>75</v>
      </c>
      <c r="Q45" s="190">
        <v>70</v>
      </c>
      <c r="R45" s="155">
        <v>2.52</v>
      </c>
      <c r="S45" s="156">
        <v>26</v>
      </c>
      <c r="T45" s="156">
        <v>20</v>
      </c>
      <c r="U45" s="157">
        <v>21.3</v>
      </c>
      <c r="V45" s="158">
        <v>25.808999999999997</v>
      </c>
      <c r="W45" s="159" t="s">
        <v>534</v>
      </c>
      <c r="X45" s="160">
        <v>2.9910000000000001</v>
      </c>
      <c r="Y45" s="161">
        <v>25.783000000000001</v>
      </c>
      <c r="Z45" s="160">
        <v>3</v>
      </c>
      <c r="AA45" s="160">
        <v>3.4527999999999999</v>
      </c>
      <c r="AB45" s="162">
        <v>8620.9750000000004</v>
      </c>
      <c r="AC45" s="160">
        <v>16.759</v>
      </c>
      <c r="AD45" s="160">
        <v>-1.4059999999999999</v>
      </c>
      <c r="AE45" s="163">
        <v>338.03369714673465</v>
      </c>
      <c r="AF45" s="160">
        <v>51.813000000000002</v>
      </c>
    </row>
    <row r="46" spans="1:32" x14ac:dyDescent="0.25">
      <c r="A46" s="151" t="s">
        <v>433</v>
      </c>
      <c r="B46" s="152" t="s">
        <v>1060</v>
      </c>
      <c r="C46" s="187">
        <v>45</v>
      </c>
      <c r="D46" s="187">
        <v>21</v>
      </c>
      <c r="E46" s="188">
        <v>68.5</v>
      </c>
      <c r="F46" s="188">
        <v>61.8</v>
      </c>
      <c r="G46" s="188">
        <v>56.6</v>
      </c>
      <c r="H46" s="188">
        <v>50.9</v>
      </c>
      <c r="I46" s="189">
        <v>75.900000000000006</v>
      </c>
      <c r="J46" s="189">
        <v>47.8</v>
      </c>
      <c r="K46" s="188">
        <v>81.5</v>
      </c>
      <c r="L46" s="189">
        <v>67.2</v>
      </c>
      <c r="M46" s="189">
        <v>63.9</v>
      </c>
      <c r="N46" s="189">
        <v>85</v>
      </c>
      <c r="O46" s="189">
        <v>86.9</v>
      </c>
      <c r="P46" s="190">
        <v>75</v>
      </c>
      <c r="Q46" s="190">
        <v>70</v>
      </c>
      <c r="R46" s="155">
        <v>1.57</v>
      </c>
      <c r="S46" s="156">
        <v>32</v>
      </c>
      <c r="T46" s="156">
        <v>19</v>
      </c>
      <c r="U46" s="157">
        <v>32.082000000000001</v>
      </c>
      <c r="V46" s="156">
        <v>41.695029638633336</v>
      </c>
      <c r="W46" s="159" t="s">
        <v>433</v>
      </c>
      <c r="X46" s="160">
        <v>37.966999999999999</v>
      </c>
      <c r="Y46" s="161">
        <v>1054.1320000000001</v>
      </c>
      <c r="Z46" s="160">
        <v>3.6</v>
      </c>
      <c r="AA46" s="160">
        <v>2.6104000000000003</v>
      </c>
      <c r="AB46" s="162">
        <v>27764.260999999999</v>
      </c>
      <c r="AC46" s="160">
        <v>6.1829999999999998</v>
      </c>
      <c r="AD46" s="160">
        <v>-0.58299999999999996</v>
      </c>
      <c r="AE46" s="163">
        <v>11357.849030379581</v>
      </c>
      <c r="AF46" s="160">
        <v>54.238</v>
      </c>
    </row>
    <row r="47" spans="1:32" x14ac:dyDescent="0.25">
      <c r="A47" s="151" t="s">
        <v>571</v>
      </c>
      <c r="B47" s="152" t="s">
        <v>1060</v>
      </c>
      <c r="C47" s="187">
        <v>46</v>
      </c>
      <c r="D47" s="187">
        <v>22</v>
      </c>
      <c r="E47" s="188">
        <v>68.5</v>
      </c>
      <c r="F47" s="188">
        <v>68.099999999999994</v>
      </c>
      <c r="G47" s="188">
        <v>62.8</v>
      </c>
      <c r="H47" s="188">
        <v>49.9</v>
      </c>
      <c r="I47" s="189">
        <v>64.7</v>
      </c>
      <c r="J47" s="189">
        <v>51</v>
      </c>
      <c r="K47" s="188">
        <v>90</v>
      </c>
      <c r="L47" s="189">
        <v>64</v>
      </c>
      <c r="M47" s="189">
        <v>61.1</v>
      </c>
      <c r="N47" s="189">
        <v>78.8</v>
      </c>
      <c r="O47" s="189">
        <v>86.9</v>
      </c>
      <c r="P47" s="190">
        <v>85</v>
      </c>
      <c r="Q47" s="190">
        <v>60</v>
      </c>
      <c r="R47" s="155">
        <v>1.57</v>
      </c>
      <c r="S47" s="157">
        <v>35</v>
      </c>
      <c r="T47" s="156">
        <v>35</v>
      </c>
      <c r="U47" s="157">
        <v>32.799999999999997</v>
      </c>
      <c r="V47" s="158">
        <v>40.433</v>
      </c>
      <c r="W47" s="159" t="s">
        <v>571</v>
      </c>
      <c r="X47" s="160">
        <v>0.434</v>
      </c>
      <c r="Y47" s="161">
        <v>17.303999999999998</v>
      </c>
      <c r="Z47" s="160">
        <v>6.3</v>
      </c>
      <c r="AA47" s="160">
        <v>5.5728</v>
      </c>
      <c r="AB47" s="162">
        <v>39833.841</v>
      </c>
      <c r="AC47" s="160">
        <v>5.3170000000000002</v>
      </c>
      <c r="AD47" s="160">
        <v>0.9</v>
      </c>
      <c r="AE47" s="163">
        <v>3575.0219847682888</v>
      </c>
      <c r="AF47" s="160">
        <v>59.42</v>
      </c>
    </row>
    <row r="48" spans="1:32" x14ac:dyDescent="0.25">
      <c r="A48" s="151" t="s">
        <v>501</v>
      </c>
      <c r="B48" s="152" t="s">
        <v>1060</v>
      </c>
      <c r="C48" s="187">
        <v>47</v>
      </c>
      <c r="D48" s="187">
        <v>23</v>
      </c>
      <c r="E48" s="188">
        <v>68.3</v>
      </c>
      <c r="F48" s="188">
        <v>63.6</v>
      </c>
      <c r="G48" s="188">
        <v>42.5</v>
      </c>
      <c r="H48" s="188">
        <v>38.200000000000003</v>
      </c>
      <c r="I48" s="189">
        <v>90.9</v>
      </c>
      <c r="J48" s="189">
        <v>60.5</v>
      </c>
      <c r="K48" s="188">
        <v>94.3</v>
      </c>
      <c r="L48" s="189">
        <v>64.3</v>
      </c>
      <c r="M48" s="189">
        <v>66.099999999999994</v>
      </c>
      <c r="N48" s="189">
        <v>82.8</v>
      </c>
      <c r="O48" s="189">
        <v>86.9</v>
      </c>
      <c r="P48" s="190">
        <v>70</v>
      </c>
      <c r="Q48" s="190">
        <v>60</v>
      </c>
      <c r="R48" s="155">
        <v>1.57</v>
      </c>
      <c r="S48" s="156">
        <v>10</v>
      </c>
      <c r="T48" s="156">
        <v>10</v>
      </c>
      <c r="U48" s="157">
        <v>26.7</v>
      </c>
      <c r="V48" s="158">
        <v>36.286000000000001</v>
      </c>
      <c r="W48" s="159" t="s">
        <v>501</v>
      </c>
      <c r="X48" s="160">
        <v>7.1139999999999999</v>
      </c>
      <c r="Y48" s="161">
        <v>144.59800000000001</v>
      </c>
      <c r="Z48" s="160">
        <v>3</v>
      </c>
      <c r="AA48" s="160">
        <v>1.8564000000000001</v>
      </c>
      <c r="AB48" s="162">
        <v>20326.698</v>
      </c>
      <c r="AC48" s="160">
        <v>8.0009999999999994</v>
      </c>
      <c r="AD48" s="160">
        <v>-1.323</v>
      </c>
      <c r="AE48" s="163">
        <v>776.18676268064849</v>
      </c>
      <c r="AF48" s="160">
        <v>27.83</v>
      </c>
    </row>
    <row r="49" spans="1:32" x14ac:dyDescent="0.25">
      <c r="A49" s="151" t="s">
        <v>554</v>
      </c>
      <c r="B49" s="152" t="s">
        <v>1060</v>
      </c>
      <c r="C49" s="187">
        <v>48</v>
      </c>
      <c r="D49" s="187">
        <v>24</v>
      </c>
      <c r="E49" s="188">
        <v>67.8</v>
      </c>
      <c r="F49" s="188">
        <v>71.2</v>
      </c>
      <c r="G49" s="188">
        <v>56.7</v>
      </c>
      <c r="H49" s="188">
        <v>41.3</v>
      </c>
      <c r="I49" s="189">
        <v>75.2</v>
      </c>
      <c r="J49" s="189">
        <v>52.9</v>
      </c>
      <c r="K49" s="188">
        <v>79.3</v>
      </c>
      <c r="L49" s="189">
        <v>77</v>
      </c>
      <c r="M49" s="189">
        <v>55.7</v>
      </c>
      <c r="N49" s="189">
        <v>83</v>
      </c>
      <c r="O49" s="189">
        <v>86.9</v>
      </c>
      <c r="P49" s="190">
        <v>75</v>
      </c>
      <c r="Q49" s="190">
        <v>60</v>
      </c>
      <c r="R49" s="155">
        <v>1.57</v>
      </c>
      <c r="S49" s="156">
        <v>35</v>
      </c>
      <c r="T49" s="156">
        <v>12.5</v>
      </c>
      <c r="U49" s="157">
        <v>33.200000000000003</v>
      </c>
      <c r="V49" s="158">
        <v>39.631666666666668</v>
      </c>
      <c r="W49" s="159" t="s">
        <v>554</v>
      </c>
      <c r="X49" s="160">
        <v>0.84799999999999998</v>
      </c>
      <c r="Y49" s="161">
        <v>29.666</v>
      </c>
      <c r="Z49" s="160">
        <v>1.6</v>
      </c>
      <c r="AA49" s="160">
        <v>-1.2251999999999998</v>
      </c>
      <c r="AB49" s="162">
        <v>34970.298999999999</v>
      </c>
      <c r="AC49" s="160">
        <v>11.728</v>
      </c>
      <c r="AD49" s="160">
        <v>-1.218</v>
      </c>
      <c r="AE49" s="163">
        <v>4137.7583753836961</v>
      </c>
      <c r="AF49" s="160">
        <v>107.96</v>
      </c>
    </row>
    <row r="50" spans="1:32" x14ac:dyDescent="0.25">
      <c r="A50" s="151" t="s">
        <v>590</v>
      </c>
      <c r="B50" s="152" t="s">
        <v>1061</v>
      </c>
      <c r="C50" s="187">
        <v>49</v>
      </c>
      <c r="D50" s="187">
        <v>8</v>
      </c>
      <c r="E50" s="188">
        <v>67.7</v>
      </c>
      <c r="F50" s="188">
        <v>36.700000000000003</v>
      </c>
      <c r="G50" s="188">
        <v>69.2</v>
      </c>
      <c r="H50" s="188">
        <v>51.5</v>
      </c>
      <c r="I50" s="189">
        <v>72.7</v>
      </c>
      <c r="J50" s="189">
        <v>72.7</v>
      </c>
      <c r="K50" s="188">
        <v>83.4</v>
      </c>
      <c r="L50" s="189">
        <v>80</v>
      </c>
      <c r="M50" s="189">
        <v>75</v>
      </c>
      <c r="N50" s="189">
        <v>85.4</v>
      </c>
      <c r="O50" s="189">
        <v>75.7</v>
      </c>
      <c r="P50" s="190">
        <v>70</v>
      </c>
      <c r="Q50" s="190">
        <v>40</v>
      </c>
      <c r="R50" s="155">
        <v>7.15</v>
      </c>
      <c r="S50" s="156">
        <v>32.5</v>
      </c>
      <c r="T50" s="157">
        <v>33</v>
      </c>
      <c r="U50" s="157">
        <v>24.2</v>
      </c>
      <c r="V50" s="158">
        <v>30.142666666666667</v>
      </c>
      <c r="W50" s="159" t="s">
        <v>590</v>
      </c>
      <c r="X50" s="160">
        <v>0.11</v>
      </c>
      <c r="Y50" s="161">
        <v>1.2410000000000001</v>
      </c>
      <c r="Z50" s="160">
        <v>1.6</v>
      </c>
      <c r="AA50" s="160">
        <v>1.2856000000000001</v>
      </c>
      <c r="AB50" s="162">
        <v>11270.502</v>
      </c>
      <c r="AC50" s="168">
        <v>19.311</v>
      </c>
      <c r="AD50" s="160">
        <v>-0.128</v>
      </c>
      <c r="AE50" s="163">
        <v>103.50633296296296</v>
      </c>
      <c r="AF50" s="160">
        <v>79.245000000000005</v>
      </c>
    </row>
    <row r="51" spans="1:32" x14ac:dyDescent="0.25">
      <c r="A51" s="151" t="s">
        <v>548</v>
      </c>
      <c r="B51" s="152" t="s">
        <v>1062</v>
      </c>
      <c r="C51" s="187">
        <v>50</v>
      </c>
      <c r="D51" s="187">
        <v>4</v>
      </c>
      <c r="E51" s="188">
        <v>67.7</v>
      </c>
      <c r="F51" s="188">
        <v>62.1</v>
      </c>
      <c r="G51" s="188">
        <v>55.1</v>
      </c>
      <c r="H51" s="188">
        <v>51.8</v>
      </c>
      <c r="I51" s="189">
        <v>99.9</v>
      </c>
      <c r="J51" s="189">
        <v>66.400000000000006</v>
      </c>
      <c r="K51" s="188">
        <v>6.5</v>
      </c>
      <c r="L51" s="189">
        <v>75.5</v>
      </c>
      <c r="M51" s="189">
        <v>76.5</v>
      </c>
      <c r="N51" s="189">
        <v>79.900000000000006</v>
      </c>
      <c r="O51" s="189">
        <v>83.4</v>
      </c>
      <c r="P51" s="190">
        <v>75</v>
      </c>
      <c r="Q51" s="190">
        <v>80</v>
      </c>
      <c r="R51" s="155">
        <v>3.29</v>
      </c>
      <c r="S51" s="156">
        <v>0</v>
      </c>
      <c r="T51" s="156">
        <v>0</v>
      </c>
      <c r="U51" s="157">
        <v>5.6</v>
      </c>
      <c r="V51" s="158">
        <v>33.449666666666666</v>
      </c>
      <c r="W51" s="159" t="s">
        <v>548</v>
      </c>
      <c r="X51" s="160">
        <v>1.319</v>
      </c>
      <c r="Y51" s="161">
        <v>66.899000000000001</v>
      </c>
      <c r="Z51" s="160">
        <v>3.2</v>
      </c>
      <c r="AA51" s="160">
        <v>3.8547999999999996</v>
      </c>
      <c r="AB51" s="162">
        <v>50704.07</v>
      </c>
      <c r="AC51" s="160">
        <v>1.2809999999999999</v>
      </c>
      <c r="AD51" s="160">
        <v>2.7989999999999999</v>
      </c>
      <c r="AE51" s="163">
        <v>281.91489361702128</v>
      </c>
      <c r="AF51" s="160">
        <v>82.119</v>
      </c>
    </row>
    <row r="52" spans="1:32" x14ac:dyDescent="0.25">
      <c r="A52" s="151" t="s">
        <v>585</v>
      </c>
      <c r="B52" s="152" t="s">
        <v>1061</v>
      </c>
      <c r="C52" s="187">
        <v>51</v>
      </c>
      <c r="D52" s="187">
        <v>9</v>
      </c>
      <c r="E52" s="188">
        <v>67.599999999999994</v>
      </c>
      <c r="F52" s="188">
        <v>67.900000000000006</v>
      </c>
      <c r="G52" s="188">
        <v>69.2</v>
      </c>
      <c r="H52" s="188">
        <v>50.9</v>
      </c>
      <c r="I52" s="189">
        <v>75.5</v>
      </c>
      <c r="J52" s="189">
        <v>72.400000000000006</v>
      </c>
      <c r="K52" s="188">
        <v>67.7</v>
      </c>
      <c r="L52" s="189">
        <v>76.599999999999994</v>
      </c>
      <c r="M52" s="189">
        <v>69.5</v>
      </c>
      <c r="N52" s="189">
        <v>81.7</v>
      </c>
      <c r="O52" s="189">
        <v>74.3</v>
      </c>
      <c r="P52" s="190">
        <v>65</v>
      </c>
      <c r="Q52" s="190">
        <v>40</v>
      </c>
      <c r="R52" s="155">
        <v>7.84</v>
      </c>
      <c r="S52" s="156">
        <v>30</v>
      </c>
      <c r="T52" s="156">
        <v>30</v>
      </c>
      <c r="U52" s="157">
        <v>25.5</v>
      </c>
      <c r="V52" s="158">
        <v>30.308333333333334</v>
      </c>
      <c r="W52" s="159" t="s">
        <v>585</v>
      </c>
      <c r="X52" s="160">
        <v>0.17399999999999999</v>
      </c>
      <c r="Y52" s="161">
        <v>2.0550000000000002</v>
      </c>
      <c r="Z52" s="160">
        <v>1.6</v>
      </c>
      <c r="AA52" s="160">
        <v>0.3216</v>
      </c>
      <c r="AB52" s="162">
        <v>11782.928</v>
      </c>
      <c r="AC52" s="168">
        <v>19.759</v>
      </c>
      <c r="AD52" s="160">
        <v>-1.7430000000000001</v>
      </c>
      <c r="AE52" s="163">
        <v>94.58874037037036</v>
      </c>
      <c r="AF52" s="160">
        <v>82.932000000000002</v>
      </c>
    </row>
    <row r="53" spans="1:32" x14ac:dyDescent="0.25">
      <c r="A53" s="151" t="s">
        <v>477</v>
      </c>
      <c r="B53" s="152" t="s">
        <v>1060</v>
      </c>
      <c r="C53" s="187">
        <v>52</v>
      </c>
      <c r="D53" s="187">
        <v>25</v>
      </c>
      <c r="E53" s="188">
        <v>67.5</v>
      </c>
      <c r="F53" s="188">
        <v>81.2</v>
      </c>
      <c r="G53" s="188">
        <v>69.5</v>
      </c>
      <c r="H53" s="188">
        <v>70.900000000000006</v>
      </c>
      <c r="I53" s="189">
        <v>44</v>
      </c>
      <c r="J53" s="189">
        <v>12.1</v>
      </c>
      <c r="K53" s="188">
        <v>67.900000000000006</v>
      </c>
      <c r="L53" s="189">
        <v>80.599999999999994</v>
      </c>
      <c r="M53" s="189">
        <v>59.5</v>
      </c>
      <c r="N53" s="189">
        <v>82.6</v>
      </c>
      <c r="O53" s="189">
        <v>86.9</v>
      </c>
      <c r="P53" s="190">
        <v>85</v>
      </c>
      <c r="Q53" s="190">
        <v>70</v>
      </c>
      <c r="R53" s="155">
        <v>1.57</v>
      </c>
      <c r="S53" s="156">
        <v>50</v>
      </c>
      <c r="T53" s="157">
        <v>33</v>
      </c>
      <c r="U53" s="157">
        <v>44.807000000000002</v>
      </c>
      <c r="V53" s="156">
        <v>54.123234896999996</v>
      </c>
      <c r="W53" s="159" t="s">
        <v>477</v>
      </c>
      <c r="X53" s="160">
        <v>11.311</v>
      </c>
      <c r="Y53" s="161">
        <v>509.53100000000001</v>
      </c>
      <c r="Z53" s="160">
        <v>1.4</v>
      </c>
      <c r="AA53" s="160">
        <v>0.89239999999999997</v>
      </c>
      <c r="AB53" s="162">
        <v>45046.936999999998</v>
      </c>
      <c r="AC53" s="160">
        <v>8.2560000000000002</v>
      </c>
      <c r="AD53" s="160">
        <v>1.77</v>
      </c>
      <c r="AE53" s="163">
        <v>33102.700669774953</v>
      </c>
      <c r="AF53" s="160">
        <v>105.529</v>
      </c>
    </row>
    <row r="54" spans="1:32" x14ac:dyDescent="0.25">
      <c r="A54" s="151" t="s">
        <v>416</v>
      </c>
      <c r="B54" s="152" t="s">
        <v>1058</v>
      </c>
      <c r="C54" s="187">
        <v>53</v>
      </c>
      <c r="D54" s="187">
        <v>12</v>
      </c>
      <c r="E54" s="188">
        <v>67.099999999999994</v>
      </c>
      <c r="F54" s="188">
        <v>48.6</v>
      </c>
      <c r="G54" s="188">
        <v>45.3</v>
      </c>
      <c r="H54" s="188">
        <v>34.700000000000003</v>
      </c>
      <c r="I54" s="189">
        <v>81.3</v>
      </c>
      <c r="J54" s="189">
        <v>85.5</v>
      </c>
      <c r="K54" s="188">
        <v>96.4</v>
      </c>
      <c r="L54" s="189">
        <v>77.2</v>
      </c>
      <c r="M54" s="189">
        <v>62.6</v>
      </c>
      <c r="N54" s="189">
        <v>75.5</v>
      </c>
      <c r="O54" s="189">
        <v>83.1</v>
      </c>
      <c r="P54" s="190">
        <v>55</v>
      </c>
      <c r="Q54" s="190">
        <v>60</v>
      </c>
      <c r="R54" s="155">
        <v>3.47</v>
      </c>
      <c r="S54" s="156">
        <v>35</v>
      </c>
      <c r="T54" s="156">
        <v>20</v>
      </c>
      <c r="U54" s="157">
        <v>15.7</v>
      </c>
      <c r="V54" s="158">
        <v>21.979666666666663</v>
      </c>
      <c r="W54" s="159" t="s">
        <v>416</v>
      </c>
      <c r="X54" s="160">
        <v>68.980999999999995</v>
      </c>
      <c r="Y54" s="161">
        <v>1164.9290000000001</v>
      </c>
      <c r="Z54" s="160">
        <v>2.8</v>
      </c>
      <c r="AA54" s="160">
        <v>3.4121999999999999</v>
      </c>
      <c r="AB54" s="162">
        <v>16887.649000000001</v>
      </c>
      <c r="AC54" s="160">
        <v>0.626</v>
      </c>
      <c r="AD54" s="160">
        <v>0.188</v>
      </c>
      <c r="AE54" s="163">
        <v>1554.1616653043943</v>
      </c>
      <c r="AF54" s="160">
        <v>42.235999999999997</v>
      </c>
    </row>
    <row r="55" spans="1:32" x14ac:dyDescent="0.25">
      <c r="A55" s="151" t="s">
        <v>527</v>
      </c>
      <c r="B55" s="152" t="s">
        <v>1061</v>
      </c>
      <c r="C55" s="187">
        <v>54</v>
      </c>
      <c r="D55" s="187">
        <v>10</v>
      </c>
      <c r="E55" s="188">
        <v>67</v>
      </c>
      <c r="F55" s="188">
        <v>60.9</v>
      </c>
      <c r="G55" s="188">
        <v>29.4</v>
      </c>
      <c r="H55" s="188">
        <v>38.799999999999997</v>
      </c>
      <c r="I55" s="189">
        <v>85</v>
      </c>
      <c r="J55" s="189">
        <v>84.1</v>
      </c>
      <c r="K55" s="188">
        <v>86.1</v>
      </c>
      <c r="L55" s="189">
        <v>74.400000000000006</v>
      </c>
      <c r="M55" s="189">
        <v>43.5</v>
      </c>
      <c r="N55" s="189">
        <v>79.5</v>
      </c>
      <c r="O55" s="189">
        <v>77.8</v>
      </c>
      <c r="P55" s="190">
        <v>75</v>
      </c>
      <c r="Q55" s="190">
        <v>70</v>
      </c>
      <c r="R55" s="155">
        <v>6.08</v>
      </c>
      <c r="S55" s="156">
        <v>25</v>
      </c>
      <c r="T55" s="156">
        <v>25</v>
      </c>
      <c r="U55" s="157">
        <v>15.8</v>
      </c>
      <c r="V55" s="158">
        <v>23.051666666666666</v>
      </c>
      <c r="W55" s="159" t="s">
        <v>527</v>
      </c>
      <c r="X55" s="160">
        <v>4.0369999999999999</v>
      </c>
      <c r="Y55" s="161">
        <v>92.947999999999993</v>
      </c>
      <c r="Z55" s="160">
        <v>5.8</v>
      </c>
      <c r="AA55" s="160">
        <v>6.5367999999999995</v>
      </c>
      <c r="AB55" s="162">
        <v>23023.884999999998</v>
      </c>
      <c r="AC55" s="160">
        <v>5.8150000000000004</v>
      </c>
      <c r="AD55" s="160">
        <v>0.74</v>
      </c>
      <c r="AE55" s="163">
        <v>5209.2999999999993</v>
      </c>
      <c r="AF55" s="160">
        <v>39.164999999999999</v>
      </c>
    </row>
    <row r="56" spans="1:32" x14ac:dyDescent="0.25">
      <c r="A56" s="151" t="s">
        <v>487</v>
      </c>
      <c r="B56" s="152" t="s">
        <v>1060</v>
      </c>
      <c r="C56" s="187">
        <v>55</v>
      </c>
      <c r="D56" s="187">
        <v>26</v>
      </c>
      <c r="E56" s="188">
        <v>66.7</v>
      </c>
      <c r="F56" s="188">
        <v>57.6</v>
      </c>
      <c r="G56" s="188">
        <v>57.1</v>
      </c>
      <c r="H56" s="188">
        <v>36.4</v>
      </c>
      <c r="I56" s="189">
        <v>78.599999999999994</v>
      </c>
      <c r="J56" s="189">
        <v>29.4</v>
      </c>
      <c r="K56" s="188">
        <v>82.4</v>
      </c>
      <c r="L56" s="189">
        <v>61.8</v>
      </c>
      <c r="M56" s="189">
        <v>68.7</v>
      </c>
      <c r="N56" s="189">
        <v>91.6</v>
      </c>
      <c r="O56" s="189">
        <v>86.9</v>
      </c>
      <c r="P56" s="190">
        <v>80</v>
      </c>
      <c r="Q56" s="190">
        <v>70</v>
      </c>
      <c r="R56" s="155">
        <v>1.57</v>
      </c>
      <c r="S56" s="156">
        <v>15</v>
      </c>
      <c r="T56" s="156">
        <v>19</v>
      </c>
      <c r="U56" s="157">
        <v>39.395000000000003</v>
      </c>
      <c r="V56" s="156">
        <v>48.515507323000001</v>
      </c>
      <c r="W56" s="159" t="s">
        <v>487</v>
      </c>
      <c r="X56" s="160">
        <v>9.8350000000000009</v>
      </c>
      <c r="Y56" s="161">
        <v>270.28500000000003</v>
      </c>
      <c r="Z56" s="160">
        <v>2.9</v>
      </c>
      <c r="AA56" s="160">
        <v>1.9418</v>
      </c>
      <c r="AB56" s="162">
        <v>27481.793000000001</v>
      </c>
      <c r="AC56" s="160">
        <v>5.1680000000000001</v>
      </c>
      <c r="AD56" s="160">
        <v>0.38400000000000001</v>
      </c>
      <c r="AE56" s="163">
        <v>-5313.5876855532224</v>
      </c>
      <c r="AF56" s="160">
        <v>74.197000000000003</v>
      </c>
    </row>
    <row r="57" spans="1:32" x14ac:dyDescent="0.25">
      <c r="A57" s="151" t="s">
        <v>1069</v>
      </c>
      <c r="B57" s="152" t="s">
        <v>1060</v>
      </c>
      <c r="C57" s="187">
        <v>56</v>
      </c>
      <c r="D57" s="187">
        <v>27</v>
      </c>
      <c r="E57" s="188">
        <v>66.599999999999994</v>
      </c>
      <c r="F57" s="188">
        <v>52.3</v>
      </c>
      <c r="G57" s="188">
        <v>59</v>
      </c>
      <c r="H57" s="188">
        <v>45.4</v>
      </c>
      <c r="I57" s="189">
        <v>93.2</v>
      </c>
      <c r="J57" s="189">
        <v>77.900000000000006</v>
      </c>
      <c r="K57" s="188">
        <v>92.8</v>
      </c>
      <c r="L57" s="189">
        <v>72.599999999999994</v>
      </c>
      <c r="M57" s="189">
        <v>58.3</v>
      </c>
      <c r="N57" s="189">
        <v>81.2</v>
      </c>
      <c r="O57" s="189">
        <v>70.8</v>
      </c>
      <c r="P57" s="190">
        <v>65</v>
      </c>
      <c r="Q57" s="190">
        <v>30</v>
      </c>
      <c r="R57" s="155">
        <v>7.1</v>
      </c>
      <c r="S57" s="156">
        <v>10</v>
      </c>
      <c r="T57" s="156">
        <v>10</v>
      </c>
      <c r="U57" s="156">
        <v>21.8</v>
      </c>
      <c r="V57" s="158">
        <v>27.124666666666666</v>
      </c>
      <c r="W57" s="159" t="s">
        <v>1069</v>
      </c>
      <c r="X57" s="169">
        <v>1.9</v>
      </c>
      <c r="Y57" s="161">
        <v>18.442</v>
      </c>
      <c r="Z57" s="160">
        <v>3.3</v>
      </c>
      <c r="AA57" s="160">
        <v>3.0333999999999999</v>
      </c>
      <c r="AB57" s="170" t="s">
        <v>1070</v>
      </c>
      <c r="AC57" s="171" t="s">
        <v>1071</v>
      </c>
      <c r="AD57" s="160">
        <v>0.27300000000000002</v>
      </c>
      <c r="AE57" s="172" t="s">
        <v>1072</v>
      </c>
      <c r="AF57" s="160">
        <v>20.577000000000002</v>
      </c>
    </row>
    <row r="58" spans="1:32" x14ac:dyDescent="0.25">
      <c r="A58" s="151" t="s">
        <v>519</v>
      </c>
      <c r="B58" s="152" t="s">
        <v>1061</v>
      </c>
      <c r="C58" s="187">
        <v>57</v>
      </c>
      <c r="D58" s="187">
        <v>11</v>
      </c>
      <c r="E58" s="188">
        <v>65.599999999999994</v>
      </c>
      <c r="F58" s="188">
        <v>54.8</v>
      </c>
      <c r="G58" s="188">
        <v>57.8</v>
      </c>
      <c r="H58" s="188">
        <v>51.8</v>
      </c>
      <c r="I58" s="189">
        <v>79.3</v>
      </c>
      <c r="J58" s="189">
        <v>88.9</v>
      </c>
      <c r="K58" s="188">
        <v>46.8</v>
      </c>
      <c r="L58" s="189">
        <v>68.3</v>
      </c>
      <c r="M58" s="189">
        <v>50.3</v>
      </c>
      <c r="N58" s="189">
        <v>85</v>
      </c>
      <c r="O58" s="189">
        <v>84.7</v>
      </c>
      <c r="P58" s="190">
        <v>70</v>
      </c>
      <c r="Q58" s="190">
        <v>50</v>
      </c>
      <c r="R58" s="155">
        <v>2.66</v>
      </c>
      <c r="S58" s="157">
        <v>25</v>
      </c>
      <c r="T58" s="156">
        <v>30</v>
      </c>
      <c r="U58" s="157">
        <v>23.4</v>
      </c>
      <c r="V58" s="158">
        <v>19.259333333333334</v>
      </c>
      <c r="W58" s="159" t="s">
        <v>519</v>
      </c>
      <c r="X58" s="160">
        <v>4.91</v>
      </c>
      <c r="Y58" s="161">
        <v>80.698999999999998</v>
      </c>
      <c r="Z58" s="160">
        <v>3.7</v>
      </c>
      <c r="AA58" s="160">
        <v>3.9549999999999996</v>
      </c>
      <c r="AB58" s="162">
        <v>16435.829000000002</v>
      </c>
      <c r="AC58" s="160">
        <v>8.9990000000000006</v>
      </c>
      <c r="AD58" s="160">
        <v>-1.7000000000000001E-2</v>
      </c>
      <c r="AE58" s="163">
        <v>2762.1355573540204</v>
      </c>
      <c r="AF58" s="160">
        <v>43.71</v>
      </c>
    </row>
    <row r="59" spans="1:32" x14ac:dyDescent="0.25">
      <c r="A59" s="151" t="s">
        <v>414</v>
      </c>
      <c r="B59" s="152" t="s">
        <v>1060</v>
      </c>
      <c r="C59" s="187">
        <v>58</v>
      </c>
      <c r="D59" s="187">
        <v>28</v>
      </c>
      <c r="E59" s="188">
        <v>65.400000000000006</v>
      </c>
      <c r="F59" s="188">
        <v>54.7</v>
      </c>
      <c r="G59" s="188">
        <v>54.5</v>
      </c>
      <c r="H59" s="188">
        <v>42</v>
      </c>
      <c r="I59" s="189">
        <v>74.7</v>
      </c>
      <c r="J59" s="189">
        <v>68.099999999999994</v>
      </c>
      <c r="K59" s="188">
        <v>93.6</v>
      </c>
      <c r="L59" s="189">
        <v>63.3</v>
      </c>
      <c r="M59" s="189">
        <v>47.6</v>
      </c>
      <c r="N59" s="189">
        <v>72.3</v>
      </c>
      <c r="O59" s="189">
        <v>78.599999999999994</v>
      </c>
      <c r="P59" s="190">
        <v>75</v>
      </c>
      <c r="Q59" s="190">
        <v>60</v>
      </c>
      <c r="R59" s="155">
        <v>3.2</v>
      </c>
      <c r="S59" s="156">
        <v>35</v>
      </c>
      <c r="T59" s="156">
        <v>20</v>
      </c>
      <c r="U59" s="157">
        <v>30.030999999999999</v>
      </c>
      <c r="V59" s="158">
        <v>32.613333333333337</v>
      </c>
      <c r="W59" s="159" t="s">
        <v>414</v>
      </c>
      <c r="X59" s="160">
        <v>79.814999999999998</v>
      </c>
      <c r="Y59" s="161">
        <v>1988.3309999999999</v>
      </c>
      <c r="Z59" s="160">
        <v>3.8</v>
      </c>
      <c r="AA59" s="160">
        <v>5.4763999999999999</v>
      </c>
      <c r="AB59" s="162">
        <v>24911.75</v>
      </c>
      <c r="AC59" s="160">
        <v>10.329000000000001</v>
      </c>
      <c r="AD59" s="160">
        <v>7.7750000000000004</v>
      </c>
      <c r="AE59" s="163">
        <v>11987</v>
      </c>
      <c r="AF59" s="160">
        <v>29.097000000000001</v>
      </c>
    </row>
    <row r="60" spans="1:32" x14ac:dyDescent="0.25">
      <c r="A60" s="151" t="s">
        <v>514</v>
      </c>
      <c r="B60" s="152" t="s">
        <v>1060</v>
      </c>
      <c r="C60" s="187">
        <v>59</v>
      </c>
      <c r="D60" s="187">
        <v>29</v>
      </c>
      <c r="E60" s="188">
        <v>65.3</v>
      </c>
      <c r="F60" s="188">
        <v>68.2</v>
      </c>
      <c r="G60" s="188">
        <v>38.799999999999997</v>
      </c>
      <c r="H60" s="188">
        <v>38.200000000000003</v>
      </c>
      <c r="I60" s="189">
        <v>78.900000000000006</v>
      </c>
      <c r="J60" s="189">
        <v>44.3</v>
      </c>
      <c r="K60" s="188">
        <v>84.9</v>
      </c>
      <c r="L60" s="189">
        <v>63.9</v>
      </c>
      <c r="M60" s="189">
        <v>54</v>
      </c>
      <c r="N60" s="189">
        <v>81</v>
      </c>
      <c r="O60" s="189">
        <v>86.9</v>
      </c>
      <c r="P60" s="190">
        <v>75</v>
      </c>
      <c r="Q60" s="190">
        <v>70</v>
      </c>
      <c r="R60" s="155">
        <v>1.57</v>
      </c>
      <c r="S60" s="156">
        <v>25</v>
      </c>
      <c r="T60" s="156">
        <v>21</v>
      </c>
      <c r="U60" s="157">
        <v>32.25</v>
      </c>
      <c r="V60" s="156">
        <v>43.071052918366661</v>
      </c>
      <c r="W60" s="159" t="s">
        <v>1073</v>
      </c>
      <c r="X60" s="160">
        <v>5.4260000000000002</v>
      </c>
      <c r="Y60" s="161">
        <v>170.05199999999999</v>
      </c>
      <c r="Z60" s="160">
        <v>3.6</v>
      </c>
      <c r="AA60" s="160">
        <v>2.5670000000000002</v>
      </c>
      <c r="AB60" s="162">
        <v>31338.806</v>
      </c>
      <c r="AC60" s="160">
        <v>9.9909999999999997</v>
      </c>
      <c r="AD60" s="160">
        <v>-0.46600000000000003</v>
      </c>
      <c r="AE60" s="163">
        <v>-295.35457366141827</v>
      </c>
      <c r="AF60" s="160">
        <v>52.265000000000001</v>
      </c>
    </row>
    <row r="61" spans="1:32" x14ac:dyDescent="0.25">
      <c r="A61" s="151" t="s">
        <v>426</v>
      </c>
      <c r="B61" s="152" t="s">
        <v>1060</v>
      </c>
      <c r="C61" s="187">
        <v>60</v>
      </c>
      <c r="D61" s="187">
        <v>30</v>
      </c>
      <c r="E61" s="188">
        <v>65.099999999999994</v>
      </c>
      <c r="F61" s="188">
        <v>73.099999999999994</v>
      </c>
      <c r="G61" s="188">
        <v>62</v>
      </c>
      <c r="H61" s="188">
        <v>51.5</v>
      </c>
      <c r="I61" s="189">
        <v>62</v>
      </c>
      <c r="J61" s="189">
        <v>42.8</v>
      </c>
      <c r="K61" s="188">
        <v>36.1</v>
      </c>
      <c r="L61" s="189">
        <v>66.3</v>
      </c>
      <c r="M61" s="189">
        <v>59</v>
      </c>
      <c r="N61" s="189">
        <v>86.7</v>
      </c>
      <c r="O61" s="189">
        <v>86.9</v>
      </c>
      <c r="P61" s="190">
        <v>85</v>
      </c>
      <c r="Q61" s="190">
        <v>70</v>
      </c>
      <c r="R61" s="155">
        <v>1.57</v>
      </c>
      <c r="S61" s="156">
        <v>45</v>
      </c>
      <c r="T61" s="156">
        <v>25</v>
      </c>
      <c r="U61" s="157">
        <v>33.848999999999997</v>
      </c>
      <c r="V61" s="156">
        <v>43.683876892633329</v>
      </c>
      <c r="W61" s="159" t="s">
        <v>426</v>
      </c>
      <c r="X61" s="160">
        <v>46.323</v>
      </c>
      <c r="Y61" s="161">
        <v>1686.8889999999999</v>
      </c>
      <c r="Z61" s="160">
        <v>3.2</v>
      </c>
      <c r="AA61" s="160">
        <v>0.63619999999999988</v>
      </c>
      <c r="AB61" s="162">
        <v>36415.964</v>
      </c>
      <c r="AC61" s="160">
        <v>19.446999999999999</v>
      </c>
      <c r="AD61" s="160">
        <v>-0.2</v>
      </c>
      <c r="AE61" s="163">
        <v>18658.856630550807</v>
      </c>
      <c r="AF61" s="160">
        <v>99.262</v>
      </c>
    </row>
    <row r="62" spans="1:32" x14ac:dyDescent="0.25">
      <c r="A62" s="151" t="s">
        <v>409</v>
      </c>
      <c r="B62" s="152" t="s">
        <v>1058</v>
      </c>
      <c r="C62" s="187">
        <v>61</v>
      </c>
      <c r="D62" s="187">
        <v>13</v>
      </c>
      <c r="E62" s="188">
        <v>65</v>
      </c>
      <c r="F62" s="188">
        <v>45</v>
      </c>
      <c r="G62" s="188">
        <v>38.200000000000003</v>
      </c>
      <c r="H62" s="188">
        <v>34.4</v>
      </c>
      <c r="I62" s="189">
        <v>78.900000000000006</v>
      </c>
      <c r="J62" s="189">
        <v>89.3</v>
      </c>
      <c r="K62" s="188">
        <v>97.7</v>
      </c>
      <c r="L62" s="189">
        <v>62.6</v>
      </c>
      <c r="M62" s="189">
        <v>57.6</v>
      </c>
      <c r="N62" s="189">
        <v>76.3</v>
      </c>
      <c r="O62" s="189">
        <v>80.7</v>
      </c>
      <c r="P62" s="190">
        <v>60</v>
      </c>
      <c r="Q62" s="190">
        <v>60</v>
      </c>
      <c r="R62" s="155">
        <v>2.15</v>
      </c>
      <c r="S62" s="156">
        <v>32</v>
      </c>
      <c r="T62" s="156">
        <v>30</v>
      </c>
      <c r="U62" s="157">
        <v>13.7</v>
      </c>
      <c r="V62" s="158">
        <v>18.905666666666665</v>
      </c>
      <c r="W62" s="159" t="s">
        <v>409</v>
      </c>
      <c r="X62" s="160">
        <v>104.19499999999999</v>
      </c>
      <c r="Y62" s="161">
        <v>805.22699999999998</v>
      </c>
      <c r="Z62" s="160">
        <v>5.8</v>
      </c>
      <c r="AA62" s="160">
        <v>6.5421999999999993</v>
      </c>
      <c r="AB62" s="162">
        <v>7728.0720000000001</v>
      </c>
      <c r="AC62" s="160">
        <v>5.8760000000000003</v>
      </c>
      <c r="AD62" s="160">
        <v>1.784</v>
      </c>
      <c r="AE62" s="163">
        <v>7912.1995120361926</v>
      </c>
      <c r="AF62" s="160">
        <v>33.709000000000003</v>
      </c>
    </row>
    <row r="63" spans="1:32" x14ac:dyDescent="0.25">
      <c r="A63" s="151" t="s">
        <v>497</v>
      </c>
      <c r="B63" s="152" t="s">
        <v>1062</v>
      </c>
      <c r="C63" s="187">
        <v>62</v>
      </c>
      <c r="D63" s="187">
        <v>5</v>
      </c>
      <c r="E63" s="188">
        <v>64.900000000000006</v>
      </c>
      <c r="F63" s="188">
        <v>57.6</v>
      </c>
      <c r="G63" s="188">
        <v>57.3</v>
      </c>
      <c r="H63" s="188">
        <v>51.9</v>
      </c>
      <c r="I63" s="189">
        <v>92.4</v>
      </c>
      <c r="J63" s="189">
        <v>69.400000000000006</v>
      </c>
      <c r="K63" s="188">
        <v>27.7</v>
      </c>
      <c r="L63" s="189">
        <v>63</v>
      </c>
      <c r="M63" s="189">
        <v>58.9</v>
      </c>
      <c r="N63" s="189">
        <v>88.7</v>
      </c>
      <c r="O63" s="189">
        <v>82</v>
      </c>
      <c r="P63" s="190">
        <v>70</v>
      </c>
      <c r="Q63" s="190">
        <v>60</v>
      </c>
      <c r="R63" s="155">
        <v>3.98</v>
      </c>
      <c r="S63" s="156">
        <v>14</v>
      </c>
      <c r="T63" s="156">
        <v>20</v>
      </c>
      <c r="U63" s="157">
        <v>13</v>
      </c>
      <c r="V63" s="158">
        <v>31.956999999999997</v>
      </c>
      <c r="W63" s="159" t="s">
        <v>497</v>
      </c>
      <c r="X63" s="160">
        <v>6.976</v>
      </c>
      <c r="Y63" s="161">
        <v>85.649000000000001</v>
      </c>
      <c r="Z63" s="160">
        <v>2.5</v>
      </c>
      <c r="AA63" s="160">
        <v>2.6117999999999997</v>
      </c>
      <c r="AB63" s="162">
        <v>12278.21</v>
      </c>
      <c r="AC63" s="160">
        <v>13.241</v>
      </c>
      <c r="AD63" s="160">
        <v>-0.77800000000000002</v>
      </c>
      <c r="AE63" s="163">
        <v>1538.8732394366198</v>
      </c>
      <c r="AF63" s="160">
        <v>94.991</v>
      </c>
    </row>
    <row r="64" spans="1:32" x14ac:dyDescent="0.25">
      <c r="A64" s="151" t="s">
        <v>406</v>
      </c>
      <c r="B64" s="152" t="s">
        <v>1061</v>
      </c>
      <c r="C64" s="187">
        <v>63</v>
      </c>
      <c r="D64" s="187">
        <v>12</v>
      </c>
      <c r="E64" s="188">
        <v>64.8</v>
      </c>
      <c r="F64" s="188">
        <v>58.6</v>
      </c>
      <c r="G64" s="188">
        <v>39</v>
      </c>
      <c r="H64" s="188">
        <v>26.9</v>
      </c>
      <c r="I64" s="189">
        <v>75.7</v>
      </c>
      <c r="J64" s="189">
        <v>78.099999999999994</v>
      </c>
      <c r="K64" s="188">
        <v>69.8</v>
      </c>
      <c r="L64" s="189">
        <v>67.5</v>
      </c>
      <c r="M64" s="189">
        <v>59.8</v>
      </c>
      <c r="N64" s="189">
        <v>79.2</v>
      </c>
      <c r="O64" s="189">
        <v>88</v>
      </c>
      <c r="P64" s="190">
        <v>75</v>
      </c>
      <c r="Q64" s="190">
        <v>60</v>
      </c>
      <c r="R64" s="155">
        <v>1.02</v>
      </c>
      <c r="S64" s="156">
        <v>35</v>
      </c>
      <c r="T64" s="156">
        <v>30</v>
      </c>
      <c r="U64" s="157">
        <v>17.437999999999999</v>
      </c>
      <c r="V64" s="158">
        <v>27.034000000000002</v>
      </c>
      <c r="W64" s="159" t="s">
        <v>406</v>
      </c>
      <c r="X64" s="160">
        <v>122.273</v>
      </c>
      <c r="Y64" s="161">
        <v>2315.654</v>
      </c>
      <c r="Z64" s="160">
        <v>2.5</v>
      </c>
      <c r="AA64" s="160">
        <v>2.5148000000000001</v>
      </c>
      <c r="AB64" s="162">
        <v>18938.32</v>
      </c>
      <c r="AC64" s="160">
        <v>4.0149999999999997</v>
      </c>
      <c r="AD64" s="160">
        <v>2.823</v>
      </c>
      <c r="AE64" s="163">
        <v>26738.61</v>
      </c>
      <c r="AF64" s="160">
        <v>58.095999999999997</v>
      </c>
    </row>
    <row r="65" spans="1:32" x14ac:dyDescent="0.25">
      <c r="A65" s="151" t="s">
        <v>544</v>
      </c>
      <c r="B65" s="152" t="s">
        <v>1060</v>
      </c>
      <c r="C65" s="187">
        <v>64</v>
      </c>
      <c r="D65" s="187">
        <v>31</v>
      </c>
      <c r="E65" s="188">
        <v>64.8</v>
      </c>
      <c r="F65" s="188">
        <v>76.599999999999994</v>
      </c>
      <c r="G65" s="188">
        <v>57.7</v>
      </c>
      <c r="H65" s="188">
        <v>52.1</v>
      </c>
      <c r="I65" s="189">
        <v>58.7</v>
      </c>
      <c r="J65" s="189">
        <v>31.2</v>
      </c>
      <c r="K65" s="188">
        <v>66.3</v>
      </c>
      <c r="L65" s="189">
        <v>79.5</v>
      </c>
      <c r="M65" s="189">
        <v>61.3</v>
      </c>
      <c r="N65" s="189">
        <v>87.3</v>
      </c>
      <c r="O65" s="189">
        <v>86.9</v>
      </c>
      <c r="P65" s="190">
        <v>70</v>
      </c>
      <c r="Q65" s="190">
        <v>50</v>
      </c>
      <c r="R65" s="155">
        <v>1.57</v>
      </c>
      <c r="S65" s="156">
        <v>50</v>
      </c>
      <c r="T65" s="156">
        <v>17</v>
      </c>
      <c r="U65" s="157">
        <v>36.598999999999997</v>
      </c>
      <c r="V65" s="156">
        <v>47.883044936866668</v>
      </c>
      <c r="W65" s="159" t="s">
        <v>544</v>
      </c>
      <c r="X65" s="160">
        <v>2.0640000000000001</v>
      </c>
      <c r="Y65" s="161">
        <v>66.228999999999999</v>
      </c>
      <c r="Z65" s="160">
        <v>2.9</v>
      </c>
      <c r="AA65" s="160">
        <v>0.82780000000000009</v>
      </c>
      <c r="AB65" s="162">
        <v>32084.866999999998</v>
      </c>
      <c r="AC65" s="160">
        <v>8.6929999999999996</v>
      </c>
      <c r="AD65" s="160">
        <v>-5.5E-2</v>
      </c>
      <c r="AE65" s="163">
        <v>919.20556173157024</v>
      </c>
      <c r="AF65" s="160">
        <v>78.906000000000006</v>
      </c>
    </row>
    <row r="66" spans="1:32" x14ac:dyDescent="0.25">
      <c r="A66" s="151" t="s">
        <v>535</v>
      </c>
      <c r="B66" s="152" t="s">
        <v>1060</v>
      </c>
      <c r="C66" s="187">
        <v>65</v>
      </c>
      <c r="D66" s="187">
        <v>32</v>
      </c>
      <c r="E66" s="188">
        <v>64.5</v>
      </c>
      <c r="F66" s="188">
        <v>54.1</v>
      </c>
      <c r="G66" s="188">
        <v>25.4</v>
      </c>
      <c r="H66" s="188">
        <v>39.9</v>
      </c>
      <c r="I66" s="189">
        <v>85.1</v>
      </c>
      <c r="J66" s="189">
        <v>72.7</v>
      </c>
      <c r="K66" s="188">
        <v>67.5</v>
      </c>
      <c r="L66" s="189">
        <v>69.099999999999994</v>
      </c>
      <c r="M66" s="189">
        <v>50.4</v>
      </c>
      <c r="N66" s="189">
        <v>82.4</v>
      </c>
      <c r="O66" s="189">
        <v>87.8</v>
      </c>
      <c r="P66" s="190">
        <v>70</v>
      </c>
      <c r="Q66" s="190">
        <v>70</v>
      </c>
      <c r="R66" s="155">
        <v>1.1100000000000001</v>
      </c>
      <c r="S66" s="156">
        <v>23</v>
      </c>
      <c r="T66" s="156">
        <v>15</v>
      </c>
      <c r="U66" s="157">
        <v>27.2</v>
      </c>
      <c r="V66" s="158">
        <v>30.149333333333331</v>
      </c>
      <c r="W66" s="159" t="s">
        <v>535</v>
      </c>
      <c r="X66" s="160">
        <v>2.8849999999999998</v>
      </c>
      <c r="Y66" s="161">
        <v>34.155000000000001</v>
      </c>
      <c r="Z66" s="160">
        <v>2.6</v>
      </c>
      <c r="AA66" s="160">
        <v>2.0478000000000001</v>
      </c>
      <c r="AB66" s="162">
        <v>11840.227999999999</v>
      </c>
      <c r="AC66" s="160">
        <v>16.332999999999998</v>
      </c>
      <c r="AD66" s="160">
        <v>1.2749999999999999</v>
      </c>
      <c r="AE66" s="163">
        <v>1124.348061745397</v>
      </c>
      <c r="AF66" s="160">
        <v>71.536000000000001</v>
      </c>
    </row>
    <row r="67" spans="1:32" x14ac:dyDescent="0.25">
      <c r="A67" s="151" t="s">
        <v>1074</v>
      </c>
      <c r="B67" s="152" t="s">
        <v>1061</v>
      </c>
      <c r="C67" s="187">
        <v>66</v>
      </c>
      <c r="D67" s="187">
        <v>13</v>
      </c>
      <c r="E67" s="188">
        <v>64.5</v>
      </c>
      <c r="F67" s="188">
        <v>48.6</v>
      </c>
      <c r="G67" s="188">
        <v>69.2</v>
      </c>
      <c r="H67" s="188">
        <v>49.9</v>
      </c>
      <c r="I67" s="189">
        <v>72.900000000000006</v>
      </c>
      <c r="J67" s="189">
        <v>64.8</v>
      </c>
      <c r="K67" s="188">
        <v>85.2</v>
      </c>
      <c r="L67" s="189">
        <v>71.7</v>
      </c>
      <c r="M67" s="189">
        <v>57.7</v>
      </c>
      <c r="N67" s="189">
        <v>86.6</v>
      </c>
      <c r="O67" s="189">
        <v>62.6</v>
      </c>
      <c r="P67" s="190">
        <v>75</v>
      </c>
      <c r="Q67" s="190">
        <v>30</v>
      </c>
      <c r="R67" s="155">
        <v>13.72</v>
      </c>
      <c r="S67" s="156">
        <v>35</v>
      </c>
      <c r="T67" s="156">
        <v>30</v>
      </c>
      <c r="U67" s="157">
        <v>24.1</v>
      </c>
      <c r="V67" s="158">
        <v>34.231000000000002</v>
      </c>
      <c r="W67" s="159" t="s">
        <v>1074</v>
      </c>
      <c r="X67" s="160">
        <v>7.0999999999999994E-2</v>
      </c>
      <c r="Y67" s="161">
        <v>0.80500000000000005</v>
      </c>
      <c r="Z67" s="160">
        <v>-4.3</v>
      </c>
      <c r="AA67" s="160">
        <v>0.5404000000000001</v>
      </c>
      <c r="AB67" s="162">
        <v>11374.591</v>
      </c>
      <c r="AC67" s="160" t="s">
        <v>1071</v>
      </c>
      <c r="AD67" s="160">
        <v>2.5999999999999999E-2</v>
      </c>
      <c r="AE67" s="163">
        <v>31.365207407407411</v>
      </c>
      <c r="AF67" s="160">
        <v>80.966999999999999</v>
      </c>
    </row>
    <row r="68" spans="1:32" x14ac:dyDescent="0.25">
      <c r="A68" s="151" t="s">
        <v>485</v>
      </c>
      <c r="B68" s="152" t="s">
        <v>1058</v>
      </c>
      <c r="C68" s="187">
        <v>67</v>
      </c>
      <c r="D68" s="187">
        <v>14</v>
      </c>
      <c r="E68" s="188">
        <v>64.3</v>
      </c>
      <c r="F68" s="188">
        <v>53.6</v>
      </c>
      <c r="G68" s="188">
        <v>36.799999999999997</v>
      </c>
      <c r="H68" s="188">
        <v>39.9</v>
      </c>
      <c r="I68" s="189">
        <v>87.5</v>
      </c>
      <c r="J68" s="189">
        <v>59.4</v>
      </c>
      <c r="K68" s="188">
        <v>95.5</v>
      </c>
      <c r="L68" s="189">
        <v>72.3</v>
      </c>
      <c r="M68" s="189">
        <v>71.900000000000006</v>
      </c>
      <c r="N68" s="189">
        <v>65.599999999999994</v>
      </c>
      <c r="O68" s="189">
        <v>74.599999999999994</v>
      </c>
      <c r="P68" s="190">
        <v>55</v>
      </c>
      <c r="Q68" s="190">
        <v>60</v>
      </c>
      <c r="R68" s="155">
        <v>5.19</v>
      </c>
      <c r="S68" s="156">
        <v>25</v>
      </c>
      <c r="T68" s="156">
        <v>20</v>
      </c>
      <c r="U68" s="157">
        <v>15</v>
      </c>
      <c r="V68" s="158">
        <v>36.767666666666663</v>
      </c>
      <c r="W68" s="159" t="s">
        <v>485</v>
      </c>
      <c r="X68" s="160">
        <v>9.4920000000000009</v>
      </c>
      <c r="Y68" s="161">
        <v>165.53299999999999</v>
      </c>
      <c r="Z68" s="160">
        <v>1.1000000000000001</v>
      </c>
      <c r="AA68" s="160">
        <v>1.6187999999999996</v>
      </c>
      <c r="AB68" s="162">
        <v>17438.59</v>
      </c>
      <c r="AC68" s="160">
        <v>5.0730000000000004</v>
      </c>
      <c r="AD68" s="160">
        <v>12.4</v>
      </c>
      <c r="AE68" s="163">
        <v>4500</v>
      </c>
      <c r="AF68" s="160">
        <v>37.673000000000002</v>
      </c>
    </row>
    <row r="69" spans="1:32" x14ac:dyDescent="0.25">
      <c r="A69" s="151" t="s">
        <v>562</v>
      </c>
      <c r="B69" s="152" t="s">
        <v>1060</v>
      </c>
      <c r="C69" s="187">
        <v>68</v>
      </c>
      <c r="D69" s="187">
        <v>33</v>
      </c>
      <c r="E69" s="188">
        <v>64.3</v>
      </c>
      <c r="F69" s="188">
        <v>54.2</v>
      </c>
      <c r="G69" s="188">
        <v>51.3</v>
      </c>
      <c r="H69" s="188">
        <v>38.1</v>
      </c>
      <c r="I69" s="189">
        <v>85.2</v>
      </c>
      <c r="J69" s="189">
        <v>35.700000000000003</v>
      </c>
      <c r="K69" s="188">
        <v>69.099999999999994</v>
      </c>
      <c r="L69" s="189">
        <v>72.900000000000006</v>
      </c>
      <c r="M69" s="189">
        <v>70.900000000000006</v>
      </c>
      <c r="N69" s="189">
        <v>84.9</v>
      </c>
      <c r="O69" s="189">
        <v>84.7</v>
      </c>
      <c r="P69" s="190">
        <v>75</v>
      </c>
      <c r="Q69" s="190">
        <v>50</v>
      </c>
      <c r="R69" s="155">
        <v>2.63</v>
      </c>
      <c r="S69" s="156">
        <v>9</v>
      </c>
      <c r="T69" s="156">
        <v>9</v>
      </c>
      <c r="U69" s="157">
        <v>36.299999999999997</v>
      </c>
      <c r="V69" s="158">
        <v>46.313333333333333</v>
      </c>
      <c r="W69" s="159" t="s">
        <v>562</v>
      </c>
      <c r="X69" s="160">
        <v>0.623</v>
      </c>
      <c r="Y69" s="161">
        <v>10.361000000000001</v>
      </c>
      <c r="Z69" s="160">
        <v>4.0999999999999996</v>
      </c>
      <c r="AA69" s="160">
        <v>1.6740000000000002</v>
      </c>
      <c r="AB69" s="162">
        <v>16643.181</v>
      </c>
      <c r="AC69" s="160">
        <v>17.492000000000001</v>
      </c>
      <c r="AD69" s="160">
        <v>-0.41799999999999998</v>
      </c>
      <c r="AE69" s="163">
        <v>226.25606050650691</v>
      </c>
      <c r="AF69" s="160">
        <v>71.322999999999993</v>
      </c>
    </row>
    <row r="70" spans="1:32" x14ac:dyDescent="0.25">
      <c r="A70" s="151" t="s">
        <v>400</v>
      </c>
      <c r="B70" s="152" t="s">
        <v>1058</v>
      </c>
      <c r="C70" s="187">
        <v>69</v>
      </c>
      <c r="D70" s="187">
        <v>15</v>
      </c>
      <c r="E70" s="188">
        <v>64.2</v>
      </c>
      <c r="F70" s="188">
        <v>49.3</v>
      </c>
      <c r="G70" s="188">
        <v>45.2</v>
      </c>
      <c r="H70" s="188">
        <v>42.8</v>
      </c>
      <c r="I70" s="189">
        <v>83.7</v>
      </c>
      <c r="J70" s="189">
        <v>90.7</v>
      </c>
      <c r="K70" s="188">
        <v>89.4</v>
      </c>
      <c r="L70" s="189">
        <v>57.3</v>
      </c>
      <c r="M70" s="189">
        <v>50.3</v>
      </c>
      <c r="N70" s="189">
        <v>81.599999999999994</v>
      </c>
      <c r="O70" s="189">
        <v>80.5</v>
      </c>
      <c r="P70" s="190">
        <v>40</v>
      </c>
      <c r="Q70" s="190">
        <v>60</v>
      </c>
      <c r="R70" s="155">
        <v>2.27</v>
      </c>
      <c r="S70" s="156">
        <v>30</v>
      </c>
      <c r="T70" s="156">
        <v>25</v>
      </c>
      <c r="U70" s="157">
        <v>10.4</v>
      </c>
      <c r="V70" s="158">
        <v>17.582666666666668</v>
      </c>
      <c r="W70" s="159" t="s">
        <v>400</v>
      </c>
      <c r="X70" s="160">
        <v>258.70499999999998</v>
      </c>
      <c r="Y70" s="161">
        <v>3032.0920000000001</v>
      </c>
      <c r="Z70" s="160">
        <v>4.8</v>
      </c>
      <c r="AA70" s="160">
        <v>5.297200000000001</v>
      </c>
      <c r="AB70" s="162">
        <v>11720.269</v>
      </c>
      <c r="AC70" s="160">
        <v>5.6</v>
      </c>
      <c r="AD70" s="160">
        <v>3.5259999999999998</v>
      </c>
      <c r="AE70" s="163">
        <v>2658.09</v>
      </c>
      <c r="AF70" s="160">
        <v>27.850999999999999</v>
      </c>
    </row>
    <row r="71" spans="1:32" x14ac:dyDescent="0.25">
      <c r="A71" s="151" t="s">
        <v>570</v>
      </c>
      <c r="B71" s="152" t="s">
        <v>1058</v>
      </c>
      <c r="C71" s="187">
        <v>70</v>
      </c>
      <c r="D71" s="187">
        <v>16</v>
      </c>
      <c r="E71" s="188">
        <v>64.2</v>
      </c>
      <c r="F71" s="188">
        <v>56.6</v>
      </c>
      <c r="G71" s="188">
        <v>57.1</v>
      </c>
      <c r="H71" s="188">
        <v>45.4</v>
      </c>
      <c r="I71" s="189">
        <v>85.6</v>
      </c>
      <c r="J71" s="189">
        <v>57.7</v>
      </c>
      <c r="K71" s="188">
        <v>20</v>
      </c>
      <c r="L71" s="189">
        <v>79.900000000000006</v>
      </c>
      <c r="M71" s="189">
        <v>88.9</v>
      </c>
      <c r="N71" s="189">
        <v>75.099999999999994</v>
      </c>
      <c r="O71" s="189">
        <v>89.1</v>
      </c>
      <c r="P71" s="190">
        <v>65</v>
      </c>
      <c r="Q71" s="190">
        <v>50</v>
      </c>
      <c r="R71" s="155">
        <v>0.46</v>
      </c>
      <c r="S71" s="156">
        <v>0</v>
      </c>
      <c r="T71" s="156">
        <v>18.5</v>
      </c>
      <c r="U71" s="157">
        <v>33.1</v>
      </c>
      <c r="V71" s="158">
        <v>37.532333333333334</v>
      </c>
      <c r="W71" s="159" t="s">
        <v>570</v>
      </c>
      <c r="X71" s="160">
        <v>0.42299999999999999</v>
      </c>
      <c r="Y71" s="161">
        <v>32.536000000000001</v>
      </c>
      <c r="Z71" s="160">
        <v>-0.2</v>
      </c>
      <c r="AA71" s="160">
        <v>-1.4588000000000001</v>
      </c>
      <c r="AB71" s="162">
        <v>76884.044999999998</v>
      </c>
      <c r="AC71" s="160">
        <v>1.9950000000000001</v>
      </c>
      <c r="AD71" s="160">
        <v>-0.72499999999999998</v>
      </c>
      <c r="AE71" s="163">
        <v>-149.64130453541819</v>
      </c>
      <c r="AF71" s="160">
        <v>3.0630000000000002</v>
      </c>
    </row>
    <row r="72" spans="1:32" x14ac:dyDescent="0.25">
      <c r="A72" s="151" t="s">
        <v>418</v>
      </c>
      <c r="B72" s="152" t="s">
        <v>1060</v>
      </c>
      <c r="C72" s="187">
        <v>71</v>
      </c>
      <c r="D72" s="187">
        <v>34</v>
      </c>
      <c r="E72" s="188">
        <v>63.9</v>
      </c>
      <c r="F72" s="188">
        <v>84</v>
      </c>
      <c r="G72" s="188">
        <v>72.7</v>
      </c>
      <c r="H72" s="188">
        <v>65.099999999999994</v>
      </c>
      <c r="I72" s="189">
        <v>47.3</v>
      </c>
      <c r="J72" s="189">
        <v>2.7</v>
      </c>
      <c r="K72" s="188">
        <v>60.8</v>
      </c>
      <c r="L72" s="189">
        <v>80.2</v>
      </c>
      <c r="M72" s="189">
        <v>45</v>
      </c>
      <c r="N72" s="189">
        <v>81.599999999999994</v>
      </c>
      <c r="O72" s="189">
        <v>81.900000000000006</v>
      </c>
      <c r="P72" s="190">
        <v>75</v>
      </c>
      <c r="Q72" s="190">
        <v>70</v>
      </c>
      <c r="R72" s="155">
        <v>1.57</v>
      </c>
      <c r="S72" s="156">
        <v>45</v>
      </c>
      <c r="T72" s="157">
        <v>34.299999999999997</v>
      </c>
      <c r="U72" s="157">
        <v>45.503999999999998</v>
      </c>
      <c r="V72" s="156">
        <v>56.952503711333328</v>
      </c>
      <c r="W72" s="159" t="s">
        <v>418</v>
      </c>
      <c r="X72" s="160">
        <v>64.605000000000004</v>
      </c>
      <c r="Y72" s="161">
        <v>2733.6779999999999</v>
      </c>
      <c r="Z72" s="160">
        <v>1.1000000000000001</v>
      </c>
      <c r="AA72" s="160">
        <v>0.77659999999999996</v>
      </c>
      <c r="AB72" s="162">
        <v>42313.991999999998</v>
      </c>
      <c r="AC72" s="160">
        <v>9.9649999999999999</v>
      </c>
      <c r="AD72" s="160">
        <v>0.308</v>
      </c>
      <c r="AE72" s="163">
        <v>28351.623522296406</v>
      </c>
      <c r="AF72" s="160">
        <v>96.647999999999996</v>
      </c>
    </row>
    <row r="73" spans="1:32" x14ac:dyDescent="0.25">
      <c r="A73" s="151" t="s">
        <v>484</v>
      </c>
      <c r="B73" s="152" t="s">
        <v>1060</v>
      </c>
      <c r="C73" s="187">
        <v>72</v>
      </c>
      <c r="D73" s="187">
        <v>35</v>
      </c>
      <c r="E73" s="188">
        <v>63.4</v>
      </c>
      <c r="F73" s="188">
        <v>69.2</v>
      </c>
      <c r="G73" s="188">
        <v>70.099999999999994</v>
      </c>
      <c r="H73" s="188">
        <v>56.8</v>
      </c>
      <c r="I73" s="189">
        <v>59.8</v>
      </c>
      <c r="J73" s="189">
        <v>29.8</v>
      </c>
      <c r="K73" s="188">
        <v>46</v>
      </c>
      <c r="L73" s="189">
        <v>83.2</v>
      </c>
      <c r="M73" s="189">
        <v>44.1</v>
      </c>
      <c r="N73" s="189">
        <v>85.3</v>
      </c>
      <c r="O73" s="189">
        <v>86.9</v>
      </c>
      <c r="P73" s="190">
        <v>70</v>
      </c>
      <c r="Q73" s="190">
        <v>60</v>
      </c>
      <c r="R73" s="155">
        <v>1.57</v>
      </c>
      <c r="S73" s="156">
        <v>48</v>
      </c>
      <c r="T73" s="156">
        <v>23</v>
      </c>
      <c r="U73" s="157">
        <v>34.488999999999997</v>
      </c>
      <c r="V73" s="156">
        <v>48.383869918833334</v>
      </c>
      <c r="W73" s="159" t="s">
        <v>484</v>
      </c>
      <c r="X73" s="160">
        <v>10.324999999999999</v>
      </c>
      <c r="Y73" s="161">
        <v>298.73599999999999</v>
      </c>
      <c r="Z73" s="160">
        <v>1.5</v>
      </c>
      <c r="AA73" s="160">
        <v>-0.24739999999999993</v>
      </c>
      <c r="AB73" s="162">
        <v>28933.32</v>
      </c>
      <c r="AC73" s="160">
        <v>11.16</v>
      </c>
      <c r="AD73" s="160">
        <v>0.63600000000000001</v>
      </c>
      <c r="AE73" s="163">
        <v>6064.5565833848896</v>
      </c>
      <c r="AF73" s="160">
        <v>130.303</v>
      </c>
    </row>
    <row r="74" spans="1:32" x14ac:dyDescent="0.25">
      <c r="A74" s="151" t="s">
        <v>463</v>
      </c>
      <c r="B74" s="152" t="s">
        <v>1061</v>
      </c>
      <c r="C74" s="187">
        <v>73</v>
      </c>
      <c r="D74" s="187">
        <v>14</v>
      </c>
      <c r="E74" s="188">
        <v>63.4</v>
      </c>
      <c r="F74" s="188">
        <v>40.4</v>
      </c>
      <c r="G74" s="188">
        <v>33.1</v>
      </c>
      <c r="H74" s="188">
        <v>27.3</v>
      </c>
      <c r="I74" s="189">
        <v>79.2</v>
      </c>
      <c r="J74" s="189">
        <v>95.3</v>
      </c>
      <c r="K74" s="188">
        <v>95.3</v>
      </c>
      <c r="L74" s="189">
        <v>57.3</v>
      </c>
      <c r="M74" s="189">
        <v>48.3</v>
      </c>
      <c r="N74" s="189">
        <v>77.599999999999994</v>
      </c>
      <c r="O74" s="189">
        <v>87.2</v>
      </c>
      <c r="P74" s="190">
        <v>70</v>
      </c>
      <c r="Q74" s="190">
        <v>50</v>
      </c>
      <c r="R74" s="155">
        <v>1.39</v>
      </c>
      <c r="S74" s="156">
        <v>31</v>
      </c>
      <c r="T74" s="157">
        <v>31</v>
      </c>
      <c r="U74" s="157">
        <v>12.7</v>
      </c>
      <c r="V74" s="158">
        <v>12.536</v>
      </c>
      <c r="W74" s="159" t="s">
        <v>463</v>
      </c>
      <c r="X74" s="160">
        <v>16.672999999999998</v>
      </c>
      <c r="Y74" s="161">
        <v>131.703</v>
      </c>
      <c r="Z74" s="160">
        <v>4</v>
      </c>
      <c r="AA74" s="160">
        <v>3.5981999999999998</v>
      </c>
      <c r="AB74" s="162">
        <v>7899.2020000000002</v>
      </c>
      <c r="AC74" s="160">
        <v>2.3769999999999998</v>
      </c>
      <c r="AD74" s="160">
        <v>4.4720000000000004</v>
      </c>
      <c r="AE74" s="163">
        <v>1180.8</v>
      </c>
      <c r="AF74" s="160">
        <v>25.294</v>
      </c>
    </row>
    <row r="75" spans="1:32" x14ac:dyDescent="0.25">
      <c r="A75" s="151" t="s">
        <v>572</v>
      </c>
      <c r="B75" s="152" t="s">
        <v>1061</v>
      </c>
      <c r="C75" s="187">
        <v>74</v>
      </c>
      <c r="D75" s="187">
        <v>15</v>
      </c>
      <c r="E75" s="188">
        <v>63.3</v>
      </c>
      <c r="F75" s="188">
        <v>46.5</v>
      </c>
      <c r="G75" s="188">
        <v>53.5</v>
      </c>
      <c r="H75" s="188">
        <v>50.9</v>
      </c>
      <c r="I75" s="189">
        <v>96.5</v>
      </c>
      <c r="J75" s="189">
        <v>82.9</v>
      </c>
      <c r="K75" s="188">
        <v>59</v>
      </c>
      <c r="L75" s="189">
        <v>68.3</v>
      </c>
      <c r="M75" s="189">
        <v>64.599999999999994</v>
      </c>
      <c r="N75" s="189">
        <v>79.2</v>
      </c>
      <c r="O75" s="189">
        <v>52.7</v>
      </c>
      <c r="P75" s="190">
        <v>45</v>
      </c>
      <c r="Q75" s="190">
        <v>60</v>
      </c>
      <c r="R75" s="155">
        <v>18.66</v>
      </c>
      <c r="S75" s="156">
        <v>0</v>
      </c>
      <c r="T75" s="156">
        <v>0</v>
      </c>
      <c r="U75" s="157">
        <v>18.8</v>
      </c>
      <c r="V75" s="158">
        <v>23.843333333333334</v>
      </c>
      <c r="W75" s="159" t="s">
        <v>572</v>
      </c>
      <c r="X75" s="160">
        <v>0.36799999999999999</v>
      </c>
      <c r="Y75" s="161">
        <v>9.0429999999999993</v>
      </c>
      <c r="Z75" s="160">
        <v>0.5</v>
      </c>
      <c r="AA75" s="160">
        <v>0.1832</v>
      </c>
      <c r="AB75" s="162">
        <v>24555.151999999998</v>
      </c>
      <c r="AC75" s="160">
        <v>15.313000000000001</v>
      </c>
      <c r="AD75" s="160">
        <v>0.40200000000000002</v>
      </c>
      <c r="AE75" s="163">
        <v>521.85445177999998</v>
      </c>
      <c r="AF75" s="160">
        <v>66.917000000000002</v>
      </c>
    </row>
    <row r="76" spans="1:32" x14ac:dyDescent="0.25">
      <c r="A76" s="151" t="s">
        <v>507</v>
      </c>
      <c r="B76" s="152" t="s">
        <v>1061</v>
      </c>
      <c r="C76" s="187">
        <v>75</v>
      </c>
      <c r="D76" s="187">
        <v>16</v>
      </c>
      <c r="E76" s="188">
        <v>63.2</v>
      </c>
      <c r="F76" s="188">
        <v>37.299999999999997</v>
      </c>
      <c r="G76" s="188">
        <v>35.4</v>
      </c>
      <c r="H76" s="188">
        <v>25.2</v>
      </c>
      <c r="I76" s="189">
        <v>78.900000000000006</v>
      </c>
      <c r="J76" s="189">
        <v>86.3</v>
      </c>
      <c r="K76" s="188">
        <v>78.5</v>
      </c>
      <c r="L76" s="189">
        <v>58.2</v>
      </c>
      <c r="M76" s="189">
        <v>52.9</v>
      </c>
      <c r="N76" s="189">
        <v>79.8</v>
      </c>
      <c r="O76" s="189">
        <v>86.4</v>
      </c>
      <c r="P76" s="190">
        <v>80</v>
      </c>
      <c r="Q76" s="190">
        <v>60</v>
      </c>
      <c r="R76" s="155">
        <v>1.79</v>
      </c>
      <c r="S76" s="156">
        <v>30</v>
      </c>
      <c r="T76" s="156">
        <v>30</v>
      </c>
      <c r="U76" s="157">
        <v>17.5</v>
      </c>
      <c r="V76" s="158">
        <v>21.34566666666667</v>
      </c>
      <c r="W76" s="159" t="s">
        <v>507</v>
      </c>
      <c r="X76" s="160">
        <v>6.149</v>
      </c>
      <c r="Y76" s="161">
        <v>54.786999999999999</v>
      </c>
      <c r="Z76" s="160">
        <v>2.4</v>
      </c>
      <c r="AA76" s="160">
        <v>2.0015999999999998</v>
      </c>
      <c r="AB76" s="162">
        <v>8909.4259999999995</v>
      </c>
      <c r="AC76" s="160">
        <v>6.2869999999999999</v>
      </c>
      <c r="AD76" s="160">
        <v>0.60399999999999998</v>
      </c>
      <c r="AE76" s="163">
        <v>373.4470775938243</v>
      </c>
      <c r="AF76" s="160">
        <v>59.890999999999998</v>
      </c>
    </row>
    <row r="77" spans="1:32" x14ac:dyDescent="0.25">
      <c r="A77" s="151" t="s">
        <v>591</v>
      </c>
      <c r="B77" s="152" t="s">
        <v>1058</v>
      </c>
      <c r="C77" s="187">
        <v>76</v>
      </c>
      <c r="D77" s="187">
        <v>17</v>
      </c>
      <c r="E77" s="188">
        <v>63.1</v>
      </c>
      <c r="F77" s="188">
        <v>62.1</v>
      </c>
      <c r="G77" s="188">
        <v>25.4</v>
      </c>
      <c r="H77" s="188">
        <v>40.5</v>
      </c>
      <c r="I77" s="189">
        <v>85.4</v>
      </c>
      <c r="J77" s="189">
        <v>68.7</v>
      </c>
      <c r="K77" s="188">
        <v>95.9</v>
      </c>
      <c r="L77" s="189">
        <v>75.5</v>
      </c>
      <c r="M77" s="189">
        <v>86.4</v>
      </c>
      <c r="N77" s="189">
        <v>78.3</v>
      </c>
      <c r="O77" s="189">
        <v>78.599999999999994</v>
      </c>
      <c r="P77" s="190">
        <v>40</v>
      </c>
      <c r="Q77" s="190">
        <v>20</v>
      </c>
      <c r="R77" s="155">
        <v>5.72</v>
      </c>
      <c r="S77" s="156">
        <v>20</v>
      </c>
      <c r="T77" s="156">
        <v>25</v>
      </c>
      <c r="U77" s="157">
        <v>20.8</v>
      </c>
      <c r="V77" s="158">
        <v>32.31433333333333</v>
      </c>
      <c r="W77" s="159" t="s">
        <v>591</v>
      </c>
      <c r="X77" s="160">
        <v>0.104</v>
      </c>
      <c r="Y77" s="161">
        <v>0.56299999999999994</v>
      </c>
      <c r="Z77" s="160">
        <v>2.6</v>
      </c>
      <c r="AA77" s="160">
        <v>1.6648000000000001</v>
      </c>
      <c r="AB77" s="162">
        <v>5386.4660000000003</v>
      </c>
      <c r="AC77" s="168">
        <v>4.8650000000000002</v>
      </c>
      <c r="AD77" s="160">
        <v>1.4259999999999999</v>
      </c>
      <c r="AE77" s="163">
        <v>8.8555699295686896</v>
      </c>
      <c r="AF77" s="164">
        <v>45.1</v>
      </c>
    </row>
    <row r="78" spans="1:32" x14ac:dyDescent="0.25">
      <c r="A78" s="151" t="s">
        <v>421</v>
      </c>
      <c r="B78" s="152" t="s">
        <v>1065</v>
      </c>
      <c r="C78" s="187">
        <v>77</v>
      </c>
      <c r="D78" s="187">
        <v>4</v>
      </c>
      <c r="E78" s="188">
        <v>63</v>
      </c>
      <c r="F78" s="188">
        <v>67.7</v>
      </c>
      <c r="G78" s="188">
        <v>65.900000000000006</v>
      </c>
      <c r="H78" s="188">
        <v>45.4</v>
      </c>
      <c r="I78" s="189">
        <v>62.5</v>
      </c>
      <c r="J78" s="189">
        <v>68.099999999999994</v>
      </c>
      <c r="K78" s="188">
        <v>74.599999999999994</v>
      </c>
      <c r="L78" s="189">
        <v>65.099999999999994</v>
      </c>
      <c r="M78" s="189">
        <v>60.1</v>
      </c>
      <c r="N78" s="189">
        <v>74.599999999999994</v>
      </c>
      <c r="O78" s="189">
        <v>71.599999999999994</v>
      </c>
      <c r="P78" s="190">
        <v>50</v>
      </c>
      <c r="Q78" s="190">
        <v>50</v>
      </c>
      <c r="R78" s="155">
        <v>4.22</v>
      </c>
      <c r="S78" s="156">
        <v>45</v>
      </c>
      <c r="T78" s="156">
        <v>28</v>
      </c>
      <c r="U78" s="157">
        <v>30.6</v>
      </c>
      <c r="V78" s="158">
        <v>32.633000000000003</v>
      </c>
      <c r="W78" s="159" t="s">
        <v>421</v>
      </c>
      <c r="X78" s="160">
        <v>55.908999999999999</v>
      </c>
      <c r="Y78" s="161">
        <v>739.42</v>
      </c>
      <c r="Z78" s="160">
        <v>1.3</v>
      </c>
      <c r="AA78" s="160">
        <v>1.5960000000000001</v>
      </c>
      <c r="AB78" s="162">
        <v>13225.428</v>
      </c>
      <c r="AC78" s="160">
        <v>25.927</v>
      </c>
      <c r="AD78" s="160">
        <v>6.3410000000000002</v>
      </c>
      <c r="AE78" s="163">
        <v>2270.4220373089684</v>
      </c>
      <c r="AF78" s="160">
        <v>50.466999999999999</v>
      </c>
    </row>
    <row r="79" spans="1:32" x14ac:dyDescent="0.25">
      <c r="A79" s="151" t="s">
        <v>1075</v>
      </c>
      <c r="B79" s="152" t="s">
        <v>1058</v>
      </c>
      <c r="C79" s="187">
        <v>78</v>
      </c>
      <c r="D79" s="187">
        <v>18</v>
      </c>
      <c r="E79" s="188">
        <v>62.8</v>
      </c>
      <c r="F79" s="188">
        <v>50.2</v>
      </c>
      <c r="G79" s="188">
        <v>22.1</v>
      </c>
      <c r="H79" s="188">
        <v>29.4</v>
      </c>
      <c r="I79" s="189">
        <v>93.8</v>
      </c>
      <c r="J79" s="189">
        <v>58.2</v>
      </c>
      <c r="K79" s="188">
        <v>89.2</v>
      </c>
      <c r="L79" s="189">
        <v>73.3</v>
      </c>
      <c r="M79" s="189">
        <v>77.900000000000006</v>
      </c>
      <c r="N79" s="189">
        <v>74.900000000000006</v>
      </c>
      <c r="O79" s="189">
        <v>74.5</v>
      </c>
      <c r="P79" s="190">
        <v>60</v>
      </c>
      <c r="Q79" s="190">
        <v>50</v>
      </c>
      <c r="R79" s="155">
        <v>2.74</v>
      </c>
      <c r="S79" s="156">
        <v>10</v>
      </c>
      <c r="T79" s="156">
        <v>10</v>
      </c>
      <c r="U79" s="157">
        <v>20.5</v>
      </c>
      <c r="V79" s="158">
        <v>37.336666666666666</v>
      </c>
      <c r="W79" s="159" t="s">
        <v>1075</v>
      </c>
      <c r="X79" s="160">
        <v>6.1070000000000002</v>
      </c>
      <c r="Y79" s="161">
        <v>21.504000000000001</v>
      </c>
      <c r="Z79" s="160">
        <v>3.5</v>
      </c>
      <c r="AA79" s="160">
        <v>4.4173999999999998</v>
      </c>
      <c r="AB79" s="162">
        <v>3521.1619999999998</v>
      </c>
      <c r="AC79" s="160">
        <v>7.6859999999999999</v>
      </c>
      <c r="AD79" s="160">
        <v>0.39</v>
      </c>
      <c r="AE79" s="163">
        <v>466.78049999999996</v>
      </c>
      <c r="AF79" s="160">
        <v>58.494</v>
      </c>
    </row>
    <row r="80" spans="1:32" x14ac:dyDescent="0.25">
      <c r="A80" s="151" t="s">
        <v>419</v>
      </c>
      <c r="B80" s="152" t="s">
        <v>1060</v>
      </c>
      <c r="C80" s="187">
        <v>79</v>
      </c>
      <c r="D80" s="187">
        <v>36</v>
      </c>
      <c r="E80" s="188">
        <v>62.5</v>
      </c>
      <c r="F80" s="188">
        <v>71.2</v>
      </c>
      <c r="G80" s="188">
        <v>60.9</v>
      </c>
      <c r="H80" s="188">
        <v>40.1</v>
      </c>
      <c r="I80" s="189">
        <v>55.2</v>
      </c>
      <c r="J80" s="189">
        <v>24.1</v>
      </c>
      <c r="K80" s="188">
        <v>68.2</v>
      </c>
      <c r="L80" s="189">
        <v>70.3</v>
      </c>
      <c r="M80" s="189">
        <v>50.3</v>
      </c>
      <c r="N80" s="189">
        <v>88.2</v>
      </c>
      <c r="O80" s="189">
        <v>86.9</v>
      </c>
      <c r="P80" s="190">
        <v>85</v>
      </c>
      <c r="Q80" s="190">
        <v>50</v>
      </c>
      <c r="R80" s="155">
        <v>1.57</v>
      </c>
      <c r="S80" s="156">
        <v>43</v>
      </c>
      <c r="T80" s="156">
        <v>27.5</v>
      </c>
      <c r="U80" s="157">
        <v>43.335000000000001</v>
      </c>
      <c r="V80" s="156">
        <v>50.304157503799992</v>
      </c>
      <c r="W80" s="159" t="s">
        <v>419</v>
      </c>
      <c r="X80" s="160">
        <v>60.665999999999997</v>
      </c>
      <c r="Y80" s="161">
        <v>2234.5</v>
      </c>
      <c r="Z80" s="160">
        <v>0.8</v>
      </c>
      <c r="AA80" s="160">
        <v>-0.55400000000000005</v>
      </c>
      <c r="AB80" s="162">
        <v>36833.093999999997</v>
      </c>
      <c r="AC80" s="160">
        <v>11.541</v>
      </c>
      <c r="AD80" s="160">
        <v>-0.05</v>
      </c>
      <c r="AE80" s="163">
        <v>28954.816606657929</v>
      </c>
      <c r="AF80" s="160">
        <v>132.602</v>
      </c>
    </row>
    <row r="81" spans="1:32" x14ac:dyDescent="0.25">
      <c r="A81" s="151" t="s">
        <v>491</v>
      </c>
      <c r="B81" s="152" t="s">
        <v>1060</v>
      </c>
      <c r="C81" s="187">
        <v>80</v>
      </c>
      <c r="D81" s="187">
        <v>37</v>
      </c>
      <c r="E81" s="188">
        <v>62.5</v>
      </c>
      <c r="F81" s="188">
        <v>46.2</v>
      </c>
      <c r="G81" s="188">
        <v>48.2</v>
      </c>
      <c r="H81" s="188">
        <v>36.5</v>
      </c>
      <c r="I81" s="189">
        <v>83.5</v>
      </c>
      <c r="J81" s="189">
        <v>40.6</v>
      </c>
      <c r="K81" s="188">
        <v>67</v>
      </c>
      <c r="L81" s="189">
        <v>68.3</v>
      </c>
      <c r="M81" s="189">
        <v>69.2</v>
      </c>
      <c r="N81" s="189">
        <v>82.9</v>
      </c>
      <c r="O81" s="189">
        <v>87.4</v>
      </c>
      <c r="P81" s="190">
        <v>70</v>
      </c>
      <c r="Q81" s="190">
        <v>50</v>
      </c>
      <c r="R81" s="155">
        <v>1.2949940658021881</v>
      </c>
      <c r="S81" s="156">
        <v>15</v>
      </c>
      <c r="T81" s="156">
        <v>15</v>
      </c>
      <c r="U81" s="157">
        <v>34.6</v>
      </c>
      <c r="V81" s="158">
        <v>44.509666666666668</v>
      </c>
      <c r="W81" s="159" t="s">
        <v>491</v>
      </c>
      <c r="X81" s="160">
        <v>7.0209999999999999</v>
      </c>
      <c r="Y81" s="161">
        <v>101.752</v>
      </c>
      <c r="Z81" s="160">
        <v>0.7</v>
      </c>
      <c r="AA81" s="160">
        <v>0.65259999999999996</v>
      </c>
      <c r="AB81" s="162">
        <v>14493.13</v>
      </c>
      <c r="AC81" s="160">
        <v>16.53</v>
      </c>
      <c r="AD81" s="160">
        <v>1.1220000000000001</v>
      </c>
      <c r="AE81" s="163">
        <v>2298.7815737222563</v>
      </c>
      <c r="AF81" s="160">
        <v>74.143000000000001</v>
      </c>
    </row>
    <row r="82" spans="1:32" x14ac:dyDescent="0.25">
      <c r="A82" s="151" t="s">
        <v>526</v>
      </c>
      <c r="B82" s="152" t="s">
        <v>1062</v>
      </c>
      <c r="C82" s="187">
        <v>81</v>
      </c>
      <c r="D82" s="187">
        <v>6</v>
      </c>
      <c r="E82" s="188">
        <v>62.2</v>
      </c>
      <c r="F82" s="188">
        <v>52</v>
      </c>
      <c r="G82" s="188">
        <v>53.5</v>
      </c>
      <c r="H82" s="188">
        <v>36.6</v>
      </c>
      <c r="I82" s="189">
        <v>97.7</v>
      </c>
      <c r="J82" s="189">
        <v>20.5</v>
      </c>
      <c r="K82" s="188">
        <v>99.3</v>
      </c>
      <c r="L82" s="189">
        <v>57.2</v>
      </c>
      <c r="M82" s="189">
        <v>61.5</v>
      </c>
      <c r="N82" s="189">
        <v>73.7</v>
      </c>
      <c r="O82" s="189">
        <v>79.099999999999994</v>
      </c>
      <c r="P82" s="190">
        <v>55</v>
      </c>
      <c r="Q82" s="190">
        <v>60</v>
      </c>
      <c r="R82" s="155">
        <v>2.96</v>
      </c>
      <c r="S82" s="156">
        <v>0</v>
      </c>
      <c r="T82" s="156">
        <v>15</v>
      </c>
      <c r="U82" s="157">
        <v>1.4</v>
      </c>
      <c r="V82" s="158">
        <v>51.481999999999999</v>
      </c>
      <c r="W82" s="159" t="s">
        <v>526</v>
      </c>
      <c r="X82" s="160">
        <v>4.2249999999999996</v>
      </c>
      <c r="Y82" s="161">
        <v>303.69299999999998</v>
      </c>
      <c r="Z82" s="160">
        <v>0.9</v>
      </c>
      <c r="AA82" s="160">
        <v>2.6718000000000002</v>
      </c>
      <c r="AB82" s="162">
        <v>71887.328999999998</v>
      </c>
      <c r="AC82" s="160">
        <v>2.4390000000000001</v>
      </c>
      <c r="AD82" s="160">
        <v>3.2050000000000001</v>
      </c>
      <c r="AE82" s="163">
        <v>274.73558592845154</v>
      </c>
      <c r="AF82" s="160">
        <v>18.585000000000001</v>
      </c>
    </row>
    <row r="83" spans="1:32" x14ac:dyDescent="0.25">
      <c r="A83" s="151" t="s">
        <v>502</v>
      </c>
      <c r="B83" s="152" t="s">
        <v>1061</v>
      </c>
      <c r="C83" s="187">
        <v>82</v>
      </c>
      <c r="D83" s="187">
        <v>17</v>
      </c>
      <c r="E83" s="188">
        <v>62.1</v>
      </c>
      <c r="F83" s="188">
        <v>38.299999999999997</v>
      </c>
      <c r="G83" s="188">
        <v>28.2</v>
      </c>
      <c r="H83" s="188">
        <v>28.3</v>
      </c>
      <c r="I83" s="189">
        <v>96.1</v>
      </c>
      <c r="J83" s="189">
        <v>82.2</v>
      </c>
      <c r="K83" s="188">
        <v>97.1</v>
      </c>
      <c r="L83" s="189">
        <v>62.2</v>
      </c>
      <c r="M83" s="189">
        <v>29.9</v>
      </c>
      <c r="N83" s="189">
        <v>72.400000000000006</v>
      </c>
      <c r="O83" s="189">
        <v>76.099999999999994</v>
      </c>
      <c r="P83" s="190">
        <v>75</v>
      </c>
      <c r="Q83" s="190">
        <v>60</v>
      </c>
      <c r="R83" s="155">
        <v>4.43</v>
      </c>
      <c r="S83" s="156">
        <v>10</v>
      </c>
      <c r="T83" s="156">
        <v>10</v>
      </c>
      <c r="U83" s="157">
        <v>13.8</v>
      </c>
      <c r="V83" s="158">
        <v>24.381333333333334</v>
      </c>
      <c r="W83" s="159" t="s">
        <v>502</v>
      </c>
      <c r="X83" s="160">
        <v>6.8550000000000004</v>
      </c>
      <c r="Y83" s="161">
        <v>64.405000000000001</v>
      </c>
      <c r="Z83" s="160">
        <v>3</v>
      </c>
      <c r="AA83" s="160">
        <v>4.9147999999999996</v>
      </c>
      <c r="AB83" s="162">
        <v>9396.0229999999992</v>
      </c>
      <c r="AC83" s="160">
        <v>5.4370000000000003</v>
      </c>
      <c r="AD83" s="160">
        <v>4.0869999999999997</v>
      </c>
      <c r="AE83" s="163">
        <v>273.58310000000006</v>
      </c>
      <c r="AF83" s="160">
        <v>24.731000000000002</v>
      </c>
    </row>
    <row r="84" spans="1:32" x14ac:dyDescent="0.25">
      <c r="A84" s="151" t="s">
        <v>430</v>
      </c>
      <c r="B84" s="152" t="s">
        <v>1065</v>
      </c>
      <c r="C84" s="187">
        <v>83</v>
      </c>
      <c r="D84" s="187">
        <v>5</v>
      </c>
      <c r="E84" s="188">
        <v>62</v>
      </c>
      <c r="F84" s="188">
        <v>43.5</v>
      </c>
      <c r="G84" s="188">
        <v>40.299999999999997</v>
      </c>
      <c r="H84" s="188">
        <v>28.3</v>
      </c>
      <c r="I84" s="189">
        <v>73</v>
      </c>
      <c r="J84" s="189">
        <v>90.9</v>
      </c>
      <c r="K84" s="188">
        <v>80.7</v>
      </c>
      <c r="L84" s="189">
        <v>45.4</v>
      </c>
      <c r="M84" s="189">
        <v>83.9</v>
      </c>
      <c r="N84" s="189">
        <v>80.5</v>
      </c>
      <c r="O84" s="189">
        <v>78.099999999999994</v>
      </c>
      <c r="P84" s="190">
        <v>60</v>
      </c>
      <c r="Q84" s="190">
        <v>40</v>
      </c>
      <c r="R84" s="155">
        <v>5.93</v>
      </c>
      <c r="S84" s="156">
        <v>40</v>
      </c>
      <c r="T84" s="156">
        <v>30</v>
      </c>
      <c r="U84" s="157">
        <v>14.3</v>
      </c>
      <c r="V84" s="158">
        <v>17.389999999999997</v>
      </c>
      <c r="W84" s="159" t="s">
        <v>430</v>
      </c>
      <c r="X84" s="160">
        <v>41.087000000000003</v>
      </c>
      <c r="Y84" s="161">
        <v>84.975999999999999</v>
      </c>
      <c r="Z84" s="160">
        <v>5</v>
      </c>
      <c r="AA84" s="160">
        <v>4.2837999999999994</v>
      </c>
      <c r="AB84" s="162">
        <v>2068.2249999999999</v>
      </c>
      <c r="AC84" s="160">
        <v>2.2810000000000001</v>
      </c>
      <c r="AD84" s="160">
        <v>5.4640000000000004</v>
      </c>
      <c r="AE84" s="163">
        <v>541.18626721909789</v>
      </c>
      <c r="AF84" s="160">
        <v>36.872</v>
      </c>
    </row>
    <row r="85" spans="1:32" x14ac:dyDescent="0.25">
      <c r="A85" s="151" t="s">
        <v>557</v>
      </c>
      <c r="B85" s="152" t="s">
        <v>1058</v>
      </c>
      <c r="C85" s="187">
        <v>84</v>
      </c>
      <c r="D85" s="187">
        <v>19</v>
      </c>
      <c r="E85" s="188">
        <v>62</v>
      </c>
      <c r="F85" s="188">
        <v>68.3</v>
      </c>
      <c r="G85" s="188">
        <v>47.1</v>
      </c>
      <c r="H85" s="188">
        <v>34.799999999999997</v>
      </c>
      <c r="I85" s="189">
        <v>81.400000000000006</v>
      </c>
      <c r="J85" s="189">
        <v>68.2</v>
      </c>
      <c r="K85" s="188">
        <v>63</v>
      </c>
      <c r="L85" s="189">
        <v>62.8</v>
      </c>
      <c r="M85" s="189">
        <v>70.8</v>
      </c>
      <c r="N85" s="189">
        <v>74.099999999999994</v>
      </c>
      <c r="O85" s="189">
        <v>68.8</v>
      </c>
      <c r="P85" s="190">
        <v>55</v>
      </c>
      <c r="Q85" s="190">
        <v>50</v>
      </c>
      <c r="R85" s="155">
        <v>10.58</v>
      </c>
      <c r="S85" s="156">
        <v>29</v>
      </c>
      <c r="T85" s="156">
        <v>20</v>
      </c>
      <c r="U85" s="157">
        <v>24.8</v>
      </c>
      <c r="V85" s="158">
        <v>32.577333333333335</v>
      </c>
      <c r="W85" s="159" t="s">
        <v>557</v>
      </c>
      <c r="X85" s="160">
        <v>0.89500000000000002</v>
      </c>
      <c r="Y85" s="161">
        <v>8.298</v>
      </c>
      <c r="Z85" s="160">
        <v>4.3</v>
      </c>
      <c r="AA85" s="160">
        <v>3.4589999999999996</v>
      </c>
      <c r="AB85" s="162">
        <v>9268.0640000000003</v>
      </c>
      <c r="AC85" s="160">
        <v>7.9349999999999996</v>
      </c>
      <c r="AD85" s="160">
        <v>3.8650000000000002</v>
      </c>
      <c r="AE85" s="163">
        <v>269.50760109034513</v>
      </c>
      <c r="AF85" s="160">
        <v>49.601999999999997</v>
      </c>
    </row>
    <row r="86" spans="1:32" x14ac:dyDescent="0.25">
      <c r="A86" s="151" t="s">
        <v>451</v>
      </c>
      <c r="B86" s="152" t="s">
        <v>1065</v>
      </c>
      <c r="C86" s="187">
        <v>85</v>
      </c>
      <c r="D86" s="187">
        <v>6</v>
      </c>
      <c r="E86" s="188">
        <v>62</v>
      </c>
      <c r="F86" s="188">
        <v>39.4</v>
      </c>
      <c r="G86" s="188">
        <v>44.2</v>
      </c>
      <c r="H86" s="188">
        <v>36.6</v>
      </c>
      <c r="I86" s="189">
        <v>76.400000000000006</v>
      </c>
      <c r="J86" s="189">
        <v>84.6</v>
      </c>
      <c r="K86" s="188">
        <v>80.8</v>
      </c>
      <c r="L86" s="189">
        <v>62.1</v>
      </c>
      <c r="M86" s="189">
        <v>47.6</v>
      </c>
      <c r="N86" s="189">
        <v>73.599999999999994</v>
      </c>
      <c r="O86" s="189">
        <v>73.7</v>
      </c>
      <c r="P86" s="190">
        <v>75</v>
      </c>
      <c r="Q86" s="190">
        <v>50</v>
      </c>
      <c r="R86" s="155">
        <v>8.16</v>
      </c>
      <c r="S86" s="156">
        <v>36</v>
      </c>
      <c r="T86" s="156">
        <v>25</v>
      </c>
      <c r="U86" s="157">
        <v>20.9</v>
      </c>
      <c r="V86" s="158">
        <v>22.64833333333333</v>
      </c>
      <c r="W86" s="159" t="s">
        <v>451</v>
      </c>
      <c r="X86" s="160">
        <v>24.327000000000002</v>
      </c>
      <c r="Y86" s="161">
        <v>87.798000000000002</v>
      </c>
      <c r="Z86" s="160">
        <v>8.6</v>
      </c>
      <c r="AA86" s="160">
        <v>8.9314</v>
      </c>
      <c r="AB86" s="162">
        <v>3609.029</v>
      </c>
      <c r="AC86" s="160">
        <v>9.3219999999999992</v>
      </c>
      <c r="AD86" s="160">
        <v>1</v>
      </c>
      <c r="AE86" s="163">
        <v>481.02774425656565</v>
      </c>
      <c r="AF86" s="160">
        <v>48.771999999999998</v>
      </c>
    </row>
    <row r="87" spans="1:32" x14ac:dyDescent="0.25">
      <c r="A87" s="151" t="s">
        <v>435</v>
      </c>
      <c r="B87" s="152" t="s">
        <v>1062</v>
      </c>
      <c r="C87" s="187">
        <v>86</v>
      </c>
      <c r="D87" s="187">
        <v>7</v>
      </c>
      <c r="E87" s="188">
        <v>61.9</v>
      </c>
      <c r="F87" s="188">
        <v>53.8</v>
      </c>
      <c r="G87" s="188">
        <v>44.3</v>
      </c>
      <c r="H87" s="188">
        <v>41.3</v>
      </c>
      <c r="I87" s="189">
        <v>70.5</v>
      </c>
      <c r="J87" s="189">
        <v>70.5</v>
      </c>
      <c r="K87" s="188">
        <v>60.6</v>
      </c>
      <c r="L87" s="189">
        <v>69.599999999999994</v>
      </c>
      <c r="M87" s="189">
        <v>36</v>
      </c>
      <c r="N87" s="189">
        <v>82.3</v>
      </c>
      <c r="O87" s="189">
        <v>79.400000000000006</v>
      </c>
      <c r="P87" s="190">
        <v>65</v>
      </c>
      <c r="Q87" s="190">
        <v>70</v>
      </c>
      <c r="R87" s="155">
        <v>2.79</v>
      </c>
      <c r="S87" s="156">
        <v>38</v>
      </c>
      <c r="T87" s="156">
        <v>30</v>
      </c>
      <c r="U87" s="157">
        <v>24.6</v>
      </c>
      <c r="V87" s="158">
        <v>31.353666666666669</v>
      </c>
      <c r="W87" s="159" t="s">
        <v>435</v>
      </c>
      <c r="X87" s="160">
        <v>33.826999999999998</v>
      </c>
      <c r="Y87" s="161">
        <v>281.79300000000001</v>
      </c>
      <c r="Z87" s="160">
        <v>4.5</v>
      </c>
      <c r="AA87" s="160">
        <v>3.2182000000000004</v>
      </c>
      <c r="AB87" s="162">
        <v>8330.402</v>
      </c>
      <c r="AC87" s="160">
        <v>9.9830000000000005</v>
      </c>
      <c r="AD87" s="160">
        <v>1.6</v>
      </c>
      <c r="AE87" s="163">
        <v>2321.7992797334277</v>
      </c>
      <c r="AF87" s="160">
        <v>64.692999999999998</v>
      </c>
    </row>
    <row r="88" spans="1:32" x14ac:dyDescent="0.25">
      <c r="A88" s="151" t="s">
        <v>560</v>
      </c>
      <c r="B88" s="152" t="s">
        <v>1058</v>
      </c>
      <c r="C88" s="187">
        <v>87</v>
      </c>
      <c r="D88" s="187">
        <v>20</v>
      </c>
      <c r="E88" s="188">
        <v>61.8</v>
      </c>
      <c r="F88" s="188">
        <v>60.9</v>
      </c>
      <c r="G88" s="188">
        <v>51.6</v>
      </c>
      <c r="H88" s="188">
        <v>50.9</v>
      </c>
      <c r="I88" s="189">
        <v>83</v>
      </c>
      <c r="J88" s="189">
        <v>72.2</v>
      </c>
      <c r="K88" s="188">
        <v>80</v>
      </c>
      <c r="L88" s="189">
        <v>72.5</v>
      </c>
      <c r="M88" s="189">
        <v>75.7</v>
      </c>
      <c r="N88" s="189">
        <v>70.5</v>
      </c>
      <c r="O88" s="189">
        <v>74.400000000000006</v>
      </c>
      <c r="P88" s="190">
        <v>20</v>
      </c>
      <c r="Q88" s="190">
        <v>30</v>
      </c>
      <c r="R88" s="155">
        <v>2.82</v>
      </c>
      <c r="S88" s="156">
        <v>25</v>
      </c>
      <c r="T88" s="156">
        <v>30</v>
      </c>
      <c r="U88" s="157">
        <v>13.1</v>
      </c>
      <c r="V88" s="158">
        <v>30.455000000000002</v>
      </c>
      <c r="W88" s="159" t="s">
        <v>560</v>
      </c>
      <c r="X88" s="160">
        <v>0.79100000000000004</v>
      </c>
      <c r="Y88" s="161">
        <v>6.5090000000000003</v>
      </c>
      <c r="Z88" s="160">
        <v>7.7</v>
      </c>
      <c r="AA88" s="160">
        <v>5.2647999999999993</v>
      </c>
      <c r="AB88" s="162">
        <v>8227.3690000000006</v>
      </c>
      <c r="AC88" s="160">
        <v>2.3839999999999999</v>
      </c>
      <c r="AD88" s="160">
        <v>4.1829999999999998</v>
      </c>
      <c r="AE88" s="163">
        <v>-12.48369053357939</v>
      </c>
      <c r="AF88" s="160">
        <v>110.236</v>
      </c>
    </row>
    <row r="89" spans="1:32" x14ac:dyDescent="0.25">
      <c r="A89" s="151" t="s">
        <v>596</v>
      </c>
      <c r="B89" s="152" t="s">
        <v>1065</v>
      </c>
      <c r="C89" s="187">
        <v>88</v>
      </c>
      <c r="D89" s="187">
        <v>7</v>
      </c>
      <c r="E89" s="188">
        <v>61.6</v>
      </c>
      <c r="F89" s="188">
        <v>60.7</v>
      </c>
      <c r="G89" s="188">
        <v>38.799999999999997</v>
      </c>
      <c r="H89" s="188">
        <v>38.799999999999997</v>
      </c>
      <c r="I89" s="189">
        <v>73.400000000000006</v>
      </c>
      <c r="J89" s="189">
        <v>63</v>
      </c>
      <c r="K89" s="188">
        <v>90.6</v>
      </c>
      <c r="L89" s="189">
        <v>63.4</v>
      </c>
      <c r="M89" s="189">
        <v>57.5</v>
      </c>
      <c r="N89" s="189">
        <v>81.5</v>
      </c>
      <c r="O89" s="189">
        <v>86.7</v>
      </c>
      <c r="P89" s="190">
        <v>55</v>
      </c>
      <c r="Q89" s="190">
        <v>30</v>
      </c>
      <c r="R89" s="155">
        <v>1.64</v>
      </c>
      <c r="S89" s="156">
        <v>15</v>
      </c>
      <c r="T89" s="156">
        <v>33</v>
      </c>
      <c r="U89" s="157">
        <v>36.700000000000003</v>
      </c>
      <c r="V89" s="158">
        <v>35.125</v>
      </c>
      <c r="W89" s="159" t="s">
        <v>596</v>
      </c>
      <c r="X89" s="160">
        <v>9.4E-2</v>
      </c>
      <c r="Y89" s="161">
        <v>2.5960000000000001</v>
      </c>
      <c r="Z89" s="160">
        <v>4.4000000000000004</v>
      </c>
      <c r="AA89" s="160">
        <v>5.0148000000000001</v>
      </c>
      <c r="AB89" s="162">
        <v>27602.212</v>
      </c>
      <c r="AC89" s="168" t="s">
        <v>1071</v>
      </c>
      <c r="AD89" s="160">
        <v>-1.014</v>
      </c>
      <c r="AE89" s="163">
        <v>155.236314696835</v>
      </c>
      <c r="AF89" s="160">
        <v>68.593999999999994</v>
      </c>
    </row>
    <row r="90" spans="1:32" x14ac:dyDescent="0.25">
      <c r="A90" s="151" t="s">
        <v>481</v>
      </c>
      <c r="B90" s="152" t="s">
        <v>1061</v>
      </c>
      <c r="C90" s="187">
        <v>89</v>
      </c>
      <c r="D90" s="187">
        <v>18</v>
      </c>
      <c r="E90" s="188">
        <v>61.6</v>
      </c>
      <c r="F90" s="188">
        <v>51.7</v>
      </c>
      <c r="G90" s="188">
        <v>23.1</v>
      </c>
      <c r="H90" s="188">
        <v>26.2</v>
      </c>
      <c r="I90" s="189">
        <v>84.6</v>
      </c>
      <c r="J90" s="189">
        <v>90.6</v>
      </c>
      <c r="K90" s="188">
        <v>90.5</v>
      </c>
      <c r="L90" s="189">
        <v>53.2</v>
      </c>
      <c r="M90" s="189">
        <v>54.3</v>
      </c>
      <c r="N90" s="189">
        <v>77.099999999999994</v>
      </c>
      <c r="O90" s="189">
        <v>72.400000000000006</v>
      </c>
      <c r="P90" s="190">
        <v>75</v>
      </c>
      <c r="Q90" s="190">
        <v>40</v>
      </c>
      <c r="R90" s="155">
        <v>6.3</v>
      </c>
      <c r="S90" s="156">
        <v>25</v>
      </c>
      <c r="T90" s="156">
        <v>27</v>
      </c>
      <c r="U90" s="157">
        <v>13.7</v>
      </c>
      <c r="V90" s="158">
        <v>17.687666666666669</v>
      </c>
      <c r="W90" s="159" t="s">
        <v>481</v>
      </c>
      <c r="X90" s="160">
        <v>10.084</v>
      </c>
      <c r="Y90" s="161">
        <v>161.83799999999999</v>
      </c>
      <c r="Z90" s="160">
        <v>7</v>
      </c>
      <c r="AA90" s="160">
        <v>5.7506000000000004</v>
      </c>
      <c r="AB90" s="162">
        <v>16049.463</v>
      </c>
      <c r="AC90" s="160">
        <v>14.363</v>
      </c>
      <c r="AD90" s="160">
        <v>1.6140000000000001</v>
      </c>
      <c r="AE90" s="163">
        <v>2406.7000000000003</v>
      </c>
      <c r="AF90" s="160">
        <v>34.436999999999998</v>
      </c>
    </row>
    <row r="91" spans="1:32" x14ac:dyDescent="0.25">
      <c r="A91" s="151" t="s">
        <v>584</v>
      </c>
      <c r="B91" s="152" t="s">
        <v>1058</v>
      </c>
      <c r="C91" s="187">
        <v>90</v>
      </c>
      <c r="D91" s="187">
        <v>21</v>
      </c>
      <c r="E91" s="188">
        <v>61.5</v>
      </c>
      <c r="F91" s="188">
        <v>53.1</v>
      </c>
      <c r="G91" s="188">
        <v>38.799999999999997</v>
      </c>
      <c r="H91" s="188">
        <v>40.1</v>
      </c>
      <c r="I91" s="189">
        <v>79.900000000000006</v>
      </c>
      <c r="J91" s="189">
        <v>55.1</v>
      </c>
      <c r="K91" s="188">
        <v>78.099999999999994</v>
      </c>
      <c r="L91" s="189">
        <v>77</v>
      </c>
      <c r="M91" s="189">
        <v>76.5</v>
      </c>
      <c r="N91" s="189">
        <v>84.8</v>
      </c>
      <c r="O91" s="189">
        <v>70.2</v>
      </c>
      <c r="P91" s="190">
        <v>55</v>
      </c>
      <c r="Q91" s="190">
        <v>30</v>
      </c>
      <c r="R91" s="155">
        <v>9.9</v>
      </c>
      <c r="S91" s="156">
        <v>27</v>
      </c>
      <c r="T91" s="156">
        <v>27</v>
      </c>
      <c r="U91" s="157">
        <v>23.6</v>
      </c>
      <c r="V91" s="158">
        <v>38.704666666666668</v>
      </c>
      <c r="W91" s="159" t="s">
        <v>584</v>
      </c>
      <c r="X91" s="160">
        <v>0.19500000000000001</v>
      </c>
      <c r="Y91" s="161">
        <v>1.0820000000000001</v>
      </c>
      <c r="Z91" s="160">
        <v>1.7</v>
      </c>
      <c r="AA91" s="160">
        <v>1.5803999999999998</v>
      </c>
      <c r="AB91" s="162">
        <v>5553.3519999999999</v>
      </c>
      <c r="AC91" s="168">
        <v>7.1619999999999999</v>
      </c>
      <c r="AD91" s="160">
        <v>0.13</v>
      </c>
      <c r="AE91" s="163">
        <v>2.3392268855143374</v>
      </c>
      <c r="AF91" s="164">
        <v>52.61</v>
      </c>
    </row>
    <row r="92" spans="1:32" x14ac:dyDescent="0.25">
      <c r="A92" s="151" t="s">
        <v>530</v>
      </c>
      <c r="B92" s="152" t="s">
        <v>1060</v>
      </c>
      <c r="C92" s="187">
        <v>91</v>
      </c>
      <c r="D92" s="187">
        <v>38</v>
      </c>
      <c r="E92" s="188">
        <v>61.4</v>
      </c>
      <c r="F92" s="188">
        <v>39.5</v>
      </c>
      <c r="G92" s="188">
        <v>43.7</v>
      </c>
      <c r="H92" s="188">
        <v>28.4</v>
      </c>
      <c r="I92" s="189">
        <v>83.5</v>
      </c>
      <c r="J92" s="189">
        <v>41.5</v>
      </c>
      <c r="K92" s="188">
        <v>94.4</v>
      </c>
      <c r="L92" s="189">
        <v>49.3</v>
      </c>
      <c r="M92" s="189">
        <v>59.6</v>
      </c>
      <c r="N92" s="189">
        <v>83.5</v>
      </c>
      <c r="O92" s="189">
        <v>87.8</v>
      </c>
      <c r="P92" s="190">
        <v>65</v>
      </c>
      <c r="Q92" s="190">
        <v>60</v>
      </c>
      <c r="R92" s="155">
        <v>1.0900000000000001</v>
      </c>
      <c r="S92" s="156">
        <v>10</v>
      </c>
      <c r="T92" s="156">
        <v>10</v>
      </c>
      <c r="U92" s="157">
        <v>38.1</v>
      </c>
      <c r="V92" s="158">
        <v>44.146666666666668</v>
      </c>
      <c r="W92" s="159" t="s">
        <v>530</v>
      </c>
      <c r="X92" s="160">
        <v>3.8540000000000001</v>
      </c>
      <c r="Y92" s="161">
        <v>42.234000000000002</v>
      </c>
      <c r="Z92" s="160">
        <v>2.8</v>
      </c>
      <c r="AA92" s="160">
        <v>1.5972000000000002</v>
      </c>
      <c r="AB92" s="162">
        <v>10957.541999999999</v>
      </c>
      <c r="AC92" s="160">
        <v>25.760999999999999</v>
      </c>
      <c r="AD92" s="160">
        <v>-1.1000000000000001</v>
      </c>
      <c r="AE92" s="163">
        <v>285.24345154358849</v>
      </c>
      <c r="AF92" s="160">
        <v>44.368000000000002</v>
      </c>
    </row>
    <row r="93" spans="1:32" x14ac:dyDescent="0.25">
      <c r="A93" s="151" t="s">
        <v>525</v>
      </c>
      <c r="B93" s="152" t="s">
        <v>1060</v>
      </c>
      <c r="C93" s="187">
        <v>92</v>
      </c>
      <c r="D93" s="187">
        <v>39</v>
      </c>
      <c r="E93" s="188">
        <v>61</v>
      </c>
      <c r="F93" s="188">
        <v>65.900000000000006</v>
      </c>
      <c r="G93" s="188">
        <v>56.5</v>
      </c>
      <c r="H93" s="188">
        <v>40.5</v>
      </c>
      <c r="I93" s="189">
        <v>66</v>
      </c>
      <c r="J93" s="189">
        <v>32.5</v>
      </c>
      <c r="K93" s="188">
        <v>67.2</v>
      </c>
      <c r="L93" s="189">
        <v>58.9</v>
      </c>
      <c r="M93" s="189">
        <v>43</v>
      </c>
      <c r="N93" s="189">
        <v>79.099999999999994</v>
      </c>
      <c r="O93" s="189">
        <v>87.4</v>
      </c>
      <c r="P93" s="190">
        <v>75</v>
      </c>
      <c r="Q93" s="190">
        <v>60</v>
      </c>
      <c r="R93" s="155">
        <v>1.3</v>
      </c>
      <c r="S93" s="156">
        <v>40</v>
      </c>
      <c r="T93" s="156">
        <v>20</v>
      </c>
      <c r="U93" s="157">
        <v>37.4</v>
      </c>
      <c r="V93" s="158">
        <v>47.417666666666669</v>
      </c>
      <c r="W93" s="159" t="s">
        <v>525</v>
      </c>
      <c r="X93" s="160">
        <v>4.17</v>
      </c>
      <c r="Y93" s="161">
        <v>95.063000000000002</v>
      </c>
      <c r="Z93" s="160">
        <v>1.6</v>
      </c>
      <c r="AA93" s="160">
        <v>0.16539999999999999</v>
      </c>
      <c r="AB93" s="162">
        <v>22795.312000000002</v>
      </c>
      <c r="AC93" s="160">
        <v>13.476000000000001</v>
      </c>
      <c r="AD93" s="160">
        <v>-1.125</v>
      </c>
      <c r="AE93" s="163">
        <v>1744.6588462570583</v>
      </c>
      <c r="AF93" s="160">
        <v>84.379000000000005</v>
      </c>
    </row>
    <row r="94" spans="1:32" x14ac:dyDescent="0.25">
      <c r="A94" s="151" t="s">
        <v>522</v>
      </c>
      <c r="B94" s="152" t="s">
        <v>1062</v>
      </c>
      <c r="C94" s="187">
        <v>93</v>
      </c>
      <c r="D94" s="187">
        <v>8</v>
      </c>
      <c r="E94" s="188">
        <v>61</v>
      </c>
      <c r="F94" s="188">
        <v>59.5</v>
      </c>
      <c r="G94" s="188">
        <v>57.4</v>
      </c>
      <c r="H94" s="188">
        <v>51.5</v>
      </c>
      <c r="I94" s="189">
        <v>98.5</v>
      </c>
      <c r="J94" s="189">
        <v>25</v>
      </c>
      <c r="K94" s="188">
        <v>17.7</v>
      </c>
      <c r="L94" s="189">
        <v>76.3</v>
      </c>
      <c r="M94" s="189">
        <v>55.2</v>
      </c>
      <c r="N94" s="189">
        <v>79.2</v>
      </c>
      <c r="O94" s="189">
        <v>86.2</v>
      </c>
      <c r="P94" s="190">
        <v>65</v>
      </c>
      <c r="Q94" s="190">
        <v>60</v>
      </c>
      <c r="R94" s="155">
        <v>1.9</v>
      </c>
      <c r="S94" s="156">
        <v>0</v>
      </c>
      <c r="T94" s="156">
        <v>12</v>
      </c>
      <c r="U94" s="157">
        <v>8.5</v>
      </c>
      <c r="V94" s="158">
        <v>49.998666666666672</v>
      </c>
      <c r="W94" s="159" t="s">
        <v>522</v>
      </c>
      <c r="X94" s="160">
        <v>3.9569999999999999</v>
      </c>
      <c r="Y94" s="161">
        <v>184.78800000000001</v>
      </c>
      <c r="Z94" s="160">
        <v>4.0999999999999996</v>
      </c>
      <c r="AA94" s="160">
        <v>4.6961999999999993</v>
      </c>
      <c r="AB94" s="162">
        <v>46697.96</v>
      </c>
      <c r="AC94" s="160">
        <v>17.521999999999998</v>
      </c>
      <c r="AD94" s="160">
        <v>1.1000000000000001</v>
      </c>
      <c r="AE94" s="163">
        <v>142</v>
      </c>
      <c r="AF94" s="160">
        <v>34.274000000000001</v>
      </c>
    </row>
    <row r="95" spans="1:32" x14ac:dyDescent="0.25">
      <c r="A95" s="151" t="s">
        <v>495</v>
      </c>
      <c r="B95" s="152" t="s">
        <v>1061</v>
      </c>
      <c r="C95" s="187">
        <v>94</v>
      </c>
      <c r="D95" s="187">
        <v>19</v>
      </c>
      <c r="E95" s="188">
        <v>60.6</v>
      </c>
      <c r="F95" s="188">
        <v>44.3</v>
      </c>
      <c r="G95" s="188">
        <v>34.5</v>
      </c>
      <c r="H95" s="188">
        <v>28.2</v>
      </c>
      <c r="I95" s="189">
        <v>82.8</v>
      </c>
      <c r="J95" s="189">
        <v>76.599999999999994</v>
      </c>
      <c r="K95" s="188">
        <v>87.4</v>
      </c>
      <c r="L95" s="189">
        <v>58.5</v>
      </c>
      <c r="M95" s="189">
        <v>31.9</v>
      </c>
      <c r="N95" s="189">
        <v>73.8</v>
      </c>
      <c r="O95" s="189">
        <v>84.4</v>
      </c>
      <c r="P95" s="190">
        <v>65</v>
      </c>
      <c r="Q95" s="190">
        <v>60</v>
      </c>
      <c r="R95" s="155">
        <v>2.79</v>
      </c>
      <c r="S95" s="156">
        <v>25</v>
      </c>
      <c r="T95" s="157">
        <v>25</v>
      </c>
      <c r="U95" s="157">
        <v>21.6</v>
      </c>
      <c r="V95" s="158">
        <v>27.924333333333333</v>
      </c>
      <c r="W95" s="159" t="s">
        <v>495</v>
      </c>
      <c r="X95" s="160">
        <v>8.19</v>
      </c>
      <c r="Y95" s="161">
        <v>43.173999999999999</v>
      </c>
      <c r="Z95" s="160">
        <v>3.6</v>
      </c>
      <c r="AA95" s="160">
        <v>3.444</v>
      </c>
      <c r="AB95" s="162">
        <v>5271.4679999999998</v>
      </c>
      <c r="AC95" s="160">
        <v>6.2839999999999998</v>
      </c>
      <c r="AD95" s="160">
        <v>2.7250000000000001</v>
      </c>
      <c r="AE95" s="163">
        <v>1002.1</v>
      </c>
      <c r="AF95" s="160">
        <v>45.396000000000001</v>
      </c>
    </row>
    <row r="96" spans="1:32" x14ac:dyDescent="0.25">
      <c r="A96" s="151" t="s">
        <v>455</v>
      </c>
      <c r="B96" s="152" t="s">
        <v>1065</v>
      </c>
      <c r="C96" s="187">
        <v>95</v>
      </c>
      <c r="D96" s="187">
        <v>8</v>
      </c>
      <c r="E96" s="188">
        <v>60</v>
      </c>
      <c r="F96" s="188">
        <v>42.1</v>
      </c>
      <c r="G96" s="188">
        <v>47.1</v>
      </c>
      <c r="H96" s="188">
        <v>31.8</v>
      </c>
      <c r="I96" s="189">
        <v>80.599999999999994</v>
      </c>
      <c r="J96" s="189">
        <v>83.7</v>
      </c>
      <c r="K96" s="188">
        <v>80.400000000000006</v>
      </c>
      <c r="L96" s="189">
        <v>51.5</v>
      </c>
      <c r="M96" s="189">
        <v>47</v>
      </c>
      <c r="N96" s="189">
        <v>84.5</v>
      </c>
      <c r="O96" s="189">
        <v>65.8</v>
      </c>
      <c r="P96" s="190">
        <v>65</v>
      </c>
      <c r="Q96" s="190">
        <v>40</v>
      </c>
      <c r="R96" s="155">
        <v>9.59</v>
      </c>
      <c r="S96" s="157">
        <v>27.5</v>
      </c>
      <c r="T96" s="156">
        <v>27.5</v>
      </c>
      <c r="U96" s="157">
        <v>20.6</v>
      </c>
      <c r="V96" s="158">
        <v>23.303333333333331</v>
      </c>
      <c r="W96" s="159" t="s">
        <v>455</v>
      </c>
      <c r="X96" s="160">
        <v>18.420000000000002</v>
      </c>
      <c r="Y96" s="161">
        <v>32.826999999999998</v>
      </c>
      <c r="Z96" s="160">
        <v>4</v>
      </c>
      <c r="AA96" s="160">
        <v>5.1450000000000005</v>
      </c>
      <c r="AB96" s="162">
        <v>1782.15</v>
      </c>
      <c r="AC96" s="160">
        <v>2.9849999999999999</v>
      </c>
      <c r="AD96" s="160">
        <v>0.747</v>
      </c>
      <c r="AE96" s="163">
        <v>308.72332235356049</v>
      </c>
      <c r="AF96" s="160">
        <v>32.470999999999997</v>
      </c>
    </row>
    <row r="97" spans="1:32" x14ac:dyDescent="0.25">
      <c r="A97" s="151" t="s">
        <v>568</v>
      </c>
      <c r="B97" s="152" t="s">
        <v>1065</v>
      </c>
      <c r="C97" s="187">
        <v>96</v>
      </c>
      <c r="D97" s="187">
        <v>9</v>
      </c>
      <c r="E97" s="188">
        <v>60</v>
      </c>
      <c r="F97" s="188">
        <v>42.1</v>
      </c>
      <c r="G97" s="188">
        <v>52</v>
      </c>
      <c r="H97" s="188">
        <v>42.8</v>
      </c>
      <c r="I97" s="189">
        <v>74</v>
      </c>
      <c r="J97" s="189">
        <v>71.5</v>
      </c>
      <c r="K97" s="188">
        <v>40.200000000000003</v>
      </c>
      <c r="L97" s="189">
        <v>64.599999999999994</v>
      </c>
      <c r="M97" s="189">
        <v>40.5</v>
      </c>
      <c r="N97" s="189">
        <v>83.5</v>
      </c>
      <c r="O97" s="189">
        <v>68.2</v>
      </c>
      <c r="P97" s="190">
        <v>80</v>
      </c>
      <c r="Q97" s="190">
        <v>60</v>
      </c>
      <c r="R97" s="155">
        <v>10.89</v>
      </c>
      <c r="S97" s="156">
        <v>35</v>
      </c>
      <c r="T97" s="156">
        <v>24</v>
      </c>
      <c r="U97" s="157">
        <v>27.4</v>
      </c>
      <c r="V97" s="158">
        <v>30.800999999999998</v>
      </c>
      <c r="W97" s="173" t="s">
        <v>568</v>
      </c>
      <c r="X97" s="160">
        <v>0.53100000000000003</v>
      </c>
      <c r="Y97" s="161">
        <v>3.54</v>
      </c>
      <c r="Z97" s="160">
        <v>1.8</v>
      </c>
      <c r="AA97" s="160">
        <v>1.5185999999999999</v>
      </c>
      <c r="AB97" s="162">
        <v>6662.02</v>
      </c>
      <c r="AC97" s="160">
        <v>10.52</v>
      </c>
      <c r="AD97" s="160">
        <v>-1.488</v>
      </c>
      <c r="AE97" s="163">
        <v>119.44189582344391</v>
      </c>
      <c r="AF97" s="160">
        <v>133.82300000000001</v>
      </c>
    </row>
    <row r="98" spans="1:32" x14ac:dyDescent="0.25">
      <c r="A98" s="151" t="s">
        <v>420</v>
      </c>
      <c r="B98" s="152" t="s">
        <v>1065</v>
      </c>
      <c r="C98" s="187">
        <v>97</v>
      </c>
      <c r="D98" s="187">
        <v>10</v>
      </c>
      <c r="E98" s="188">
        <v>59.9</v>
      </c>
      <c r="F98" s="188">
        <v>38</v>
      </c>
      <c r="G98" s="188">
        <v>34.700000000000003</v>
      </c>
      <c r="H98" s="188">
        <v>31.8</v>
      </c>
      <c r="I98" s="189">
        <v>79.8</v>
      </c>
      <c r="J98" s="189">
        <v>89.8</v>
      </c>
      <c r="K98" s="188">
        <v>79</v>
      </c>
      <c r="L98" s="189">
        <v>50</v>
      </c>
      <c r="M98" s="189">
        <v>63.9</v>
      </c>
      <c r="N98" s="189">
        <v>70.3</v>
      </c>
      <c r="O98" s="189">
        <v>76.900000000000006</v>
      </c>
      <c r="P98" s="190">
        <v>55</v>
      </c>
      <c r="Q98" s="190">
        <v>50</v>
      </c>
      <c r="R98" s="155">
        <v>6.54</v>
      </c>
      <c r="S98" s="156">
        <v>30</v>
      </c>
      <c r="T98" s="156">
        <v>30</v>
      </c>
      <c r="U98" s="157">
        <v>15</v>
      </c>
      <c r="V98" s="158">
        <v>18.453666666666667</v>
      </c>
      <c r="W98" s="159" t="s">
        <v>420</v>
      </c>
      <c r="X98" s="160">
        <v>48.633000000000003</v>
      </c>
      <c r="Y98" s="161">
        <v>149.804</v>
      </c>
      <c r="Z98" s="160">
        <v>7</v>
      </c>
      <c r="AA98" s="160">
        <v>6.5813999999999995</v>
      </c>
      <c r="AB98" s="162">
        <v>3080.3209999999999</v>
      </c>
      <c r="AC98" s="160">
        <v>2.6190000000000002</v>
      </c>
      <c r="AD98" s="160">
        <v>5.17</v>
      </c>
      <c r="AE98" s="163">
        <v>1365.4</v>
      </c>
      <c r="AF98" s="160">
        <v>39.005000000000003</v>
      </c>
    </row>
    <row r="99" spans="1:32" x14ac:dyDescent="0.25">
      <c r="A99" s="151" t="s">
        <v>437</v>
      </c>
      <c r="B99" s="152" t="s">
        <v>1062</v>
      </c>
      <c r="C99" s="187">
        <v>98</v>
      </c>
      <c r="D99" s="187">
        <v>9</v>
      </c>
      <c r="E99" s="188">
        <v>59.6</v>
      </c>
      <c r="F99" s="188">
        <v>53.1</v>
      </c>
      <c r="G99" s="188">
        <v>60.2</v>
      </c>
      <c r="H99" s="188">
        <v>49.9</v>
      </c>
      <c r="I99" s="189">
        <v>99.7</v>
      </c>
      <c r="J99" s="189">
        <v>52</v>
      </c>
      <c r="K99" s="188">
        <v>19.7</v>
      </c>
      <c r="L99" s="189">
        <v>74</v>
      </c>
      <c r="M99" s="189">
        <v>64.8</v>
      </c>
      <c r="N99" s="189">
        <v>73.8</v>
      </c>
      <c r="O99" s="189">
        <v>78.2</v>
      </c>
      <c r="P99" s="190">
        <v>40</v>
      </c>
      <c r="Q99" s="190">
        <v>50</v>
      </c>
      <c r="R99" s="155">
        <v>3.4</v>
      </c>
      <c r="S99" s="156">
        <v>2.5</v>
      </c>
      <c r="T99" s="157">
        <v>2.5</v>
      </c>
      <c r="U99" s="157">
        <v>8.6999999999999993</v>
      </c>
      <c r="V99" s="158">
        <v>40.000333333333337</v>
      </c>
      <c r="W99" s="159" t="s">
        <v>437</v>
      </c>
      <c r="X99" s="160">
        <v>31.742999999999999</v>
      </c>
      <c r="Y99" s="161">
        <v>1750.864</v>
      </c>
      <c r="Z99" s="160">
        <v>3.4</v>
      </c>
      <c r="AA99" s="160">
        <v>3.4533999999999998</v>
      </c>
      <c r="AB99" s="162">
        <v>55158.216</v>
      </c>
      <c r="AC99" s="160">
        <v>5.5289999999999999</v>
      </c>
      <c r="AD99" s="160">
        <v>3.51</v>
      </c>
      <c r="AE99" s="163">
        <v>7452.5330000000004</v>
      </c>
      <c r="AF99" s="160">
        <v>12.359</v>
      </c>
    </row>
    <row r="100" spans="1:32" x14ac:dyDescent="0.25">
      <c r="A100" s="151" t="s">
        <v>476</v>
      </c>
      <c r="B100" s="152" t="s">
        <v>1062</v>
      </c>
      <c r="C100" s="187">
        <v>99</v>
      </c>
      <c r="D100" s="187">
        <v>10</v>
      </c>
      <c r="E100" s="188">
        <v>58.9</v>
      </c>
      <c r="F100" s="188">
        <v>49.4</v>
      </c>
      <c r="G100" s="188">
        <v>41.7</v>
      </c>
      <c r="H100" s="188">
        <v>36.799999999999997</v>
      </c>
      <c r="I100" s="189">
        <v>73</v>
      </c>
      <c r="J100" s="189">
        <v>75.5</v>
      </c>
      <c r="K100" s="188">
        <v>61.6</v>
      </c>
      <c r="L100" s="189">
        <v>81.400000000000006</v>
      </c>
      <c r="M100" s="189">
        <v>52.9</v>
      </c>
      <c r="N100" s="189">
        <v>77.2</v>
      </c>
      <c r="O100" s="189">
        <v>82.1</v>
      </c>
      <c r="P100" s="190">
        <v>45</v>
      </c>
      <c r="Q100" s="190">
        <v>30</v>
      </c>
      <c r="R100" s="155">
        <v>3.94</v>
      </c>
      <c r="S100" s="156">
        <v>35</v>
      </c>
      <c r="T100" s="156">
        <v>30</v>
      </c>
      <c r="U100" s="157">
        <v>24</v>
      </c>
      <c r="V100" s="158">
        <v>28.577666666666669</v>
      </c>
      <c r="W100" s="159" t="s">
        <v>476</v>
      </c>
      <c r="X100" s="160">
        <v>11.224</v>
      </c>
      <c r="Y100" s="161">
        <v>130.57599999999999</v>
      </c>
      <c r="Z100" s="160">
        <v>0.8</v>
      </c>
      <c r="AA100" s="160">
        <v>2.1404000000000001</v>
      </c>
      <c r="AB100" s="162">
        <v>11634.072</v>
      </c>
      <c r="AC100" s="160">
        <v>14.786</v>
      </c>
      <c r="AD100" s="160">
        <v>3.7269999999999999</v>
      </c>
      <c r="AE100" s="163">
        <v>957.62163470715029</v>
      </c>
      <c r="AF100" s="160">
        <v>60.640999999999998</v>
      </c>
    </row>
    <row r="101" spans="1:32" x14ac:dyDescent="0.25">
      <c r="A101" s="151" t="s">
        <v>505</v>
      </c>
      <c r="B101" s="152" t="s">
        <v>1061</v>
      </c>
      <c r="C101" s="187">
        <v>100</v>
      </c>
      <c r="D101" s="187">
        <v>20</v>
      </c>
      <c r="E101" s="188">
        <v>58.9</v>
      </c>
      <c r="F101" s="188">
        <v>29.8</v>
      </c>
      <c r="G101" s="188">
        <v>19</v>
      </c>
      <c r="H101" s="188">
        <v>24.2</v>
      </c>
      <c r="I101" s="189">
        <v>77.2</v>
      </c>
      <c r="J101" s="189">
        <v>80</v>
      </c>
      <c r="K101" s="188">
        <v>94.8</v>
      </c>
      <c r="L101" s="189">
        <v>60.2</v>
      </c>
      <c r="M101" s="189">
        <v>57.3</v>
      </c>
      <c r="N101" s="189">
        <v>73</v>
      </c>
      <c r="O101" s="189">
        <v>81</v>
      </c>
      <c r="P101" s="190">
        <v>60</v>
      </c>
      <c r="Q101" s="190">
        <v>50</v>
      </c>
      <c r="R101" s="155">
        <v>2</v>
      </c>
      <c r="S101" s="156">
        <v>30</v>
      </c>
      <c r="T101" s="156">
        <v>30</v>
      </c>
      <c r="U101" s="174">
        <v>22</v>
      </c>
      <c r="V101" s="158">
        <v>25.832333333333334</v>
      </c>
      <c r="W101" s="159" t="s">
        <v>505</v>
      </c>
      <c r="X101" s="160">
        <v>6.1539999999999999</v>
      </c>
      <c r="Y101" s="161">
        <v>33.549999999999997</v>
      </c>
      <c r="Z101" s="160">
        <v>4.5</v>
      </c>
      <c r="AA101" s="160">
        <v>4.8635999999999999</v>
      </c>
      <c r="AB101" s="162">
        <v>5451.7110000000002</v>
      </c>
      <c r="AC101" s="160">
        <v>5.8920000000000003</v>
      </c>
      <c r="AD101" s="160">
        <v>3.1</v>
      </c>
      <c r="AE101" s="163">
        <v>887.8</v>
      </c>
      <c r="AF101" s="160">
        <v>31.079000000000001</v>
      </c>
    </row>
    <row r="102" spans="1:32" x14ac:dyDescent="0.25">
      <c r="A102" s="151" t="s">
        <v>468</v>
      </c>
      <c r="B102" s="152" t="s">
        <v>1058</v>
      </c>
      <c r="C102" s="187">
        <v>101</v>
      </c>
      <c r="D102" s="187">
        <v>22</v>
      </c>
      <c r="E102" s="188">
        <v>58.7</v>
      </c>
      <c r="F102" s="188">
        <v>36</v>
      </c>
      <c r="G102" s="188">
        <v>24.5</v>
      </c>
      <c r="H102" s="188">
        <v>17.7</v>
      </c>
      <c r="I102" s="189">
        <v>89.8</v>
      </c>
      <c r="J102" s="189">
        <v>86.5</v>
      </c>
      <c r="K102" s="188">
        <v>92.1</v>
      </c>
      <c r="L102" s="189">
        <v>30.6</v>
      </c>
      <c r="M102" s="189">
        <v>57.7</v>
      </c>
      <c r="N102" s="189">
        <v>79.7</v>
      </c>
      <c r="O102" s="189">
        <v>80.3</v>
      </c>
      <c r="P102" s="190">
        <v>60</v>
      </c>
      <c r="Q102" s="190">
        <v>50</v>
      </c>
      <c r="R102" s="155">
        <v>4.8499999999999996</v>
      </c>
      <c r="S102" s="156">
        <v>20</v>
      </c>
      <c r="T102" s="156">
        <v>20</v>
      </c>
      <c r="U102" s="157">
        <v>15</v>
      </c>
      <c r="V102" s="158">
        <v>21.184000000000001</v>
      </c>
      <c r="W102" s="159" t="s">
        <v>468</v>
      </c>
      <c r="X102" s="160">
        <v>15.776</v>
      </c>
      <c r="Y102" s="161">
        <v>58.953000000000003</v>
      </c>
      <c r="Z102" s="160">
        <v>6.9</v>
      </c>
      <c r="AA102" s="160">
        <v>7.1729999999999992</v>
      </c>
      <c r="AB102" s="162">
        <v>3736.8760000000002</v>
      </c>
      <c r="AC102" s="160">
        <v>0.26500000000000001</v>
      </c>
      <c r="AD102" s="160">
        <v>2.9950000000000001</v>
      </c>
      <c r="AE102" s="163">
        <v>1916.0693421004009</v>
      </c>
      <c r="AF102" s="160">
        <v>32.962000000000003</v>
      </c>
    </row>
    <row r="103" spans="1:32" x14ac:dyDescent="0.25">
      <c r="A103" s="151" t="s">
        <v>561</v>
      </c>
      <c r="B103" s="152" t="s">
        <v>1061</v>
      </c>
      <c r="C103" s="187">
        <v>102</v>
      </c>
      <c r="D103" s="187">
        <v>21</v>
      </c>
      <c r="E103" s="188">
        <v>58.7</v>
      </c>
      <c r="F103" s="188">
        <v>42.1</v>
      </c>
      <c r="G103" s="188">
        <v>42.5</v>
      </c>
      <c r="H103" s="188">
        <v>34.799999999999997</v>
      </c>
      <c r="I103" s="189">
        <v>68.400000000000006</v>
      </c>
      <c r="J103" s="189">
        <v>70.8</v>
      </c>
      <c r="K103" s="188">
        <v>73.8</v>
      </c>
      <c r="L103" s="189">
        <v>60.3</v>
      </c>
      <c r="M103" s="189">
        <v>70.5</v>
      </c>
      <c r="N103" s="189">
        <v>79.3</v>
      </c>
      <c r="O103" s="189">
        <v>71.5</v>
      </c>
      <c r="P103" s="190">
        <v>60</v>
      </c>
      <c r="Q103" s="190">
        <v>30</v>
      </c>
      <c r="R103" s="155">
        <v>6.73</v>
      </c>
      <c r="S103" s="156">
        <v>33.299999999999997</v>
      </c>
      <c r="T103" s="156">
        <v>40</v>
      </c>
      <c r="U103" s="157">
        <v>21.3</v>
      </c>
      <c r="V103" s="158">
        <v>31.219333333333338</v>
      </c>
      <c r="W103" s="159" t="s">
        <v>561</v>
      </c>
      <c r="X103" s="160">
        <v>0.76800000000000002</v>
      </c>
      <c r="Y103" s="161">
        <v>6.0460000000000003</v>
      </c>
      <c r="Z103" s="160">
        <v>3</v>
      </c>
      <c r="AA103" s="160">
        <v>4.0633999999999997</v>
      </c>
      <c r="AB103" s="162">
        <v>7872.8689999999997</v>
      </c>
      <c r="AC103" s="160">
        <v>11.435</v>
      </c>
      <c r="AD103" s="160">
        <v>0.82699999999999996</v>
      </c>
      <c r="AE103" s="163">
        <v>58</v>
      </c>
      <c r="AF103" s="160">
        <v>48.305999999999997</v>
      </c>
    </row>
    <row r="104" spans="1:32" x14ac:dyDescent="0.25">
      <c r="A104" s="151" t="s">
        <v>538</v>
      </c>
      <c r="B104" s="152" t="s">
        <v>1065</v>
      </c>
      <c r="C104" s="187">
        <v>103</v>
      </c>
      <c r="D104" s="187">
        <v>11</v>
      </c>
      <c r="E104" s="188">
        <v>58.5</v>
      </c>
      <c r="F104" s="188">
        <v>56.6</v>
      </c>
      <c r="G104" s="188">
        <v>54.2</v>
      </c>
      <c r="H104" s="188">
        <v>45.4</v>
      </c>
      <c r="I104" s="189">
        <v>63</v>
      </c>
      <c r="J104" s="189">
        <v>50.4</v>
      </c>
      <c r="K104" s="188">
        <v>16.5</v>
      </c>
      <c r="L104" s="189">
        <v>67.5</v>
      </c>
      <c r="M104" s="189">
        <v>85.5</v>
      </c>
      <c r="N104" s="189">
        <v>74.8</v>
      </c>
      <c r="O104" s="189">
        <v>83.3</v>
      </c>
      <c r="P104" s="190">
        <v>65</v>
      </c>
      <c r="Q104" s="190">
        <v>40</v>
      </c>
      <c r="R104" s="155">
        <v>0.87</v>
      </c>
      <c r="S104" s="156">
        <v>37</v>
      </c>
      <c r="T104" s="157">
        <v>34</v>
      </c>
      <c r="U104" s="157">
        <v>34.299999999999997</v>
      </c>
      <c r="V104" s="158">
        <v>40.669666666666664</v>
      </c>
      <c r="W104" s="159" t="s">
        <v>538</v>
      </c>
      <c r="X104" s="160">
        <v>2.2999999999999998</v>
      </c>
      <c r="Y104" s="161">
        <v>25.962</v>
      </c>
      <c r="Z104" s="160">
        <v>4.5</v>
      </c>
      <c r="AA104" s="160">
        <v>4.5140000000000002</v>
      </c>
      <c r="AB104" s="162">
        <v>11289.733</v>
      </c>
      <c r="AC104" s="160">
        <v>25.588000000000001</v>
      </c>
      <c r="AD104" s="160">
        <v>6.7270000000000003</v>
      </c>
      <c r="AE104" s="163">
        <v>274.85472072660031</v>
      </c>
      <c r="AF104" s="160">
        <v>42.070999999999998</v>
      </c>
    </row>
    <row r="105" spans="1:32" x14ac:dyDescent="0.25">
      <c r="A105" s="151" t="s">
        <v>403</v>
      </c>
      <c r="B105" s="152" t="s">
        <v>1065</v>
      </c>
      <c r="C105" s="187">
        <v>104</v>
      </c>
      <c r="D105" s="187">
        <v>12</v>
      </c>
      <c r="E105" s="188">
        <v>58.5</v>
      </c>
      <c r="F105" s="188">
        <v>38</v>
      </c>
      <c r="G105" s="188">
        <v>39.6</v>
      </c>
      <c r="H105" s="188">
        <v>14.4</v>
      </c>
      <c r="I105" s="189">
        <v>84.4</v>
      </c>
      <c r="J105" s="189">
        <v>96.3</v>
      </c>
      <c r="K105" s="188">
        <v>80.900000000000006</v>
      </c>
      <c r="L105" s="189">
        <v>49.3</v>
      </c>
      <c r="M105" s="189">
        <v>81.5</v>
      </c>
      <c r="N105" s="189">
        <v>66.900000000000006</v>
      </c>
      <c r="O105" s="189">
        <v>65.5</v>
      </c>
      <c r="P105" s="190">
        <v>45</v>
      </c>
      <c r="Q105" s="190">
        <v>40</v>
      </c>
      <c r="R105" s="155">
        <v>9.75</v>
      </c>
      <c r="S105" s="156">
        <v>24</v>
      </c>
      <c r="T105" s="156">
        <v>30</v>
      </c>
      <c r="U105" s="157">
        <v>9</v>
      </c>
      <c r="V105" s="158">
        <v>11.035666666666666</v>
      </c>
      <c r="W105" s="159" t="s">
        <v>403</v>
      </c>
      <c r="X105" s="160">
        <v>183.636</v>
      </c>
      <c r="Y105" s="161">
        <v>1091.2280000000001</v>
      </c>
      <c r="Z105" s="160">
        <v>2.7</v>
      </c>
      <c r="AA105" s="160">
        <v>3.4189999999999996</v>
      </c>
      <c r="AB105" s="162">
        <v>5942.3519999999999</v>
      </c>
      <c r="AC105" s="160">
        <v>5.0049999999999999</v>
      </c>
      <c r="AD105" s="160">
        <v>15.699</v>
      </c>
      <c r="AE105" s="163">
        <v>4448.7299999999996</v>
      </c>
      <c r="AF105" s="160">
        <v>18.620999999999999</v>
      </c>
    </row>
    <row r="106" spans="1:32" x14ac:dyDescent="0.25">
      <c r="A106" s="151" t="s">
        <v>1076</v>
      </c>
      <c r="B106" s="152" t="s">
        <v>1060</v>
      </c>
      <c r="C106" s="187">
        <v>105</v>
      </c>
      <c r="D106" s="187">
        <v>40</v>
      </c>
      <c r="E106" s="188">
        <v>58.4</v>
      </c>
      <c r="F106" s="188">
        <v>53.5</v>
      </c>
      <c r="G106" s="188">
        <v>26.3</v>
      </c>
      <c r="H106" s="188">
        <v>26.6</v>
      </c>
      <c r="I106" s="189">
        <v>85.3</v>
      </c>
      <c r="J106" s="189">
        <v>56.7</v>
      </c>
      <c r="K106" s="188">
        <v>90</v>
      </c>
      <c r="L106" s="189">
        <v>66</v>
      </c>
      <c r="M106" s="189">
        <v>39.9</v>
      </c>
      <c r="N106" s="189">
        <v>73.2</v>
      </c>
      <c r="O106" s="189">
        <v>78.3</v>
      </c>
      <c r="P106" s="190">
        <v>55</v>
      </c>
      <c r="Q106" s="190">
        <v>50</v>
      </c>
      <c r="R106" s="155">
        <v>3.35</v>
      </c>
      <c r="S106" s="156">
        <v>18</v>
      </c>
      <c r="T106" s="156">
        <v>12</v>
      </c>
      <c r="U106" s="157">
        <v>31.6</v>
      </c>
      <c r="V106" s="158">
        <v>37.996333333333332</v>
      </c>
      <c r="W106" s="159" t="s">
        <v>1076</v>
      </c>
      <c r="X106" s="160">
        <v>3.5510000000000002</v>
      </c>
      <c r="Y106" s="161">
        <v>18.919</v>
      </c>
      <c r="Z106" s="160">
        <v>-1.1000000000000001</v>
      </c>
      <c r="AA106" s="160">
        <v>3.4120000000000004</v>
      </c>
      <c r="AB106" s="162">
        <v>5327.9660000000003</v>
      </c>
      <c r="AC106" s="160">
        <v>4.9829999999999997</v>
      </c>
      <c r="AD106" s="160">
        <v>6.3819999999999997</v>
      </c>
      <c r="AE106" s="163">
        <v>143.15</v>
      </c>
      <c r="AF106" s="160">
        <v>38.088000000000001</v>
      </c>
    </row>
    <row r="107" spans="1:32" x14ac:dyDescent="0.25">
      <c r="A107" s="151" t="s">
        <v>490</v>
      </c>
      <c r="B107" s="152" t="s">
        <v>1058</v>
      </c>
      <c r="C107" s="187">
        <v>106</v>
      </c>
      <c r="D107" s="187">
        <v>23</v>
      </c>
      <c r="E107" s="188">
        <v>58.3</v>
      </c>
      <c r="F107" s="188">
        <v>46.8</v>
      </c>
      <c r="G107" s="188">
        <v>50.3</v>
      </c>
      <c r="H107" s="188">
        <v>38.200000000000003</v>
      </c>
      <c r="I107" s="189">
        <v>91.8</v>
      </c>
      <c r="J107" s="189">
        <v>71.400000000000006</v>
      </c>
      <c r="K107" s="188">
        <v>90.4</v>
      </c>
      <c r="L107" s="189">
        <v>63.4</v>
      </c>
      <c r="M107" s="189">
        <v>52.2</v>
      </c>
      <c r="N107" s="189">
        <v>69.599999999999994</v>
      </c>
      <c r="O107" s="189">
        <v>70.599999999999994</v>
      </c>
      <c r="P107" s="190">
        <v>25</v>
      </c>
      <c r="Q107" s="190">
        <v>30</v>
      </c>
      <c r="R107" s="155">
        <v>7.18</v>
      </c>
      <c r="S107" s="156">
        <v>13</v>
      </c>
      <c r="T107" s="156">
        <v>15</v>
      </c>
      <c r="U107" s="157">
        <v>20.6</v>
      </c>
      <c r="V107" s="158">
        <v>30.867999999999999</v>
      </c>
      <c r="W107" s="159" t="s">
        <v>490</v>
      </c>
      <c r="X107" s="160">
        <v>8.6549999999999994</v>
      </c>
      <c r="Y107" s="161">
        <v>26.03</v>
      </c>
      <c r="Z107" s="160">
        <v>3</v>
      </c>
      <c r="AA107" s="160">
        <v>6.9</v>
      </c>
      <c r="AB107" s="162">
        <v>3007.5729999999999</v>
      </c>
      <c r="AC107" s="160">
        <v>10.819000000000001</v>
      </c>
      <c r="AD107" s="160">
        <v>5.9139999999999997</v>
      </c>
      <c r="AE107" s="163">
        <v>434.22</v>
      </c>
      <c r="AF107" s="160">
        <v>35.316000000000003</v>
      </c>
    </row>
    <row r="108" spans="1:32" x14ac:dyDescent="0.25">
      <c r="A108" s="151" t="s">
        <v>604</v>
      </c>
      <c r="B108" s="152" t="s">
        <v>1060</v>
      </c>
      <c r="C108" s="187">
        <v>107</v>
      </c>
      <c r="D108" s="187">
        <v>41</v>
      </c>
      <c r="E108" s="188">
        <v>58.2</v>
      </c>
      <c r="F108" s="188">
        <v>48.7</v>
      </c>
      <c r="G108" s="188">
        <v>46.9</v>
      </c>
      <c r="H108" s="188">
        <v>38.1</v>
      </c>
      <c r="I108" s="189">
        <v>85.8</v>
      </c>
      <c r="J108" s="189">
        <v>62.5</v>
      </c>
      <c r="K108" s="188">
        <v>87.7</v>
      </c>
      <c r="L108" s="189">
        <v>77</v>
      </c>
      <c r="M108" s="189">
        <v>52</v>
      </c>
      <c r="N108" s="189">
        <v>60.8</v>
      </c>
      <c r="O108" s="189">
        <v>79.400000000000006</v>
      </c>
      <c r="P108" s="190">
        <v>30</v>
      </c>
      <c r="Q108" s="190">
        <v>30</v>
      </c>
      <c r="R108" s="155">
        <v>2.8</v>
      </c>
      <c r="S108" s="156">
        <v>13</v>
      </c>
      <c r="T108" s="156">
        <v>20</v>
      </c>
      <c r="U108" s="157">
        <v>29.2</v>
      </c>
      <c r="V108" s="158">
        <v>35.347333333333331</v>
      </c>
      <c r="W108" s="159" t="s">
        <v>604</v>
      </c>
      <c r="X108" s="160">
        <v>143.44</v>
      </c>
      <c r="Y108" s="161">
        <v>3799.6959999999999</v>
      </c>
      <c r="Z108" s="160">
        <v>-3.7</v>
      </c>
      <c r="AA108" s="160">
        <v>0.4857999999999999</v>
      </c>
      <c r="AB108" s="162">
        <v>26489.824000000001</v>
      </c>
      <c r="AC108" s="160">
        <v>5.7229999999999999</v>
      </c>
      <c r="AD108" s="160">
        <v>7.0449999999999999</v>
      </c>
      <c r="AE108" s="163">
        <v>37667.631999999998</v>
      </c>
      <c r="AF108" s="160">
        <v>17.035</v>
      </c>
    </row>
    <row r="109" spans="1:32" x14ac:dyDescent="0.25">
      <c r="A109" s="151" t="s">
        <v>489</v>
      </c>
      <c r="B109" s="152" t="s">
        <v>1060</v>
      </c>
      <c r="C109" s="187">
        <v>108</v>
      </c>
      <c r="D109" s="187">
        <v>42</v>
      </c>
      <c r="E109" s="188">
        <v>58.1</v>
      </c>
      <c r="F109" s="188">
        <v>53.5</v>
      </c>
      <c r="G109" s="188">
        <v>57.3</v>
      </c>
      <c r="H109" s="188">
        <v>42</v>
      </c>
      <c r="I109" s="189">
        <v>89.8</v>
      </c>
      <c r="J109" s="189">
        <v>47.9</v>
      </c>
      <c r="K109" s="188">
        <v>75.400000000000006</v>
      </c>
      <c r="L109" s="189">
        <v>74.099999999999994</v>
      </c>
      <c r="M109" s="189">
        <v>73.099999999999994</v>
      </c>
      <c r="N109" s="189">
        <v>62.3</v>
      </c>
      <c r="O109" s="189">
        <v>81.400000000000006</v>
      </c>
      <c r="P109" s="190">
        <v>30</v>
      </c>
      <c r="Q109" s="190">
        <v>10</v>
      </c>
      <c r="R109" s="155">
        <v>1.8</v>
      </c>
      <c r="S109" s="156">
        <v>13</v>
      </c>
      <c r="T109" s="156">
        <v>18</v>
      </c>
      <c r="U109" s="157">
        <v>23</v>
      </c>
      <c r="V109" s="158">
        <v>41.673666666666669</v>
      </c>
      <c r="W109" s="159" t="s">
        <v>489</v>
      </c>
      <c r="X109" s="160">
        <v>9.4979999999999993</v>
      </c>
      <c r="Y109" s="161">
        <v>170.96100000000001</v>
      </c>
      <c r="Z109" s="160">
        <v>-3.9</v>
      </c>
      <c r="AA109" s="160">
        <v>-0.48499999999999999</v>
      </c>
      <c r="AB109" s="162">
        <v>17999.695</v>
      </c>
      <c r="AC109" s="160">
        <v>0.53</v>
      </c>
      <c r="AD109" s="160">
        <v>11.829000000000001</v>
      </c>
      <c r="AE109" s="163">
        <v>1235.3</v>
      </c>
      <c r="AF109" s="160">
        <v>52.281999999999996</v>
      </c>
    </row>
    <row r="110" spans="1:32" x14ac:dyDescent="0.25">
      <c r="A110" s="151" t="s">
        <v>547</v>
      </c>
      <c r="B110" s="152" t="s">
        <v>1065</v>
      </c>
      <c r="C110" s="187">
        <v>109</v>
      </c>
      <c r="D110" s="187">
        <v>13</v>
      </c>
      <c r="E110" s="188">
        <v>58</v>
      </c>
      <c r="F110" s="188">
        <v>29.9</v>
      </c>
      <c r="G110" s="188">
        <v>27.8</v>
      </c>
      <c r="H110" s="188">
        <v>33.4</v>
      </c>
      <c r="I110" s="189">
        <v>74.3</v>
      </c>
      <c r="J110" s="189">
        <v>84.6</v>
      </c>
      <c r="K110" s="188">
        <v>92.3</v>
      </c>
      <c r="L110" s="189">
        <v>49.3</v>
      </c>
      <c r="M110" s="189">
        <v>61.7</v>
      </c>
      <c r="N110" s="189">
        <v>81.400000000000006</v>
      </c>
      <c r="O110" s="189">
        <v>60.9</v>
      </c>
      <c r="P110" s="190">
        <v>60</v>
      </c>
      <c r="Q110" s="190">
        <v>40</v>
      </c>
      <c r="R110" s="155">
        <v>14.54</v>
      </c>
      <c r="S110" s="156">
        <v>35</v>
      </c>
      <c r="T110" s="156">
        <v>30</v>
      </c>
      <c r="U110" s="157">
        <v>21.2</v>
      </c>
      <c r="V110" s="158">
        <v>22.622</v>
      </c>
      <c r="W110" s="159" t="s">
        <v>547</v>
      </c>
      <c r="X110" s="160">
        <v>1.881</v>
      </c>
      <c r="Y110" s="161">
        <v>35.85</v>
      </c>
      <c r="Z110" s="160">
        <v>4</v>
      </c>
      <c r="AA110" s="160">
        <v>4.2690000000000001</v>
      </c>
      <c r="AB110" s="162">
        <v>19056.492999999999</v>
      </c>
      <c r="AC110" s="160">
        <v>18.504999999999999</v>
      </c>
      <c r="AD110" s="160">
        <v>2.0859999999999999</v>
      </c>
      <c r="AE110" s="163">
        <v>703.19456061301025</v>
      </c>
      <c r="AF110" s="160">
        <v>61.966000000000001</v>
      </c>
    </row>
    <row r="111" spans="1:32" x14ac:dyDescent="0.25">
      <c r="A111" s="175" t="s">
        <v>397</v>
      </c>
      <c r="B111" s="191" t="s">
        <v>1058</v>
      </c>
      <c r="C111" s="153">
        <v>110</v>
      </c>
      <c r="D111" s="153">
        <v>24</v>
      </c>
      <c r="E111" s="154">
        <v>57.8</v>
      </c>
      <c r="F111" s="188">
        <v>46.7</v>
      </c>
      <c r="G111" s="188">
        <v>65.400000000000006</v>
      </c>
      <c r="H111" s="188">
        <v>47.3</v>
      </c>
      <c r="I111" s="189">
        <v>70.400000000000006</v>
      </c>
      <c r="J111" s="189">
        <v>71.599999999999994</v>
      </c>
      <c r="K111" s="188">
        <v>85.9</v>
      </c>
      <c r="L111" s="189">
        <v>54.9</v>
      </c>
      <c r="M111" s="189">
        <v>61.4</v>
      </c>
      <c r="N111" s="189">
        <v>71.400000000000006</v>
      </c>
      <c r="O111" s="189">
        <v>73.2</v>
      </c>
      <c r="P111" s="190">
        <v>25</v>
      </c>
      <c r="Q111" s="190">
        <v>20</v>
      </c>
      <c r="R111" s="155">
        <v>3.41</v>
      </c>
      <c r="S111" s="156">
        <v>45</v>
      </c>
      <c r="T111" s="156">
        <v>25</v>
      </c>
      <c r="U111" s="157">
        <v>17.5</v>
      </c>
      <c r="V111" s="158">
        <v>30.74666666666667</v>
      </c>
      <c r="W111" s="159" t="s">
        <v>397</v>
      </c>
      <c r="X111" s="160">
        <v>1382.71</v>
      </c>
      <c r="Y111" s="161">
        <v>21291.766</v>
      </c>
      <c r="Z111" s="160">
        <v>6.9</v>
      </c>
      <c r="AA111" s="160">
        <v>7.32</v>
      </c>
      <c r="AB111" s="162">
        <v>15398.575999999999</v>
      </c>
      <c r="AC111" s="160">
        <v>4.6050000000000004</v>
      </c>
      <c r="AD111" s="160">
        <v>2.0030000000000001</v>
      </c>
      <c r="AE111" s="163">
        <v>133700</v>
      </c>
      <c r="AF111" s="160">
        <v>46.231000000000002</v>
      </c>
    </row>
    <row r="112" spans="1:32" x14ac:dyDescent="0.25">
      <c r="A112" s="151" t="s">
        <v>454</v>
      </c>
      <c r="B112" s="152" t="s">
        <v>1058</v>
      </c>
      <c r="C112" s="187">
        <v>111</v>
      </c>
      <c r="D112" s="187">
        <v>25</v>
      </c>
      <c r="E112" s="188">
        <v>57.8</v>
      </c>
      <c r="F112" s="188">
        <v>46.5</v>
      </c>
      <c r="G112" s="188">
        <v>52</v>
      </c>
      <c r="H112" s="188">
        <v>30.7</v>
      </c>
      <c r="I112" s="189">
        <v>84.9</v>
      </c>
      <c r="J112" s="189">
        <v>89.3</v>
      </c>
      <c r="K112" s="188">
        <v>24.9</v>
      </c>
      <c r="L112" s="189">
        <v>76.2</v>
      </c>
      <c r="M112" s="189">
        <v>60.1</v>
      </c>
      <c r="N112" s="189">
        <v>74</v>
      </c>
      <c r="O112" s="189">
        <v>74.5</v>
      </c>
      <c r="P112" s="190">
        <v>40</v>
      </c>
      <c r="Q112" s="190">
        <v>40</v>
      </c>
      <c r="R112" s="155">
        <v>5.25</v>
      </c>
      <c r="S112" s="156">
        <v>24</v>
      </c>
      <c r="T112" s="156">
        <v>28</v>
      </c>
      <c r="U112" s="157">
        <v>12.1</v>
      </c>
      <c r="V112" s="158">
        <v>18.864000000000001</v>
      </c>
      <c r="W112" s="159" t="s">
        <v>454</v>
      </c>
      <c r="X112" s="160">
        <v>21.251999999999999</v>
      </c>
      <c r="Y112" s="161">
        <v>260.59300000000002</v>
      </c>
      <c r="Z112" s="160">
        <v>5.2</v>
      </c>
      <c r="AA112" s="160">
        <v>5.3002000000000011</v>
      </c>
      <c r="AB112" s="162">
        <v>12262.316000000001</v>
      </c>
      <c r="AC112" s="160">
        <v>4.9809999999999999</v>
      </c>
      <c r="AD112" s="160">
        <v>3.7280000000000002</v>
      </c>
      <c r="AE112" s="163">
        <v>898.08381933544774</v>
      </c>
      <c r="AF112" s="164">
        <v>77.343999999999994</v>
      </c>
    </row>
    <row r="113" spans="1:32" x14ac:dyDescent="0.25">
      <c r="A113" s="151" t="s">
        <v>549</v>
      </c>
      <c r="B113" s="152" t="s">
        <v>1061</v>
      </c>
      <c r="C113" s="187">
        <v>112</v>
      </c>
      <c r="D113" s="187">
        <v>22</v>
      </c>
      <c r="E113" s="188">
        <v>57.7</v>
      </c>
      <c r="F113" s="188">
        <v>54.9</v>
      </c>
      <c r="G113" s="188">
        <v>49.8</v>
      </c>
      <c r="H113" s="188">
        <v>33.1</v>
      </c>
      <c r="I113" s="189">
        <v>83.5</v>
      </c>
      <c r="J113" s="189">
        <v>54.4</v>
      </c>
      <c r="K113" s="188">
        <v>12.6</v>
      </c>
      <c r="L113" s="189">
        <v>68.3</v>
      </c>
      <c r="M113" s="189">
        <v>74.5</v>
      </c>
      <c r="N113" s="189">
        <v>77.400000000000006</v>
      </c>
      <c r="O113" s="189">
        <v>73.5</v>
      </c>
      <c r="P113" s="190">
        <v>60</v>
      </c>
      <c r="Q113" s="190">
        <v>50</v>
      </c>
      <c r="R113" s="155">
        <v>8.27</v>
      </c>
      <c r="S113" s="156">
        <v>25</v>
      </c>
      <c r="T113" s="156">
        <v>25</v>
      </c>
      <c r="U113" s="157">
        <v>20</v>
      </c>
      <c r="V113" s="158">
        <v>38.969000000000001</v>
      </c>
      <c r="W113" s="159" t="s">
        <v>549</v>
      </c>
      <c r="X113" s="160">
        <v>1.367</v>
      </c>
      <c r="Y113" s="161">
        <v>43.552999999999997</v>
      </c>
      <c r="Z113" s="160">
        <v>-1.8</v>
      </c>
      <c r="AA113" s="160">
        <v>-0.46340000000000003</v>
      </c>
      <c r="AB113" s="162">
        <v>31870.289000000001</v>
      </c>
      <c r="AC113" s="160">
        <v>3.8530000000000002</v>
      </c>
      <c r="AD113" s="160">
        <v>3.4260000000000002</v>
      </c>
      <c r="AE113" s="163">
        <v>-60.381999999999998</v>
      </c>
      <c r="AF113" s="160">
        <v>61.006</v>
      </c>
    </row>
    <row r="114" spans="1:32" x14ac:dyDescent="0.25">
      <c r="A114" s="151" t="s">
        <v>457</v>
      </c>
      <c r="B114" s="152" t="s">
        <v>1065</v>
      </c>
      <c r="C114" s="187">
        <v>113</v>
      </c>
      <c r="D114" s="187">
        <v>14</v>
      </c>
      <c r="E114" s="188">
        <v>57.6</v>
      </c>
      <c r="F114" s="188">
        <v>31.9</v>
      </c>
      <c r="G114" s="188">
        <v>32.4</v>
      </c>
      <c r="H114" s="188">
        <v>31.4</v>
      </c>
      <c r="I114" s="189">
        <v>68.099999999999994</v>
      </c>
      <c r="J114" s="189">
        <v>85.3</v>
      </c>
      <c r="K114" s="188">
        <v>84.8</v>
      </c>
      <c r="L114" s="189">
        <v>52.8</v>
      </c>
      <c r="M114" s="189">
        <v>48.4</v>
      </c>
      <c r="N114" s="189">
        <v>81.900000000000006</v>
      </c>
      <c r="O114" s="189">
        <v>68.7</v>
      </c>
      <c r="P114" s="190">
        <v>65</v>
      </c>
      <c r="Q114" s="190">
        <v>40</v>
      </c>
      <c r="R114" s="155">
        <v>10.64</v>
      </c>
      <c r="S114" s="157">
        <v>40</v>
      </c>
      <c r="T114" s="157">
        <v>35</v>
      </c>
      <c r="U114" s="157">
        <v>19</v>
      </c>
      <c r="V114" s="158">
        <v>22.158333333333331</v>
      </c>
      <c r="W114" s="159" t="s">
        <v>457</v>
      </c>
      <c r="X114" s="160">
        <v>16.817</v>
      </c>
      <c r="Y114" s="161">
        <v>38.106999999999999</v>
      </c>
      <c r="Z114" s="160">
        <v>6.1</v>
      </c>
      <c r="AA114" s="160">
        <v>3.9688000000000003</v>
      </c>
      <c r="AB114" s="162">
        <v>2265.9960000000001</v>
      </c>
      <c r="AC114" s="160">
        <v>8.0969999999999995</v>
      </c>
      <c r="AD114" s="160">
        <v>-1.8</v>
      </c>
      <c r="AE114" s="163">
        <v>125.53092065862813</v>
      </c>
      <c r="AF114" s="160">
        <v>30.542999999999999</v>
      </c>
    </row>
    <row r="115" spans="1:32" x14ac:dyDescent="0.25">
      <c r="A115" s="151" t="s">
        <v>563</v>
      </c>
      <c r="B115" s="152" t="s">
        <v>1058</v>
      </c>
      <c r="C115" s="187">
        <v>114</v>
      </c>
      <c r="D115" s="187">
        <v>26</v>
      </c>
      <c r="E115" s="188">
        <v>57.5</v>
      </c>
      <c r="F115" s="188">
        <v>49.4</v>
      </c>
      <c r="G115" s="188">
        <v>57.3</v>
      </c>
      <c r="H115" s="188">
        <v>36.799999999999997</v>
      </c>
      <c r="I115" s="189">
        <v>65.5</v>
      </c>
      <c r="J115" s="189">
        <v>35.6</v>
      </c>
      <c r="K115" s="188">
        <v>99.8</v>
      </c>
      <c r="L115" s="189">
        <v>68.900000000000006</v>
      </c>
      <c r="M115" s="189">
        <v>72.400000000000006</v>
      </c>
      <c r="N115" s="189">
        <v>84</v>
      </c>
      <c r="O115" s="189">
        <v>74.7</v>
      </c>
      <c r="P115" s="190">
        <v>15</v>
      </c>
      <c r="Q115" s="190">
        <v>30</v>
      </c>
      <c r="R115" s="155">
        <v>7.65</v>
      </c>
      <c r="S115" s="156">
        <v>40</v>
      </c>
      <c r="T115" s="156">
        <v>30</v>
      </c>
      <c r="U115" s="157">
        <v>30.8</v>
      </c>
      <c r="V115" s="158">
        <v>46.347666666666669</v>
      </c>
      <c r="W115" s="159" t="s">
        <v>563</v>
      </c>
      <c r="X115" s="160">
        <v>0.60099999999999998</v>
      </c>
      <c r="Y115" s="161">
        <v>1.1850000000000001</v>
      </c>
      <c r="Z115" s="160">
        <v>3.3</v>
      </c>
      <c r="AA115" s="160">
        <v>2.9408000000000003</v>
      </c>
      <c r="AB115" s="162">
        <v>1972.5820000000001</v>
      </c>
      <c r="AC115" s="160">
        <v>31.425999999999998</v>
      </c>
      <c r="AD115" s="160">
        <v>0.437</v>
      </c>
      <c r="AE115" s="163">
        <v>24.529872205023043</v>
      </c>
      <c r="AF115" s="160">
        <v>9.0429999999999993</v>
      </c>
    </row>
    <row r="116" spans="1:32" x14ac:dyDescent="0.25">
      <c r="A116" s="151" t="s">
        <v>482</v>
      </c>
      <c r="B116" s="152" t="s">
        <v>1060</v>
      </c>
      <c r="C116" s="187">
        <v>115</v>
      </c>
      <c r="D116" s="187">
        <v>43</v>
      </c>
      <c r="E116" s="188">
        <v>57.3</v>
      </c>
      <c r="F116" s="188">
        <v>52.3</v>
      </c>
      <c r="G116" s="188">
        <v>59</v>
      </c>
      <c r="H116" s="188">
        <v>37.9</v>
      </c>
      <c r="I116" s="189">
        <v>60.4</v>
      </c>
      <c r="J116" s="189">
        <v>20.9</v>
      </c>
      <c r="K116" s="188">
        <v>70.5</v>
      </c>
      <c r="L116" s="189">
        <v>74.400000000000006</v>
      </c>
      <c r="M116" s="189">
        <v>54.4</v>
      </c>
      <c r="N116" s="189">
        <v>81</v>
      </c>
      <c r="O116" s="189">
        <v>81.900000000000006</v>
      </c>
      <c r="P116" s="190">
        <v>55</v>
      </c>
      <c r="Q116" s="190">
        <v>40</v>
      </c>
      <c r="R116" s="155">
        <v>1.57</v>
      </c>
      <c r="S116" s="156">
        <v>42</v>
      </c>
      <c r="T116" s="156">
        <v>29</v>
      </c>
      <c r="U116" s="157">
        <v>36.78</v>
      </c>
      <c r="V116" s="156">
        <v>51.349907250966659</v>
      </c>
      <c r="W116" s="159" t="s">
        <v>482</v>
      </c>
      <c r="X116" s="160">
        <v>10.851000000000001</v>
      </c>
      <c r="Y116" s="161">
        <v>289.39800000000002</v>
      </c>
      <c r="Z116" s="160">
        <v>-0.2</v>
      </c>
      <c r="AA116" s="160">
        <v>-2.0791999999999997</v>
      </c>
      <c r="AB116" s="162">
        <v>26669.1</v>
      </c>
      <c r="AC116" s="160">
        <v>23.908999999999999</v>
      </c>
      <c r="AD116" s="160">
        <v>1.2999999999999999E-2</v>
      </c>
      <c r="AE116" s="163">
        <v>3126.2517491026342</v>
      </c>
      <c r="AF116" s="160">
        <v>181.328</v>
      </c>
    </row>
    <row r="117" spans="1:32" x14ac:dyDescent="0.25">
      <c r="A117" s="151" t="s">
        <v>574</v>
      </c>
      <c r="B117" s="152" t="s">
        <v>1061</v>
      </c>
      <c r="C117" s="187">
        <v>116</v>
      </c>
      <c r="D117" s="187">
        <v>23</v>
      </c>
      <c r="E117" s="188">
        <v>57.1</v>
      </c>
      <c r="F117" s="188">
        <v>42.1</v>
      </c>
      <c r="G117" s="188">
        <v>53.5</v>
      </c>
      <c r="H117" s="188">
        <v>34.700000000000003</v>
      </c>
      <c r="I117" s="189">
        <v>80</v>
      </c>
      <c r="J117" s="189">
        <v>65.5</v>
      </c>
      <c r="K117" s="188">
        <v>50</v>
      </c>
      <c r="L117" s="189">
        <v>62.9</v>
      </c>
      <c r="M117" s="189">
        <v>48.7</v>
      </c>
      <c r="N117" s="189">
        <v>78.3</v>
      </c>
      <c r="O117" s="189">
        <v>64.900000000000006</v>
      </c>
      <c r="P117" s="190">
        <v>55</v>
      </c>
      <c r="Q117" s="190">
        <v>50</v>
      </c>
      <c r="R117" s="155">
        <v>10.039999999999999</v>
      </c>
      <c r="S117" s="156">
        <v>25</v>
      </c>
      <c r="T117" s="156">
        <v>25</v>
      </c>
      <c r="U117" s="157">
        <v>27.3</v>
      </c>
      <c r="V117" s="158">
        <v>33.897333333333336</v>
      </c>
      <c r="W117" s="159" t="s">
        <v>574</v>
      </c>
      <c r="X117" s="160">
        <v>0.376</v>
      </c>
      <c r="Y117" s="161">
        <v>3.09</v>
      </c>
      <c r="Z117" s="160">
        <v>1.5</v>
      </c>
      <c r="AA117" s="160">
        <v>2.0844</v>
      </c>
      <c r="AB117" s="162">
        <v>8219.9079999999994</v>
      </c>
      <c r="AC117" s="160">
        <v>11.034000000000001</v>
      </c>
      <c r="AD117" s="160">
        <v>1.1830000000000001</v>
      </c>
      <c r="AE117" s="163">
        <v>32.5</v>
      </c>
      <c r="AF117" s="160">
        <v>98.557000000000002</v>
      </c>
    </row>
    <row r="118" spans="1:32" x14ac:dyDescent="0.25">
      <c r="A118" s="151" t="s">
        <v>579</v>
      </c>
      <c r="B118" s="152" t="s">
        <v>1061</v>
      </c>
      <c r="C118" s="187">
        <v>117</v>
      </c>
      <c r="D118" s="187">
        <v>24</v>
      </c>
      <c r="E118" s="188">
        <v>57</v>
      </c>
      <c r="F118" s="188">
        <v>51.4</v>
      </c>
      <c r="G118" s="188">
        <v>54.4</v>
      </c>
      <c r="H118" s="188">
        <v>53.8</v>
      </c>
      <c r="I118" s="189">
        <v>74</v>
      </c>
      <c r="J118" s="189">
        <v>39.299999999999997</v>
      </c>
      <c r="K118" s="188">
        <v>0</v>
      </c>
      <c r="L118" s="189">
        <v>70.5</v>
      </c>
      <c r="M118" s="189">
        <v>63.2</v>
      </c>
      <c r="N118" s="189">
        <v>85</v>
      </c>
      <c r="O118" s="189">
        <v>62.2</v>
      </c>
      <c r="P118" s="190">
        <v>70</v>
      </c>
      <c r="Q118" s="190">
        <v>60</v>
      </c>
      <c r="R118" s="155">
        <v>13.9</v>
      </c>
      <c r="S118" s="156">
        <v>35</v>
      </c>
      <c r="T118" s="156">
        <v>25</v>
      </c>
      <c r="U118" s="157">
        <v>27.3</v>
      </c>
      <c r="V118" s="158">
        <v>44.983666666666664</v>
      </c>
      <c r="W118" s="159" t="s">
        <v>579</v>
      </c>
      <c r="X118" s="160">
        <v>0.28000000000000003</v>
      </c>
      <c r="Y118" s="161">
        <v>4.7939999999999996</v>
      </c>
      <c r="Z118" s="160">
        <v>0.5</v>
      </c>
      <c r="AA118" s="160">
        <v>0.55820000000000003</v>
      </c>
      <c r="AB118" s="162">
        <v>17100.165000000001</v>
      </c>
      <c r="AC118" s="160">
        <v>11.385999999999999</v>
      </c>
      <c r="AD118" s="160">
        <v>0.3</v>
      </c>
      <c r="AE118" s="163">
        <v>228.292052046338</v>
      </c>
      <c r="AF118" s="160">
        <v>107.886</v>
      </c>
    </row>
    <row r="119" spans="1:32" x14ac:dyDescent="0.25">
      <c r="A119" s="151" t="s">
        <v>545</v>
      </c>
      <c r="B119" s="152" t="s">
        <v>1065</v>
      </c>
      <c r="C119" s="187">
        <v>118</v>
      </c>
      <c r="D119" s="187">
        <v>15</v>
      </c>
      <c r="E119" s="188">
        <v>56.9</v>
      </c>
      <c r="F119" s="188">
        <v>31.1</v>
      </c>
      <c r="G119" s="188">
        <v>53.5</v>
      </c>
      <c r="H119" s="188">
        <v>27.3</v>
      </c>
      <c r="I119" s="189">
        <v>86.4</v>
      </c>
      <c r="J119" s="189">
        <v>85.6</v>
      </c>
      <c r="K119" s="188">
        <v>87.1</v>
      </c>
      <c r="L119" s="189">
        <v>47.8</v>
      </c>
      <c r="M119" s="189">
        <v>61.1</v>
      </c>
      <c r="N119" s="189">
        <v>77.400000000000006</v>
      </c>
      <c r="O119" s="189">
        <v>65.2</v>
      </c>
      <c r="P119" s="190">
        <v>30</v>
      </c>
      <c r="Q119" s="190">
        <v>30</v>
      </c>
      <c r="R119" s="155">
        <v>9.9</v>
      </c>
      <c r="S119" s="156">
        <v>20</v>
      </c>
      <c r="T119" s="157">
        <v>25</v>
      </c>
      <c r="U119" s="157">
        <v>18.399999999999999</v>
      </c>
      <c r="V119" s="158">
        <v>21.911333333333332</v>
      </c>
      <c r="W119" s="159" t="s">
        <v>545</v>
      </c>
      <c r="X119" s="160">
        <v>1.6639999999999999</v>
      </c>
      <c r="Y119" s="161">
        <v>2.8780000000000001</v>
      </c>
      <c r="Z119" s="160">
        <v>4.8</v>
      </c>
      <c r="AA119" s="160">
        <v>2.5640000000000001</v>
      </c>
      <c r="AB119" s="162">
        <v>1729.8969999999999</v>
      </c>
      <c r="AC119" s="160">
        <v>6.5289999999999999</v>
      </c>
      <c r="AD119" s="160">
        <v>1.498</v>
      </c>
      <c r="AE119" s="163">
        <v>19.582211272621681</v>
      </c>
      <c r="AF119" s="160">
        <v>46.314</v>
      </c>
    </row>
    <row r="120" spans="1:32" x14ac:dyDescent="0.25">
      <c r="A120" s="151" t="s">
        <v>447</v>
      </c>
      <c r="B120" s="152" t="s">
        <v>1065</v>
      </c>
      <c r="C120" s="187">
        <v>119</v>
      </c>
      <c r="D120" s="187">
        <v>16</v>
      </c>
      <c r="E120" s="188">
        <v>56.8</v>
      </c>
      <c r="F120" s="188">
        <v>33.200000000000003</v>
      </c>
      <c r="G120" s="188">
        <v>21.4</v>
      </c>
      <c r="H120" s="188">
        <v>17.8</v>
      </c>
      <c r="I120" s="189">
        <v>90.3</v>
      </c>
      <c r="J120" s="189">
        <v>92.9</v>
      </c>
      <c r="K120" s="188">
        <v>82.5</v>
      </c>
      <c r="L120" s="189">
        <v>45.6</v>
      </c>
      <c r="M120" s="189">
        <v>41.5</v>
      </c>
      <c r="N120" s="189">
        <v>73.400000000000006</v>
      </c>
      <c r="O120" s="189">
        <v>78</v>
      </c>
      <c r="P120" s="190">
        <v>55</v>
      </c>
      <c r="Q120" s="190">
        <v>50</v>
      </c>
      <c r="R120" s="155">
        <v>5.99</v>
      </c>
      <c r="S120" s="156">
        <v>20</v>
      </c>
      <c r="T120" s="156">
        <v>20</v>
      </c>
      <c r="U120" s="157">
        <v>13</v>
      </c>
      <c r="V120" s="158">
        <v>15.371666666666664</v>
      </c>
      <c r="W120" s="159" t="s">
        <v>447</v>
      </c>
      <c r="X120" s="160">
        <v>24.916</v>
      </c>
      <c r="Y120" s="161">
        <v>37.491999999999997</v>
      </c>
      <c r="Z120" s="160">
        <v>3</v>
      </c>
      <c r="AA120" s="160">
        <v>3.1705999999999999</v>
      </c>
      <c r="AB120" s="162">
        <v>1504.7349999999999</v>
      </c>
      <c r="AC120" s="160">
        <v>2.1339999999999999</v>
      </c>
      <c r="AD120" s="160">
        <v>6.7370000000000001</v>
      </c>
      <c r="AE120" s="163">
        <v>540.58561230235273</v>
      </c>
      <c r="AF120" s="164">
        <v>42.256</v>
      </c>
    </row>
    <row r="121" spans="1:32" x14ac:dyDescent="0.25">
      <c r="A121" s="151" t="s">
        <v>474</v>
      </c>
      <c r="B121" s="152" t="s">
        <v>1065</v>
      </c>
      <c r="C121" s="187">
        <v>120</v>
      </c>
      <c r="D121" s="187">
        <v>17</v>
      </c>
      <c r="E121" s="188">
        <v>56.7</v>
      </c>
      <c r="F121" s="188">
        <v>35.5</v>
      </c>
      <c r="G121" s="188">
        <v>31.3</v>
      </c>
      <c r="H121" s="188">
        <v>30.2</v>
      </c>
      <c r="I121" s="189">
        <v>67.400000000000006</v>
      </c>
      <c r="J121" s="189">
        <v>85.6</v>
      </c>
      <c r="K121" s="188">
        <v>49.7</v>
      </c>
      <c r="L121" s="189">
        <v>60.7</v>
      </c>
      <c r="M121" s="189">
        <v>49.9</v>
      </c>
      <c r="N121" s="189">
        <v>84.7</v>
      </c>
      <c r="O121" s="189">
        <v>55.6</v>
      </c>
      <c r="P121" s="190">
        <v>80</v>
      </c>
      <c r="Q121" s="190">
        <v>50</v>
      </c>
      <c r="R121" s="155">
        <v>17.22</v>
      </c>
      <c r="S121" s="156">
        <v>45</v>
      </c>
      <c r="T121" s="156">
        <v>30</v>
      </c>
      <c r="U121" s="157">
        <v>18.3</v>
      </c>
      <c r="V121" s="158">
        <v>21.873666666666665</v>
      </c>
      <c r="W121" s="159" t="s">
        <v>474</v>
      </c>
      <c r="X121" s="160">
        <v>11.128</v>
      </c>
      <c r="Y121" s="161">
        <v>23.585000000000001</v>
      </c>
      <c r="Z121" s="160">
        <v>5.2</v>
      </c>
      <c r="AA121" s="160">
        <v>4.8972000000000007</v>
      </c>
      <c r="AB121" s="162">
        <v>2119.4340000000002</v>
      </c>
      <c r="AC121" s="160">
        <v>1.0049999999999999</v>
      </c>
      <c r="AD121" s="160">
        <v>-0.80900000000000005</v>
      </c>
      <c r="AE121" s="163">
        <v>160.58515031001258</v>
      </c>
      <c r="AF121" s="160">
        <v>50.3</v>
      </c>
    </row>
    <row r="122" spans="1:32" x14ac:dyDescent="0.25">
      <c r="A122" s="151" t="s">
        <v>559</v>
      </c>
      <c r="B122" s="152" t="s">
        <v>1065</v>
      </c>
      <c r="C122" s="187">
        <v>121</v>
      </c>
      <c r="D122" s="187">
        <v>18</v>
      </c>
      <c r="E122" s="188">
        <v>56.2</v>
      </c>
      <c r="F122" s="188">
        <v>36.700000000000003</v>
      </c>
      <c r="G122" s="188">
        <v>28.2</v>
      </c>
      <c r="H122" s="188">
        <v>27.5</v>
      </c>
      <c r="I122" s="189">
        <v>59.7</v>
      </c>
      <c r="J122" s="189">
        <v>77.8</v>
      </c>
      <c r="K122" s="188">
        <v>96.6</v>
      </c>
      <c r="L122" s="189">
        <v>57.5</v>
      </c>
      <c r="M122" s="189">
        <v>58.7</v>
      </c>
      <c r="N122" s="189">
        <v>81.2</v>
      </c>
      <c r="O122" s="189">
        <v>74.900000000000006</v>
      </c>
      <c r="P122" s="190">
        <v>45</v>
      </c>
      <c r="Q122" s="190">
        <v>30</v>
      </c>
      <c r="R122" s="155">
        <v>5.04</v>
      </c>
      <c r="S122" s="156">
        <v>30</v>
      </c>
      <c r="T122" s="156">
        <v>50</v>
      </c>
      <c r="U122" s="157">
        <v>25.1</v>
      </c>
      <c r="V122" s="158">
        <v>27.192666666666668</v>
      </c>
      <c r="W122" s="159" t="s">
        <v>559</v>
      </c>
      <c r="X122" s="160">
        <v>0.82299999999999995</v>
      </c>
      <c r="Y122" s="161">
        <v>1.2589999999999999</v>
      </c>
      <c r="Z122" s="160">
        <v>1</v>
      </c>
      <c r="AA122" s="160">
        <v>2.3239999999999998</v>
      </c>
      <c r="AB122" s="162">
        <v>1529.1559999999999</v>
      </c>
      <c r="AC122" s="160">
        <v>19.957000000000001</v>
      </c>
      <c r="AD122" s="160">
        <v>2</v>
      </c>
      <c r="AE122" s="163">
        <v>8.0156310426391109</v>
      </c>
      <c r="AF122" s="160">
        <v>26.273</v>
      </c>
    </row>
    <row r="123" spans="1:32" x14ac:dyDescent="0.25">
      <c r="A123" s="151" t="s">
        <v>444</v>
      </c>
      <c r="B123" s="152" t="s">
        <v>1065</v>
      </c>
      <c r="C123" s="187">
        <v>122</v>
      </c>
      <c r="D123" s="187">
        <v>19</v>
      </c>
      <c r="E123" s="188">
        <v>56</v>
      </c>
      <c r="F123" s="188">
        <v>48.9</v>
      </c>
      <c r="G123" s="188">
        <v>43.7</v>
      </c>
      <c r="H123" s="188">
        <v>32.9</v>
      </c>
      <c r="I123" s="189">
        <v>83.5</v>
      </c>
      <c r="J123" s="189">
        <v>79</v>
      </c>
      <c r="K123" s="188">
        <v>9.5</v>
      </c>
      <c r="L123" s="189">
        <v>59.5</v>
      </c>
      <c r="M123" s="189">
        <v>56.2</v>
      </c>
      <c r="N123" s="189">
        <v>63.7</v>
      </c>
      <c r="O123" s="189">
        <v>65.099999999999994</v>
      </c>
      <c r="P123" s="190">
        <v>70</v>
      </c>
      <c r="Q123" s="190">
        <v>60</v>
      </c>
      <c r="R123" s="155">
        <v>9.9600000000000009</v>
      </c>
      <c r="S123" s="156">
        <v>25</v>
      </c>
      <c r="T123" s="156">
        <v>25</v>
      </c>
      <c r="U123" s="157">
        <v>20.100000000000001</v>
      </c>
      <c r="V123" s="158">
        <v>26.450333333333333</v>
      </c>
      <c r="W123" s="159" t="s">
        <v>444</v>
      </c>
      <c r="X123" s="160">
        <v>27.573</v>
      </c>
      <c r="Y123" s="161">
        <v>121.652</v>
      </c>
      <c r="Z123" s="160">
        <v>3.5</v>
      </c>
      <c r="AA123" s="160">
        <v>5.7097999999999995</v>
      </c>
      <c r="AB123" s="162">
        <v>4411.933</v>
      </c>
      <c r="AC123" s="160">
        <v>5.766</v>
      </c>
      <c r="AD123" s="160">
        <v>17.454999999999998</v>
      </c>
      <c r="AE123" s="163">
        <v>3485.3</v>
      </c>
      <c r="AF123" s="160">
        <v>72.42</v>
      </c>
    </row>
    <row r="124" spans="1:32" x14ac:dyDescent="0.25">
      <c r="A124" s="151" t="s">
        <v>550</v>
      </c>
      <c r="B124" s="152" t="s">
        <v>1065</v>
      </c>
      <c r="C124" s="187">
        <v>123</v>
      </c>
      <c r="D124" s="187">
        <v>20</v>
      </c>
      <c r="E124" s="188">
        <v>55.9</v>
      </c>
      <c r="F124" s="188">
        <v>55.3</v>
      </c>
      <c r="G124" s="188">
        <v>35.299999999999997</v>
      </c>
      <c r="H124" s="188">
        <v>26.9</v>
      </c>
      <c r="I124" s="189">
        <v>74.8</v>
      </c>
      <c r="J124" s="189">
        <v>65.2</v>
      </c>
      <c r="K124" s="188">
        <v>39.700000000000003</v>
      </c>
      <c r="L124" s="189">
        <v>61.1</v>
      </c>
      <c r="M124" s="189">
        <v>69.5</v>
      </c>
      <c r="N124" s="189">
        <v>73.2</v>
      </c>
      <c r="O124" s="189">
        <v>79.7</v>
      </c>
      <c r="P124" s="190">
        <v>50</v>
      </c>
      <c r="Q124" s="190">
        <v>40</v>
      </c>
      <c r="R124" s="155">
        <v>5.17</v>
      </c>
      <c r="S124" s="156">
        <v>33</v>
      </c>
      <c r="T124" s="156">
        <v>27.5</v>
      </c>
      <c r="U124" s="157">
        <v>26</v>
      </c>
      <c r="V124" s="158">
        <v>34.066000000000003</v>
      </c>
      <c r="W124" s="159" t="s">
        <v>550</v>
      </c>
      <c r="X124" s="160">
        <v>1.1319999999999999</v>
      </c>
      <c r="Y124" s="161">
        <v>11.07</v>
      </c>
      <c r="Z124" s="160">
        <v>1.7</v>
      </c>
      <c r="AA124" s="160">
        <v>2.5162</v>
      </c>
      <c r="AB124" s="162">
        <v>9775.7620000000006</v>
      </c>
      <c r="AC124" s="160">
        <v>25.280999999999999</v>
      </c>
      <c r="AD124" s="160">
        <v>8.0329999999999995</v>
      </c>
      <c r="AE124" s="163">
        <v>-10.614360689617666</v>
      </c>
      <c r="AF124" s="160">
        <v>27.495000000000001</v>
      </c>
    </row>
    <row r="125" spans="1:32" x14ac:dyDescent="0.25">
      <c r="A125" s="151" t="s">
        <v>480</v>
      </c>
      <c r="B125" s="152" t="s">
        <v>1061</v>
      </c>
      <c r="C125" s="187">
        <v>124</v>
      </c>
      <c r="D125" s="187">
        <v>25</v>
      </c>
      <c r="E125" s="188">
        <v>55.8</v>
      </c>
      <c r="F125" s="188">
        <v>25.1</v>
      </c>
      <c r="G125" s="188">
        <v>42.5</v>
      </c>
      <c r="H125" s="188">
        <v>24.6</v>
      </c>
      <c r="I125" s="189">
        <v>80.099999999999994</v>
      </c>
      <c r="J125" s="189">
        <v>85.6</v>
      </c>
      <c r="K125" s="188">
        <v>83.6</v>
      </c>
      <c r="L125" s="189">
        <v>48.3</v>
      </c>
      <c r="M125" s="189">
        <v>64.099999999999994</v>
      </c>
      <c r="N125" s="189">
        <v>68.900000000000006</v>
      </c>
      <c r="O125" s="189">
        <v>71.900000000000006</v>
      </c>
      <c r="P125" s="190">
        <v>45</v>
      </c>
      <c r="Q125" s="190">
        <v>30</v>
      </c>
      <c r="R125" s="155">
        <v>6.55</v>
      </c>
      <c r="S125" s="156">
        <v>30</v>
      </c>
      <c r="T125" s="156">
        <v>30</v>
      </c>
      <c r="U125" s="157">
        <v>13.7</v>
      </c>
      <c r="V125" s="158">
        <v>21.895666666666671</v>
      </c>
      <c r="W125" s="159" t="s">
        <v>480</v>
      </c>
      <c r="X125" s="160">
        <v>10.848000000000001</v>
      </c>
      <c r="Y125" s="161">
        <v>19.353999999999999</v>
      </c>
      <c r="Z125" s="160">
        <v>1</v>
      </c>
      <c r="AA125" s="160">
        <v>2.5159999999999996</v>
      </c>
      <c r="AB125" s="162">
        <v>1784.0740000000001</v>
      </c>
      <c r="AC125" s="160">
        <v>13.185</v>
      </c>
      <c r="AD125" s="160">
        <v>13.378</v>
      </c>
      <c r="AE125" s="163">
        <v>104.373</v>
      </c>
      <c r="AF125" s="160">
        <v>33.545999999999999</v>
      </c>
    </row>
    <row r="126" spans="1:32" x14ac:dyDescent="0.25">
      <c r="A126" s="151" t="s">
        <v>533</v>
      </c>
      <c r="B126" s="152" t="s">
        <v>1058</v>
      </c>
      <c r="C126" s="187">
        <v>125</v>
      </c>
      <c r="D126" s="187">
        <v>27</v>
      </c>
      <c r="E126" s="188">
        <v>55.7</v>
      </c>
      <c r="F126" s="188">
        <v>51</v>
      </c>
      <c r="G126" s="188">
        <v>30.9</v>
      </c>
      <c r="H126" s="188">
        <v>34.799999999999997</v>
      </c>
      <c r="I126" s="189">
        <v>88.4</v>
      </c>
      <c r="J126" s="189">
        <v>57.1</v>
      </c>
      <c r="K126" s="188">
        <v>3.8</v>
      </c>
      <c r="L126" s="189">
        <v>67</v>
      </c>
      <c r="M126" s="189">
        <v>75.599999999999994</v>
      </c>
      <c r="N126" s="189">
        <v>79.099999999999994</v>
      </c>
      <c r="O126" s="189">
        <v>75.900000000000006</v>
      </c>
      <c r="P126" s="190">
        <v>45</v>
      </c>
      <c r="Q126" s="190">
        <v>60</v>
      </c>
      <c r="R126" s="155">
        <v>4.57</v>
      </c>
      <c r="S126" s="156">
        <v>10</v>
      </c>
      <c r="T126" s="156">
        <v>25</v>
      </c>
      <c r="U126" s="157">
        <v>20.9</v>
      </c>
      <c r="V126" s="158">
        <v>37.802</v>
      </c>
      <c r="W126" s="159" t="s">
        <v>533</v>
      </c>
      <c r="X126" s="160">
        <v>3.0139999999999998</v>
      </c>
      <c r="Y126" s="161">
        <v>36.996000000000002</v>
      </c>
      <c r="Z126" s="160">
        <v>2.2999999999999998</v>
      </c>
      <c r="AA126" s="160">
        <v>7.0373999999999999</v>
      </c>
      <c r="AB126" s="162">
        <v>12274.891</v>
      </c>
      <c r="AC126" s="160">
        <v>6.6929999999999996</v>
      </c>
      <c r="AD126" s="160">
        <v>0.54600000000000004</v>
      </c>
      <c r="AE126" s="163">
        <v>-4072.136</v>
      </c>
      <c r="AF126" s="164">
        <v>90</v>
      </c>
    </row>
    <row r="127" spans="1:32" x14ac:dyDescent="0.25">
      <c r="A127" s="151" t="s">
        <v>467</v>
      </c>
      <c r="B127" s="152" t="s">
        <v>1065</v>
      </c>
      <c r="C127" s="187">
        <v>126</v>
      </c>
      <c r="D127" s="187">
        <v>21</v>
      </c>
      <c r="E127" s="188">
        <v>55.7</v>
      </c>
      <c r="F127" s="188">
        <v>41.3</v>
      </c>
      <c r="G127" s="188">
        <v>40.4</v>
      </c>
      <c r="H127" s="188">
        <v>42.6</v>
      </c>
      <c r="I127" s="189">
        <v>68.5</v>
      </c>
      <c r="J127" s="189">
        <v>72.7</v>
      </c>
      <c r="K127" s="188">
        <v>58.4</v>
      </c>
      <c r="L127" s="189">
        <v>51.5</v>
      </c>
      <c r="M127" s="189">
        <v>41.4</v>
      </c>
      <c r="N127" s="189">
        <v>84.7</v>
      </c>
      <c r="O127" s="189">
        <v>66.7</v>
      </c>
      <c r="P127" s="190">
        <v>60</v>
      </c>
      <c r="Q127" s="190">
        <v>40</v>
      </c>
      <c r="R127" s="155">
        <v>11.64</v>
      </c>
      <c r="S127" s="156">
        <v>40</v>
      </c>
      <c r="T127" s="156">
        <v>30</v>
      </c>
      <c r="U127" s="157">
        <v>25.5</v>
      </c>
      <c r="V127" s="158">
        <v>30.169333333333338</v>
      </c>
      <c r="W127" s="159" t="s">
        <v>467</v>
      </c>
      <c r="X127" s="160">
        <v>15.406000000000001</v>
      </c>
      <c r="Y127" s="161">
        <v>39.694000000000003</v>
      </c>
      <c r="Z127" s="160">
        <v>6.5</v>
      </c>
      <c r="AA127" s="160">
        <v>5.0980000000000008</v>
      </c>
      <c r="AB127" s="162">
        <v>2576.5940000000001</v>
      </c>
      <c r="AC127" s="160">
        <v>9.4819999999999993</v>
      </c>
      <c r="AD127" s="160">
        <v>0.85099999999999998</v>
      </c>
      <c r="AE127" s="163">
        <v>392.81556488375048</v>
      </c>
      <c r="AF127" s="160">
        <v>57.436</v>
      </c>
    </row>
    <row r="128" spans="1:32" x14ac:dyDescent="0.25">
      <c r="A128" s="151" t="s">
        <v>496</v>
      </c>
      <c r="B128" s="152" t="s">
        <v>1058</v>
      </c>
      <c r="C128" s="187">
        <v>127</v>
      </c>
      <c r="D128" s="187">
        <v>28</v>
      </c>
      <c r="E128" s="188">
        <v>55.7</v>
      </c>
      <c r="F128" s="188">
        <v>38</v>
      </c>
      <c r="G128" s="188">
        <v>55.1</v>
      </c>
      <c r="H128" s="188">
        <v>33.1</v>
      </c>
      <c r="I128" s="189">
        <v>71.099999999999994</v>
      </c>
      <c r="J128" s="189">
        <v>82</v>
      </c>
      <c r="K128" s="188">
        <v>51.9</v>
      </c>
      <c r="L128" s="189">
        <v>60.6</v>
      </c>
      <c r="M128" s="189">
        <v>66.7</v>
      </c>
      <c r="N128" s="189">
        <v>68.8</v>
      </c>
      <c r="O128" s="189">
        <v>85.9</v>
      </c>
      <c r="P128" s="190">
        <v>25</v>
      </c>
      <c r="Q128" s="190">
        <v>30</v>
      </c>
      <c r="R128" s="155">
        <v>2.0299999999999998</v>
      </c>
      <c r="S128" s="156">
        <v>42</v>
      </c>
      <c r="T128" s="156">
        <v>30</v>
      </c>
      <c r="U128" s="157">
        <v>15.1</v>
      </c>
      <c r="V128" s="158">
        <v>24.47066666666667</v>
      </c>
      <c r="W128" s="159" t="s">
        <v>496</v>
      </c>
      <c r="X128" s="160">
        <v>7.9109999999999996</v>
      </c>
      <c r="Y128" s="161">
        <v>28.013000000000002</v>
      </c>
      <c r="Z128" s="160">
        <v>9</v>
      </c>
      <c r="AA128" s="160">
        <v>5.4700000000000006</v>
      </c>
      <c r="AB128" s="162">
        <v>3540.9760000000001</v>
      </c>
      <c r="AC128" s="160">
        <v>2.4889999999999999</v>
      </c>
      <c r="AD128" s="160">
        <v>6.9260000000000002</v>
      </c>
      <c r="AE128" s="163">
        <v>-39.578308420716361</v>
      </c>
      <c r="AF128" s="160">
        <v>33.475000000000001</v>
      </c>
    </row>
    <row r="129" spans="1:32" x14ac:dyDescent="0.25">
      <c r="A129" s="151" t="s">
        <v>404</v>
      </c>
      <c r="B129" s="152" t="s">
        <v>1058</v>
      </c>
      <c r="C129" s="187">
        <v>128</v>
      </c>
      <c r="D129" s="187">
        <v>29</v>
      </c>
      <c r="E129" s="188">
        <v>55.1</v>
      </c>
      <c r="F129" s="188">
        <v>32.4</v>
      </c>
      <c r="G129" s="188">
        <v>32.6</v>
      </c>
      <c r="H129" s="188">
        <v>21.2</v>
      </c>
      <c r="I129" s="189">
        <v>72.7</v>
      </c>
      <c r="J129" s="189">
        <v>94.2</v>
      </c>
      <c r="K129" s="188">
        <v>78.900000000000006</v>
      </c>
      <c r="L129" s="189">
        <v>52.1</v>
      </c>
      <c r="M129" s="189">
        <v>66.400000000000006</v>
      </c>
      <c r="N129" s="189">
        <v>69</v>
      </c>
      <c r="O129" s="189">
        <v>61.2</v>
      </c>
      <c r="P129" s="190">
        <v>50</v>
      </c>
      <c r="Q129" s="190">
        <v>30</v>
      </c>
      <c r="R129" s="155">
        <v>11.89</v>
      </c>
      <c r="S129" s="156">
        <v>25</v>
      </c>
      <c r="T129" s="157">
        <v>45</v>
      </c>
      <c r="U129" s="157">
        <v>8.8000000000000007</v>
      </c>
      <c r="V129" s="158">
        <v>13.855333333333334</v>
      </c>
      <c r="W129" s="159" t="s">
        <v>404</v>
      </c>
      <c r="X129" s="160">
        <v>161.51300000000001</v>
      </c>
      <c r="Y129" s="161">
        <v>628.38099999999997</v>
      </c>
      <c r="Z129" s="160">
        <v>6.4</v>
      </c>
      <c r="AA129" s="160">
        <v>6.4694000000000003</v>
      </c>
      <c r="AB129" s="162">
        <v>3890.587</v>
      </c>
      <c r="AC129" s="160">
        <v>4.0659999999999998</v>
      </c>
      <c r="AD129" s="160">
        <v>6.3529999999999998</v>
      </c>
      <c r="AE129" s="163">
        <v>2332.7199999999998</v>
      </c>
      <c r="AF129" s="160">
        <v>33.082000000000001</v>
      </c>
    </row>
    <row r="130" spans="1:32" x14ac:dyDescent="0.25">
      <c r="A130" s="151" t="s">
        <v>424</v>
      </c>
      <c r="B130" s="152" t="s">
        <v>1065</v>
      </c>
      <c r="C130" s="187">
        <v>129</v>
      </c>
      <c r="D130" s="187">
        <v>22</v>
      </c>
      <c r="E130" s="188">
        <v>54.7</v>
      </c>
      <c r="F130" s="188">
        <v>47.9</v>
      </c>
      <c r="G130" s="188">
        <v>44</v>
      </c>
      <c r="H130" s="188">
        <v>27.5</v>
      </c>
      <c r="I130" s="189">
        <v>78.5</v>
      </c>
      <c r="J130" s="189">
        <v>77.5</v>
      </c>
      <c r="K130" s="188">
        <v>14.1</v>
      </c>
      <c r="L130" s="189">
        <v>55.5</v>
      </c>
      <c r="M130" s="189">
        <v>62.9</v>
      </c>
      <c r="N130" s="189">
        <v>74</v>
      </c>
      <c r="O130" s="189">
        <v>69.8</v>
      </c>
      <c r="P130" s="190">
        <v>55</v>
      </c>
      <c r="Q130" s="190">
        <v>50</v>
      </c>
      <c r="R130" s="155">
        <v>7.6</v>
      </c>
      <c r="S130" s="156">
        <v>30</v>
      </c>
      <c r="T130" s="156">
        <v>30</v>
      </c>
      <c r="U130" s="157">
        <v>18.7</v>
      </c>
      <c r="V130" s="158">
        <v>27.390666666666664</v>
      </c>
      <c r="W130" s="159" t="s">
        <v>424</v>
      </c>
      <c r="X130" s="160">
        <v>45.451000000000001</v>
      </c>
      <c r="Y130" s="161">
        <v>152.76300000000001</v>
      </c>
      <c r="Z130" s="160">
        <v>5.6</v>
      </c>
      <c r="AA130" s="160">
        <v>5.4468000000000005</v>
      </c>
      <c r="AB130" s="162">
        <v>3361.0230000000001</v>
      </c>
      <c r="AC130" s="160">
        <v>10.997999999999999</v>
      </c>
      <c r="AD130" s="160">
        <v>6.2969999999999997</v>
      </c>
      <c r="AE130" s="163">
        <v>394.00649515686445</v>
      </c>
      <c r="AF130" s="160">
        <v>54.396000000000001</v>
      </c>
    </row>
    <row r="131" spans="1:32" x14ac:dyDescent="0.25">
      <c r="A131" s="151" t="s">
        <v>398</v>
      </c>
      <c r="B131" s="152" t="s">
        <v>1058</v>
      </c>
      <c r="C131" s="187">
        <v>130</v>
      </c>
      <c r="D131" s="187">
        <v>30</v>
      </c>
      <c r="E131" s="188">
        <v>54.5</v>
      </c>
      <c r="F131" s="188">
        <v>55.4</v>
      </c>
      <c r="G131" s="188">
        <v>54.3</v>
      </c>
      <c r="H131" s="188">
        <v>47.2</v>
      </c>
      <c r="I131" s="189">
        <v>79.400000000000006</v>
      </c>
      <c r="J131" s="189">
        <v>77.7</v>
      </c>
      <c r="K131" s="188">
        <v>13.2</v>
      </c>
      <c r="L131" s="189">
        <v>56.4</v>
      </c>
      <c r="M131" s="189">
        <v>41.8</v>
      </c>
      <c r="N131" s="189">
        <v>75.900000000000006</v>
      </c>
      <c r="O131" s="189">
        <v>72.400000000000006</v>
      </c>
      <c r="P131" s="190">
        <v>40</v>
      </c>
      <c r="Q131" s="190">
        <v>40</v>
      </c>
      <c r="R131" s="155">
        <v>6.3</v>
      </c>
      <c r="S131" s="157">
        <v>30.9</v>
      </c>
      <c r="T131" s="157">
        <v>32.44</v>
      </c>
      <c r="U131" s="157">
        <v>7.2</v>
      </c>
      <c r="V131" s="158">
        <v>27.25</v>
      </c>
      <c r="W131" s="159" t="s">
        <v>398</v>
      </c>
      <c r="X131" s="160">
        <v>1309.346</v>
      </c>
      <c r="Y131" s="161">
        <v>8662.35</v>
      </c>
      <c r="Z131" s="160">
        <v>7.3</v>
      </c>
      <c r="AA131" s="160">
        <v>6.793000000000001</v>
      </c>
      <c r="AB131" s="162">
        <v>6615.7820000000002</v>
      </c>
      <c r="AC131" s="160">
        <v>3.4580000000000002</v>
      </c>
      <c r="AD131" s="160">
        <v>4.8719999999999999</v>
      </c>
      <c r="AE131" s="163">
        <v>44485.624634461041</v>
      </c>
      <c r="AF131" s="160">
        <v>69.537000000000006</v>
      </c>
    </row>
    <row r="132" spans="1:32" x14ac:dyDescent="0.25">
      <c r="A132" s="151" t="s">
        <v>402</v>
      </c>
      <c r="B132" s="152" t="s">
        <v>1058</v>
      </c>
      <c r="C132" s="187">
        <v>131</v>
      </c>
      <c r="D132" s="187">
        <v>31</v>
      </c>
      <c r="E132" s="188">
        <v>54.4</v>
      </c>
      <c r="F132" s="188">
        <v>36</v>
      </c>
      <c r="G132" s="188">
        <v>34</v>
      </c>
      <c r="H132" s="188">
        <v>27.3</v>
      </c>
      <c r="I132" s="189">
        <v>78.5</v>
      </c>
      <c r="J132" s="189">
        <v>88.2</v>
      </c>
      <c r="K132" s="188">
        <v>54</v>
      </c>
      <c r="L132" s="189">
        <v>55.3</v>
      </c>
      <c r="M132" s="189">
        <v>40.6</v>
      </c>
      <c r="N132" s="189">
        <v>77.7</v>
      </c>
      <c r="O132" s="189">
        <v>65.900000000000006</v>
      </c>
      <c r="P132" s="190">
        <v>55</v>
      </c>
      <c r="Q132" s="190">
        <v>40</v>
      </c>
      <c r="R132" s="155">
        <v>9.5299999999999994</v>
      </c>
      <c r="S132" s="156">
        <v>30</v>
      </c>
      <c r="T132" s="157">
        <v>33</v>
      </c>
      <c r="U132" s="157">
        <v>12.6</v>
      </c>
      <c r="V132" s="158">
        <v>19.804333333333332</v>
      </c>
      <c r="W132" s="159" t="s">
        <v>402</v>
      </c>
      <c r="X132" s="160">
        <v>193.56</v>
      </c>
      <c r="Y132" s="161">
        <v>988.23900000000003</v>
      </c>
      <c r="Z132" s="160">
        <v>4.2</v>
      </c>
      <c r="AA132" s="160">
        <v>4.0636000000000001</v>
      </c>
      <c r="AB132" s="162">
        <v>5105.5959999999995</v>
      </c>
      <c r="AC132" s="160">
        <v>5.87</v>
      </c>
      <c r="AD132" s="160">
        <v>2.863</v>
      </c>
      <c r="AE132" s="163">
        <v>2006</v>
      </c>
      <c r="AF132" s="160">
        <v>66.887</v>
      </c>
    </row>
    <row r="133" spans="1:32" x14ac:dyDescent="0.25">
      <c r="A133" s="151" t="s">
        <v>462</v>
      </c>
      <c r="B133" s="152" t="s">
        <v>1065</v>
      </c>
      <c r="C133" s="187">
        <v>132</v>
      </c>
      <c r="D133" s="187">
        <v>23</v>
      </c>
      <c r="E133" s="188">
        <v>54.3</v>
      </c>
      <c r="F133" s="188">
        <v>46</v>
      </c>
      <c r="G133" s="188">
        <v>40.6</v>
      </c>
      <c r="H133" s="188">
        <v>36.299999999999997</v>
      </c>
      <c r="I133" s="189">
        <v>72.099999999999994</v>
      </c>
      <c r="J133" s="189">
        <v>80.2</v>
      </c>
      <c r="K133" s="188">
        <v>14.4</v>
      </c>
      <c r="L133" s="189">
        <v>69.8</v>
      </c>
      <c r="M133" s="189">
        <v>43.5</v>
      </c>
      <c r="N133" s="189">
        <v>65.400000000000006</v>
      </c>
      <c r="O133" s="189">
        <v>78.3</v>
      </c>
      <c r="P133" s="190">
        <v>55</v>
      </c>
      <c r="Q133" s="190">
        <v>50</v>
      </c>
      <c r="R133" s="155">
        <v>3.35</v>
      </c>
      <c r="S133" s="156">
        <v>35</v>
      </c>
      <c r="T133" s="156">
        <v>35</v>
      </c>
      <c r="U133" s="157">
        <v>18.399999999999999</v>
      </c>
      <c r="V133" s="158">
        <v>25.670666666666666</v>
      </c>
      <c r="W133" s="159" t="s">
        <v>462</v>
      </c>
      <c r="X133" s="160">
        <v>16.716999999999999</v>
      </c>
      <c r="Y133" s="161">
        <v>64.867000000000004</v>
      </c>
      <c r="Z133" s="160">
        <v>3.6</v>
      </c>
      <c r="AA133" s="160">
        <v>4.6479999999999997</v>
      </c>
      <c r="AB133" s="162">
        <v>3880.31</v>
      </c>
      <c r="AC133" s="160">
        <v>7.53</v>
      </c>
      <c r="AD133" s="160">
        <v>17.899999999999999</v>
      </c>
      <c r="AE133" s="163">
        <v>468.53800000000001</v>
      </c>
      <c r="AF133" s="160">
        <v>53.109000000000002</v>
      </c>
    </row>
    <row r="134" spans="1:32" x14ac:dyDescent="0.25">
      <c r="A134" s="151" t="s">
        <v>443</v>
      </c>
      <c r="B134" s="152" t="s">
        <v>1058</v>
      </c>
      <c r="C134" s="187">
        <v>133</v>
      </c>
      <c r="D134" s="187">
        <v>32</v>
      </c>
      <c r="E134" s="188">
        <v>54.1</v>
      </c>
      <c r="F134" s="188">
        <v>37.5</v>
      </c>
      <c r="G134" s="188">
        <v>36.200000000000003</v>
      </c>
      <c r="H134" s="188">
        <v>24.6</v>
      </c>
      <c r="I134" s="189">
        <v>84.2</v>
      </c>
      <c r="J134" s="189">
        <v>87.6</v>
      </c>
      <c r="K134" s="188">
        <v>98.5</v>
      </c>
      <c r="L134" s="189">
        <v>64.599999999999994</v>
      </c>
      <c r="M134" s="189">
        <v>43.5</v>
      </c>
      <c r="N134" s="189">
        <v>65.8</v>
      </c>
      <c r="O134" s="189">
        <v>66.599999999999994</v>
      </c>
      <c r="P134" s="190">
        <v>10</v>
      </c>
      <c r="Q134" s="190">
        <v>30</v>
      </c>
      <c r="R134" s="155">
        <v>11.72</v>
      </c>
      <c r="S134" s="156">
        <v>25</v>
      </c>
      <c r="T134" s="157">
        <v>25</v>
      </c>
      <c r="U134" s="157">
        <v>18.3</v>
      </c>
      <c r="V134" s="158">
        <v>20.344666666666665</v>
      </c>
      <c r="W134" s="159" t="s">
        <v>443</v>
      </c>
      <c r="X134" s="160">
        <v>28.853000000000002</v>
      </c>
      <c r="Y134" s="161">
        <v>71.525000000000006</v>
      </c>
      <c r="Z134" s="160">
        <v>3.4</v>
      </c>
      <c r="AA134" s="160">
        <v>3.6370000000000005</v>
      </c>
      <c r="AB134" s="162">
        <v>2478.9389999999999</v>
      </c>
      <c r="AC134" s="160">
        <v>3.2130000000000001</v>
      </c>
      <c r="AD134" s="160">
        <v>9.9320000000000004</v>
      </c>
      <c r="AE134" s="163">
        <v>105.94360692350644</v>
      </c>
      <c r="AF134" s="160">
        <v>27.27</v>
      </c>
    </row>
    <row r="135" spans="1:32" x14ac:dyDescent="0.25">
      <c r="A135" s="151" t="s">
        <v>524</v>
      </c>
      <c r="B135" s="152" t="s">
        <v>1065</v>
      </c>
      <c r="C135" s="187">
        <v>134</v>
      </c>
      <c r="D135" s="187">
        <v>24</v>
      </c>
      <c r="E135" s="188">
        <v>54</v>
      </c>
      <c r="F135" s="188">
        <v>23.9</v>
      </c>
      <c r="G135" s="188">
        <v>17.600000000000001</v>
      </c>
      <c r="H135" s="188">
        <v>28.9</v>
      </c>
      <c r="I135" s="189">
        <v>75.900000000000006</v>
      </c>
      <c r="J135" s="189">
        <v>72.8</v>
      </c>
      <c r="K135" s="188">
        <v>71.8</v>
      </c>
      <c r="L135" s="189">
        <v>64.2</v>
      </c>
      <c r="M135" s="189">
        <v>59.2</v>
      </c>
      <c r="N135" s="189">
        <v>82.4</v>
      </c>
      <c r="O135" s="189">
        <v>61.5</v>
      </c>
      <c r="P135" s="190">
        <v>50</v>
      </c>
      <c r="Q135" s="190">
        <v>40</v>
      </c>
      <c r="R135" s="155">
        <v>11.74</v>
      </c>
      <c r="S135" s="157">
        <v>30</v>
      </c>
      <c r="T135" s="156">
        <v>25</v>
      </c>
      <c r="U135" s="157">
        <v>29.7</v>
      </c>
      <c r="V135" s="158">
        <v>30.104333333333333</v>
      </c>
      <c r="W135" s="159" t="s">
        <v>524</v>
      </c>
      <c r="X135" s="160">
        <v>3.794</v>
      </c>
      <c r="Y135" s="161">
        <v>16.417999999999999</v>
      </c>
      <c r="Z135" s="160">
        <v>1.9</v>
      </c>
      <c r="AA135" s="160">
        <v>3.9811999999999999</v>
      </c>
      <c r="AB135" s="162">
        <v>4327.9549999999999</v>
      </c>
      <c r="AC135" s="160">
        <v>11.657</v>
      </c>
      <c r="AD135" s="160">
        <v>1.472</v>
      </c>
      <c r="AE135" s="163">
        <v>271.64573996683868</v>
      </c>
      <c r="AF135" s="160">
        <v>99.606999999999999</v>
      </c>
    </row>
    <row r="136" spans="1:32" x14ac:dyDescent="0.25">
      <c r="A136" s="151" t="s">
        <v>1077</v>
      </c>
      <c r="B136" s="152" t="s">
        <v>1058</v>
      </c>
      <c r="C136" s="187">
        <v>135</v>
      </c>
      <c r="D136" s="187">
        <v>33</v>
      </c>
      <c r="E136" s="188">
        <v>53.9</v>
      </c>
      <c r="F136" s="188">
        <v>32.5</v>
      </c>
      <c r="G136" s="188">
        <v>17.600000000000001</v>
      </c>
      <c r="H136" s="188">
        <v>28.2</v>
      </c>
      <c r="I136" s="189">
        <v>86.3</v>
      </c>
      <c r="J136" s="189">
        <v>84.7</v>
      </c>
      <c r="K136" s="188">
        <v>89.2</v>
      </c>
      <c r="L136" s="189">
        <v>54.2</v>
      </c>
      <c r="M136" s="189">
        <v>65.900000000000006</v>
      </c>
      <c r="N136" s="189">
        <v>67.599999999999994</v>
      </c>
      <c r="O136" s="189">
        <v>70.900000000000006</v>
      </c>
      <c r="P136" s="190">
        <v>30</v>
      </c>
      <c r="Q136" s="190">
        <v>20</v>
      </c>
      <c r="R136" s="155">
        <v>4.5599999999999996</v>
      </c>
      <c r="S136" s="156">
        <v>20</v>
      </c>
      <c r="T136" s="157">
        <v>30</v>
      </c>
      <c r="U136" s="157">
        <v>8.1999999999999993</v>
      </c>
      <c r="V136" s="158">
        <v>22.579666666666668</v>
      </c>
      <c r="W136" s="159" t="s">
        <v>1077</v>
      </c>
      <c r="X136" s="160">
        <v>52.253999999999998</v>
      </c>
      <c r="Y136" s="161">
        <v>304.73399999999998</v>
      </c>
      <c r="Z136" s="160">
        <v>7</v>
      </c>
      <c r="AA136" s="160">
        <v>7.4692000000000007</v>
      </c>
      <c r="AB136" s="162">
        <v>5831.8190000000004</v>
      </c>
      <c r="AC136" s="160">
        <v>0.80600000000000005</v>
      </c>
      <c r="AD136" s="160">
        <v>7</v>
      </c>
      <c r="AE136" s="163">
        <v>2190</v>
      </c>
      <c r="AF136" s="160">
        <v>35.792000000000002</v>
      </c>
    </row>
    <row r="137" spans="1:32" x14ac:dyDescent="0.25">
      <c r="A137" s="151" t="s">
        <v>541</v>
      </c>
      <c r="B137" s="152" t="s">
        <v>1065</v>
      </c>
      <c r="C137" s="187">
        <v>136</v>
      </c>
      <c r="D137" s="187">
        <v>25</v>
      </c>
      <c r="E137" s="188">
        <v>53.9</v>
      </c>
      <c r="F137" s="188">
        <v>49.4</v>
      </c>
      <c r="G137" s="188">
        <v>52.7</v>
      </c>
      <c r="H137" s="188">
        <v>32.9</v>
      </c>
      <c r="I137" s="189">
        <v>48.2</v>
      </c>
      <c r="J137" s="189">
        <v>23.8</v>
      </c>
      <c r="K137" s="188">
        <v>90.5</v>
      </c>
      <c r="L137" s="189">
        <v>52.9</v>
      </c>
      <c r="M137" s="189">
        <v>58.9</v>
      </c>
      <c r="N137" s="189">
        <v>74.2</v>
      </c>
      <c r="O137" s="189">
        <v>68.5</v>
      </c>
      <c r="P137" s="190">
        <v>55</v>
      </c>
      <c r="Q137" s="190">
        <v>40</v>
      </c>
      <c r="R137" s="155">
        <v>8.24</v>
      </c>
      <c r="S137" s="156">
        <v>35</v>
      </c>
      <c r="T137" s="156">
        <v>25</v>
      </c>
      <c r="U137" s="157">
        <v>59.6</v>
      </c>
      <c r="V137" s="158">
        <v>50.381999999999998</v>
      </c>
      <c r="W137" s="159" t="s">
        <v>541</v>
      </c>
      <c r="X137" s="160">
        <v>1.9370000000000001</v>
      </c>
      <c r="Y137" s="161">
        <v>6.976</v>
      </c>
      <c r="Z137" s="160">
        <v>2.5</v>
      </c>
      <c r="AA137" s="160">
        <v>3.5400000000000005</v>
      </c>
      <c r="AB137" s="162">
        <v>3601.4090000000001</v>
      </c>
      <c r="AC137" s="160">
        <v>27.422999999999998</v>
      </c>
      <c r="AD137" s="160">
        <v>7</v>
      </c>
      <c r="AE137" s="163">
        <v>132.24</v>
      </c>
      <c r="AF137" s="160">
        <v>47.786999999999999</v>
      </c>
    </row>
    <row r="138" spans="1:32" x14ac:dyDescent="0.25">
      <c r="A138" s="151" t="s">
        <v>1078</v>
      </c>
      <c r="B138" s="152" t="s">
        <v>1065</v>
      </c>
      <c r="C138" s="187">
        <v>137</v>
      </c>
      <c r="D138" s="187">
        <v>26</v>
      </c>
      <c r="E138" s="188">
        <v>53.6</v>
      </c>
      <c r="F138" s="188">
        <v>38</v>
      </c>
      <c r="G138" s="188">
        <v>28.2</v>
      </c>
      <c r="H138" s="188">
        <v>39.4</v>
      </c>
      <c r="I138" s="189">
        <v>82</v>
      </c>
      <c r="J138" s="189">
        <v>69.5</v>
      </c>
      <c r="K138" s="188">
        <v>45.8</v>
      </c>
      <c r="L138" s="189">
        <v>65.900000000000006</v>
      </c>
      <c r="M138" s="189">
        <v>42.7</v>
      </c>
      <c r="N138" s="189">
        <v>70.099999999999994</v>
      </c>
      <c r="O138" s="189">
        <v>71.8</v>
      </c>
      <c r="P138" s="190">
        <v>60</v>
      </c>
      <c r="Q138" s="190">
        <v>30</v>
      </c>
      <c r="R138" s="155">
        <v>9.1</v>
      </c>
      <c r="S138" s="157">
        <v>20</v>
      </c>
      <c r="T138" s="156">
        <v>25</v>
      </c>
      <c r="U138" s="157">
        <v>27.8</v>
      </c>
      <c r="V138" s="158">
        <v>31.873333333333335</v>
      </c>
      <c r="W138" s="159" t="s">
        <v>1078</v>
      </c>
      <c r="X138" s="160">
        <v>0.20799999999999999</v>
      </c>
      <c r="Y138" s="161">
        <v>0.63800000000000001</v>
      </c>
      <c r="Z138" s="160">
        <v>4</v>
      </c>
      <c r="AA138" s="160">
        <v>4.1768000000000001</v>
      </c>
      <c r="AB138" s="162">
        <v>3071.8409999999999</v>
      </c>
      <c r="AC138" s="168">
        <v>13.598000000000001</v>
      </c>
      <c r="AD138" s="160">
        <v>5.4329999999999998</v>
      </c>
      <c r="AE138" s="163">
        <v>22.15</v>
      </c>
      <c r="AF138" s="160">
        <v>92.775000000000006</v>
      </c>
    </row>
    <row r="139" spans="1:32" x14ac:dyDescent="0.25">
      <c r="A139" s="151" t="s">
        <v>500</v>
      </c>
      <c r="B139" s="152" t="s">
        <v>1058</v>
      </c>
      <c r="C139" s="187">
        <v>138</v>
      </c>
      <c r="D139" s="187">
        <v>34</v>
      </c>
      <c r="E139" s="188">
        <v>53.6</v>
      </c>
      <c r="F139" s="188">
        <v>34.1</v>
      </c>
      <c r="G139" s="188">
        <v>41.4</v>
      </c>
      <c r="H139" s="188">
        <v>33.1</v>
      </c>
      <c r="I139" s="189">
        <v>86.7</v>
      </c>
      <c r="J139" s="189">
        <v>79.3</v>
      </c>
      <c r="K139" s="188">
        <v>60.2</v>
      </c>
      <c r="L139" s="189">
        <v>65.400000000000006</v>
      </c>
      <c r="M139" s="189">
        <v>55</v>
      </c>
      <c r="N139" s="189">
        <v>76</v>
      </c>
      <c r="O139" s="189">
        <v>56.6</v>
      </c>
      <c r="P139" s="190">
        <v>35</v>
      </c>
      <c r="Q139" s="190">
        <v>20</v>
      </c>
      <c r="R139" s="155">
        <v>14.19</v>
      </c>
      <c r="S139" s="156">
        <v>24</v>
      </c>
      <c r="T139" s="156">
        <v>24</v>
      </c>
      <c r="U139" s="157">
        <v>13.4</v>
      </c>
      <c r="V139" s="158">
        <v>26.269666666666666</v>
      </c>
      <c r="W139" s="159" t="s">
        <v>1079</v>
      </c>
      <c r="X139" s="160">
        <v>7.1630000000000003</v>
      </c>
      <c r="Y139" s="161">
        <v>40.898000000000003</v>
      </c>
      <c r="Z139" s="160">
        <v>7</v>
      </c>
      <c r="AA139" s="160">
        <v>7.6471999999999998</v>
      </c>
      <c r="AB139" s="162">
        <v>5709.6</v>
      </c>
      <c r="AC139" s="160">
        <v>1.484</v>
      </c>
      <c r="AD139" s="160">
        <v>2.0009999999999999</v>
      </c>
      <c r="AE139" s="163">
        <v>889.86699999999996</v>
      </c>
      <c r="AF139" s="160">
        <v>67.322999999999993</v>
      </c>
    </row>
    <row r="140" spans="1:32" x14ac:dyDescent="0.25">
      <c r="A140" s="151" t="s">
        <v>410</v>
      </c>
      <c r="B140" s="152" t="s">
        <v>1062</v>
      </c>
      <c r="C140" s="187">
        <v>139</v>
      </c>
      <c r="D140" s="187">
        <v>11</v>
      </c>
      <c r="E140" s="188">
        <v>53.4</v>
      </c>
      <c r="F140" s="188">
        <v>32.700000000000003</v>
      </c>
      <c r="G140" s="188">
        <v>52.5</v>
      </c>
      <c r="H140" s="188">
        <v>32.200000000000003</v>
      </c>
      <c r="I140" s="189">
        <v>84.2</v>
      </c>
      <c r="J140" s="189">
        <v>65.099999999999994</v>
      </c>
      <c r="K140" s="188">
        <v>1.2</v>
      </c>
      <c r="L140" s="189">
        <v>71.5</v>
      </c>
      <c r="M140" s="189">
        <v>51.5</v>
      </c>
      <c r="N140" s="189">
        <v>69.599999999999994</v>
      </c>
      <c r="O140" s="189">
        <v>70.900000000000006</v>
      </c>
      <c r="P140" s="190">
        <v>60</v>
      </c>
      <c r="Q140" s="190">
        <v>50</v>
      </c>
      <c r="R140" s="155">
        <v>7.04</v>
      </c>
      <c r="S140" s="156">
        <v>25</v>
      </c>
      <c r="T140" s="156">
        <v>25</v>
      </c>
      <c r="U140" s="157">
        <v>18.2</v>
      </c>
      <c r="V140" s="158">
        <v>34.099999999999994</v>
      </c>
      <c r="W140" s="159" t="s">
        <v>410</v>
      </c>
      <c r="X140" s="160">
        <v>90.2</v>
      </c>
      <c r="Y140" s="161">
        <v>1132.366</v>
      </c>
      <c r="Z140" s="160">
        <v>4.2</v>
      </c>
      <c r="AA140" s="160">
        <v>3.4228000000000001</v>
      </c>
      <c r="AB140" s="162">
        <v>12553.941000000001</v>
      </c>
      <c r="AC140" s="160">
        <v>12.013999999999999</v>
      </c>
      <c r="AD140" s="160">
        <v>10.199</v>
      </c>
      <c r="AE140" s="163">
        <v>8106.8</v>
      </c>
      <c r="AF140" s="160">
        <v>97.069000000000003</v>
      </c>
    </row>
    <row r="141" spans="1:32" x14ac:dyDescent="0.25">
      <c r="A141" s="151" t="s">
        <v>508</v>
      </c>
      <c r="B141" s="152" t="s">
        <v>1062</v>
      </c>
      <c r="C141" s="187">
        <v>140</v>
      </c>
      <c r="D141" s="187">
        <v>12</v>
      </c>
      <c r="E141" s="188">
        <v>53.2</v>
      </c>
      <c r="F141" s="188">
        <v>39.700000000000003</v>
      </c>
      <c r="G141" s="188">
        <v>33.6</v>
      </c>
      <c r="H141" s="188">
        <v>20.2</v>
      </c>
      <c r="I141" s="189">
        <v>91.9</v>
      </c>
      <c r="J141" s="189">
        <v>78.2</v>
      </c>
      <c r="K141" s="188">
        <v>0</v>
      </c>
      <c r="L141" s="189">
        <v>48.8</v>
      </c>
      <c r="M141" s="189">
        <v>44.2</v>
      </c>
      <c r="N141" s="189">
        <v>81.900000000000006</v>
      </c>
      <c r="O141" s="189">
        <v>84.5</v>
      </c>
      <c r="P141" s="190">
        <v>65</v>
      </c>
      <c r="Q141" s="190">
        <v>50</v>
      </c>
      <c r="R141" s="155">
        <v>2.77</v>
      </c>
      <c r="S141" s="156">
        <v>20</v>
      </c>
      <c r="T141" s="156">
        <v>15</v>
      </c>
      <c r="U141" s="157">
        <v>13.5</v>
      </c>
      <c r="V141" s="158">
        <v>26.945666666666668</v>
      </c>
      <c r="W141" s="159" t="s">
        <v>508</v>
      </c>
      <c r="X141" s="160">
        <v>4.5970000000000004</v>
      </c>
      <c r="Y141" s="161">
        <v>85.164000000000001</v>
      </c>
      <c r="Z141" s="160">
        <v>1</v>
      </c>
      <c r="AA141" s="160">
        <v>1.86</v>
      </c>
      <c r="AB141" s="162">
        <v>18524.557000000001</v>
      </c>
      <c r="AC141" s="160">
        <v>6.7839999999999998</v>
      </c>
      <c r="AD141" s="160">
        <v>-0.81599999999999995</v>
      </c>
      <c r="AE141" s="163">
        <v>2563.9244020000001</v>
      </c>
      <c r="AF141" s="160">
        <v>143.42400000000001</v>
      </c>
    </row>
    <row r="142" spans="1:32" x14ac:dyDescent="0.25">
      <c r="A142" s="151" t="s">
        <v>1080</v>
      </c>
      <c r="B142" s="152" t="s">
        <v>1058</v>
      </c>
      <c r="C142" s="187">
        <v>141</v>
      </c>
      <c r="D142" s="187">
        <v>35</v>
      </c>
      <c r="E142" s="188">
        <v>53.1</v>
      </c>
      <c r="F142" s="188">
        <v>46.4</v>
      </c>
      <c r="G142" s="188">
        <v>36.299999999999997</v>
      </c>
      <c r="H142" s="188">
        <v>30.4</v>
      </c>
      <c r="I142" s="189">
        <v>79.7</v>
      </c>
      <c r="J142" s="189">
        <v>74</v>
      </c>
      <c r="K142" s="188">
        <v>27.3</v>
      </c>
      <c r="L142" s="189">
        <v>63.2</v>
      </c>
      <c r="M142" s="189">
        <v>60.4</v>
      </c>
      <c r="N142" s="189">
        <v>75.400000000000006</v>
      </c>
      <c r="O142" s="189">
        <v>78.7</v>
      </c>
      <c r="P142" s="190">
        <v>25</v>
      </c>
      <c r="Q142" s="190">
        <v>40</v>
      </c>
      <c r="R142" s="155">
        <v>3.14</v>
      </c>
      <c r="S142" s="156">
        <v>35</v>
      </c>
      <c r="T142" s="156">
        <v>22</v>
      </c>
      <c r="U142" s="157">
        <v>17.899999999999999</v>
      </c>
      <c r="V142" s="158">
        <v>29.432000000000002</v>
      </c>
      <c r="W142" s="159" t="s">
        <v>1080</v>
      </c>
      <c r="X142" s="160">
        <v>92.637</v>
      </c>
      <c r="Y142" s="161">
        <v>595.524</v>
      </c>
      <c r="Z142" s="160">
        <v>6.7</v>
      </c>
      <c r="AA142" s="160">
        <v>5.9085999999999999</v>
      </c>
      <c r="AB142" s="162">
        <v>6428.5690000000004</v>
      </c>
      <c r="AC142" s="160">
        <v>2.1779999999999999</v>
      </c>
      <c r="AD142" s="160">
        <v>2.6680000000000001</v>
      </c>
      <c r="AE142" s="163">
        <v>12600</v>
      </c>
      <c r="AF142" s="160">
        <v>62.418999999999997</v>
      </c>
    </row>
    <row r="143" spans="1:32" x14ac:dyDescent="0.25">
      <c r="A143" s="151" t="s">
        <v>408</v>
      </c>
      <c r="B143" s="152" t="s">
        <v>1065</v>
      </c>
      <c r="C143" s="187">
        <v>142</v>
      </c>
      <c r="D143" s="187">
        <v>27</v>
      </c>
      <c r="E143" s="188">
        <v>52.8</v>
      </c>
      <c r="F143" s="188">
        <v>31.1</v>
      </c>
      <c r="G143" s="188">
        <v>37.6</v>
      </c>
      <c r="H143" s="188">
        <v>37.700000000000003</v>
      </c>
      <c r="I143" s="189">
        <v>76.5</v>
      </c>
      <c r="J143" s="189">
        <v>90.6</v>
      </c>
      <c r="K143" s="188">
        <v>85.5</v>
      </c>
      <c r="L143" s="189">
        <v>40.200000000000003</v>
      </c>
      <c r="M143" s="189">
        <v>51.3</v>
      </c>
      <c r="N143" s="189">
        <v>67.099999999999994</v>
      </c>
      <c r="O143" s="189">
        <v>60.7</v>
      </c>
      <c r="P143" s="190">
        <v>35</v>
      </c>
      <c r="Q143" s="190">
        <v>20</v>
      </c>
      <c r="R143" s="155">
        <v>12.14</v>
      </c>
      <c r="S143" s="156">
        <v>35</v>
      </c>
      <c r="T143" s="156">
        <v>30</v>
      </c>
      <c r="U143" s="157">
        <v>15.1</v>
      </c>
      <c r="V143" s="158">
        <v>17.730999999999998</v>
      </c>
      <c r="W143" s="159" t="s">
        <v>408</v>
      </c>
      <c r="X143" s="160">
        <v>91.195999999999998</v>
      </c>
      <c r="Y143" s="161">
        <v>177.458</v>
      </c>
      <c r="Z143" s="160">
        <v>10.199999999999999</v>
      </c>
      <c r="AA143" s="160">
        <v>9.4611999999999998</v>
      </c>
      <c r="AB143" s="162">
        <v>1945.8879999999999</v>
      </c>
      <c r="AC143" s="160">
        <v>5.7350000000000003</v>
      </c>
      <c r="AD143" s="160">
        <v>7.2590000000000003</v>
      </c>
      <c r="AE143" s="163">
        <v>3196.3899999999994</v>
      </c>
      <c r="AF143" s="160">
        <v>54.862000000000002</v>
      </c>
    </row>
    <row r="144" spans="1:32" x14ac:dyDescent="0.25">
      <c r="A144" s="151" t="s">
        <v>1081</v>
      </c>
      <c r="B144" s="152" t="s">
        <v>1058</v>
      </c>
      <c r="C144" s="187">
        <v>143</v>
      </c>
      <c r="D144" s="187">
        <v>36</v>
      </c>
      <c r="E144" s="188">
        <v>52.3</v>
      </c>
      <c r="F144" s="188">
        <v>5.2</v>
      </c>
      <c r="G144" s="188">
        <v>25.4</v>
      </c>
      <c r="H144" s="188">
        <v>38.799999999999997</v>
      </c>
      <c r="I144" s="189">
        <v>93.2</v>
      </c>
      <c r="J144" s="189">
        <v>7.4</v>
      </c>
      <c r="K144" s="188">
        <v>98.7</v>
      </c>
      <c r="L144" s="189">
        <v>57.6</v>
      </c>
      <c r="M144" s="189">
        <v>67.400000000000006</v>
      </c>
      <c r="N144" s="189">
        <v>83.8</v>
      </c>
      <c r="O144" s="189">
        <v>85.6</v>
      </c>
      <c r="P144" s="190">
        <v>35</v>
      </c>
      <c r="Q144" s="190">
        <v>30</v>
      </c>
      <c r="R144" s="155">
        <v>2.2000000000000002</v>
      </c>
      <c r="S144" s="156">
        <v>10</v>
      </c>
      <c r="T144" s="156">
        <v>21</v>
      </c>
      <c r="U144" s="157">
        <v>12</v>
      </c>
      <c r="V144" s="158">
        <v>55.566666666666663</v>
      </c>
      <c r="W144" s="159" t="s">
        <v>1081</v>
      </c>
      <c r="X144" s="160">
        <v>0.10199999999999999</v>
      </c>
      <c r="Y144" s="161">
        <v>0.33100000000000002</v>
      </c>
      <c r="Z144" s="160">
        <v>-0.2</v>
      </c>
      <c r="AA144" s="160">
        <v>-0.28979999999999989</v>
      </c>
      <c r="AB144" s="162">
        <v>3234.2779999999998</v>
      </c>
      <c r="AC144" s="164" t="s">
        <v>1071</v>
      </c>
      <c r="AD144" s="160">
        <v>1.278</v>
      </c>
      <c r="AE144" s="163" t="s">
        <v>1082</v>
      </c>
      <c r="AF144" s="160">
        <v>24.844999999999999</v>
      </c>
    </row>
    <row r="145" spans="1:32" x14ac:dyDescent="0.25">
      <c r="A145" s="151" t="s">
        <v>427</v>
      </c>
      <c r="B145" s="152" t="s">
        <v>1061</v>
      </c>
      <c r="C145" s="187">
        <v>144</v>
      </c>
      <c r="D145" s="187">
        <v>26</v>
      </c>
      <c r="E145" s="188">
        <v>52.3</v>
      </c>
      <c r="F145" s="188">
        <v>40.799999999999997</v>
      </c>
      <c r="G145" s="188">
        <v>44.5</v>
      </c>
      <c r="H145" s="188">
        <v>32.6</v>
      </c>
      <c r="I145" s="189">
        <v>65.7</v>
      </c>
      <c r="J145" s="189">
        <v>55.6</v>
      </c>
      <c r="K145" s="188">
        <v>52.6</v>
      </c>
      <c r="L145" s="189">
        <v>56.2</v>
      </c>
      <c r="M145" s="189">
        <v>43.3</v>
      </c>
      <c r="N145" s="189">
        <v>51.3</v>
      </c>
      <c r="O145" s="189">
        <v>70.3</v>
      </c>
      <c r="P145" s="190">
        <v>55</v>
      </c>
      <c r="Q145" s="190">
        <v>60</v>
      </c>
      <c r="R145" s="155">
        <v>7.35</v>
      </c>
      <c r="S145" s="156">
        <v>35</v>
      </c>
      <c r="T145" s="156">
        <v>35</v>
      </c>
      <c r="U145" s="157">
        <v>31.3</v>
      </c>
      <c r="V145" s="158">
        <v>38.489333333333335</v>
      </c>
      <c r="W145" s="159" t="s">
        <v>427</v>
      </c>
      <c r="X145" s="160">
        <v>43.6</v>
      </c>
      <c r="Y145" s="161">
        <v>874.072</v>
      </c>
      <c r="Z145" s="160">
        <v>1.2</v>
      </c>
      <c r="AA145" s="160">
        <v>-0.15700000000000008</v>
      </c>
      <c r="AB145" s="162">
        <v>20047.489000000001</v>
      </c>
      <c r="AC145" s="160">
        <v>6.5570000000000004</v>
      </c>
      <c r="AD145" s="160">
        <v>58.4</v>
      </c>
      <c r="AE145" s="163">
        <v>5745.183</v>
      </c>
      <c r="AF145" s="160">
        <v>51.268999999999998</v>
      </c>
    </row>
    <row r="146" spans="1:32" x14ac:dyDescent="0.25">
      <c r="A146" s="151" t="s">
        <v>542</v>
      </c>
      <c r="B146" s="152" t="s">
        <v>1065</v>
      </c>
      <c r="C146" s="187">
        <v>145</v>
      </c>
      <c r="D146" s="187">
        <v>28</v>
      </c>
      <c r="E146" s="188">
        <v>52.3</v>
      </c>
      <c r="F146" s="188">
        <v>34.4</v>
      </c>
      <c r="G146" s="188">
        <v>38.799999999999997</v>
      </c>
      <c r="H146" s="188">
        <v>36.799999999999997</v>
      </c>
      <c r="I146" s="189">
        <v>71.900000000000006</v>
      </c>
      <c r="J146" s="189">
        <v>74</v>
      </c>
      <c r="K146" s="188">
        <v>0</v>
      </c>
      <c r="L146" s="189">
        <v>54.2</v>
      </c>
      <c r="M146" s="189">
        <v>64</v>
      </c>
      <c r="N146" s="189">
        <v>63.2</v>
      </c>
      <c r="O146" s="189">
        <v>64.7</v>
      </c>
      <c r="P146" s="190">
        <v>75</v>
      </c>
      <c r="Q146" s="190">
        <v>50</v>
      </c>
      <c r="R146" s="155">
        <v>12.66</v>
      </c>
      <c r="S146" s="156">
        <v>35</v>
      </c>
      <c r="T146" s="156">
        <v>32</v>
      </c>
      <c r="U146" s="157">
        <v>23.7</v>
      </c>
      <c r="V146" s="158">
        <v>29.414666666666665</v>
      </c>
      <c r="W146" s="159" t="s">
        <v>542</v>
      </c>
      <c r="X146" s="160">
        <v>2.0569999999999999</v>
      </c>
      <c r="Y146" s="161">
        <v>3.427</v>
      </c>
      <c r="Z146" s="160">
        <v>4.4000000000000004</v>
      </c>
      <c r="AA146" s="160">
        <v>3.6101999999999999</v>
      </c>
      <c r="AB146" s="162">
        <v>1666.5989999999999</v>
      </c>
      <c r="AC146" s="160">
        <v>29.695</v>
      </c>
      <c r="AD146" s="160">
        <v>7.2249999999999996</v>
      </c>
      <c r="AE146" s="163">
        <v>-1.83739168738804</v>
      </c>
      <c r="AF146" s="160">
        <v>116.114</v>
      </c>
    </row>
    <row r="147" spans="1:32" x14ac:dyDescent="0.25">
      <c r="A147" s="151" t="s">
        <v>470</v>
      </c>
      <c r="B147" s="152" t="s">
        <v>1065</v>
      </c>
      <c r="C147" s="187">
        <v>146</v>
      </c>
      <c r="D147" s="187">
        <v>29</v>
      </c>
      <c r="E147" s="188">
        <v>52.2</v>
      </c>
      <c r="F147" s="188">
        <v>32.4</v>
      </c>
      <c r="G147" s="188">
        <v>28.2</v>
      </c>
      <c r="H147" s="188">
        <v>26.9</v>
      </c>
      <c r="I147" s="189">
        <v>65.900000000000006</v>
      </c>
      <c r="J147" s="189">
        <v>80.599999999999994</v>
      </c>
      <c r="K147" s="188">
        <v>61</v>
      </c>
      <c r="L147" s="189">
        <v>54.1</v>
      </c>
      <c r="M147" s="189">
        <v>54</v>
      </c>
      <c r="N147" s="189">
        <v>71.8</v>
      </c>
      <c r="O147" s="189">
        <v>61.2</v>
      </c>
      <c r="P147" s="190">
        <v>50</v>
      </c>
      <c r="Q147" s="190">
        <v>40</v>
      </c>
      <c r="R147" s="155">
        <v>11.91</v>
      </c>
      <c r="S147" s="156">
        <v>40</v>
      </c>
      <c r="T147" s="156">
        <v>35</v>
      </c>
      <c r="U147" s="157">
        <v>24.1</v>
      </c>
      <c r="V147" s="158">
        <v>25.427666666666667</v>
      </c>
      <c r="W147" s="159" t="s">
        <v>470</v>
      </c>
      <c r="X147" s="160">
        <v>12.654</v>
      </c>
      <c r="Y147" s="161">
        <v>16.001000000000001</v>
      </c>
      <c r="Z147" s="160">
        <v>0.1</v>
      </c>
      <c r="AA147" s="160">
        <v>2.2152000000000003</v>
      </c>
      <c r="AB147" s="162">
        <v>1264.528</v>
      </c>
      <c r="AC147" s="160">
        <v>6.8470000000000004</v>
      </c>
      <c r="AD147" s="160">
        <v>8.1739999999999995</v>
      </c>
      <c r="AE147" s="163">
        <v>104.34699999999999</v>
      </c>
      <c r="AF147" s="160">
        <v>55.991</v>
      </c>
    </row>
    <row r="148" spans="1:32" x14ac:dyDescent="0.25">
      <c r="A148" s="151" t="s">
        <v>1083</v>
      </c>
      <c r="B148" s="152" t="s">
        <v>1065</v>
      </c>
      <c r="C148" s="187">
        <v>147</v>
      </c>
      <c r="D148" s="187">
        <v>30</v>
      </c>
      <c r="E148" s="188">
        <v>52.1</v>
      </c>
      <c r="F148" s="188">
        <v>24.1</v>
      </c>
      <c r="G148" s="188">
        <v>23.9</v>
      </c>
      <c r="H148" s="188">
        <v>27.3</v>
      </c>
      <c r="I148" s="189">
        <v>73.2</v>
      </c>
      <c r="J148" s="189">
        <v>94.8</v>
      </c>
      <c r="K148" s="188">
        <v>99.1</v>
      </c>
      <c r="L148" s="189">
        <v>60.2</v>
      </c>
      <c r="M148" s="189">
        <v>47.8</v>
      </c>
      <c r="N148" s="189">
        <v>60.3</v>
      </c>
      <c r="O148" s="189">
        <v>64.599999999999994</v>
      </c>
      <c r="P148" s="190">
        <v>30</v>
      </c>
      <c r="Q148" s="190">
        <v>20</v>
      </c>
      <c r="R148" s="155">
        <v>10.19</v>
      </c>
      <c r="S148" s="156">
        <v>30</v>
      </c>
      <c r="T148" s="157">
        <v>40</v>
      </c>
      <c r="U148" s="157">
        <v>13.6</v>
      </c>
      <c r="V148" s="158">
        <v>13.191666666666668</v>
      </c>
      <c r="W148" s="159" t="s">
        <v>1083</v>
      </c>
      <c r="X148" s="160">
        <v>84.13</v>
      </c>
      <c r="Y148" s="161">
        <v>65.037000000000006</v>
      </c>
      <c r="Z148" s="160">
        <v>7.7</v>
      </c>
      <c r="AA148" s="160">
        <v>6.8712</v>
      </c>
      <c r="AB148" s="162">
        <v>773.05499999999995</v>
      </c>
      <c r="AC148" s="160">
        <v>3.6360000000000001</v>
      </c>
      <c r="AD148" s="160">
        <v>22.43</v>
      </c>
      <c r="AE148" s="163">
        <v>1204.7086171692986</v>
      </c>
      <c r="AF148" s="160">
        <v>21.506</v>
      </c>
    </row>
    <row r="149" spans="1:32" x14ac:dyDescent="0.25">
      <c r="A149" s="151" t="s">
        <v>459</v>
      </c>
      <c r="B149" s="152" t="s">
        <v>1065</v>
      </c>
      <c r="C149" s="187">
        <v>148</v>
      </c>
      <c r="D149" s="187">
        <v>31</v>
      </c>
      <c r="E149" s="188">
        <v>52</v>
      </c>
      <c r="F149" s="188">
        <v>33.1</v>
      </c>
      <c r="G149" s="188">
        <v>47.1</v>
      </c>
      <c r="H149" s="188">
        <v>28.9</v>
      </c>
      <c r="I149" s="189">
        <v>76.900000000000006</v>
      </c>
      <c r="J149" s="189">
        <v>70.7</v>
      </c>
      <c r="K149" s="188">
        <v>28.1</v>
      </c>
      <c r="L149" s="189">
        <v>47.7</v>
      </c>
      <c r="M149" s="189">
        <v>59.9</v>
      </c>
      <c r="N149" s="189">
        <v>60.4</v>
      </c>
      <c r="O149" s="189">
        <v>71.5</v>
      </c>
      <c r="P149" s="190">
        <v>50</v>
      </c>
      <c r="Q149" s="190">
        <v>50</v>
      </c>
      <c r="R149" s="155">
        <v>4.24</v>
      </c>
      <c r="S149" s="156">
        <v>30</v>
      </c>
      <c r="T149" s="156">
        <v>30</v>
      </c>
      <c r="U149" s="157">
        <v>22.5</v>
      </c>
      <c r="V149" s="158">
        <v>31.27</v>
      </c>
      <c r="W149" s="159" t="s">
        <v>459</v>
      </c>
      <c r="X149" s="160">
        <v>18.632000000000001</v>
      </c>
      <c r="Y149" s="161">
        <v>21.138000000000002</v>
      </c>
      <c r="Z149" s="160">
        <v>3</v>
      </c>
      <c r="AA149" s="160">
        <v>3.6012</v>
      </c>
      <c r="AB149" s="162">
        <v>1134.4960000000001</v>
      </c>
      <c r="AC149" s="160">
        <v>6.7350000000000003</v>
      </c>
      <c r="AD149" s="160">
        <v>21.683</v>
      </c>
      <c r="AE149" s="163">
        <v>325.63281884506171</v>
      </c>
      <c r="AF149" s="160">
        <v>62.075000000000003</v>
      </c>
    </row>
    <row r="150" spans="1:32" x14ac:dyDescent="0.25">
      <c r="A150" s="151" t="s">
        <v>449</v>
      </c>
      <c r="B150" s="152" t="s">
        <v>1065</v>
      </c>
      <c r="C150" s="187">
        <v>149</v>
      </c>
      <c r="D150" s="187">
        <v>32</v>
      </c>
      <c r="E150" s="188">
        <v>51.9</v>
      </c>
      <c r="F150" s="188">
        <v>40.6</v>
      </c>
      <c r="G150" s="188">
        <v>29.4</v>
      </c>
      <c r="H150" s="188">
        <v>23.4</v>
      </c>
      <c r="I150" s="189">
        <v>73.7</v>
      </c>
      <c r="J150" s="189">
        <v>86.1</v>
      </c>
      <c r="K150" s="188">
        <v>72</v>
      </c>
      <c r="L150" s="189">
        <v>44</v>
      </c>
      <c r="M150" s="189">
        <v>42.9</v>
      </c>
      <c r="N150" s="189">
        <v>82.5</v>
      </c>
      <c r="O150" s="189">
        <v>53.4</v>
      </c>
      <c r="P150" s="190">
        <v>25</v>
      </c>
      <c r="Q150" s="190">
        <v>50</v>
      </c>
      <c r="R150" s="155">
        <v>15.78</v>
      </c>
      <c r="S150" s="156">
        <v>35</v>
      </c>
      <c r="T150" s="156">
        <v>33</v>
      </c>
      <c r="U150" s="157">
        <v>17.8</v>
      </c>
      <c r="V150" s="158">
        <v>21.563666666666666</v>
      </c>
      <c r="W150" s="159" t="s">
        <v>449</v>
      </c>
      <c r="X150" s="160">
        <v>23.684999999999999</v>
      </c>
      <c r="Y150" s="161">
        <v>76.947999999999993</v>
      </c>
      <c r="Z150" s="160">
        <v>5.9</v>
      </c>
      <c r="AA150" s="160">
        <v>5.2569999999999997</v>
      </c>
      <c r="AB150" s="162">
        <v>3248.7829999999999</v>
      </c>
      <c r="AC150" s="160">
        <v>4.5069999999999997</v>
      </c>
      <c r="AD150" s="160">
        <v>0.872</v>
      </c>
      <c r="AE150" s="163">
        <v>128.20234640000001</v>
      </c>
      <c r="AF150" s="160">
        <v>32.823</v>
      </c>
    </row>
    <row r="151" spans="1:32" x14ac:dyDescent="0.25">
      <c r="A151" s="151" t="s">
        <v>428</v>
      </c>
      <c r="B151" s="152" t="s">
        <v>1060</v>
      </c>
      <c r="C151" s="187">
        <v>150</v>
      </c>
      <c r="D151" s="187">
        <v>44</v>
      </c>
      <c r="E151" s="188">
        <v>51.9</v>
      </c>
      <c r="F151" s="188">
        <v>41</v>
      </c>
      <c r="G151" s="188">
        <v>29.5</v>
      </c>
      <c r="H151" s="188">
        <v>29</v>
      </c>
      <c r="I151" s="189">
        <v>80.2</v>
      </c>
      <c r="J151" s="189">
        <v>45</v>
      </c>
      <c r="K151" s="188">
        <v>75.900000000000006</v>
      </c>
      <c r="L151" s="189">
        <v>62.7</v>
      </c>
      <c r="M151" s="189">
        <v>52.8</v>
      </c>
      <c r="N151" s="189">
        <v>60.1</v>
      </c>
      <c r="O151" s="189">
        <v>81.099999999999994</v>
      </c>
      <c r="P151" s="190">
        <v>35</v>
      </c>
      <c r="Q151" s="190">
        <v>30</v>
      </c>
      <c r="R151" s="155">
        <v>1.93</v>
      </c>
      <c r="S151" s="156">
        <v>20</v>
      </c>
      <c r="T151" s="156">
        <v>18</v>
      </c>
      <c r="U151" s="157">
        <v>35.5</v>
      </c>
      <c r="V151" s="158">
        <v>42.799333333333344</v>
      </c>
      <c r="W151" s="159" t="s">
        <v>428</v>
      </c>
      <c r="X151" s="160">
        <v>42.500999999999998</v>
      </c>
      <c r="Y151" s="161">
        <v>352.97800000000001</v>
      </c>
      <c r="Z151" s="160">
        <v>-9.9</v>
      </c>
      <c r="AA151" s="160">
        <v>-2.7612000000000001</v>
      </c>
      <c r="AB151" s="162">
        <v>8305.0750000000007</v>
      </c>
      <c r="AC151" s="160">
        <v>8.8740000000000006</v>
      </c>
      <c r="AD151" s="160">
        <v>13.913</v>
      </c>
      <c r="AE151" s="163">
        <v>3336</v>
      </c>
      <c r="AF151" s="160">
        <v>81.248000000000005</v>
      </c>
    </row>
    <row r="152" spans="1:32" x14ac:dyDescent="0.25">
      <c r="A152" s="151" t="s">
        <v>503</v>
      </c>
      <c r="B152" s="152" t="s">
        <v>1065</v>
      </c>
      <c r="C152" s="187">
        <v>151</v>
      </c>
      <c r="D152" s="187">
        <v>33</v>
      </c>
      <c r="E152" s="188">
        <v>51.8</v>
      </c>
      <c r="F152" s="188">
        <v>33.6</v>
      </c>
      <c r="G152" s="188">
        <v>29.6</v>
      </c>
      <c r="H152" s="188">
        <v>22</v>
      </c>
      <c r="I152" s="189">
        <v>79.900000000000006</v>
      </c>
      <c r="J152" s="189">
        <v>89.8</v>
      </c>
      <c r="K152" s="188">
        <v>65.900000000000006</v>
      </c>
      <c r="L152" s="189">
        <v>51.3</v>
      </c>
      <c r="M152" s="189">
        <v>30.5</v>
      </c>
      <c r="N152" s="189">
        <v>69.5</v>
      </c>
      <c r="O152" s="189">
        <v>69.400000000000006</v>
      </c>
      <c r="P152" s="190">
        <v>60</v>
      </c>
      <c r="Q152" s="190">
        <v>20</v>
      </c>
      <c r="R152" s="155">
        <v>10.31</v>
      </c>
      <c r="S152" s="156">
        <v>30</v>
      </c>
      <c r="T152" s="156">
        <v>30</v>
      </c>
      <c r="U152" s="157">
        <v>14.5</v>
      </c>
      <c r="V152" s="158">
        <v>18.400333333333332</v>
      </c>
      <c r="W152" s="159" t="s">
        <v>503</v>
      </c>
      <c r="X152" s="160">
        <v>6.4390000000000001</v>
      </c>
      <c r="Y152" s="161">
        <v>10.763999999999999</v>
      </c>
      <c r="Z152" s="160">
        <v>-21.5</v>
      </c>
      <c r="AA152" s="160">
        <v>4.9534000000000002</v>
      </c>
      <c r="AB152" s="162">
        <v>1671.644</v>
      </c>
      <c r="AC152" s="160">
        <v>2.9950000000000001</v>
      </c>
      <c r="AD152" s="160">
        <v>11.298999999999999</v>
      </c>
      <c r="AE152" s="163">
        <v>516</v>
      </c>
      <c r="AF152" s="160">
        <v>53.408000000000001</v>
      </c>
    </row>
    <row r="153" spans="1:32" x14ac:dyDescent="0.25">
      <c r="A153" s="151" t="s">
        <v>441</v>
      </c>
      <c r="B153" s="152" t="s">
        <v>1058</v>
      </c>
      <c r="C153" s="187">
        <v>152</v>
      </c>
      <c r="D153" s="187">
        <v>37</v>
      </c>
      <c r="E153" s="188">
        <v>51.5</v>
      </c>
      <c r="F153" s="188">
        <v>48.7</v>
      </c>
      <c r="G153" s="188">
        <v>35.299999999999997</v>
      </c>
      <c r="H153" s="188">
        <v>24.2</v>
      </c>
      <c r="I153" s="189">
        <v>91</v>
      </c>
      <c r="J153" s="189">
        <v>65.5</v>
      </c>
      <c r="K153" s="188">
        <v>99.7</v>
      </c>
      <c r="L153" s="189">
        <v>66.900000000000006</v>
      </c>
      <c r="M153" s="189">
        <v>52</v>
      </c>
      <c r="N153" s="189">
        <v>61.9</v>
      </c>
      <c r="O153" s="189">
        <v>62.5</v>
      </c>
      <c r="P153" s="190">
        <v>0</v>
      </c>
      <c r="Q153" s="190">
        <v>10</v>
      </c>
      <c r="R153" s="155">
        <v>8.73</v>
      </c>
      <c r="S153" s="156">
        <v>22</v>
      </c>
      <c r="T153" s="157">
        <v>7.5</v>
      </c>
      <c r="U153" s="157">
        <v>18.899999999999999</v>
      </c>
      <c r="V153" s="158">
        <v>33.891666666666666</v>
      </c>
      <c r="W153" s="159" t="s">
        <v>441</v>
      </c>
      <c r="X153" s="160">
        <v>31.343</v>
      </c>
      <c r="Y153" s="161">
        <v>205.68899999999999</v>
      </c>
      <c r="Z153" s="160">
        <v>8</v>
      </c>
      <c r="AA153" s="160">
        <v>8.02</v>
      </c>
      <c r="AB153" s="162">
        <v>6562.5540000000001</v>
      </c>
      <c r="AC153" s="160">
        <v>8.8949999999999996</v>
      </c>
      <c r="AD153" s="160">
        <v>7.984</v>
      </c>
      <c r="AE153" s="163">
        <v>66.502368153321896</v>
      </c>
      <c r="AF153" s="160">
        <v>11.59</v>
      </c>
    </row>
    <row r="154" spans="1:32" x14ac:dyDescent="0.25">
      <c r="A154" s="151" t="s">
        <v>401</v>
      </c>
      <c r="B154" s="152" t="s">
        <v>1061</v>
      </c>
      <c r="C154" s="187">
        <v>153</v>
      </c>
      <c r="D154" s="187">
        <v>27</v>
      </c>
      <c r="E154" s="188">
        <v>51.4</v>
      </c>
      <c r="F154" s="188">
        <v>55.8</v>
      </c>
      <c r="G154" s="188">
        <v>55.5</v>
      </c>
      <c r="H154" s="188">
        <v>31.4</v>
      </c>
      <c r="I154" s="189">
        <v>70.599999999999994</v>
      </c>
      <c r="J154" s="189">
        <v>50.7</v>
      </c>
      <c r="K154" s="188">
        <v>7.7</v>
      </c>
      <c r="L154" s="189">
        <v>58.6</v>
      </c>
      <c r="M154" s="189">
        <v>46.8</v>
      </c>
      <c r="N154" s="189">
        <v>71.400000000000006</v>
      </c>
      <c r="O154" s="189">
        <v>68.5</v>
      </c>
      <c r="P154" s="190">
        <v>50</v>
      </c>
      <c r="Q154" s="190">
        <v>50</v>
      </c>
      <c r="R154" s="155">
        <v>8.27</v>
      </c>
      <c r="S154" s="156">
        <v>27.5</v>
      </c>
      <c r="T154" s="157">
        <v>34</v>
      </c>
      <c r="U154" s="157">
        <v>32</v>
      </c>
      <c r="V154" s="158">
        <v>40.542000000000002</v>
      </c>
      <c r="W154" s="159" t="s">
        <v>401</v>
      </c>
      <c r="X154" s="160">
        <v>206.101</v>
      </c>
      <c r="Y154" s="161">
        <v>3141.335</v>
      </c>
      <c r="Z154" s="160">
        <v>-3.8</v>
      </c>
      <c r="AA154" s="160">
        <v>-0.38680000000000014</v>
      </c>
      <c r="AB154" s="162">
        <v>15241.731</v>
      </c>
      <c r="AC154" s="160">
        <v>11.452</v>
      </c>
      <c r="AD154" s="160">
        <v>8.74</v>
      </c>
      <c r="AE154" s="163">
        <v>58679.591406619991</v>
      </c>
      <c r="AF154" s="160">
        <v>78.316000000000003</v>
      </c>
    </row>
    <row r="155" spans="1:32" x14ac:dyDescent="0.25">
      <c r="A155" s="151" t="s">
        <v>436</v>
      </c>
      <c r="B155" s="152" t="s">
        <v>1058</v>
      </c>
      <c r="C155" s="187">
        <v>154</v>
      </c>
      <c r="D155" s="187">
        <v>38</v>
      </c>
      <c r="E155" s="188">
        <v>51.3</v>
      </c>
      <c r="F155" s="188">
        <v>17.899999999999999</v>
      </c>
      <c r="G155" s="188">
        <v>28.2</v>
      </c>
      <c r="H155" s="188">
        <v>26.2</v>
      </c>
      <c r="I155" s="189">
        <v>91.8</v>
      </c>
      <c r="J155" s="189">
        <v>79.3</v>
      </c>
      <c r="K155" s="188">
        <v>98.3</v>
      </c>
      <c r="L155" s="189">
        <v>53</v>
      </c>
      <c r="M155" s="189">
        <v>57.3</v>
      </c>
      <c r="N155" s="190">
        <v>77.8</v>
      </c>
      <c r="O155" s="189">
        <v>66</v>
      </c>
      <c r="P155" s="190">
        <v>10</v>
      </c>
      <c r="Q155" s="190">
        <v>10</v>
      </c>
      <c r="R155" s="155">
        <v>7.02</v>
      </c>
      <c r="S155" s="156">
        <v>20</v>
      </c>
      <c r="T155" s="156">
        <v>20</v>
      </c>
      <c r="U155" s="157">
        <v>5</v>
      </c>
      <c r="V155" s="158">
        <v>26.298666666666666</v>
      </c>
      <c r="W155" s="159" t="s">
        <v>436</v>
      </c>
      <c r="X155" s="176">
        <v>33.4</v>
      </c>
      <c r="Y155" s="177">
        <v>64.081000000000003</v>
      </c>
      <c r="Z155" s="176">
        <v>1.5</v>
      </c>
      <c r="AA155" s="176">
        <v>4.3881999999999994</v>
      </c>
      <c r="AB155" s="178">
        <v>1918.5989999999999</v>
      </c>
      <c r="AC155" s="176">
        <v>8.5399999999999991</v>
      </c>
      <c r="AD155" s="176">
        <v>4.3840000000000003</v>
      </c>
      <c r="AE155" s="179">
        <v>99.5689663</v>
      </c>
      <c r="AF155" s="164">
        <v>8.2710000000000008</v>
      </c>
    </row>
    <row r="156" spans="1:32" x14ac:dyDescent="0.25">
      <c r="A156" s="151" t="s">
        <v>575</v>
      </c>
      <c r="B156" s="152" t="s">
        <v>1058</v>
      </c>
      <c r="C156" s="187">
        <v>155</v>
      </c>
      <c r="D156" s="187">
        <v>39</v>
      </c>
      <c r="E156" s="188">
        <v>51.1</v>
      </c>
      <c r="F156" s="188">
        <v>45</v>
      </c>
      <c r="G156" s="188">
        <v>38.799999999999997</v>
      </c>
      <c r="H156" s="188">
        <v>36.6</v>
      </c>
      <c r="I156" s="189">
        <v>94.3</v>
      </c>
      <c r="J156" s="189">
        <v>45.5</v>
      </c>
      <c r="K156" s="188">
        <v>6.7</v>
      </c>
      <c r="L156" s="189">
        <v>78.599999999999994</v>
      </c>
      <c r="M156" s="189">
        <v>70.599999999999994</v>
      </c>
      <c r="N156" s="189">
        <v>83.3</v>
      </c>
      <c r="O156" s="189">
        <v>48.4</v>
      </c>
      <c r="P156" s="190">
        <v>35</v>
      </c>
      <c r="Q156" s="190">
        <v>30</v>
      </c>
      <c r="R156" s="155">
        <v>20.8</v>
      </c>
      <c r="S156" s="156">
        <v>0</v>
      </c>
      <c r="T156" s="157">
        <v>0</v>
      </c>
      <c r="U156" s="157">
        <v>23.9</v>
      </c>
      <c r="V156" s="158">
        <v>42.615666666666669</v>
      </c>
      <c r="W156" s="159" t="s">
        <v>575</v>
      </c>
      <c r="X156" s="160">
        <v>0.35399999999999998</v>
      </c>
      <c r="Y156" s="161">
        <v>5.5010000000000003</v>
      </c>
      <c r="Z156" s="160">
        <v>1.9</v>
      </c>
      <c r="AA156" s="160">
        <v>3.9893999999999998</v>
      </c>
      <c r="AB156" s="162">
        <v>15553.004000000001</v>
      </c>
      <c r="AC156" s="160">
        <v>3.234</v>
      </c>
      <c r="AD156" s="160">
        <v>0.85499999999999998</v>
      </c>
      <c r="AE156" s="163">
        <v>448.00599999999997</v>
      </c>
      <c r="AF156" s="160">
        <v>81.510999999999996</v>
      </c>
    </row>
    <row r="157" spans="1:32" x14ac:dyDescent="0.25">
      <c r="A157" s="151" t="s">
        <v>413</v>
      </c>
      <c r="B157" s="152" t="s">
        <v>1062</v>
      </c>
      <c r="C157" s="187">
        <v>156</v>
      </c>
      <c r="D157" s="187">
        <v>13</v>
      </c>
      <c r="E157" s="188">
        <v>50.9</v>
      </c>
      <c r="F157" s="188">
        <v>32.5</v>
      </c>
      <c r="G157" s="188">
        <v>35.299999999999997</v>
      </c>
      <c r="H157" s="188">
        <v>32.6</v>
      </c>
      <c r="I157" s="189">
        <v>81</v>
      </c>
      <c r="J157" s="189">
        <v>91.1</v>
      </c>
      <c r="K157" s="188">
        <v>91.7</v>
      </c>
      <c r="L157" s="189">
        <v>64.3</v>
      </c>
      <c r="M157" s="189">
        <v>58.2</v>
      </c>
      <c r="N157" s="189">
        <v>59.8</v>
      </c>
      <c r="O157" s="189">
        <v>54.5</v>
      </c>
      <c r="P157" s="190">
        <v>0</v>
      </c>
      <c r="Q157" s="190">
        <v>10</v>
      </c>
      <c r="R157" s="155">
        <v>15.23</v>
      </c>
      <c r="S157" s="156">
        <v>35</v>
      </c>
      <c r="T157" s="156">
        <v>25</v>
      </c>
      <c r="U157" s="157">
        <v>7.1</v>
      </c>
      <c r="V157" s="158">
        <v>17.186333333333334</v>
      </c>
      <c r="W157" s="159" t="s">
        <v>413</v>
      </c>
      <c r="X157" s="160">
        <v>80.459999999999994</v>
      </c>
      <c r="Y157" s="161">
        <v>1454.5170000000001</v>
      </c>
      <c r="Z157" s="160">
        <v>0</v>
      </c>
      <c r="AA157" s="160">
        <v>9.1799999999999743E-2</v>
      </c>
      <c r="AB157" s="162">
        <v>18077.472000000002</v>
      </c>
      <c r="AC157" s="160">
        <v>11.269</v>
      </c>
      <c r="AD157" s="160">
        <v>8.8659999999999997</v>
      </c>
      <c r="AE157" s="163">
        <v>3372</v>
      </c>
      <c r="AF157" s="160">
        <v>35.000999999999998</v>
      </c>
    </row>
    <row r="158" spans="1:32" x14ac:dyDescent="0.25">
      <c r="A158" s="151" t="s">
        <v>473</v>
      </c>
      <c r="B158" s="152" t="s">
        <v>1065</v>
      </c>
      <c r="C158" s="187">
        <v>157</v>
      </c>
      <c r="D158" s="187">
        <v>34</v>
      </c>
      <c r="E158" s="188">
        <v>50.9</v>
      </c>
      <c r="F158" s="188">
        <v>17.600000000000001</v>
      </c>
      <c r="G158" s="188">
        <v>21.7</v>
      </c>
      <c r="H158" s="188">
        <v>26.2</v>
      </c>
      <c r="I158" s="189">
        <v>71</v>
      </c>
      <c r="J158" s="189">
        <v>78.599999999999994</v>
      </c>
      <c r="K158" s="188">
        <v>54.8</v>
      </c>
      <c r="L158" s="189">
        <v>53</v>
      </c>
      <c r="M158" s="189">
        <v>63.2</v>
      </c>
      <c r="N158" s="189">
        <v>70.2</v>
      </c>
      <c r="O158" s="189">
        <v>69.2</v>
      </c>
      <c r="P158" s="190">
        <v>55</v>
      </c>
      <c r="Q158" s="190">
        <v>30</v>
      </c>
      <c r="R158" s="155">
        <v>5.39</v>
      </c>
      <c r="S158" s="156">
        <v>35</v>
      </c>
      <c r="T158" s="156">
        <v>35</v>
      </c>
      <c r="U158" s="157">
        <v>21.2</v>
      </c>
      <c r="V158" s="158">
        <v>26.706333333333333</v>
      </c>
      <c r="W158" s="159" t="s">
        <v>473</v>
      </c>
      <c r="X158" s="160">
        <v>9.6479999999999997</v>
      </c>
      <c r="Y158" s="161">
        <v>7.851</v>
      </c>
      <c r="Z158" s="160">
        <v>-4.0999999999999996</v>
      </c>
      <c r="AA158" s="160">
        <v>1.9774</v>
      </c>
      <c r="AB158" s="162">
        <v>813.71299999999997</v>
      </c>
      <c r="AC158" s="160">
        <v>1.599</v>
      </c>
      <c r="AD158" s="160">
        <v>5.5270000000000001</v>
      </c>
      <c r="AE158" s="163">
        <v>5.5454995890311505E-2</v>
      </c>
      <c r="AF158" s="160">
        <v>47.158999999999999</v>
      </c>
    </row>
    <row r="159" spans="1:32" x14ac:dyDescent="0.25">
      <c r="A159" s="151" t="s">
        <v>520</v>
      </c>
      <c r="B159" s="152" t="s">
        <v>1065</v>
      </c>
      <c r="C159" s="187">
        <v>158</v>
      </c>
      <c r="D159" s="187">
        <v>35</v>
      </c>
      <c r="E159" s="188">
        <v>50.9</v>
      </c>
      <c r="F159" s="188">
        <v>28.2</v>
      </c>
      <c r="G159" s="188">
        <v>42.4</v>
      </c>
      <c r="H159" s="188">
        <v>32</v>
      </c>
      <c r="I159" s="189">
        <v>77.5</v>
      </c>
      <c r="J159" s="189">
        <v>59.4</v>
      </c>
      <c r="K159" s="188">
        <v>39.1</v>
      </c>
      <c r="L159" s="189">
        <v>53.1</v>
      </c>
      <c r="M159" s="189">
        <v>59.5</v>
      </c>
      <c r="N159" s="189">
        <v>71.400000000000006</v>
      </c>
      <c r="O159" s="189">
        <v>72.8</v>
      </c>
      <c r="P159" s="190">
        <v>55</v>
      </c>
      <c r="Q159" s="190">
        <v>20</v>
      </c>
      <c r="R159" s="155">
        <v>12.44</v>
      </c>
      <c r="S159" s="156">
        <v>25</v>
      </c>
      <c r="T159" s="156">
        <v>25</v>
      </c>
      <c r="U159" s="157">
        <v>31.7</v>
      </c>
      <c r="V159" s="158">
        <v>36.806666666666665</v>
      </c>
      <c r="W159" s="159" t="s">
        <v>520</v>
      </c>
      <c r="X159" s="160">
        <v>4.399</v>
      </c>
      <c r="Y159" s="161">
        <v>3.762</v>
      </c>
      <c r="Z159" s="160">
        <v>0</v>
      </c>
      <c r="AA159" s="160">
        <v>3.2890000000000001</v>
      </c>
      <c r="AB159" s="162">
        <v>855.11800000000005</v>
      </c>
      <c r="AC159" s="160">
        <v>4.0019999999999998</v>
      </c>
      <c r="AD159" s="160">
        <v>8.8439999999999994</v>
      </c>
      <c r="AE159" s="163">
        <v>453.18</v>
      </c>
      <c r="AF159" s="160">
        <v>44.798999999999999</v>
      </c>
    </row>
    <row r="160" spans="1:32" x14ac:dyDescent="0.25">
      <c r="A160" s="151" t="s">
        <v>589</v>
      </c>
      <c r="B160" s="152" t="s">
        <v>1058</v>
      </c>
      <c r="C160" s="187">
        <v>159</v>
      </c>
      <c r="D160" s="187">
        <v>40</v>
      </c>
      <c r="E160" s="188">
        <v>50.8</v>
      </c>
      <c r="F160" s="188">
        <v>45</v>
      </c>
      <c r="G160" s="188">
        <v>35.299999999999997</v>
      </c>
      <c r="H160" s="188">
        <v>37.9</v>
      </c>
      <c r="I160" s="189">
        <v>72.400000000000006</v>
      </c>
      <c r="J160" s="189">
        <v>0</v>
      </c>
      <c r="K160" s="188">
        <v>98.5</v>
      </c>
      <c r="L160" s="189">
        <v>53.1</v>
      </c>
      <c r="M160" s="189">
        <v>71.599999999999994</v>
      </c>
      <c r="N160" s="189">
        <v>82</v>
      </c>
      <c r="O160" s="189">
        <v>58.2</v>
      </c>
      <c r="P160" s="190">
        <v>25</v>
      </c>
      <c r="Q160" s="190">
        <v>30</v>
      </c>
      <c r="R160" s="155">
        <v>15.9</v>
      </c>
      <c r="S160" s="156">
        <v>35</v>
      </c>
      <c r="T160" s="156">
        <v>35</v>
      </c>
      <c r="U160" s="157">
        <v>17.5</v>
      </c>
      <c r="V160" s="158">
        <v>117.63866666666667</v>
      </c>
      <c r="W160" s="159" t="s">
        <v>589</v>
      </c>
      <c r="X160" s="160">
        <v>0.11600000000000001</v>
      </c>
      <c r="Y160" s="161">
        <v>0.21199999999999999</v>
      </c>
      <c r="Z160" s="160">
        <v>4.2</v>
      </c>
      <c r="AA160" s="160">
        <v>4.0187999999999997</v>
      </c>
      <c r="AB160" s="162">
        <v>1823.3209999999999</v>
      </c>
      <c r="AC160" s="164" t="s">
        <v>1071</v>
      </c>
      <c r="AD160" s="160">
        <v>1.917</v>
      </c>
      <c r="AE160" s="163">
        <v>3.0590019402175126</v>
      </c>
      <c r="AF160" s="160">
        <v>26.841000000000001</v>
      </c>
    </row>
    <row r="161" spans="1:32" x14ac:dyDescent="0.25">
      <c r="A161" s="151" t="s">
        <v>453</v>
      </c>
      <c r="B161" s="152" t="s">
        <v>1065</v>
      </c>
      <c r="C161" s="187">
        <v>160</v>
      </c>
      <c r="D161" s="187">
        <v>36</v>
      </c>
      <c r="E161" s="188">
        <v>49.5</v>
      </c>
      <c r="F161" s="188">
        <v>37.4</v>
      </c>
      <c r="G161" s="188">
        <v>32.6</v>
      </c>
      <c r="H161" s="188">
        <v>30.4</v>
      </c>
      <c r="I161" s="189">
        <v>73.3</v>
      </c>
      <c r="J161" s="189">
        <v>72.900000000000006</v>
      </c>
      <c r="K161" s="188">
        <v>15.8</v>
      </c>
      <c r="L161" s="189">
        <v>45.5</v>
      </c>
      <c r="M161" s="189">
        <v>45.7</v>
      </c>
      <c r="N161" s="189">
        <v>83.5</v>
      </c>
      <c r="O161" s="189">
        <v>61.5</v>
      </c>
      <c r="P161" s="190">
        <v>55</v>
      </c>
      <c r="Q161" s="190">
        <v>40</v>
      </c>
      <c r="R161" s="155">
        <v>11.77</v>
      </c>
      <c r="S161" s="156">
        <v>35</v>
      </c>
      <c r="T161" s="156">
        <v>30</v>
      </c>
      <c r="U161" s="157">
        <v>23.4</v>
      </c>
      <c r="V161" s="158">
        <v>30.080666666666662</v>
      </c>
      <c r="W161" s="159" t="s">
        <v>453</v>
      </c>
      <c r="X161" s="160">
        <v>18.193999999999999</v>
      </c>
      <c r="Y161" s="161">
        <v>20.143999999999998</v>
      </c>
      <c r="Z161" s="160">
        <v>4</v>
      </c>
      <c r="AA161" s="160">
        <v>6.4620000000000006</v>
      </c>
      <c r="AB161" s="162">
        <v>1107.1790000000001</v>
      </c>
      <c r="AC161" s="160">
        <v>2.6339999999999999</v>
      </c>
      <c r="AD161" s="160">
        <v>1.097</v>
      </c>
      <c r="AE161" s="163">
        <v>292.8349008424712</v>
      </c>
      <c r="AF161" s="160">
        <v>45.941000000000003</v>
      </c>
    </row>
    <row r="162" spans="1:32" x14ac:dyDescent="0.25">
      <c r="A162" s="151" t="s">
        <v>429</v>
      </c>
      <c r="B162" s="152" t="s">
        <v>1065</v>
      </c>
      <c r="C162" s="187">
        <v>161</v>
      </c>
      <c r="D162" s="187">
        <v>37</v>
      </c>
      <c r="E162" s="188">
        <v>49.4</v>
      </c>
      <c r="F162" s="188">
        <v>27.8</v>
      </c>
      <c r="G162" s="188">
        <v>21.4</v>
      </c>
      <c r="H162" s="188">
        <v>21.2</v>
      </c>
      <c r="I162" s="189">
        <v>85.9</v>
      </c>
      <c r="J162" s="189">
        <v>95.3</v>
      </c>
      <c r="K162" s="188">
        <v>87.2</v>
      </c>
      <c r="L162" s="189">
        <v>52.3</v>
      </c>
      <c r="M162" s="189">
        <v>58.8</v>
      </c>
      <c r="N162" s="189">
        <v>62.2</v>
      </c>
      <c r="O162" s="189">
        <v>56.1</v>
      </c>
      <c r="P162" s="190">
        <v>5</v>
      </c>
      <c r="Q162" s="190">
        <v>20</v>
      </c>
      <c r="R162" s="155">
        <v>11.95</v>
      </c>
      <c r="S162" s="156">
        <v>10</v>
      </c>
      <c r="T162" s="156">
        <v>35</v>
      </c>
      <c r="U162" s="157">
        <v>9</v>
      </c>
      <c r="V162" s="158">
        <v>12.484</v>
      </c>
      <c r="W162" s="159" t="s">
        <v>429</v>
      </c>
      <c r="X162" s="160">
        <v>39.598999999999997</v>
      </c>
      <c r="Y162" s="161">
        <v>176.08600000000001</v>
      </c>
      <c r="Z162" s="160">
        <v>3.5</v>
      </c>
      <c r="AA162" s="160">
        <v>2.3454000000000002</v>
      </c>
      <c r="AB162" s="162">
        <v>4446.7569999999996</v>
      </c>
      <c r="AC162" s="160">
        <v>13.302</v>
      </c>
      <c r="AD162" s="160">
        <v>17.75</v>
      </c>
      <c r="AE162" s="163">
        <v>1063.767535335872</v>
      </c>
      <c r="AF162" s="160">
        <v>64.176000000000002</v>
      </c>
    </row>
    <row r="163" spans="1:32" x14ac:dyDescent="0.25">
      <c r="A163" s="151" t="s">
        <v>469</v>
      </c>
      <c r="B163" s="152" t="s">
        <v>1065</v>
      </c>
      <c r="C163" s="187">
        <v>162</v>
      </c>
      <c r="D163" s="187">
        <v>38</v>
      </c>
      <c r="E163" s="188">
        <v>49.3</v>
      </c>
      <c r="F163" s="188">
        <v>25.1</v>
      </c>
      <c r="G163" s="188">
        <v>24.1</v>
      </c>
      <c r="H163" s="188">
        <v>23.1</v>
      </c>
      <c r="I163" s="189">
        <v>44.8</v>
      </c>
      <c r="J163" s="189">
        <v>90.5</v>
      </c>
      <c r="K163" s="188">
        <v>81.900000000000006</v>
      </c>
      <c r="L163" s="189">
        <v>29.4</v>
      </c>
      <c r="M163" s="189">
        <v>40.299999999999997</v>
      </c>
      <c r="N163" s="189">
        <v>79.900000000000006</v>
      </c>
      <c r="O163" s="189">
        <v>52.2</v>
      </c>
      <c r="P163" s="190">
        <v>60</v>
      </c>
      <c r="Q163" s="190">
        <v>40</v>
      </c>
      <c r="R163" s="155">
        <v>13.92</v>
      </c>
      <c r="S163" s="156">
        <v>60</v>
      </c>
      <c r="T163" s="157">
        <v>45</v>
      </c>
      <c r="U163" s="157">
        <v>12.7</v>
      </c>
      <c r="V163" s="158">
        <v>17.749333333333333</v>
      </c>
      <c r="W163" s="159" t="s">
        <v>469</v>
      </c>
      <c r="X163" s="160">
        <v>11.855</v>
      </c>
      <c r="Y163" s="161">
        <v>28.988</v>
      </c>
      <c r="Z163" s="160">
        <v>1.8</v>
      </c>
      <c r="AA163" s="160">
        <v>3.3699999999999997</v>
      </c>
      <c r="AB163" s="162">
        <v>2445.1840000000002</v>
      </c>
      <c r="AC163" s="160">
        <v>5.7850000000000001</v>
      </c>
      <c r="AD163" s="160">
        <v>-1.1220000000000001</v>
      </c>
      <c r="AE163" s="163">
        <v>559.85753986455495</v>
      </c>
      <c r="AF163" s="160">
        <v>51.155000000000001</v>
      </c>
    </row>
    <row r="164" spans="1:32" x14ac:dyDescent="0.25">
      <c r="A164" s="151" t="s">
        <v>516</v>
      </c>
      <c r="B164" s="152" t="s">
        <v>1065</v>
      </c>
      <c r="C164" s="187">
        <v>163</v>
      </c>
      <c r="D164" s="187">
        <v>39</v>
      </c>
      <c r="E164" s="188">
        <v>49.2</v>
      </c>
      <c r="F164" s="188">
        <v>17.899999999999999</v>
      </c>
      <c r="G164" s="188">
        <v>28.2</v>
      </c>
      <c r="H164" s="188">
        <v>24.6</v>
      </c>
      <c r="I164" s="189">
        <v>64.599999999999994</v>
      </c>
      <c r="J164" s="189">
        <v>94.6</v>
      </c>
      <c r="K164" s="188">
        <v>96.4</v>
      </c>
      <c r="L164" s="189">
        <v>27.2</v>
      </c>
      <c r="M164" s="189">
        <v>34.5</v>
      </c>
      <c r="N164" s="189">
        <v>70.5</v>
      </c>
      <c r="O164" s="189">
        <v>57.2</v>
      </c>
      <c r="P164" s="190">
        <v>45</v>
      </c>
      <c r="Q164" s="190">
        <v>30</v>
      </c>
      <c r="R164" s="155">
        <v>13.88</v>
      </c>
      <c r="S164" s="156">
        <v>50</v>
      </c>
      <c r="T164" s="156">
        <v>30</v>
      </c>
      <c r="U164" s="157">
        <v>11.8</v>
      </c>
      <c r="V164" s="158">
        <v>13.356999999999999</v>
      </c>
      <c r="W164" s="159" t="s">
        <v>516</v>
      </c>
      <c r="X164" s="160">
        <v>4.8879999999999999</v>
      </c>
      <c r="Y164" s="161">
        <v>3.1859999999999999</v>
      </c>
      <c r="Z164" s="160">
        <v>4.3</v>
      </c>
      <c r="AA164" s="160">
        <v>-4.4432000000000009</v>
      </c>
      <c r="AB164" s="162">
        <v>651.92100000000005</v>
      </c>
      <c r="AC164" s="160">
        <v>6.867</v>
      </c>
      <c r="AD164" s="160">
        <v>4.617</v>
      </c>
      <c r="AE164" s="163">
        <v>31.196880986428511</v>
      </c>
      <c r="AF164" s="160">
        <v>42.518000000000001</v>
      </c>
    </row>
    <row r="165" spans="1:32" x14ac:dyDescent="0.25">
      <c r="A165" s="151" t="s">
        <v>446</v>
      </c>
      <c r="B165" s="152" t="s">
        <v>1065</v>
      </c>
      <c r="C165" s="187">
        <v>164</v>
      </c>
      <c r="D165" s="187">
        <v>40</v>
      </c>
      <c r="E165" s="188">
        <v>48.6</v>
      </c>
      <c r="F165" s="188">
        <v>36</v>
      </c>
      <c r="G165" s="188">
        <v>25.4</v>
      </c>
      <c r="H165" s="188">
        <v>18.899999999999999</v>
      </c>
      <c r="I165" s="189">
        <v>82.4</v>
      </c>
      <c r="J165" s="189">
        <v>69.099999999999994</v>
      </c>
      <c r="K165" s="188">
        <v>54.8</v>
      </c>
      <c r="L165" s="189">
        <v>58.3</v>
      </c>
      <c r="M165" s="189">
        <v>50.9</v>
      </c>
      <c r="N165" s="189">
        <v>58.5</v>
      </c>
      <c r="O165" s="189">
        <v>59.5</v>
      </c>
      <c r="P165" s="190">
        <v>30</v>
      </c>
      <c r="Q165" s="190">
        <v>40</v>
      </c>
      <c r="R165" s="155">
        <v>10.24</v>
      </c>
      <c r="S165" s="156">
        <v>17</v>
      </c>
      <c r="T165" s="156">
        <v>30</v>
      </c>
      <c r="U165" s="157">
        <v>24</v>
      </c>
      <c r="V165" s="158">
        <v>32.083999999999996</v>
      </c>
      <c r="W165" s="159" t="s">
        <v>446</v>
      </c>
      <c r="X165" s="160">
        <v>27.36</v>
      </c>
      <c r="Y165" s="161">
        <v>187.261</v>
      </c>
      <c r="Z165" s="160">
        <v>3</v>
      </c>
      <c r="AA165" s="160">
        <v>3.9560000000000008</v>
      </c>
      <c r="AB165" s="162">
        <v>6844.433</v>
      </c>
      <c r="AC165" s="160">
        <v>6.5789999999999997</v>
      </c>
      <c r="AD165" s="160">
        <v>32.378</v>
      </c>
      <c r="AE165" s="163">
        <v>14363.55898921516</v>
      </c>
      <c r="AF165" s="160">
        <v>71.882999999999996</v>
      </c>
    </row>
    <row r="166" spans="1:32" x14ac:dyDescent="0.25">
      <c r="A166" s="151" t="s">
        <v>465</v>
      </c>
      <c r="B166" s="152" t="s">
        <v>1061</v>
      </c>
      <c r="C166" s="187">
        <v>165</v>
      </c>
      <c r="D166" s="187">
        <v>28</v>
      </c>
      <c r="E166" s="188">
        <v>48.5</v>
      </c>
      <c r="F166" s="188">
        <v>36.700000000000003</v>
      </c>
      <c r="G166" s="188">
        <v>23.3</v>
      </c>
      <c r="H166" s="188">
        <v>30.2</v>
      </c>
      <c r="I166" s="189">
        <v>79.400000000000006</v>
      </c>
      <c r="J166" s="189">
        <v>52.5</v>
      </c>
      <c r="K166" s="188">
        <v>47</v>
      </c>
      <c r="L166" s="189">
        <v>55.6</v>
      </c>
      <c r="M166" s="189">
        <v>43.7</v>
      </c>
      <c r="N166" s="189">
        <v>70.099999999999994</v>
      </c>
      <c r="O166" s="189">
        <v>68.8</v>
      </c>
      <c r="P166" s="190">
        <v>35</v>
      </c>
      <c r="Q166" s="190">
        <v>40</v>
      </c>
      <c r="R166" s="155">
        <v>5.6</v>
      </c>
      <c r="S166" s="156">
        <v>35</v>
      </c>
      <c r="T166" s="156">
        <v>22</v>
      </c>
      <c r="U166" s="157">
        <v>18.8</v>
      </c>
      <c r="V166" s="158">
        <v>39.800000000000004</v>
      </c>
      <c r="W166" s="159" t="s">
        <v>465</v>
      </c>
      <c r="X166" s="160">
        <v>16.529</v>
      </c>
      <c r="Y166" s="161">
        <v>183.61</v>
      </c>
      <c r="Z166" s="160">
        <v>0</v>
      </c>
      <c r="AA166" s="160">
        <v>2.5143999999999997</v>
      </c>
      <c r="AB166" s="162">
        <v>11108.56</v>
      </c>
      <c r="AC166" s="160">
        <v>5.3609999999999998</v>
      </c>
      <c r="AD166" s="160">
        <v>1.724</v>
      </c>
      <c r="AE166" s="163">
        <v>744.04100000000005</v>
      </c>
      <c r="AF166" s="160">
        <v>29.244</v>
      </c>
    </row>
    <row r="167" spans="1:32" x14ac:dyDescent="0.25">
      <c r="A167" s="151" t="s">
        <v>567</v>
      </c>
      <c r="B167" s="152" t="s">
        <v>1061</v>
      </c>
      <c r="C167" s="187">
        <v>166</v>
      </c>
      <c r="D167" s="187">
        <v>29</v>
      </c>
      <c r="E167" s="188">
        <v>48.1</v>
      </c>
      <c r="F167" s="188">
        <v>39.700000000000003</v>
      </c>
      <c r="G167" s="188">
        <v>21.4</v>
      </c>
      <c r="H167" s="188">
        <v>39.9</v>
      </c>
      <c r="I167" s="189">
        <v>71.400000000000006</v>
      </c>
      <c r="J167" s="189">
        <v>76.400000000000006</v>
      </c>
      <c r="K167" s="188">
        <v>11.7</v>
      </c>
      <c r="L167" s="189">
        <v>48.3</v>
      </c>
      <c r="M167" s="189">
        <v>73.5</v>
      </c>
      <c r="N167" s="189">
        <v>50.5</v>
      </c>
      <c r="O167" s="189">
        <v>74.8</v>
      </c>
      <c r="P167" s="190">
        <v>40</v>
      </c>
      <c r="Q167" s="190">
        <v>30</v>
      </c>
      <c r="R167" s="155">
        <v>7.61</v>
      </c>
      <c r="S167" s="156">
        <v>38</v>
      </c>
      <c r="T167" s="156">
        <v>36</v>
      </c>
      <c r="U167" s="157">
        <v>11.1</v>
      </c>
      <c r="V167" s="158">
        <v>28.074666666666669</v>
      </c>
      <c r="W167" s="159" t="s">
        <v>567</v>
      </c>
      <c r="X167" s="160">
        <v>0.56399999999999995</v>
      </c>
      <c r="Y167" s="161">
        <v>7.8869999999999996</v>
      </c>
      <c r="Z167" s="160">
        <v>0.1</v>
      </c>
      <c r="AA167" s="160">
        <v>-1.4430000000000001</v>
      </c>
      <c r="AB167" s="162">
        <v>13988.186</v>
      </c>
      <c r="AC167" s="160">
        <v>9.9819999999999993</v>
      </c>
      <c r="AD167" s="160">
        <v>55.5</v>
      </c>
      <c r="AE167" s="163">
        <v>221.79021066126589</v>
      </c>
      <c r="AF167" s="160">
        <v>64.605999999999995</v>
      </c>
    </row>
    <row r="168" spans="1:32" x14ac:dyDescent="0.25">
      <c r="A168" s="151" t="s">
        <v>553</v>
      </c>
      <c r="B168" s="152" t="s">
        <v>1058</v>
      </c>
      <c r="C168" s="187">
        <v>167</v>
      </c>
      <c r="D168" s="187">
        <v>41</v>
      </c>
      <c r="E168" s="188">
        <v>48.1</v>
      </c>
      <c r="F168" s="188">
        <v>29.9</v>
      </c>
      <c r="G168" s="188">
        <v>13.8</v>
      </c>
      <c r="H168" s="188">
        <v>32</v>
      </c>
      <c r="I168" s="189">
        <v>97.4</v>
      </c>
      <c r="J168" s="189">
        <v>30.9</v>
      </c>
      <c r="K168" s="188">
        <v>20</v>
      </c>
      <c r="L168" s="189">
        <v>66.900000000000006</v>
      </c>
      <c r="M168" s="189">
        <v>62.7</v>
      </c>
      <c r="N168" s="189">
        <v>78.400000000000006</v>
      </c>
      <c r="O168" s="189">
        <v>80</v>
      </c>
      <c r="P168" s="190">
        <v>45</v>
      </c>
      <c r="Q168" s="190">
        <v>20</v>
      </c>
      <c r="R168" s="155">
        <v>2.5</v>
      </c>
      <c r="S168" s="156">
        <v>10</v>
      </c>
      <c r="T168" s="156">
        <v>10</v>
      </c>
      <c r="U168" s="157">
        <v>8</v>
      </c>
      <c r="V168" s="158">
        <v>47.976999999999997</v>
      </c>
      <c r="W168" s="159" t="s">
        <v>553</v>
      </c>
      <c r="X168" s="160">
        <v>1.1879999999999999</v>
      </c>
      <c r="Y168" s="161">
        <v>4.9749999999999996</v>
      </c>
      <c r="Z168" s="160">
        <v>4.3</v>
      </c>
      <c r="AA168" s="160">
        <v>4.7556000000000003</v>
      </c>
      <c r="AB168" s="162">
        <v>4186.5529999999999</v>
      </c>
      <c r="AC168" s="171">
        <v>4.0190000000000001</v>
      </c>
      <c r="AD168" s="160">
        <v>-1.339</v>
      </c>
      <c r="AE168" s="163">
        <v>5.4790000000000001</v>
      </c>
      <c r="AF168" s="164">
        <v>0</v>
      </c>
    </row>
    <row r="169" spans="1:32" x14ac:dyDescent="0.25">
      <c r="A169" s="151" t="s">
        <v>498</v>
      </c>
      <c r="B169" s="152" t="s">
        <v>1065</v>
      </c>
      <c r="C169" s="187">
        <v>168</v>
      </c>
      <c r="D169" s="187">
        <v>41</v>
      </c>
      <c r="E169" s="188">
        <v>47.8</v>
      </c>
      <c r="F169" s="188">
        <v>32.700000000000003</v>
      </c>
      <c r="G169" s="188">
        <v>28.2</v>
      </c>
      <c r="H169" s="188">
        <v>31.4</v>
      </c>
      <c r="I169" s="189">
        <v>64.3</v>
      </c>
      <c r="J169" s="189">
        <v>73.3</v>
      </c>
      <c r="K169" s="188">
        <v>7.5</v>
      </c>
      <c r="L169" s="189">
        <v>49.7</v>
      </c>
      <c r="M169" s="189">
        <v>45.2</v>
      </c>
      <c r="N169" s="189">
        <v>78.5</v>
      </c>
      <c r="O169" s="189">
        <v>67.2</v>
      </c>
      <c r="P169" s="190">
        <v>65</v>
      </c>
      <c r="Q169" s="190">
        <v>30</v>
      </c>
      <c r="R169" s="155">
        <v>11.41</v>
      </c>
      <c r="S169" s="157">
        <v>45</v>
      </c>
      <c r="T169" s="157">
        <v>27</v>
      </c>
      <c r="U169" s="157">
        <v>28.5</v>
      </c>
      <c r="V169" s="158">
        <v>29.810000000000002</v>
      </c>
      <c r="W169" s="159" t="s">
        <v>498</v>
      </c>
      <c r="X169" s="160">
        <v>7.5090000000000003</v>
      </c>
      <c r="Y169" s="161">
        <v>11.641999999999999</v>
      </c>
      <c r="Z169" s="160">
        <v>5.3</v>
      </c>
      <c r="AA169" s="160">
        <v>5.5419999999999998</v>
      </c>
      <c r="AB169" s="162">
        <v>1550.288</v>
      </c>
      <c r="AC169" s="160">
        <v>6.7939999999999996</v>
      </c>
      <c r="AD169" s="160">
        <v>0.9</v>
      </c>
      <c r="AE169" s="163">
        <v>254.93842083926739</v>
      </c>
      <c r="AF169" s="160">
        <v>79.102000000000004</v>
      </c>
    </row>
    <row r="170" spans="1:32" x14ac:dyDescent="0.25">
      <c r="A170" s="151" t="s">
        <v>512</v>
      </c>
      <c r="B170" s="152" t="s">
        <v>1058</v>
      </c>
      <c r="C170" s="187">
        <v>169</v>
      </c>
      <c r="D170" s="187">
        <v>42</v>
      </c>
      <c r="E170" s="188">
        <v>47.1</v>
      </c>
      <c r="F170" s="188">
        <v>29.8</v>
      </c>
      <c r="G170" s="188">
        <v>5</v>
      </c>
      <c r="H170" s="188">
        <v>27.3</v>
      </c>
      <c r="I170" s="189">
        <v>95.9</v>
      </c>
      <c r="J170" s="189">
        <v>92.2</v>
      </c>
      <c r="K170" s="188">
        <v>98.6</v>
      </c>
      <c r="L170" s="189">
        <v>30</v>
      </c>
      <c r="M170" s="189">
        <v>20</v>
      </c>
      <c r="N170" s="189">
        <v>76.3</v>
      </c>
      <c r="O170" s="189">
        <v>80</v>
      </c>
      <c r="P170" s="190">
        <v>0</v>
      </c>
      <c r="Q170" s="190">
        <v>10</v>
      </c>
      <c r="R170" s="155">
        <v>0</v>
      </c>
      <c r="S170" s="156">
        <v>10</v>
      </c>
      <c r="T170" s="156">
        <v>8</v>
      </c>
      <c r="U170" s="157">
        <v>15.6</v>
      </c>
      <c r="V170" s="158">
        <v>16.09566666666667</v>
      </c>
      <c r="W170" s="159" t="s">
        <v>512</v>
      </c>
      <c r="X170" s="160">
        <v>5.4630000000000001</v>
      </c>
      <c r="Y170" s="161">
        <v>95.525999999999996</v>
      </c>
      <c r="Z170" s="160">
        <v>6.5</v>
      </c>
      <c r="AA170" s="160">
        <v>8.8463999999999992</v>
      </c>
      <c r="AB170" s="162">
        <v>17485.203000000001</v>
      </c>
      <c r="AC170" s="160">
        <v>8.6180000000000003</v>
      </c>
      <c r="AD170" s="160">
        <v>3.53</v>
      </c>
      <c r="AE170" s="163">
        <v>4522.4821428571377</v>
      </c>
      <c r="AF170" s="160">
        <v>23.873999999999999</v>
      </c>
    </row>
    <row r="171" spans="1:32" x14ac:dyDescent="0.25">
      <c r="A171" s="151" t="s">
        <v>442</v>
      </c>
      <c r="B171" s="152" t="s">
        <v>1065</v>
      </c>
      <c r="C171" s="187">
        <v>170</v>
      </c>
      <c r="D171" s="187">
        <v>42</v>
      </c>
      <c r="E171" s="188">
        <v>46.3</v>
      </c>
      <c r="F171" s="188">
        <v>35.4</v>
      </c>
      <c r="G171" s="188">
        <v>36.299999999999997</v>
      </c>
      <c r="H171" s="188">
        <v>28.2</v>
      </c>
      <c r="I171" s="189">
        <v>70.599999999999994</v>
      </c>
      <c r="J171" s="189">
        <v>60.7</v>
      </c>
      <c r="K171" s="188">
        <v>0</v>
      </c>
      <c r="L171" s="189">
        <v>58</v>
      </c>
      <c r="M171" s="189">
        <v>37.799999999999997</v>
      </c>
      <c r="N171" s="189">
        <v>66.7</v>
      </c>
      <c r="O171" s="189">
        <v>76.7</v>
      </c>
      <c r="P171" s="190">
        <v>35</v>
      </c>
      <c r="Q171" s="190">
        <v>50</v>
      </c>
      <c r="R171" s="155">
        <v>4.17</v>
      </c>
      <c r="S171" s="156">
        <v>32</v>
      </c>
      <c r="T171" s="156">
        <v>32</v>
      </c>
      <c r="U171" s="157">
        <v>29.8</v>
      </c>
      <c r="V171" s="158">
        <v>36.196666666666665</v>
      </c>
      <c r="W171" s="159" t="s">
        <v>442</v>
      </c>
      <c r="X171" s="160">
        <v>28.751000000000001</v>
      </c>
      <c r="Y171" s="161">
        <v>34.942</v>
      </c>
      <c r="Z171" s="160">
        <v>6.3</v>
      </c>
      <c r="AA171" s="160">
        <v>6.3586</v>
      </c>
      <c r="AB171" s="162">
        <v>1215.3219999999999</v>
      </c>
      <c r="AC171" s="160">
        <v>24.367999999999999</v>
      </c>
      <c r="AD171" s="160">
        <v>19.199000000000002</v>
      </c>
      <c r="AE171" s="163">
        <v>3093.43</v>
      </c>
      <c r="AF171" s="160">
        <v>115.2</v>
      </c>
    </row>
    <row r="172" spans="1:32" x14ac:dyDescent="0.25">
      <c r="A172" s="151" t="s">
        <v>555</v>
      </c>
      <c r="B172" s="152" t="s">
        <v>1065</v>
      </c>
      <c r="C172" s="187">
        <v>171</v>
      </c>
      <c r="D172" s="187">
        <v>43</v>
      </c>
      <c r="E172" s="188">
        <v>45.1</v>
      </c>
      <c r="F172" s="188">
        <v>19</v>
      </c>
      <c r="G172" s="188">
        <v>13.8</v>
      </c>
      <c r="H172" s="188">
        <v>29</v>
      </c>
      <c r="I172" s="189">
        <v>69.8</v>
      </c>
      <c r="J172" s="189">
        <v>27.2</v>
      </c>
      <c r="K172" s="188">
        <v>18</v>
      </c>
      <c r="L172" s="189">
        <v>51.7</v>
      </c>
      <c r="M172" s="189">
        <v>58.9</v>
      </c>
      <c r="N172" s="189">
        <v>69.5</v>
      </c>
      <c r="O172" s="189">
        <v>54.9</v>
      </c>
      <c r="P172" s="190">
        <v>80</v>
      </c>
      <c r="Q172" s="190">
        <v>50</v>
      </c>
      <c r="R172" s="155">
        <v>17.559999999999999</v>
      </c>
      <c r="S172" s="156">
        <v>30</v>
      </c>
      <c r="T172" s="156">
        <v>25</v>
      </c>
      <c r="U172" s="157">
        <v>38.700000000000003</v>
      </c>
      <c r="V172" s="158">
        <v>49.263333333333328</v>
      </c>
      <c r="W172" s="159" t="s">
        <v>555</v>
      </c>
      <c r="X172" s="160">
        <v>0.99299999999999999</v>
      </c>
      <c r="Y172" s="161">
        <v>3.3450000000000002</v>
      </c>
      <c r="Z172" s="160">
        <v>6.5</v>
      </c>
      <c r="AA172" s="160">
        <v>5.7686000000000002</v>
      </c>
      <c r="AB172" s="162">
        <v>3369.5839999999998</v>
      </c>
      <c r="AC172" s="160">
        <v>6.6050000000000004</v>
      </c>
      <c r="AD172" s="160">
        <v>3</v>
      </c>
      <c r="AE172" s="163">
        <v>159.99887463425614</v>
      </c>
      <c r="AF172" s="160">
        <v>31.263999999999999</v>
      </c>
    </row>
    <row r="173" spans="1:32" x14ac:dyDescent="0.25">
      <c r="A173" s="151" t="s">
        <v>431</v>
      </c>
      <c r="B173" s="152" t="s">
        <v>1062</v>
      </c>
      <c r="C173" s="187">
        <v>172</v>
      </c>
      <c r="D173" s="187">
        <v>14</v>
      </c>
      <c r="E173" s="188">
        <v>44.7</v>
      </c>
      <c r="F173" s="188">
        <v>27.8</v>
      </c>
      <c r="G173" s="188">
        <v>35.200000000000003</v>
      </c>
      <c r="H173" s="188">
        <v>29</v>
      </c>
      <c r="I173" s="189">
        <v>74</v>
      </c>
      <c r="J173" s="189">
        <v>45.9</v>
      </c>
      <c r="K173" s="188">
        <v>19.2</v>
      </c>
      <c r="L173" s="189">
        <v>68.099999999999994</v>
      </c>
      <c r="M173" s="189">
        <v>48.7</v>
      </c>
      <c r="N173" s="189">
        <v>69.900000000000006</v>
      </c>
      <c r="O173" s="189">
        <v>63.5</v>
      </c>
      <c r="P173" s="190">
        <v>25</v>
      </c>
      <c r="Q173" s="190">
        <v>30</v>
      </c>
      <c r="R173" s="155">
        <v>8.27</v>
      </c>
      <c r="S173" s="156">
        <v>35</v>
      </c>
      <c r="T173" s="156">
        <v>23</v>
      </c>
      <c r="U173" s="157">
        <v>29.1</v>
      </c>
      <c r="V173" s="158">
        <v>42.472000000000001</v>
      </c>
      <c r="W173" s="159" t="s">
        <v>431</v>
      </c>
      <c r="X173" s="160">
        <v>40.762</v>
      </c>
      <c r="Y173" s="161">
        <v>612.51300000000003</v>
      </c>
      <c r="Z173" s="160">
        <v>3.7</v>
      </c>
      <c r="AA173" s="160">
        <v>3.5802000000000005</v>
      </c>
      <c r="AB173" s="162">
        <v>15026.460999999999</v>
      </c>
      <c r="AC173" s="160">
        <v>11.222</v>
      </c>
      <c r="AD173" s="160">
        <v>6.3979999999999997</v>
      </c>
      <c r="AE173" s="163">
        <v>1546</v>
      </c>
      <c r="AF173" s="160">
        <v>20.356000000000002</v>
      </c>
    </row>
    <row r="174" spans="1:32" x14ac:dyDescent="0.25">
      <c r="A174" s="151" t="s">
        <v>479</v>
      </c>
      <c r="B174" s="152" t="s">
        <v>1061</v>
      </c>
      <c r="C174" s="187">
        <v>173</v>
      </c>
      <c r="D174" s="187">
        <v>30</v>
      </c>
      <c r="E174" s="188">
        <v>44.1</v>
      </c>
      <c r="F174" s="188">
        <v>19</v>
      </c>
      <c r="G174" s="188">
        <v>11.4</v>
      </c>
      <c r="H174" s="188">
        <v>23.1</v>
      </c>
      <c r="I174" s="189">
        <v>85.7</v>
      </c>
      <c r="J174" s="189">
        <v>46.5</v>
      </c>
      <c r="K174" s="188">
        <v>46.8</v>
      </c>
      <c r="L174" s="189">
        <v>59.2</v>
      </c>
      <c r="M174" s="189">
        <v>49.2</v>
      </c>
      <c r="N174" s="189">
        <v>67.5</v>
      </c>
      <c r="O174" s="189">
        <v>75.5</v>
      </c>
      <c r="P174" s="190">
        <v>5</v>
      </c>
      <c r="Q174" s="190">
        <v>40</v>
      </c>
      <c r="R174" s="155">
        <v>4.75</v>
      </c>
      <c r="S174" s="156">
        <v>13</v>
      </c>
      <c r="T174" s="156">
        <v>25</v>
      </c>
      <c r="U174" s="157">
        <v>25.3</v>
      </c>
      <c r="V174" s="158">
        <v>42.234666666666669</v>
      </c>
      <c r="W174" s="159" t="s">
        <v>479</v>
      </c>
      <c r="X174" s="160">
        <v>10.896000000000001</v>
      </c>
      <c r="Y174" s="161">
        <v>78.655000000000001</v>
      </c>
      <c r="Z174" s="160">
        <v>4.8</v>
      </c>
      <c r="AA174" s="160">
        <v>5.2653999999999996</v>
      </c>
      <c r="AB174" s="162">
        <v>7218.491</v>
      </c>
      <c r="AC174" s="160">
        <v>3.7090000000000001</v>
      </c>
      <c r="AD174" s="160">
        <v>3.625</v>
      </c>
      <c r="AE174" s="163">
        <v>410.11792265917876</v>
      </c>
      <c r="AF174" s="160">
        <v>42.103999999999999</v>
      </c>
    </row>
    <row r="175" spans="1:32" x14ac:dyDescent="0.25">
      <c r="A175" s="151" t="s">
        <v>466</v>
      </c>
      <c r="B175" s="152" t="s">
        <v>1065</v>
      </c>
      <c r="C175" s="187">
        <v>174</v>
      </c>
      <c r="D175" s="187">
        <v>44</v>
      </c>
      <c r="E175" s="188">
        <v>44</v>
      </c>
      <c r="F175" s="188">
        <v>27.6</v>
      </c>
      <c r="G175" s="188">
        <v>33</v>
      </c>
      <c r="H175" s="188">
        <v>18.899999999999999</v>
      </c>
      <c r="I175" s="189">
        <v>61.1</v>
      </c>
      <c r="J175" s="189">
        <v>72</v>
      </c>
      <c r="K175" s="188">
        <v>59.1</v>
      </c>
      <c r="L175" s="189">
        <v>37.1</v>
      </c>
      <c r="M175" s="189">
        <v>38.799999999999997</v>
      </c>
      <c r="N175" s="189">
        <v>76.900000000000006</v>
      </c>
      <c r="O175" s="189">
        <v>69.099999999999994</v>
      </c>
      <c r="P175" s="190">
        <v>25</v>
      </c>
      <c r="Q175" s="190">
        <v>10</v>
      </c>
      <c r="R175" s="155">
        <v>5.43</v>
      </c>
      <c r="S175" s="156">
        <v>51.5</v>
      </c>
      <c r="T175" s="156">
        <v>25</v>
      </c>
      <c r="U175" s="157">
        <v>24.8</v>
      </c>
      <c r="V175" s="158">
        <v>30.561999999999998</v>
      </c>
      <c r="W175" s="159" t="s">
        <v>466</v>
      </c>
      <c r="X175" s="160">
        <v>14.500999999999999</v>
      </c>
      <c r="Y175" s="161">
        <v>28.571000000000002</v>
      </c>
      <c r="Z175" s="160">
        <v>1.5</v>
      </c>
      <c r="AA175" s="160">
        <v>4.1070000000000002</v>
      </c>
      <c r="AB175" s="162">
        <v>1970.258</v>
      </c>
      <c r="AC175" s="160">
        <v>5.09</v>
      </c>
      <c r="AD175" s="160">
        <v>-1.5660000000000001</v>
      </c>
      <c r="AE175" s="163">
        <v>319.41300000000001</v>
      </c>
      <c r="AF175" s="160">
        <v>75.317999999999998</v>
      </c>
    </row>
    <row r="176" spans="1:32" x14ac:dyDescent="0.25">
      <c r="A176" s="151" t="s">
        <v>556</v>
      </c>
      <c r="B176" s="152" t="s">
        <v>1065</v>
      </c>
      <c r="C176" s="187">
        <v>175</v>
      </c>
      <c r="D176" s="187">
        <v>45</v>
      </c>
      <c r="E176" s="188">
        <v>42</v>
      </c>
      <c r="F176" s="188">
        <v>29.8</v>
      </c>
      <c r="G176" s="188">
        <v>17.600000000000001</v>
      </c>
      <c r="H176" s="188">
        <v>26.2</v>
      </c>
      <c r="I176" s="189">
        <v>69.599999999999994</v>
      </c>
      <c r="J176" s="189">
        <v>61</v>
      </c>
      <c r="K176" s="188">
        <v>19.100000000000001</v>
      </c>
      <c r="L176" s="189">
        <v>45.6</v>
      </c>
      <c r="M176" s="189">
        <v>29.8</v>
      </c>
      <c r="N176" s="189">
        <v>81.7</v>
      </c>
      <c r="O176" s="189">
        <v>53.8</v>
      </c>
      <c r="P176" s="190">
        <v>40</v>
      </c>
      <c r="Q176" s="190">
        <v>30</v>
      </c>
      <c r="R176" s="155">
        <v>15.6</v>
      </c>
      <c r="S176" s="156">
        <v>35</v>
      </c>
      <c r="T176" s="156">
        <v>35</v>
      </c>
      <c r="U176" s="157">
        <v>24.3</v>
      </c>
      <c r="V176" s="158">
        <v>36.05866666666666</v>
      </c>
      <c r="W176" s="159" t="s">
        <v>556</v>
      </c>
      <c r="X176" s="160">
        <v>0.82099999999999995</v>
      </c>
      <c r="Y176" s="161">
        <v>31.72</v>
      </c>
      <c r="Z176" s="160">
        <v>-12.2</v>
      </c>
      <c r="AA176" s="160">
        <v>-2.7532000000000001</v>
      </c>
      <c r="AB176" s="162">
        <v>38639.065999999999</v>
      </c>
      <c r="AC176" s="160">
        <v>7.3339999999999996</v>
      </c>
      <c r="AD176" s="160">
        <v>1.4</v>
      </c>
      <c r="AE176" s="163">
        <v>53.962172517065532</v>
      </c>
      <c r="AF176" s="160">
        <v>21.655000000000001</v>
      </c>
    </row>
    <row r="177" spans="1:32" x14ac:dyDescent="0.25">
      <c r="A177" s="151" t="s">
        <v>511</v>
      </c>
      <c r="B177" s="152" t="s">
        <v>1065</v>
      </c>
      <c r="C177" s="187">
        <v>176</v>
      </c>
      <c r="D177" s="187">
        <v>46</v>
      </c>
      <c r="E177" s="188">
        <v>41.7</v>
      </c>
      <c r="F177" s="188">
        <v>35.5</v>
      </c>
      <c r="G177" s="188">
        <v>13.8</v>
      </c>
      <c r="H177" s="188">
        <v>23.4</v>
      </c>
      <c r="I177" s="189">
        <v>79.900000000000006</v>
      </c>
      <c r="J177" s="189">
        <v>75.599999999999994</v>
      </c>
      <c r="K177" s="188">
        <v>0</v>
      </c>
      <c r="L177" s="189">
        <v>56.7</v>
      </c>
      <c r="M177" s="189">
        <v>65.7</v>
      </c>
      <c r="N177" s="189">
        <v>60.9</v>
      </c>
      <c r="O177" s="189">
        <v>69.2</v>
      </c>
      <c r="P177" s="190">
        <v>0</v>
      </c>
      <c r="Q177" s="190">
        <v>20</v>
      </c>
      <c r="R177" s="155">
        <v>5.4</v>
      </c>
      <c r="S177" s="156">
        <v>30</v>
      </c>
      <c r="T177" s="156">
        <v>30</v>
      </c>
      <c r="U177" s="157">
        <v>14.4</v>
      </c>
      <c r="V177" s="158">
        <v>28.516000000000002</v>
      </c>
      <c r="W177" s="159" t="s">
        <v>511</v>
      </c>
      <c r="X177" s="160">
        <v>6.5019999999999998</v>
      </c>
      <c r="Y177" s="161">
        <v>9.1690000000000005</v>
      </c>
      <c r="Z177" s="160">
        <v>4.8</v>
      </c>
      <c r="AA177" s="160">
        <v>4.7</v>
      </c>
      <c r="AB177" s="162">
        <v>1410.326</v>
      </c>
      <c r="AC177" s="160">
        <v>7.2670000000000003</v>
      </c>
      <c r="AD177" s="160">
        <v>9</v>
      </c>
      <c r="AE177" s="163">
        <v>52.305383534935203</v>
      </c>
      <c r="AF177" s="160">
        <v>125.54300000000001</v>
      </c>
    </row>
    <row r="178" spans="1:32" x14ac:dyDescent="0.25">
      <c r="A178" s="151" t="s">
        <v>1084</v>
      </c>
      <c r="B178" s="152" t="s">
        <v>1065</v>
      </c>
      <c r="C178" s="187">
        <v>177</v>
      </c>
      <c r="D178" s="187">
        <v>47</v>
      </c>
      <c r="E178" s="188">
        <v>38.9</v>
      </c>
      <c r="F178" s="188">
        <v>32.4</v>
      </c>
      <c r="G178" s="188">
        <v>28.2</v>
      </c>
      <c r="H178" s="188">
        <v>24.6</v>
      </c>
      <c r="I178" s="189">
        <v>60.8</v>
      </c>
      <c r="J178" s="189">
        <v>33.4</v>
      </c>
      <c r="K178" s="188">
        <v>6.2</v>
      </c>
      <c r="L178" s="189">
        <v>31.3</v>
      </c>
      <c r="M178" s="189">
        <v>34.1</v>
      </c>
      <c r="N178" s="189">
        <v>73.8</v>
      </c>
      <c r="O178" s="189">
        <v>61.9</v>
      </c>
      <c r="P178" s="190">
        <v>50</v>
      </c>
      <c r="Q178" s="190">
        <v>30</v>
      </c>
      <c r="R178" s="155">
        <v>11.55</v>
      </c>
      <c r="S178" s="156">
        <v>45</v>
      </c>
      <c r="T178" s="157">
        <v>34</v>
      </c>
      <c r="U178" s="157">
        <v>27.2</v>
      </c>
      <c r="V178" s="158">
        <v>47.105333333333334</v>
      </c>
      <c r="W178" s="159" t="s">
        <v>1084</v>
      </c>
      <c r="X178" s="160">
        <v>4.46</v>
      </c>
      <c r="Y178" s="161">
        <v>29.777000000000001</v>
      </c>
      <c r="Z178" s="160">
        <v>2.5</v>
      </c>
      <c r="AA178" s="160">
        <v>2.7691999999999997</v>
      </c>
      <c r="AB178" s="162">
        <v>6676.1019999999999</v>
      </c>
      <c r="AC178" s="160">
        <v>11.186999999999999</v>
      </c>
      <c r="AD178" s="160">
        <v>3.5819999999999999</v>
      </c>
      <c r="AE178" s="163">
        <v>2006</v>
      </c>
      <c r="AF178" s="160">
        <v>82.960999999999999</v>
      </c>
    </row>
    <row r="179" spans="1:32" x14ac:dyDescent="0.25">
      <c r="A179" s="151" t="s">
        <v>478</v>
      </c>
      <c r="B179" s="152" t="s">
        <v>1061</v>
      </c>
      <c r="C179" s="187">
        <v>178</v>
      </c>
      <c r="D179" s="187">
        <v>31</v>
      </c>
      <c r="E179" s="188">
        <v>31.9</v>
      </c>
      <c r="F179" s="188">
        <v>29.7</v>
      </c>
      <c r="G179" s="188">
        <v>10</v>
      </c>
      <c r="H179" s="188">
        <v>38.1</v>
      </c>
      <c r="I179" s="189">
        <v>49</v>
      </c>
      <c r="J179" s="189">
        <v>0</v>
      </c>
      <c r="K179" s="188">
        <v>64.400000000000006</v>
      </c>
      <c r="L179" s="189">
        <v>20</v>
      </c>
      <c r="M179" s="189">
        <v>20</v>
      </c>
      <c r="N179" s="189">
        <v>66.400000000000006</v>
      </c>
      <c r="O179" s="189">
        <v>64.7</v>
      </c>
      <c r="P179" s="190">
        <v>10</v>
      </c>
      <c r="Q179" s="190">
        <v>10</v>
      </c>
      <c r="R179" s="155">
        <v>7.66</v>
      </c>
      <c r="S179" s="156">
        <v>50</v>
      </c>
      <c r="T179" s="156">
        <v>30</v>
      </c>
      <c r="U179" s="157">
        <v>41.2</v>
      </c>
      <c r="V179" s="158">
        <v>62.411000000000001</v>
      </c>
      <c r="W179" s="159" t="s">
        <v>478</v>
      </c>
      <c r="X179" s="172">
        <v>11.5</v>
      </c>
      <c r="Y179" s="180">
        <v>142</v>
      </c>
      <c r="Z179" s="172">
        <v>4.3</v>
      </c>
      <c r="AA179" s="172">
        <v>2.04</v>
      </c>
      <c r="AB179" s="162">
        <v>12390</v>
      </c>
      <c r="AC179" s="160">
        <v>2.915</v>
      </c>
      <c r="AD179" s="160">
        <v>4.5</v>
      </c>
      <c r="AE179" s="172" t="s">
        <v>1082</v>
      </c>
      <c r="AF179" s="160">
        <v>42.5</v>
      </c>
    </row>
    <row r="180" spans="1:32" x14ac:dyDescent="0.25">
      <c r="A180" s="151" t="s">
        <v>439</v>
      </c>
      <c r="B180" s="152" t="s">
        <v>1061</v>
      </c>
      <c r="C180" s="187">
        <v>179</v>
      </c>
      <c r="D180" s="187">
        <v>32</v>
      </c>
      <c r="E180" s="188">
        <v>25.2</v>
      </c>
      <c r="F180" s="188">
        <v>5.2</v>
      </c>
      <c r="G180" s="188">
        <v>13.8</v>
      </c>
      <c r="H180" s="188">
        <v>7.5</v>
      </c>
      <c r="I180" s="189">
        <v>72.5</v>
      </c>
      <c r="J180" s="189">
        <v>57.3</v>
      </c>
      <c r="K180" s="188">
        <v>18.399999999999999</v>
      </c>
      <c r="L180" s="189">
        <v>35.4</v>
      </c>
      <c r="M180" s="189">
        <v>24.2</v>
      </c>
      <c r="N180" s="189">
        <v>0</v>
      </c>
      <c r="O180" s="189">
        <v>58.7</v>
      </c>
      <c r="P180" s="190">
        <v>0</v>
      </c>
      <c r="Q180" s="190">
        <v>10</v>
      </c>
      <c r="R180" s="155">
        <v>10.67</v>
      </c>
      <c r="S180" s="156">
        <v>34</v>
      </c>
      <c r="T180" s="156">
        <v>34</v>
      </c>
      <c r="U180" s="157">
        <v>20.9</v>
      </c>
      <c r="V180" s="158">
        <v>37.74366666666667</v>
      </c>
      <c r="W180" s="159" t="s">
        <v>439</v>
      </c>
      <c r="X180" s="160">
        <v>31.029</v>
      </c>
      <c r="Y180" s="161">
        <v>426.971</v>
      </c>
      <c r="Z180" s="160">
        <v>-5.7</v>
      </c>
      <c r="AA180" s="160">
        <v>-4.2292000000000005</v>
      </c>
      <c r="AB180" s="162">
        <v>13760.558000000001</v>
      </c>
      <c r="AC180" s="160">
        <v>6.899</v>
      </c>
      <c r="AD180" s="160">
        <v>254.94900000000001</v>
      </c>
      <c r="AE180" s="163">
        <v>1772</v>
      </c>
      <c r="AF180" s="160">
        <v>28.213999999999999</v>
      </c>
    </row>
    <row r="181" spans="1:32" x14ac:dyDescent="0.25">
      <c r="A181" s="151" t="s">
        <v>1085</v>
      </c>
      <c r="B181" s="152" t="s">
        <v>1058</v>
      </c>
      <c r="C181" s="187">
        <v>180</v>
      </c>
      <c r="D181" s="187">
        <v>43</v>
      </c>
      <c r="E181" s="188">
        <v>5.8</v>
      </c>
      <c r="F181" s="188">
        <v>29.8</v>
      </c>
      <c r="G181" s="188">
        <v>5</v>
      </c>
      <c r="H181" s="188">
        <v>25.2</v>
      </c>
      <c r="I181" s="189">
        <v>0</v>
      </c>
      <c r="J181" s="189">
        <v>0</v>
      </c>
      <c r="K181" s="188">
        <v>0</v>
      </c>
      <c r="L181" s="189">
        <v>5</v>
      </c>
      <c r="M181" s="189">
        <v>5</v>
      </c>
      <c r="N181" s="189">
        <v>0</v>
      </c>
      <c r="O181" s="189">
        <v>0</v>
      </c>
      <c r="P181" s="190">
        <v>0</v>
      </c>
      <c r="Q181" s="190">
        <v>0</v>
      </c>
      <c r="R181" s="155" t="s">
        <v>1071</v>
      </c>
      <c r="S181" s="157" t="s">
        <v>1082</v>
      </c>
      <c r="T181" s="157" t="s">
        <v>1082</v>
      </c>
      <c r="U181" s="157" t="s">
        <v>1082</v>
      </c>
      <c r="V181" s="156" t="s">
        <v>1082</v>
      </c>
      <c r="W181" s="159" t="s">
        <v>1085</v>
      </c>
      <c r="X181" s="172">
        <v>25.3</v>
      </c>
      <c r="Y181" s="181" t="s">
        <v>1086</v>
      </c>
      <c r="Z181" s="172" t="s">
        <v>1087</v>
      </c>
      <c r="AA181" s="172" t="s">
        <v>1071</v>
      </c>
      <c r="AB181" s="172" t="s">
        <v>1082</v>
      </c>
      <c r="AC181" s="164">
        <v>4.2759999999999998</v>
      </c>
      <c r="AD181" s="160" t="s">
        <v>1071</v>
      </c>
      <c r="AE181" s="163">
        <v>93.022999999999996</v>
      </c>
      <c r="AF181" s="160" t="s">
        <v>1082</v>
      </c>
    </row>
    <row r="182" spans="1:32" x14ac:dyDescent="0.25">
      <c r="A182" s="151" t="s">
        <v>432</v>
      </c>
      <c r="B182" s="152" t="s">
        <v>1062</v>
      </c>
      <c r="C182" s="187" t="s">
        <v>1071</v>
      </c>
      <c r="D182" s="187" t="s">
        <v>1071</v>
      </c>
      <c r="E182" s="188" t="s">
        <v>1071</v>
      </c>
      <c r="F182" s="188">
        <v>36.700000000000003</v>
      </c>
      <c r="G182" s="188">
        <v>11.4</v>
      </c>
      <c r="H182" s="188">
        <v>23.4</v>
      </c>
      <c r="I182" s="189" t="s">
        <v>1071</v>
      </c>
      <c r="J182" s="189">
        <v>45.406291570000008</v>
      </c>
      <c r="K182" s="188">
        <v>11.888186808</v>
      </c>
      <c r="L182" s="189">
        <v>59.1</v>
      </c>
      <c r="M182" s="189">
        <v>69.767658653744249</v>
      </c>
      <c r="N182" s="189">
        <v>79.211417901891593</v>
      </c>
      <c r="O182" s="190" t="s">
        <v>1071</v>
      </c>
      <c r="P182" s="190" t="s">
        <v>1071</v>
      </c>
      <c r="Q182" s="190" t="s">
        <v>1071</v>
      </c>
      <c r="R182" s="155" t="s">
        <v>1071</v>
      </c>
      <c r="S182" s="156">
        <v>15</v>
      </c>
      <c r="T182" s="156">
        <v>15</v>
      </c>
      <c r="U182" s="156" t="s">
        <v>1082</v>
      </c>
      <c r="V182" s="158">
        <v>42.658999999999999</v>
      </c>
      <c r="W182" s="159" t="s">
        <v>432</v>
      </c>
      <c r="X182" s="160">
        <v>36.067</v>
      </c>
      <c r="Y182" s="161">
        <v>647.17999999999995</v>
      </c>
      <c r="Z182" s="160">
        <v>2.4</v>
      </c>
      <c r="AA182" s="160">
        <v>7.4477999999999991</v>
      </c>
      <c r="AB182" s="162">
        <v>17943.714</v>
      </c>
      <c r="AC182" s="160">
        <v>16.045000000000002</v>
      </c>
      <c r="AD182" s="160">
        <v>0.442</v>
      </c>
      <c r="AE182" s="163">
        <v>-5911.2</v>
      </c>
      <c r="AF182" s="160">
        <v>63.686</v>
      </c>
    </row>
    <row r="183" spans="1:32" x14ac:dyDescent="0.25">
      <c r="A183" s="151" t="s">
        <v>504</v>
      </c>
      <c r="B183" s="152" t="s">
        <v>1062</v>
      </c>
      <c r="C183" s="187" t="s">
        <v>1071</v>
      </c>
      <c r="D183" s="187" t="s">
        <v>1071</v>
      </c>
      <c r="E183" s="188" t="s">
        <v>1071</v>
      </c>
      <c r="F183" s="188">
        <v>5.2</v>
      </c>
      <c r="G183" s="188">
        <v>22.1</v>
      </c>
      <c r="H183" s="188">
        <v>23.1</v>
      </c>
      <c r="I183" s="190">
        <v>90.5</v>
      </c>
      <c r="J183" s="190">
        <v>0</v>
      </c>
      <c r="K183" s="188">
        <v>19.89048</v>
      </c>
      <c r="L183" s="189">
        <v>63.5</v>
      </c>
      <c r="M183" s="189">
        <v>45.944233175669517</v>
      </c>
      <c r="N183" s="189">
        <v>56.225104488074308</v>
      </c>
      <c r="O183" s="189">
        <v>80</v>
      </c>
      <c r="P183" s="190">
        <v>5</v>
      </c>
      <c r="Q183" s="190" t="s">
        <v>1071</v>
      </c>
      <c r="R183" s="155">
        <v>0</v>
      </c>
      <c r="S183" s="156">
        <v>10</v>
      </c>
      <c r="T183" s="156">
        <v>20</v>
      </c>
      <c r="U183" s="156">
        <v>21.3</v>
      </c>
      <c r="V183" s="158">
        <v>92.933666666666682</v>
      </c>
      <c r="W183" s="159" t="s">
        <v>504</v>
      </c>
      <c r="X183" s="160">
        <v>6.3849999999999998</v>
      </c>
      <c r="Y183" s="161">
        <v>55.408999999999999</v>
      </c>
      <c r="Z183" s="160">
        <v>-6.4</v>
      </c>
      <c r="AA183" s="160">
        <v>3.256800000000001</v>
      </c>
      <c r="AB183" s="162">
        <v>8678.4549999999999</v>
      </c>
      <c r="AC183" s="160">
        <v>19.22</v>
      </c>
      <c r="AD183" s="160">
        <v>27.114000000000001</v>
      </c>
      <c r="AE183" s="172">
        <v>492.55599999999998</v>
      </c>
      <c r="AF183" s="160">
        <v>7.4</v>
      </c>
    </row>
    <row r="184" spans="1:32" x14ac:dyDescent="0.25">
      <c r="A184" s="151" t="s">
        <v>1088</v>
      </c>
      <c r="B184" s="152" t="s">
        <v>1060</v>
      </c>
      <c r="C184" s="187" t="s">
        <v>1071</v>
      </c>
      <c r="D184" s="187" t="s">
        <v>1071</v>
      </c>
      <c r="E184" s="188" t="s">
        <v>1071</v>
      </c>
      <c r="F184" s="188" t="s">
        <v>1071</v>
      </c>
      <c r="G184" s="188" t="s">
        <v>1071</v>
      </c>
      <c r="H184" s="188" t="s">
        <v>1071</v>
      </c>
      <c r="I184" s="190" t="s">
        <v>1071</v>
      </c>
      <c r="J184" s="190" t="s">
        <v>1071</v>
      </c>
      <c r="K184" s="190" t="s">
        <v>1071</v>
      </c>
      <c r="L184" s="189" t="s">
        <v>1071</v>
      </c>
      <c r="M184" s="189" t="s">
        <v>1071</v>
      </c>
      <c r="N184" s="189" t="s">
        <v>1071</v>
      </c>
      <c r="O184" s="189">
        <v>90</v>
      </c>
      <c r="P184" s="190">
        <v>85</v>
      </c>
      <c r="Q184" s="190">
        <v>80</v>
      </c>
      <c r="R184" s="155">
        <v>0</v>
      </c>
      <c r="S184" s="157">
        <v>7</v>
      </c>
      <c r="T184" s="156">
        <v>12.5</v>
      </c>
      <c r="U184" s="182" t="s">
        <v>1082</v>
      </c>
      <c r="V184" s="156" t="s">
        <v>1082</v>
      </c>
      <c r="W184" s="159" t="s">
        <v>1088</v>
      </c>
      <c r="X184" s="183">
        <v>38000</v>
      </c>
      <c r="Y184" s="184" t="s">
        <v>1089</v>
      </c>
      <c r="Z184" s="169" t="s">
        <v>1090</v>
      </c>
      <c r="AA184" s="172" t="s">
        <v>1071</v>
      </c>
      <c r="AB184" s="185">
        <v>160526</v>
      </c>
      <c r="AC184" s="171" t="s">
        <v>1091</v>
      </c>
      <c r="AD184" s="160" t="s">
        <v>1071</v>
      </c>
      <c r="AE184" s="172" t="s">
        <v>1082</v>
      </c>
      <c r="AF184" s="160" t="s">
        <v>1082</v>
      </c>
    </row>
    <row r="185" spans="1:32" x14ac:dyDescent="0.25">
      <c r="A185" s="151" t="s">
        <v>1092</v>
      </c>
      <c r="B185" s="152" t="s">
        <v>1062</v>
      </c>
      <c r="C185" s="187" t="s">
        <v>1071</v>
      </c>
      <c r="D185" s="187" t="s">
        <v>1071</v>
      </c>
      <c r="E185" s="188" t="s">
        <v>1071</v>
      </c>
      <c r="F185" s="188">
        <v>36.700000000000003</v>
      </c>
      <c r="G185" s="188">
        <v>22.1</v>
      </c>
      <c r="H185" s="188">
        <v>23.1</v>
      </c>
      <c r="I185" s="190" t="s">
        <v>1071</v>
      </c>
      <c r="J185" s="190" t="s">
        <v>1082</v>
      </c>
      <c r="K185" s="188">
        <v>13.839499999999999</v>
      </c>
      <c r="L185" s="189">
        <v>61.8</v>
      </c>
      <c r="M185" s="189">
        <v>59.246258559459932</v>
      </c>
      <c r="N185" s="190">
        <v>44.2</v>
      </c>
      <c r="O185" s="189">
        <v>56.64</v>
      </c>
      <c r="P185" s="190">
        <v>0</v>
      </c>
      <c r="Q185" s="190" t="s">
        <v>1071</v>
      </c>
      <c r="R185" s="155">
        <v>14.18</v>
      </c>
      <c r="S185" s="156">
        <v>22</v>
      </c>
      <c r="T185" s="157">
        <v>28</v>
      </c>
      <c r="U185" s="156" t="s">
        <v>1082</v>
      </c>
      <c r="V185" s="156" t="s">
        <v>1082</v>
      </c>
      <c r="W185" s="159" t="s">
        <v>1092</v>
      </c>
      <c r="X185" s="171">
        <v>18.399999999999999</v>
      </c>
      <c r="Y185" s="184" t="s">
        <v>1093</v>
      </c>
      <c r="Z185" s="169">
        <v>-4.8</v>
      </c>
      <c r="AA185" s="172" t="s">
        <v>1071</v>
      </c>
      <c r="AB185" s="170" t="s">
        <v>1082</v>
      </c>
      <c r="AC185" s="171">
        <v>14.311999999999999</v>
      </c>
      <c r="AD185" s="171">
        <v>44.5</v>
      </c>
      <c r="AE185" s="172" t="s">
        <v>1082</v>
      </c>
      <c r="AF185" s="160">
        <v>55.5</v>
      </c>
    </row>
    <row r="186" spans="1:32" x14ac:dyDescent="0.25">
      <c r="A186" s="151" t="s">
        <v>445</v>
      </c>
      <c r="B186" s="152" t="s">
        <v>1062</v>
      </c>
      <c r="C186" s="187" t="s">
        <v>1071</v>
      </c>
      <c r="D186" s="187" t="s">
        <v>1071</v>
      </c>
      <c r="E186" s="188" t="s">
        <v>1071</v>
      </c>
      <c r="F186" s="188">
        <v>17.878269117897162</v>
      </c>
      <c r="G186" s="188">
        <v>16.626106465303213</v>
      </c>
      <c r="H186" s="188">
        <v>21.2</v>
      </c>
      <c r="I186" s="190" t="s">
        <v>1071</v>
      </c>
      <c r="J186" s="189">
        <v>80.942247436666662</v>
      </c>
      <c r="K186" s="188">
        <v>5.4280236719999984</v>
      </c>
      <c r="L186" s="189">
        <v>52.7</v>
      </c>
      <c r="M186" s="189">
        <v>52.116887513161934</v>
      </c>
      <c r="N186" s="189">
        <v>66.567198233128977</v>
      </c>
      <c r="O186" s="190" t="s">
        <v>1071</v>
      </c>
      <c r="P186" s="190">
        <v>50</v>
      </c>
      <c r="Q186" s="190" t="s">
        <v>1071</v>
      </c>
      <c r="R186" s="155">
        <v>5.14</v>
      </c>
      <c r="S186" s="157">
        <v>20</v>
      </c>
      <c r="T186" s="156">
        <v>20</v>
      </c>
      <c r="U186" s="156" t="s">
        <v>1082</v>
      </c>
      <c r="V186" s="158">
        <v>25.204333333333334</v>
      </c>
      <c r="W186" s="159" t="s">
        <v>445</v>
      </c>
      <c r="X186" s="160">
        <v>29.132000000000001</v>
      </c>
      <c r="Y186" s="161">
        <v>69.185000000000002</v>
      </c>
      <c r="Z186" s="160">
        <v>-28.1</v>
      </c>
      <c r="AA186" s="160">
        <v>-6.1696000000000009</v>
      </c>
      <c r="AB186" s="162">
        <v>2374.8580000000002</v>
      </c>
      <c r="AC186" s="160">
        <v>17.056999999999999</v>
      </c>
      <c r="AD186" s="160">
        <v>5</v>
      </c>
      <c r="AE186" s="163">
        <v>-561</v>
      </c>
      <c r="AF186" s="160">
        <v>85.358000000000004</v>
      </c>
    </row>
    <row r="187" spans="1:32" x14ac:dyDescent="0.25">
      <c r="A187" s="151" t="s">
        <v>475</v>
      </c>
      <c r="B187" s="152" t="s">
        <v>1065</v>
      </c>
      <c r="C187" s="187" t="s">
        <v>1071</v>
      </c>
      <c r="D187" s="187" t="s">
        <v>1071</v>
      </c>
      <c r="E187" s="188" t="s">
        <v>1071</v>
      </c>
      <c r="F187" s="188">
        <v>33.1</v>
      </c>
      <c r="G187" s="190">
        <v>25.4</v>
      </c>
      <c r="H187" s="188">
        <v>17.8</v>
      </c>
      <c r="I187" s="190" t="s">
        <v>1071</v>
      </c>
      <c r="J187" s="190" t="s">
        <v>1071</v>
      </c>
      <c r="K187" s="188" t="s">
        <v>1082</v>
      </c>
      <c r="L187" s="189" t="s">
        <v>1071</v>
      </c>
      <c r="M187" s="189" t="s">
        <v>1071</v>
      </c>
      <c r="N187" s="190" t="s">
        <v>1071</v>
      </c>
      <c r="O187" s="190" t="s">
        <v>1071</v>
      </c>
      <c r="P187" s="190" t="s">
        <v>1071</v>
      </c>
      <c r="Q187" s="190" t="s">
        <v>1071</v>
      </c>
      <c r="R187" s="155" t="s">
        <v>1071</v>
      </c>
      <c r="S187" s="186" t="s">
        <v>1082</v>
      </c>
      <c r="T187" s="186" t="s">
        <v>1082</v>
      </c>
      <c r="U187" s="186" t="s">
        <v>1082</v>
      </c>
      <c r="V187" s="156" t="s">
        <v>1082</v>
      </c>
      <c r="W187" s="159" t="s">
        <v>475</v>
      </c>
      <c r="X187" s="171">
        <v>10.8</v>
      </c>
      <c r="Y187" s="172" t="s">
        <v>1094</v>
      </c>
      <c r="Z187" s="169">
        <v>3.7</v>
      </c>
      <c r="AA187" s="172" t="s">
        <v>1071</v>
      </c>
      <c r="AB187" s="170" t="s">
        <v>1082</v>
      </c>
      <c r="AC187" s="171">
        <v>6.62</v>
      </c>
      <c r="AD187" s="171" t="s">
        <v>1071</v>
      </c>
      <c r="AE187" s="163">
        <v>339</v>
      </c>
      <c r="AF187" s="171" t="s">
        <v>1082</v>
      </c>
    </row>
    <row r="198" spans="2:2" x14ac:dyDescent="0.25">
      <c r="B198" t="s">
        <v>1098</v>
      </c>
    </row>
  </sheetData>
  <autoFilter ref="A1:AF1"/>
  <phoneticPr fontId="2" type="noConversion"/>
  <pageMargins left="0.7" right="0.7" top="0.75" bottom="0.75" header="0.3" footer="0.3"/>
  <pageSetup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266"/>
  <sheetViews>
    <sheetView tabSelected="1"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N14" sqref="N14"/>
    </sheetView>
  </sheetViews>
  <sheetFormatPr defaultRowHeight="13.8" x14ac:dyDescent="0.25"/>
  <cols>
    <col min="1" max="1" width="27.33203125" customWidth="1"/>
    <col min="2" max="60" width="11" bestFit="1" customWidth="1"/>
    <col min="61" max="61" width="5" bestFit="1" customWidth="1"/>
    <col min="255" max="255" width="32.44140625" customWidth="1"/>
    <col min="256" max="256" width="14.44140625" bestFit="1" customWidth="1"/>
    <col min="257" max="257" width="12.77734375" bestFit="1" customWidth="1"/>
    <col min="258" max="316" width="11" bestFit="1" customWidth="1"/>
    <col min="317" max="317" width="5" bestFit="1" customWidth="1"/>
    <col min="511" max="511" width="32.44140625" customWidth="1"/>
    <col min="512" max="512" width="14.44140625" bestFit="1" customWidth="1"/>
    <col min="513" max="513" width="12.77734375" bestFit="1" customWidth="1"/>
    <col min="514" max="572" width="11" bestFit="1" customWidth="1"/>
    <col min="573" max="573" width="5" bestFit="1" customWidth="1"/>
    <col min="767" max="767" width="32.44140625" customWidth="1"/>
    <col min="768" max="768" width="14.44140625" bestFit="1" customWidth="1"/>
    <col min="769" max="769" width="12.77734375" bestFit="1" customWidth="1"/>
    <col min="770" max="828" width="11" bestFit="1" customWidth="1"/>
    <col min="829" max="829" width="5" bestFit="1" customWidth="1"/>
    <col min="1023" max="1023" width="32.44140625" customWidth="1"/>
    <col min="1024" max="1024" width="14.44140625" bestFit="1" customWidth="1"/>
    <col min="1025" max="1025" width="12.77734375" bestFit="1" customWidth="1"/>
    <col min="1026" max="1084" width="11" bestFit="1" customWidth="1"/>
    <col min="1085" max="1085" width="5" bestFit="1" customWidth="1"/>
    <col min="1279" max="1279" width="32.44140625" customWidth="1"/>
    <col min="1280" max="1280" width="14.44140625" bestFit="1" customWidth="1"/>
    <col min="1281" max="1281" width="12.77734375" bestFit="1" customWidth="1"/>
    <col min="1282" max="1340" width="11" bestFit="1" customWidth="1"/>
    <col min="1341" max="1341" width="5" bestFit="1" customWidth="1"/>
    <col min="1535" max="1535" width="32.44140625" customWidth="1"/>
    <col min="1536" max="1536" width="14.44140625" bestFit="1" customWidth="1"/>
    <col min="1537" max="1537" width="12.77734375" bestFit="1" customWidth="1"/>
    <col min="1538" max="1596" width="11" bestFit="1" customWidth="1"/>
    <col min="1597" max="1597" width="5" bestFit="1" customWidth="1"/>
    <col min="1791" max="1791" width="32.44140625" customWidth="1"/>
    <col min="1792" max="1792" width="14.44140625" bestFit="1" customWidth="1"/>
    <col min="1793" max="1793" width="12.77734375" bestFit="1" customWidth="1"/>
    <col min="1794" max="1852" width="11" bestFit="1" customWidth="1"/>
    <col min="1853" max="1853" width="5" bestFit="1" customWidth="1"/>
    <col min="2047" max="2047" width="32.44140625" customWidth="1"/>
    <col min="2048" max="2048" width="14.44140625" bestFit="1" customWidth="1"/>
    <col min="2049" max="2049" width="12.77734375" bestFit="1" customWidth="1"/>
    <col min="2050" max="2108" width="11" bestFit="1" customWidth="1"/>
    <col min="2109" max="2109" width="5" bestFit="1" customWidth="1"/>
    <col min="2303" max="2303" width="32.44140625" customWidth="1"/>
    <col min="2304" max="2304" width="14.44140625" bestFit="1" customWidth="1"/>
    <col min="2305" max="2305" width="12.77734375" bestFit="1" customWidth="1"/>
    <col min="2306" max="2364" width="11" bestFit="1" customWidth="1"/>
    <col min="2365" max="2365" width="5" bestFit="1" customWidth="1"/>
    <col min="2559" max="2559" width="32.44140625" customWidth="1"/>
    <col min="2560" max="2560" width="14.44140625" bestFit="1" customWidth="1"/>
    <col min="2561" max="2561" width="12.77734375" bestFit="1" customWidth="1"/>
    <col min="2562" max="2620" width="11" bestFit="1" customWidth="1"/>
    <col min="2621" max="2621" width="5" bestFit="1" customWidth="1"/>
    <col min="2815" max="2815" width="32.44140625" customWidth="1"/>
    <col min="2816" max="2816" width="14.44140625" bestFit="1" customWidth="1"/>
    <col min="2817" max="2817" width="12.77734375" bestFit="1" customWidth="1"/>
    <col min="2818" max="2876" width="11" bestFit="1" customWidth="1"/>
    <col min="2877" max="2877" width="5" bestFit="1" customWidth="1"/>
    <col min="3071" max="3071" width="32.44140625" customWidth="1"/>
    <col min="3072" max="3072" width="14.44140625" bestFit="1" customWidth="1"/>
    <col min="3073" max="3073" width="12.77734375" bestFit="1" customWidth="1"/>
    <col min="3074" max="3132" width="11" bestFit="1" customWidth="1"/>
    <col min="3133" max="3133" width="5" bestFit="1" customWidth="1"/>
    <col min="3327" max="3327" width="32.44140625" customWidth="1"/>
    <col min="3328" max="3328" width="14.44140625" bestFit="1" customWidth="1"/>
    <col min="3329" max="3329" width="12.77734375" bestFit="1" customWidth="1"/>
    <col min="3330" max="3388" width="11" bestFit="1" customWidth="1"/>
    <col min="3389" max="3389" width="5" bestFit="1" customWidth="1"/>
    <col min="3583" max="3583" width="32.44140625" customWidth="1"/>
    <col min="3584" max="3584" width="14.44140625" bestFit="1" customWidth="1"/>
    <col min="3585" max="3585" width="12.77734375" bestFit="1" customWidth="1"/>
    <col min="3586" max="3644" width="11" bestFit="1" customWidth="1"/>
    <col min="3645" max="3645" width="5" bestFit="1" customWidth="1"/>
    <col min="3839" max="3839" width="32.44140625" customWidth="1"/>
    <col min="3840" max="3840" width="14.44140625" bestFit="1" customWidth="1"/>
    <col min="3841" max="3841" width="12.77734375" bestFit="1" customWidth="1"/>
    <col min="3842" max="3900" width="11" bestFit="1" customWidth="1"/>
    <col min="3901" max="3901" width="5" bestFit="1" customWidth="1"/>
    <col min="4095" max="4095" width="32.44140625" customWidth="1"/>
    <col min="4096" max="4096" width="14.44140625" bestFit="1" customWidth="1"/>
    <col min="4097" max="4097" width="12.77734375" bestFit="1" customWidth="1"/>
    <col min="4098" max="4156" width="11" bestFit="1" customWidth="1"/>
    <col min="4157" max="4157" width="5" bestFit="1" customWidth="1"/>
    <col min="4351" max="4351" width="32.44140625" customWidth="1"/>
    <col min="4352" max="4352" width="14.44140625" bestFit="1" customWidth="1"/>
    <col min="4353" max="4353" width="12.77734375" bestFit="1" customWidth="1"/>
    <col min="4354" max="4412" width="11" bestFit="1" customWidth="1"/>
    <col min="4413" max="4413" width="5" bestFit="1" customWidth="1"/>
    <col min="4607" max="4607" width="32.44140625" customWidth="1"/>
    <col min="4608" max="4608" width="14.44140625" bestFit="1" customWidth="1"/>
    <col min="4609" max="4609" width="12.77734375" bestFit="1" customWidth="1"/>
    <col min="4610" max="4668" width="11" bestFit="1" customWidth="1"/>
    <col min="4669" max="4669" width="5" bestFit="1" customWidth="1"/>
    <col min="4863" max="4863" width="32.44140625" customWidth="1"/>
    <col min="4864" max="4864" width="14.44140625" bestFit="1" customWidth="1"/>
    <col min="4865" max="4865" width="12.77734375" bestFit="1" customWidth="1"/>
    <col min="4866" max="4924" width="11" bestFit="1" customWidth="1"/>
    <col min="4925" max="4925" width="5" bestFit="1" customWidth="1"/>
    <col min="5119" max="5119" width="32.44140625" customWidth="1"/>
    <col min="5120" max="5120" width="14.44140625" bestFit="1" customWidth="1"/>
    <col min="5121" max="5121" width="12.77734375" bestFit="1" customWidth="1"/>
    <col min="5122" max="5180" width="11" bestFit="1" customWidth="1"/>
    <col min="5181" max="5181" width="5" bestFit="1" customWidth="1"/>
    <col min="5375" max="5375" width="32.44140625" customWidth="1"/>
    <col min="5376" max="5376" width="14.44140625" bestFit="1" customWidth="1"/>
    <col min="5377" max="5377" width="12.77734375" bestFit="1" customWidth="1"/>
    <col min="5378" max="5436" width="11" bestFit="1" customWidth="1"/>
    <col min="5437" max="5437" width="5" bestFit="1" customWidth="1"/>
    <col min="5631" max="5631" width="32.44140625" customWidth="1"/>
    <col min="5632" max="5632" width="14.44140625" bestFit="1" customWidth="1"/>
    <col min="5633" max="5633" width="12.77734375" bestFit="1" customWidth="1"/>
    <col min="5634" max="5692" width="11" bestFit="1" customWidth="1"/>
    <col min="5693" max="5693" width="5" bestFit="1" customWidth="1"/>
    <col min="5887" max="5887" width="32.44140625" customWidth="1"/>
    <col min="5888" max="5888" width="14.44140625" bestFit="1" customWidth="1"/>
    <col min="5889" max="5889" width="12.77734375" bestFit="1" customWidth="1"/>
    <col min="5890" max="5948" width="11" bestFit="1" customWidth="1"/>
    <col min="5949" max="5949" width="5" bestFit="1" customWidth="1"/>
    <col min="6143" max="6143" width="32.44140625" customWidth="1"/>
    <col min="6144" max="6144" width="14.44140625" bestFit="1" customWidth="1"/>
    <col min="6145" max="6145" width="12.77734375" bestFit="1" customWidth="1"/>
    <col min="6146" max="6204" width="11" bestFit="1" customWidth="1"/>
    <col min="6205" max="6205" width="5" bestFit="1" customWidth="1"/>
    <col min="6399" max="6399" width="32.44140625" customWidth="1"/>
    <col min="6400" max="6400" width="14.44140625" bestFit="1" customWidth="1"/>
    <col min="6401" max="6401" width="12.77734375" bestFit="1" customWidth="1"/>
    <col min="6402" max="6460" width="11" bestFit="1" customWidth="1"/>
    <col min="6461" max="6461" width="5" bestFit="1" customWidth="1"/>
    <col min="6655" max="6655" width="32.44140625" customWidth="1"/>
    <col min="6656" max="6656" width="14.44140625" bestFit="1" customWidth="1"/>
    <col min="6657" max="6657" width="12.77734375" bestFit="1" customWidth="1"/>
    <col min="6658" max="6716" width="11" bestFit="1" customWidth="1"/>
    <col min="6717" max="6717" width="5" bestFit="1" customWidth="1"/>
    <col min="6911" max="6911" width="32.44140625" customWidth="1"/>
    <col min="6912" max="6912" width="14.44140625" bestFit="1" customWidth="1"/>
    <col min="6913" max="6913" width="12.77734375" bestFit="1" customWidth="1"/>
    <col min="6914" max="6972" width="11" bestFit="1" customWidth="1"/>
    <col min="6973" max="6973" width="5" bestFit="1" customWidth="1"/>
    <col min="7167" max="7167" width="32.44140625" customWidth="1"/>
    <col min="7168" max="7168" width="14.44140625" bestFit="1" customWidth="1"/>
    <col min="7169" max="7169" width="12.77734375" bestFit="1" customWidth="1"/>
    <col min="7170" max="7228" width="11" bestFit="1" customWidth="1"/>
    <col min="7229" max="7229" width="5" bestFit="1" customWidth="1"/>
    <col min="7423" max="7423" width="32.44140625" customWidth="1"/>
    <col min="7424" max="7424" width="14.44140625" bestFit="1" customWidth="1"/>
    <col min="7425" max="7425" width="12.77734375" bestFit="1" customWidth="1"/>
    <col min="7426" max="7484" width="11" bestFit="1" customWidth="1"/>
    <col min="7485" max="7485" width="5" bestFit="1" customWidth="1"/>
    <col min="7679" max="7679" width="32.44140625" customWidth="1"/>
    <col min="7680" max="7680" width="14.44140625" bestFit="1" customWidth="1"/>
    <col min="7681" max="7681" width="12.77734375" bestFit="1" customWidth="1"/>
    <col min="7682" max="7740" width="11" bestFit="1" customWidth="1"/>
    <col min="7741" max="7741" width="5" bestFit="1" customWidth="1"/>
    <col min="7935" max="7935" width="32.44140625" customWidth="1"/>
    <col min="7936" max="7936" width="14.44140625" bestFit="1" customWidth="1"/>
    <col min="7937" max="7937" width="12.77734375" bestFit="1" customWidth="1"/>
    <col min="7938" max="7996" width="11" bestFit="1" customWidth="1"/>
    <col min="7997" max="7997" width="5" bestFit="1" customWidth="1"/>
    <col min="8191" max="8191" width="32.44140625" customWidth="1"/>
    <col min="8192" max="8192" width="14.44140625" bestFit="1" customWidth="1"/>
    <col min="8193" max="8193" width="12.77734375" bestFit="1" customWidth="1"/>
    <col min="8194" max="8252" width="11" bestFit="1" customWidth="1"/>
    <col min="8253" max="8253" width="5" bestFit="1" customWidth="1"/>
    <col min="8447" max="8447" width="32.44140625" customWidth="1"/>
    <col min="8448" max="8448" width="14.44140625" bestFit="1" customWidth="1"/>
    <col min="8449" max="8449" width="12.77734375" bestFit="1" customWidth="1"/>
    <col min="8450" max="8508" width="11" bestFit="1" customWidth="1"/>
    <col min="8509" max="8509" width="5" bestFit="1" customWidth="1"/>
    <col min="8703" max="8703" width="32.44140625" customWidth="1"/>
    <col min="8704" max="8704" width="14.44140625" bestFit="1" customWidth="1"/>
    <col min="8705" max="8705" width="12.77734375" bestFit="1" customWidth="1"/>
    <col min="8706" max="8764" width="11" bestFit="1" customWidth="1"/>
    <col min="8765" max="8765" width="5" bestFit="1" customWidth="1"/>
    <col min="8959" max="8959" width="32.44140625" customWidth="1"/>
    <col min="8960" max="8960" width="14.44140625" bestFit="1" customWidth="1"/>
    <col min="8961" max="8961" width="12.77734375" bestFit="1" customWidth="1"/>
    <col min="8962" max="9020" width="11" bestFit="1" customWidth="1"/>
    <col min="9021" max="9021" width="5" bestFit="1" customWidth="1"/>
    <col min="9215" max="9215" width="32.44140625" customWidth="1"/>
    <col min="9216" max="9216" width="14.44140625" bestFit="1" customWidth="1"/>
    <col min="9217" max="9217" width="12.77734375" bestFit="1" customWidth="1"/>
    <col min="9218" max="9276" width="11" bestFit="1" customWidth="1"/>
    <col min="9277" max="9277" width="5" bestFit="1" customWidth="1"/>
    <col min="9471" max="9471" width="32.44140625" customWidth="1"/>
    <col min="9472" max="9472" width="14.44140625" bestFit="1" customWidth="1"/>
    <col min="9473" max="9473" width="12.77734375" bestFit="1" customWidth="1"/>
    <col min="9474" max="9532" width="11" bestFit="1" customWidth="1"/>
    <col min="9533" max="9533" width="5" bestFit="1" customWidth="1"/>
    <col min="9727" max="9727" width="32.44140625" customWidth="1"/>
    <col min="9728" max="9728" width="14.44140625" bestFit="1" customWidth="1"/>
    <col min="9729" max="9729" width="12.77734375" bestFit="1" customWidth="1"/>
    <col min="9730" max="9788" width="11" bestFit="1" customWidth="1"/>
    <col min="9789" max="9789" width="5" bestFit="1" customWidth="1"/>
    <col min="9983" max="9983" width="32.44140625" customWidth="1"/>
    <col min="9984" max="9984" width="14.44140625" bestFit="1" customWidth="1"/>
    <col min="9985" max="9985" width="12.77734375" bestFit="1" customWidth="1"/>
    <col min="9986" max="10044" width="11" bestFit="1" customWidth="1"/>
    <col min="10045" max="10045" width="5" bestFit="1" customWidth="1"/>
    <col min="10239" max="10239" width="32.44140625" customWidth="1"/>
    <col min="10240" max="10240" width="14.44140625" bestFit="1" customWidth="1"/>
    <col min="10241" max="10241" width="12.77734375" bestFit="1" customWidth="1"/>
    <col min="10242" max="10300" width="11" bestFit="1" customWidth="1"/>
    <col min="10301" max="10301" width="5" bestFit="1" customWidth="1"/>
    <col min="10495" max="10495" width="32.44140625" customWidth="1"/>
    <col min="10496" max="10496" width="14.44140625" bestFit="1" customWidth="1"/>
    <col min="10497" max="10497" width="12.77734375" bestFit="1" customWidth="1"/>
    <col min="10498" max="10556" width="11" bestFit="1" customWidth="1"/>
    <col min="10557" max="10557" width="5" bestFit="1" customWidth="1"/>
    <col min="10751" max="10751" width="32.44140625" customWidth="1"/>
    <col min="10752" max="10752" width="14.44140625" bestFit="1" customWidth="1"/>
    <col min="10753" max="10753" width="12.77734375" bestFit="1" customWidth="1"/>
    <col min="10754" max="10812" width="11" bestFit="1" customWidth="1"/>
    <col min="10813" max="10813" width="5" bestFit="1" customWidth="1"/>
    <col min="11007" max="11007" width="32.44140625" customWidth="1"/>
    <col min="11008" max="11008" width="14.44140625" bestFit="1" customWidth="1"/>
    <col min="11009" max="11009" width="12.77734375" bestFit="1" customWidth="1"/>
    <col min="11010" max="11068" width="11" bestFit="1" customWidth="1"/>
    <col min="11069" max="11069" width="5" bestFit="1" customWidth="1"/>
    <col min="11263" max="11263" width="32.44140625" customWidth="1"/>
    <col min="11264" max="11264" width="14.44140625" bestFit="1" customWidth="1"/>
    <col min="11265" max="11265" width="12.77734375" bestFit="1" customWidth="1"/>
    <col min="11266" max="11324" width="11" bestFit="1" customWidth="1"/>
    <col min="11325" max="11325" width="5" bestFit="1" customWidth="1"/>
    <col min="11519" max="11519" width="32.44140625" customWidth="1"/>
    <col min="11520" max="11520" width="14.44140625" bestFit="1" customWidth="1"/>
    <col min="11521" max="11521" width="12.77734375" bestFit="1" customWidth="1"/>
    <col min="11522" max="11580" width="11" bestFit="1" customWidth="1"/>
    <col min="11581" max="11581" width="5" bestFit="1" customWidth="1"/>
    <col min="11775" max="11775" width="32.44140625" customWidth="1"/>
    <col min="11776" max="11776" width="14.44140625" bestFit="1" customWidth="1"/>
    <col min="11777" max="11777" width="12.77734375" bestFit="1" customWidth="1"/>
    <col min="11778" max="11836" width="11" bestFit="1" customWidth="1"/>
    <col min="11837" max="11837" width="5" bestFit="1" customWidth="1"/>
    <col min="12031" max="12031" width="32.44140625" customWidth="1"/>
    <col min="12032" max="12032" width="14.44140625" bestFit="1" customWidth="1"/>
    <col min="12033" max="12033" width="12.77734375" bestFit="1" customWidth="1"/>
    <col min="12034" max="12092" width="11" bestFit="1" customWidth="1"/>
    <col min="12093" max="12093" width="5" bestFit="1" customWidth="1"/>
    <col min="12287" max="12287" width="32.44140625" customWidth="1"/>
    <col min="12288" max="12288" width="14.44140625" bestFit="1" customWidth="1"/>
    <col min="12289" max="12289" width="12.77734375" bestFit="1" customWidth="1"/>
    <col min="12290" max="12348" width="11" bestFit="1" customWidth="1"/>
    <col min="12349" max="12349" width="5" bestFit="1" customWidth="1"/>
    <col min="12543" max="12543" width="32.44140625" customWidth="1"/>
    <col min="12544" max="12544" width="14.44140625" bestFit="1" customWidth="1"/>
    <col min="12545" max="12545" width="12.77734375" bestFit="1" customWidth="1"/>
    <col min="12546" max="12604" width="11" bestFit="1" customWidth="1"/>
    <col min="12605" max="12605" width="5" bestFit="1" customWidth="1"/>
    <col min="12799" max="12799" width="32.44140625" customWidth="1"/>
    <col min="12800" max="12800" width="14.44140625" bestFit="1" customWidth="1"/>
    <col min="12801" max="12801" width="12.77734375" bestFit="1" customWidth="1"/>
    <col min="12802" max="12860" width="11" bestFit="1" customWidth="1"/>
    <col min="12861" max="12861" width="5" bestFit="1" customWidth="1"/>
    <col min="13055" max="13055" width="32.44140625" customWidth="1"/>
    <col min="13056" max="13056" width="14.44140625" bestFit="1" customWidth="1"/>
    <col min="13057" max="13057" width="12.77734375" bestFit="1" customWidth="1"/>
    <col min="13058" max="13116" width="11" bestFit="1" customWidth="1"/>
    <col min="13117" max="13117" width="5" bestFit="1" customWidth="1"/>
    <col min="13311" max="13311" width="32.44140625" customWidth="1"/>
    <col min="13312" max="13312" width="14.44140625" bestFit="1" customWidth="1"/>
    <col min="13313" max="13313" width="12.77734375" bestFit="1" customWidth="1"/>
    <col min="13314" max="13372" width="11" bestFit="1" customWidth="1"/>
    <col min="13373" max="13373" width="5" bestFit="1" customWidth="1"/>
    <col min="13567" max="13567" width="32.44140625" customWidth="1"/>
    <col min="13568" max="13568" width="14.44140625" bestFit="1" customWidth="1"/>
    <col min="13569" max="13569" width="12.77734375" bestFit="1" customWidth="1"/>
    <col min="13570" max="13628" width="11" bestFit="1" customWidth="1"/>
    <col min="13629" max="13629" width="5" bestFit="1" customWidth="1"/>
    <col min="13823" max="13823" width="32.44140625" customWidth="1"/>
    <col min="13824" max="13824" width="14.44140625" bestFit="1" customWidth="1"/>
    <col min="13825" max="13825" width="12.77734375" bestFit="1" customWidth="1"/>
    <col min="13826" max="13884" width="11" bestFit="1" customWidth="1"/>
    <col min="13885" max="13885" width="5" bestFit="1" customWidth="1"/>
    <col min="14079" max="14079" width="32.44140625" customWidth="1"/>
    <col min="14080" max="14080" width="14.44140625" bestFit="1" customWidth="1"/>
    <col min="14081" max="14081" width="12.77734375" bestFit="1" customWidth="1"/>
    <col min="14082" max="14140" width="11" bestFit="1" customWidth="1"/>
    <col min="14141" max="14141" width="5" bestFit="1" customWidth="1"/>
    <col min="14335" max="14335" width="32.44140625" customWidth="1"/>
    <col min="14336" max="14336" width="14.44140625" bestFit="1" customWidth="1"/>
    <col min="14337" max="14337" width="12.77734375" bestFit="1" customWidth="1"/>
    <col min="14338" max="14396" width="11" bestFit="1" customWidth="1"/>
    <col min="14397" max="14397" width="5" bestFit="1" customWidth="1"/>
    <col min="14591" max="14591" width="32.44140625" customWidth="1"/>
    <col min="14592" max="14592" width="14.44140625" bestFit="1" customWidth="1"/>
    <col min="14593" max="14593" width="12.77734375" bestFit="1" customWidth="1"/>
    <col min="14594" max="14652" width="11" bestFit="1" customWidth="1"/>
    <col min="14653" max="14653" width="5" bestFit="1" customWidth="1"/>
    <col min="14847" max="14847" width="32.44140625" customWidth="1"/>
    <col min="14848" max="14848" width="14.44140625" bestFit="1" customWidth="1"/>
    <col min="14849" max="14849" width="12.77734375" bestFit="1" customWidth="1"/>
    <col min="14850" max="14908" width="11" bestFit="1" customWidth="1"/>
    <col min="14909" max="14909" width="5" bestFit="1" customWidth="1"/>
    <col min="15103" max="15103" width="32.44140625" customWidth="1"/>
    <col min="15104" max="15104" width="14.44140625" bestFit="1" customWidth="1"/>
    <col min="15105" max="15105" width="12.77734375" bestFit="1" customWidth="1"/>
    <col min="15106" max="15164" width="11" bestFit="1" customWidth="1"/>
    <col min="15165" max="15165" width="5" bestFit="1" customWidth="1"/>
    <col min="15359" max="15359" width="32.44140625" customWidth="1"/>
    <col min="15360" max="15360" width="14.44140625" bestFit="1" customWidth="1"/>
    <col min="15361" max="15361" width="12.77734375" bestFit="1" customWidth="1"/>
    <col min="15362" max="15420" width="11" bestFit="1" customWidth="1"/>
    <col min="15421" max="15421" width="5" bestFit="1" customWidth="1"/>
    <col min="15615" max="15615" width="32.44140625" customWidth="1"/>
    <col min="15616" max="15616" width="14.44140625" bestFit="1" customWidth="1"/>
    <col min="15617" max="15617" width="12.77734375" bestFit="1" customWidth="1"/>
    <col min="15618" max="15676" width="11" bestFit="1" customWidth="1"/>
    <col min="15677" max="15677" width="5" bestFit="1" customWidth="1"/>
    <col min="15871" max="15871" width="32.44140625" customWidth="1"/>
    <col min="15872" max="15872" width="14.44140625" bestFit="1" customWidth="1"/>
    <col min="15873" max="15873" width="12.77734375" bestFit="1" customWidth="1"/>
    <col min="15874" max="15932" width="11" bestFit="1" customWidth="1"/>
    <col min="15933" max="15933" width="5" bestFit="1" customWidth="1"/>
    <col min="16127" max="16127" width="32.44140625" customWidth="1"/>
    <col min="16128" max="16128" width="14.44140625" bestFit="1" customWidth="1"/>
    <col min="16129" max="16129" width="12.77734375" bestFit="1" customWidth="1"/>
    <col min="16130" max="16188" width="11" bestFit="1" customWidth="1"/>
    <col min="16189" max="16189" width="5" bestFit="1" customWidth="1"/>
  </cols>
  <sheetData>
    <row r="1" spans="1:61" x14ac:dyDescent="0.25">
      <c r="A1" s="14" t="s">
        <v>2892</v>
      </c>
    </row>
    <row r="2" spans="1:61" s="14" customFormat="1" x14ac:dyDescent="0.25">
      <c r="A2" s="14" t="s">
        <v>1025</v>
      </c>
      <c r="B2" s="14" t="s">
        <v>2831</v>
      </c>
      <c r="C2" s="14" t="s">
        <v>2832</v>
      </c>
      <c r="D2" s="14" t="s">
        <v>2833</v>
      </c>
      <c r="E2" s="14" t="s">
        <v>2834</v>
      </c>
      <c r="F2" s="14" t="s">
        <v>2835</v>
      </c>
      <c r="G2" s="14" t="s">
        <v>2836</v>
      </c>
      <c r="H2" s="14" t="s">
        <v>2837</v>
      </c>
      <c r="I2" s="14" t="s">
        <v>2838</v>
      </c>
      <c r="J2" s="14" t="s">
        <v>2839</v>
      </c>
      <c r="K2" s="14" t="s">
        <v>2840</v>
      </c>
      <c r="L2" s="14" t="s">
        <v>2841</v>
      </c>
      <c r="M2" s="14" t="s">
        <v>2842</v>
      </c>
      <c r="N2" s="14" t="s">
        <v>2843</v>
      </c>
      <c r="O2" s="14" t="s">
        <v>2844</v>
      </c>
      <c r="P2" s="14" t="s">
        <v>2845</v>
      </c>
      <c r="Q2" s="14" t="s">
        <v>2846</v>
      </c>
      <c r="R2" s="14" t="s">
        <v>2847</v>
      </c>
      <c r="S2" s="14" t="s">
        <v>2848</v>
      </c>
      <c r="T2" s="14" t="s">
        <v>2849</v>
      </c>
      <c r="U2" s="14" t="s">
        <v>2850</v>
      </c>
      <c r="V2" s="14" t="s">
        <v>2851</v>
      </c>
      <c r="W2" s="14" t="s">
        <v>2852</v>
      </c>
      <c r="X2" s="14" t="s">
        <v>2853</v>
      </c>
      <c r="Y2" s="14" t="s">
        <v>2854</v>
      </c>
      <c r="Z2" s="14" t="s">
        <v>2855</v>
      </c>
      <c r="AA2" s="14" t="s">
        <v>2856</v>
      </c>
      <c r="AB2" s="14" t="s">
        <v>2857</v>
      </c>
      <c r="AC2" s="14" t="s">
        <v>2858</v>
      </c>
      <c r="AD2" s="14" t="s">
        <v>2859</v>
      </c>
      <c r="AE2" s="14" t="s">
        <v>2860</v>
      </c>
      <c r="AF2" s="14" t="s">
        <v>2861</v>
      </c>
      <c r="AG2" s="14" t="s">
        <v>2862</v>
      </c>
      <c r="AH2" s="14" t="s">
        <v>2863</v>
      </c>
      <c r="AI2" s="14" t="s">
        <v>2864</v>
      </c>
      <c r="AJ2" s="14" t="s">
        <v>2865</v>
      </c>
      <c r="AK2" s="14" t="s">
        <v>2866</v>
      </c>
      <c r="AL2" s="14" t="s">
        <v>2867</v>
      </c>
      <c r="AM2" s="14" t="s">
        <v>2868</v>
      </c>
      <c r="AN2" s="14" t="s">
        <v>2869</v>
      </c>
      <c r="AO2" s="14" t="s">
        <v>2870</v>
      </c>
      <c r="AP2" s="14" t="s">
        <v>2871</v>
      </c>
      <c r="AQ2" s="14" t="s">
        <v>2872</v>
      </c>
      <c r="AR2" s="14" t="s">
        <v>2873</v>
      </c>
      <c r="AS2" s="14" t="s">
        <v>2874</v>
      </c>
      <c r="AT2" s="14" t="s">
        <v>2875</v>
      </c>
      <c r="AU2" s="14" t="s">
        <v>2876</v>
      </c>
      <c r="AV2" s="14" t="s">
        <v>2877</v>
      </c>
      <c r="AW2" s="14" t="s">
        <v>2878</v>
      </c>
      <c r="AX2" s="14" t="s">
        <v>2879</v>
      </c>
      <c r="AY2" s="14" t="s">
        <v>2880</v>
      </c>
      <c r="AZ2" s="14" t="s">
        <v>2881</v>
      </c>
      <c r="BA2" s="14" t="s">
        <v>2882</v>
      </c>
      <c r="BB2" s="14" t="s">
        <v>2883</v>
      </c>
      <c r="BC2" s="14" t="s">
        <v>2884</v>
      </c>
      <c r="BD2" s="14" t="s">
        <v>2885</v>
      </c>
      <c r="BE2" s="14" t="s">
        <v>2886</v>
      </c>
      <c r="BF2" s="14" t="s">
        <v>2887</v>
      </c>
      <c r="BG2" s="14" t="s">
        <v>2888</v>
      </c>
      <c r="BH2" s="14" t="s">
        <v>2889</v>
      </c>
      <c r="BI2" s="14" t="s">
        <v>2893</v>
      </c>
    </row>
    <row r="3" spans="1:61" x14ac:dyDescent="0.25">
      <c r="A3" t="s">
        <v>595</v>
      </c>
      <c r="B3">
        <v>54211</v>
      </c>
      <c r="C3">
        <v>55438</v>
      </c>
      <c r="D3">
        <v>56225</v>
      </c>
      <c r="E3">
        <v>56695</v>
      </c>
      <c r="F3">
        <v>57032</v>
      </c>
      <c r="G3">
        <v>57360</v>
      </c>
      <c r="H3">
        <v>57715</v>
      </c>
      <c r="I3">
        <v>58055</v>
      </c>
      <c r="J3">
        <v>58386</v>
      </c>
      <c r="K3">
        <v>58726</v>
      </c>
      <c r="L3">
        <v>59063</v>
      </c>
      <c r="M3">
        <v>59440</v>
      </c>
      <c r="N3">
        <v>59840</v>
      </c>
      <c r="O3">
        <v>60243</v>
      </c>
      <c r="P3">
        <v>60528</v>
      </c>
      <c r="Q3">
        <v>60657</v>
      </c>
      <c r="R3">
        <v>60586</v>
      </c>
      <c r="S3">
        <v>60366</v>
      </c>
      <c r="T3">
        <v>60103</v>
      </c>
      <c r="U3">
        <v>59980</v>
      </c>
      <c r="V3">
        <v>60096</v>
      </c>
      <c r="W3">
        <v>60567</v>
      </c>
      <c r="X3">
        <v>61345</v>
      </c>
      <c r="Y3">
        <v>62201</v>
      </c>
      <c r="Z3">
        <v>62836</v>
      </c>
      <c r="AA3">
        <v>63026</v>
      </c>
      <c r="AB3">
        <v>62644</v>
      </c>
      <c r="AC3">
        <v>61833</v>
      </c>
      <c r="AD3">
        <v>61079</v>
      </c>
      <c r="AE3">
        <v>61032</v>
      </c>
      <c r="AF3">
        <v>62149</v>
      </c>
      <c r="AG3">
        <v>64622</v>
      </c>
      <c r="AH3">
        <v>68235</v>
      </c>
      <c r="AI3">
        <v>72504</v>
      </c>
      <c r="AJ3">
        <v>76700</v>
      </c>
      <c r="AK3">
        <v>80324</v>
      </c>
      <c r="AL3">
        <v>83200</v>
      </c>
      <c r="AM3">
        <v>85451</v>
      </c>
      <c r="AN3">
        <v>87277</v>
      </c>
      <c r="AO3">
        <v>89005</v>
      </c>
      <c r="AP3">
        <v>90853</v>
      </c>
      <c r="AQ3">
        <v>92898</v>
      </c>
      <c r="AR3">
        <v>94992</v>
      </c>
      <c r="AS3">
        <v>97017</v>
      </c>
      <c r="AT3">
        <v>98737</v>
      </c>
      <c r="AU3">
        <v>100031</v>
      </c>
      <c r="AV3">
        <v>100834</v>
      </c>
      <c r="AW3">
        <v>101222</v>
      </c>
      <c r="AX3">
        <v>101358</v>
      </c>
      <c r="AY3">
        <v>101455</v>
      </c>
      <c r="AZ3">
        <v>101669</v>
      </c>
      <c r="BA3">
        <v>102046</v>
      </c>
      <c r="BB3">
        <v>102560</v>
      </c>
      <c r="BC3">
        <v>103159</v>
      </c>
      <c r="BD3">
        <v>103774</v>
      </c>
      <c r="BE3">
        <v>104341</v>
      </c>
      <c r="BF3">
        <v>104872</v>
      </c>
      <c r="BG3">
        <v>105366</v>
      </c>
      <c r="BH3">
        <v>105845</v>
      </c>
    </row>
    <row r="4" spans="1:61" x14ac:dyDescent="0.25">
      <c r="A4" t="s">
        <v>436</v>
      </c>
      <c r="B4">
        <v>8996973</v>
      </c>
      <c r="C4">
        <v>9169410</v>
      </c>
      <c r="D4">
        <v>9351441</v>
      </c>
      <c r="E4">
        <v>9543205</v>
      </c>
      <c r="F4">
        <v>9744781</v>
      </c>
      <c r="G4">
        <v>9956320</v>
      </c>
      <c r="H4">
        <v>10174836</v>
      </c>
      <c r="I4">
        <v>10399926</v>
      </c>
      <c r="J4">
        <v>10637063</v>
      </c>
      <c r="K4">
        <v>10893776</v>
      </c>
      <c r="L4">
        <v>11173642</v>
      </c>
      <c r="M4">
        <v>11475445</v>
      </c>
      <c r="N4">
        <v>11791215</v>
      </c>
      <c r="O4">
        <v>12108963</v>
      </c>
      <c r="P4">
        <v>12412950</v>
      </c>
      <c r="Q4">
        <v>12689160</v>
      </c>
      <c r="R4">
        <v>12943093</v>
      </c>
      <c r="S4">
        <v>13171306</v>
      </c>
      <c r="T4">
        <v>13341198</v>
      </c>
      <c r="U4">
        <v>13411056</v>
      </c>
      <c r="V4">
        <v>13356511</v>
      </c>
      <c r="W4">
        <v>13171673</v>
      </c>
      <c r="X4">
        <v>12882528</v>
      </c>
      <c r="Y4">
        <v>12537730</v>
      </c>
      <c r="Z4">
        <v>12204292</v>
      </c>
      <c r="AA4">
        <v>11938208</v>
      </c>
      <c r="AB4">
        <v>11736179</v>
      </c>
      <c r="AC4">
        <v>11604534</v>
      </c>
      <c r="AD4">
        <v>11618005</v>
      </c>
      <c r="AE4">
        <v>11868877</v>
      </c>
      <c r="AF4">
        <v>12412308</v>
      </c>
      <c r="AG4">
        <v>13299017</v>
      </c>
      <c r="AH4">
        <v>14485546</v>
      </c>
      <c r="AI4">
        <v>15816603</v>
      </c>
      <c r="AJ4">
        <v>17075727</v>
      </c>
      <c r="AK4">
        <v>18110657</v>
      </c>
      <c r="AL4">
        <v>18853437</v>
      </c>
      <c r="AM4">
        <v>19357126</v>
      </c>
      <c r="AN4">
        <v>19737765</v>
      </c>
      <c r="AO4">
        <v>20170844</v>
      </c>
      <c r="AP4">
        <v>20779953</v>
      </c>
      <c r="AQ4">
        <v>21606988</v>
      </c>
      <c r="AR4">
        <v>22600770</v>
      </c>
      <c r="AS4">
        <v>23680871</v>
      </c>
      <c r="AT4">
        <v>24726684</v>
      </c>
      <c r="AU4">
        <v>25654277</v>
      </c>
      <c r="AV4">
        <v>26433049</v>
      </c>
      <c r="AW4">
        <v>27100536</v>
      </c>
      <c r="AX4">
        <v>27722276</v>
      </c>
      <c r="AY4">
        <v>28394813</v>
      </c>
      <c r="AZ4">
        <v>29185507</v>
      </c>
      <c r="BA4">
        <v>30117413</v>
      </c>
      <c r="BB4">
        <v>31161376</v>
      </c>
      <c r="BC4">
        <v>32269589</v>
      </c>
      <c r="BD4">
        <v>33370794</v>
      </c>
      <c r="BE4">
        <v>34413603</v>
      </c>
      <c r="BF4">
        <v>35383128</v>
      </c>
      <c r="BG4">
        <v>36296400</v>
      </c>
      <c r="BH4">
        <v>37172386</v>
      </c>
    </row>
    <row r="5" spans="1:61" x14ac:dyDescent="0.25">
      <c r="A5" t="s">
        <v>446</v>
      </c>
      <c r="B5">
        <v>5454933</v>
      </c>
      <c r="C5">
        <v>5531472</v>
      </c>
      <c r="D5">
        <v>5608539</v>
      </c>
      <c r="E5">
        <v>5679458</v>
      </c>
      <c r="F5">
        <v>5735044</v>
      </c>
      <c r="G5">
        <v>5770570</v>
      </c>
      <c r="H5">
        <v>5781214</v>
      </c>
      <c r="I5">
        <v>5774243</v>
      </c>
      <c r="J5">
        <v>5771652</v>
      </c>
      <c r="K5">
        <v>5803254</v>
      </c>
      <c r="L5">
        <v>5890365</v>
      </c>
      <c r="M5">
        <v>6040777</v>
      </c>
      <c r="N5">
        <v>6248552</v>
      </c>
      <c r="O5">
        <v>6496962</v>
      </c>
      <c r="P5">
        <v>6761380</v>
      </c>
      <c r="Q5">
        <v>7024000</v>
      </c>
      <c r="R5">
        <v>7279509</v>
      </c>
      <c r="S5">
        <v>7533735</v>
      </c>
      <c r="T5">
        <v>7790707</v>
      </c>
      <c r="U5">
        <v>8058067</v>
      </c>
      <c r="V5">
        <v>8341289</v>
      </c>
      <c r="W5">
        <v>8640446</v>
      </c>
      <c r="X5">
        <v>8952950</v>
      </c>
      <c r="Y5">
        <v>9278096</v>
      </c>
      <c r="Z5">
        <v>9614754</v>
      </c>
      <c r="AA5">
        <v>9961997</v>
      </c>
      <c r="AB5">
        <v>10320111</v>
      </c>
      <c r="AC5">
        <v>10689250</v>
      </c>
      <c r="AD5">
        <v>11068050</v>
      </c>
      <c r="AE5">
        <v>11454777</v>
      </c>
      <c r="AF5">
        <v>11848386</v>
      </c>
      <c r="AG5">
        <v>12248901</v>
      </c>
      <c r="AH5">
        <v>12657366</v>
      </c>
      <c r="AI5">
        <v>13075049</v>
      </c>
      <c r="AJ5">
        <v>13503747</v>
      </c>
      <c r="AK5">
        <v>13945206</v>
      </c>
      <c r="AL5">
        <v>14400719</v>
      </c>
      <c r="AM5">
        <v>14871570</v>
      </c>
      <c r="AN5">
        <v>15359601</v>
      </c>
      <c r="AO5">
        <v>15866869</v>
      </c>
      <c r="AP5">
        <v>16395473</v>
      </c>
      <c r="AQ5">
        <v>16945753</v>
      </c>
      <c r="AR5">
        <v>17519417</v>
      </c>
      <c r="AS5">
        <v>18121479</v>
      </c>
      <c r="AT5">
        <v>18758145</v>
      </c>
      <c r="AU5">
        <v>19433602</v>
      </c>
      <c r="AV5">
        <v>20149901</v>
      </c>
      <c r="AW5">
        <v>20905363</v>
      </c>
      <c r="AX5">
        <v>21695634</v>
      </c>
      <c r="AY5">
        <v>22514281</v>
      </c>
      <c r="AZ5">
        <v>23356246</v>
      </c>
      <c r="BA5">
        <v>24220661</v>
      </c>
      <c r="BB5">
        <v>25107931</v>
      </c>
      <c r="BC5">
        <v>26015780</v>
      </c>
      <c r="BD5">
        <v>26941779</v>
      </c>
      <c r="BE5">
        <v>27884381</v>
      </c>
      <c r="BF5">
        <v>28842484</v>
      </c>
      <c r="BG5">
        <v>29816748</v>
      </c>
      <c r="BH5">
        <v>30809762</v>
      </c>
    </row>
    <row r="6" spans="1:61" x14ac:dyDescent="0.25">
      <c r="A6" t="s">
        <v>535</v>
      </c>
      <c r="B6">
        <v>1608800</v>
      </c>
      <c r="C6">
        <v>1659800</v>
      </c>
      <c r="D6">
        <v>1711319</v>
      </c>
      <c r="E6">
        <v>1762621</v>
      </c>
      <c r="F6">
        <v>1814135</v>
      </c>
      <c r="G6">
        <v>1864791</v>
      </c>
      <c r="H6">
        <v>1914573</v>
      </c>
      <c r="I6">
        <v>1965598</v>
      </c>
      <c r="J6">
        <v>2022272</v>
      </c>
      <c r="K6">
        <v>2081695</v>
      </c>
      <c r="L6">
        <v>2135479</v>
      </c>
      <c r="M6">
        <v>2187853</v>
      </c>
      <c r="N6">
        <v>2243126</v>
      </c>
      <c r="O6">
        <v>2296752</v>
      </c>
      <c r="P6">
        <v>2350124</v>
      </c>
      <c r="Q6">
        <v>2404831</v>
      </c>
      <c r="R6">
        <v>2458526</v>
      </c>
      <c r="S6">
        <v>2513546</v>
      </c>
      <c r="T6">
        <v>2566266</v>
      </c>
      <c r="U6">
        <v>2617832</v>
      </c>
      <c r="V6">
        <v>2671997</v>
      </c>
      <c r="W6">
        <v>2726056</v>
      </c>
      <c r="X6">
        <v>2784278</v>
      </c>
      <c r="Y6">
        <v>2843960</v>
      </c>
      <c r="Z6">
        <v>2904429</v>
      </c>
      <c r="AA6">
        <v>2964762</v>
      </c>
      <c r="AB6">
        <v>3022635</v>
      </c>
      <c r="AC6">
        <v>3083605</v>
      </c>
      <c r="AD6">
        <v>3142336</v>
      </c>
      <c r="AE6">
        <v>3227943</v>
      </c>
      <c r="AF6">
        <v>3286542</v>
      </c>
      <c r="AG6">
        <v>3266790</v>
      </c>
      <c r="AH6">
        <v>3247039</v>
      </c>
      <c r="AI6">
        <v>3227287</v>
      </c>
      <c r="AJ6">
        <v>3207536</v>
      </c>
      <c r="AK6">
        <v>3187784</v>
      </c>
      <c r="AL6">
        <v>3168033</v>
      </c>
      <c r="AM6">
        <v>3148281</v>
      </c>
      <c r="AN6">
        <v>3128530</v>
      </c>
      <c r="AO6">
        <v>3108778</v>
      </c>
      <c r="AP6">
        <v>3089027</v>
      </c>
      <c r="AQ6">
        <v>3060173</v>
      </c>
      <c r="AR6">
        <v>3051010</v>
      </c>
      <c r="AS6">
        <v>3039616</v>
      </c>
      <c r="AT6">
        <v>3026939</v>
      </c>
      <c r="AU6">
        <v>3011487</v>
      </c>
      <c r="AV6">
        <v>2992547</v>
      </c>
      <c r="AW6">
        <v>2970017</v>
      </c>
      <c r="AX6">
        <v>2947314</v>
      </c>
      <c r="AY6">
        <v>2927519</v>
      </c>
      <c r="AZ6">
        <v>2913021</v>
      </c>
      <c r="BA6">
        <v>2905195</v>
      </c>
      <c r="BB6">
        <v>2900401</v>
      </c>
      <c r="BC6">
        <v>2895092</v>
      </c>
      <c r="BD6">
        <v>2889104</v>
      </c>
      <c r="BE6">
        <v>2880703</v>
      </c>
      <c r="BF6">
        <v>2876101</v>
      </c>
      <c r="BG6">
        <v>2873457</v>
      </c>
      <c r="BH6">
        <v>2866376</v>
      </c>
    </row>
    <row r="7" spans="1:61" x14ac:dyDescent="0.25">
      <c r="A7" t="s">
        <v>1099</v>
      </c>
      <c r="B7">
        <v>13411</v>
      </c>
      <c r="C7">
        <v>14375</v>
      </c>
      <c r="D7">
        <v>15370</v>
      </c>
      <c r="E7">
        <v>16412</v>
      </c>
      <c r="F7">
        <v>17469</v>
      </c>
      <c r="G7">
        <v>18549</v>
      </c>
      <c r="H7">
        <v>19647</v>
      </c>
      <c r="I7">
        <v>20758</v>
      </c>
      <c r="J7">
        <v>21890</v>
      </c>
      <c r="K7">
        <v>23058</v>
      </c>
      <c r="L7">
        <v>24276</v>
      </c>
      <c r="M7">
        <v>25559</v>
      </c>
      <c r="N7">
        <v>26892</v>
      </c>
      <c r="O7">
        <v>28232</v>
      </c>
      <c r="P7">
        <v>29520</v>
      </c>
      <c r="Q7">
        <v>30705</v>
      </c>
      <c r="R7">
        <v>31777</v>
      </c>
      <c r="S7">
        <v>32771</v>
      </c>
      <c r="T7">
        <v>33737</v>
      </c>
      <c r="U7">
        <v>34818</v>
      </c>
      <c r="V7">
        <v>36067</v>
      </c>
      <c r="W7">
        <v>37500</v>
      </c>
      <c r="X7">
        <v>39114</v>
      </c>
      <c r="Y7">
        <v>40867</v>
      </c>
      <c r="Z7">
        <v>42706</v>
      </c>
      <c r="AA7">
        <v>44600</v>
      </c>
      <c r="AB7">
        <v>46517</v>
      </c>
      <c r="AC7">
        <v>48455</v>
      </c>
      <c r="AD7">
        <v>50434</v>
      </c>
      <c r="AE7">
        <v>52448</v>
      </c>
      <c r="AF7">
        <v>54509</v>
      </c>
      <c r="AG7">
        <v>56671</v>
      </c>
      <c r="AH7">
        <v>58888</v>
      </c>
      <c r="AI7">
        <v>60971</v>
      </c>
      <c r="AJ7">
        <v>62677</v>
      </c>
      <c r="AK7">
        <v>63850</v>
      </c>
      <c r="AL7">
        <v>64360</v>
      </c>
      <c r="AM7">
        <v>64327</v>
      </c>
      <c r="AN7">
        <v>64142</v>
      </c>
      <c r="AO7">
        <v>64370</v>
      </c>
      <c r="AP7">
        <v>65390</v>
      </c>
      <c r="AQ7">
        <v>67341</v>
      </c>
      <c r="AR7">
        <v>70049</v>
      </c>
      <c r="AS7">
        <v>73182</v>
      </c>
      <c r="AT7">
        <v>76244</v>
      </c>
      <c r="AU7">
        <v>78867</v>
      </c>
      <c r="AV7">
        <v>80993</v>
      </c>
      <c r="AW7">
        <v>82684</v>
      </c>
      <c r="AX7">
        <v>83862</v>
      </c>
      <c r="AY7">
        <v>84463</v>
      </c>
      <c r="AZ7">
        <v>84449</v>
      </c>
      <c r="BA7">
        <v>83747</v>
      </c>
      <c r="BB7">
        <v>82427</v>
      </c>
      <c r="BC7">
        <v>80774</v>
      </c>
      <c r="BD7">
        <v>79213</v>
      </c>
      <c r="BE7">
        <v>78011</v>
      </c>
      <c r="BF7">
        <v>77297</v>
      </c>
      <c r="BG7">
        <v>77001</v>
      </c>
      <c r="BH7">
        <v>77006</v>
      </c>
    </row>
    <row r="8" spans="1:61" x14ac:dyDescent="0.25">
      <c r="A8" t="s">
        <v>1100</v>
      </c>
      <c r="B8">
        <v>92197753</v>
      </c>
      <c r="C8">
        <v>94724510</v>
      </c>
      <c r="D8">
        <v>97334442</v>
      </c>
      <c r="E8">
        <v>100034179</v>
      </c>
      <c r="F8">
        <v>102832760</v>
      </c>
      <c r="G8">
        <v>105736431</v>
      </c>
      <c r="H8">
        <v>108758610</v>
      </c>
      <c r="I8">
        <v>111899364</v>
      </c>
      <c r="J8">
        <v>115136178</v>
      </c>
      <c r="K8">
        <v>118437195</v>
      </c>
      <c r="L8">
        <v>121785650</v>
      </c>
      <c r="M8">
        <v>125164745</v>
      </c>
      <c r="N8">
        <v>128598734</v>
      </c>
      <c r="O8">
        <v>132161298</v>
      </c>
      <c r="P8">
        <v>135952252</v>
      </c>
      <c r="Q8">
        <v>140040649</v>
      </c>
      <c r="R8">
        <v>144453278</v>
      </c>
      <c r="S8">
        <v>149161891</v>
      </c>
      <c r="T8">
        <v>154111175</v>
      </c>
      <c r="U8">
        <v>159218552</v>
      </c>
      <c r="V8">
        <v>164420785</v>
      </c>
      <c r="W8">
        <v>169698994</v>
      </c>
      <c r="X8">
        <v>175061792</v>
      </c>
      <c r="Y8">
        <v>180505996</v>
      </c>
      <c r="Z8">
        <v>186035305</v>
      </c>
      <c r="AA8">
        <v>191650331</v>
      </c>
      <c r="AB8">
        <v>197338142</v>
      </c>
      <c r="AC8">
        <v>203084971</v>
      </c>
      <c r="AD8">
        <v>208889682</v>
      </c>
      <c r="AE8">
        <v>214753970</v>
      </c>
      <c r="AF8">
        <v>222653373</v>
      </c>
      <c r="AG8">
        <v>228731685</v>
      </c>
      <c r="AH8">
        <v>232956352</v>
      </c>
      <c r="AI8">
        <v>239243261</v>
      </c>
      <c r="AJ8">
        <v>245449409</v>
      </c>
      <c r="AK8">
        <v>253107289</v>
      </c>
      <c r="AL8">
        <v>259000953</v>
      </c>
      <c r="AM8">
        <v>264822188</v>
      </c>
      <c r="AN8">
        <v>270575803</v>
      </c>
      <c r="AO8">
        <v>276393837</v>
      </c>
      <c r="AP8">
        <v>282344154</v>
      </c>
      <c r="AQ8">
        <v>288432163</v>
      </c>
      <c r="AR8">
        <v>294665185</v>
      </c>
      <c r="AS8">
        <v>301113849</v>
      </c>
      <c r="AT8">
        <v>307862843</v>
      </c>
      <c r="AU8">
        <v>314965793</v>
      </c>
      <c r="AV8">
        <v>322452754</v>
      </c>
      <c r="AW8">
        <v>330290716</v>
      </c>
      <c r="AX8">
        <v>338395961</v>
      </c>
      <c r="AY8">
        <v>346629220</v>
      </c>
      <c r="AZ8">
        <v>354890042</v>
      </c>
      <c r="BA8">
        <v>363158703</v>
      </c>
      <c r="BB8">
        <v>371443547</v>
      </c>
      <c r="BC8">
        <v>379705719</v>
      </c>
      <c r="BD8">
        <v>387907748</v>
      </c>
      <c r="BE8">
        <v>396028278</v>
      </c>
      <c r="BF8">
        <v>404024433</v>
      </c>
      <c r="BG8">
        <v>411898965</v>
      </c>
      <c r="BH8">
        <v>419790588</v>
      </c>
    </row>
    <row r="9" spans="1:61" x14ac:dyDescent="0.25">
      <c r="A9" t="s">
        <v>488</v>
      </c>
      <c r="B9">
        <v>92418</v>
      </c>
      <c r="C9">
        <v>100796</v>
      </c>
      <c r="D9">
        <v>112118</v>
      </c>
      <c r="E9">
        <v>125130</v>
      </c>
      <c r="F9">
        <v>138039</v>
      </c>
      <c r="G9">
        <v>149857</v>
      </c>
      <c r="H9">
        <v>159976</v>
      </c>
      <c r="I9">
        <v>169771</v>
      </c>
      <c r="J9">
        <v>182627</v>
      </c>
      <c r="K9">
        <v>203106</v>
      </c>
      <c r="L9">
        <v>234514</v>
      </c>
      <c r="M9">
        <v>277471</v>
      </c>
      <c r="N9">
        <v>330974</v>
      </c>
      <c r="O9">
        <v>394624</v>
      </c>
      <c r="P9">
        <v>467451</v>
      </c>
      <c r="Q9">
        <v>548301</v>
      </c>
      <c r="R9">
        <v>637922</v>
      </c>
      <c r="S9">
        <v>735344</v>
      </c>
      <c r="T9">
        <v>835508</v>
      </c>
      <c r="U9">
        <v>931749</v>
      </c>
      <c r="V9">
        <v>1019509</v>
      </c>
      <c r="W9">
        <v>1096610</v>
      </c>
      <c r="X9">
        <v>1164806</v>
      </c>
      <c r="Y9">
        <v>1228459</v>
      </c>
      <c r="Z9">
        <v>1293971</v>
      </c>
      <c r="AA9">
        <v>1366164</v>
      </c>
      <c r="AB9">
        <v>1446380</v>
      </c>
      <c r="AC9">
        <v>1533536</v>
      </c>
      <c r="AD9">
        <v>1627066</v>
      </c>
      <c r="AE9">
        <v>1725681</v>
      </c>
      <c r="AF9">
        <v>1828432</v>
      </c>
      <c r="AG9">
        <v>1937153</v>
      </c>
      <c r="AH9">
        <v>2052891</v>
      </c>
      <c r="AI9">
        <v>2173139</v>
      </c>
      <c r="AJ9">
        <v>2294385</v>
      </c>
      <c r="AK9">
        <v>2415090</v>
      </c>
      <c r="AL9">
        <v>2539126</v>
      </c>
      <c r="AM9">
        <v>2671362</v>
      </c>
      <c r="AN9">
        <v>2813214</v>
      </c>
      <c r="AO9">
        <v>2966034</v>
      </c>
      <c r="AP9">
        <v>3134062</v>
      </c>
      <c r="AQ9">
        <v>3302719</v>
      </c>
      <c r="AR9">
        <v>3478777</v>
      </c>
      <c r="AS9">
        <v>3711932</v>
      </c>
      <c r="AT9">
        <v>4068570</v>
      </c>
      <c r="AU9">
        <v>4588225</v>
      </c>
      <c r="AV9">
        <v>5300174</v>
      </c>
      <c r="AW9">
        <v>6168838</v>
      </c>
      <c r="AX9">
        <v>7089487</v>
      </c>
      <c r="AY9">
        <v>7917372</v>
      </c>
      <c r="AZ9">
        <v>8549988</v>
      </c>
      <c r="BA9">
        <v>8946777</v>
      </c>
      <c r="BB9">
        <v>9141596</v>
      </c>
      <c r="BC9">
        <v>9197910</v>
      </c>
      <c r="BD9">
        <v>9214175</v>
      </c>
      <c r="BE9">
        <v>9262900</v>
      </c>
      <c r="BF9">
        <v>9360980</v>
      </c>
      <c r="BG9">
        <v>9487203</v>
      </c>
      <c r="BH9">
        <v>9630959</v>
      </c>
    </row>
    <row r="10" spans="1:61" x14ac:dyDescent="0.25">
      <c r="A10" t="s">
        <v>427</v>
      </c>
      <c r="B10">
        <v>20481779</v>
      </c>
      <c r="C10">
        <v>20817266</v>
      </c>
      <c r="D10">
        <v>21153052</v>
      </c>
      <c r="E10">
        <v>21488912</v>
      </c>
      <c r="F10">
        <v>21824425</v>
      </c>
      <c r="G10">
        <v>22159650</v>
      </c>
      <c r="H10">
        <v>22494035</v>
      </c>
      <c r="I10">
        <v>22828869</v>
      </c>
      <c r="J10">
        <v>23168267</v>
      </c>
      <c r="K10">
        <v>23517611</v>
      </c>
      <c r="L10">
        <v>23880561</v>
      </c>
      <c r="M10">
        <v>24259561</v>
      </c>
      <c r="N10">
        <v>24653175</v>
      </c>
      <c r="O10">
        <v>25056478</v>
      </c>
      <c r="P10">
        <v>25462302</v>
      </c>
      <c r="Q10">
        <v>25865776</v>
      </c>
      <c r="R10">
        <v>26264681</v>
      </c>
      <c r="S10">
        <v>26661398</v>
      </c>
      <c r="T10">
        <v>27061047</v>
      </c>
      <c r="U10">
        <v>27471036</v>
      </c>
      <c r="V10">
        <v>27896528</v>
      </c>
      <c r="W10">
        <v>28338515</v>
      </c>
      <c r="X10">
        <v>28794548</v>
      </c>
      <c r="Y10">
        <v>29262047</v>
      </c>
      <c r="Z10">
        <v>29737093</v>
      </c>
      <c r="AA10">
        <v>30216279</v>
      </c>
      <c r="AB10">
        <v>30698964</v>
      </c>
      <c r="AC10">
        <v>31184415</v>
      </c>
      <c r="AD10">
        <v>31668949</v>
      </c>
      <c r="AE10">
        <v>32148134</v>
      </c>
      <c r="AF10">
        <v>32618651</v>
      </c>
      <c r="AG10">
        <v>33079000</v>
      </c>
      <c r="AH10">
        <v>33529326</v>
      </c>
      <c r="AI10">
        <v>33970111</v>
      </c>
      <c r="AJ10">
        <v>34402672</v>
      </c>
      <c r="AK10">
        <v>34828170</v>
      </c>
      <c r="AL10">
        <v>35246374</v>
      </c>
      <c r="AM10">
        <v>35657429</v>
      </c>
      <c r="AN10">
        <v>36063459</v>
      </c>
      <c r="AO10">
        <v>36467218</v>
      </c>
      <c r="AP10">
        <v>36870787</v>
      </c>
      <c r="AQ10">
        <v>37275652</v>
      </c>
      <c r="AR10">
        <v>37681749</v>
      </c>
      <c r="AS10">
        <v>38087868</v>
      </c>
      <c r="AT10">
        <v>38491972</v>
      </c>
      <c r="AU10">
        <v>38892931</v>
      </c>
      <c r="AV10">
        <v>39289878</v>
      </c>
      <c r="AW10">
        <v>39684295</v>
      </c>
      <c r="AX10">
        <v>40080160</v>
      </c>
      <c r="AY10">
        <v>40482788</v>
      </c>
      <c r="AZ10">
        <v>40788453</v>
      </c>
      <c r="BA10">
        <v>41261490</v>
      </c>
      <c r="BB10">
        <v>41733271</v>
      </c>
      <c r="BC10">
        <v>42202935</v>
      </c>
      <c r="BD10">
        <v>42669500</v>
      </c>
      <c r="BE10">
        <v>43131966</v>
      </c>
      <c r="BF10">
        <v>43590368</v>
      </c>
      <c r="BG10">
        <v>44044811</v>
      </c>
      <c r="BH10">
        <v>44494502</v>
      </c>
    </row>
    <row r="11" spans="1:61" x14ac:dyDescent="0.25">
      <c r="A11" t="s">
        <v>534</v>
      </c>
      <c r="B11">
        <v>1874121</v>
      </c>
      <c r="C11">
        <v>1941492</v>
      </c>
      <c r="D11">
        <v>2009526</v>
      </c>
      <c r="E11">
        <v>2077578</v>
      </c>
      <c r="F11">
        <v>2145001</v>
      </c>
      <c r="G11">
        <v>2211319</v>
      </c>
      <c r="H11">
        <v>2276034</v>
      </c>
      <c r="I11">
        <v>2339127</v>
      </c>
      <c r="J11">
        <v>2401143</v>
      </c>
      <c r="K11">
        <v>2462928</v>
      </c>
      <c r="L11">
        <v>2525068</v>
      </c>
      <c r="M11">
        <v>2587708</v>
      </c>
      <c r="N11">
        <v>2650486</v>
      </c>
      <c r="O11">
        <v>2712786</v>
      </c>
      <c r="P11">
        <v>2773748</v>
      </c>
      <c r="Q11">
        <v>2832759</v>
      </c>
      <c r="R11">
        <v>2889579</v>
      </c>
      <c r="S11">
        <v>2944383</v>
      </c>
      <c r="T11">
        <v>2997417</v>
      </c>
      <c r="U11">
        <v>3049109</v>
      </c>
      <c r="V11">
        <v>3099754</v>
      </c>
      <c r="W11">
        <v>3148096</v>
      </c>
      <c r="X11">
        <v>3193689</v>
      </c>
      <c r="Y11">
        <v>3238595</v>
      </c>
      <c r="Z11">
        <v>3285599</v>
      </c>
      <c r="AA11">
        <v>3335940</v>
      </c>
      <c r="AB11">
        <v>3392264</v>
      </c>
      <c r="AC11">
        <v>3451947</v>
      </c>
      <c r="AD11">
        <v>3504659</v>
      </c>
      <c r="AE11">
        <v>3536474</v>
      </c>
      <c r="AF11">
        <v>3538171</v>
      </c>
      <c r="AG11">
        <v>3505258</v>
      </c>
      <c r="AH11">
        <v>3442817</v>
      </c>
      <c r="AI11">
        <v>3363108</v>
      </c>
      <c r="AJ11">
        <v>3283667</v>
      </c>
      <c r="AK11">
        <v>3217348</v>
      </c>
      <c r="AL11">
        <v>3168221</v>
      </c>
      <c r="AM11">
        <v>3133089</v>
      </c>
      <c r="AN11">
        <v>3108687</v>
      </c>
      <c r="AO11">
        <v>3089022</v>
      </c>
      <c r="AP11">
        <v>3069591</v>
      </c>
      <c r="AQ11">
        <v>3050687</v>
      </c>
      <c r="AR11">
        <v>3033978</v>
      </c>
      <c r="AS11">
        <v>3017932</v>
      </c>
      <c r="AT11">
        <v>3000720</v>
      </c>
      <c r="AU11">
        <v>2981269</v>
      </c>
      <c r="AV11">
        <v>2958307</v>
      </c>
      <c r="AW11">
        <v>2932618</v>
      </c>
      <c r="AX11">
        <v>2907618</v>
      </c>
      <c r="AY11">
        <v>2888092</v>
      </c>
      <c r="AZ11">
        <v>2877319</v>
      </c>
      <c r="BA11">
        <v>2876538</v>
      </c>
      <c r="BB11">
        <v>2884229</v>
      </c>
      <c r="BC11">
        <v>2897584</v>
      </c>
      <c r="BD11">
        <v>2912403</v>
      </c>
      <c r="BE11">
        <v>2925553</v>
      </c>
      <c r="BF11">
        <v>2936146</v>
      </c>
      <c r="BG11">
        <v>2944809</v>
      </c>
      <c r="BH11">
        <v>2951776</v>
      </c>
    </row>
    <row r="12" spans="1:61" x14ac:dyDescent="0.25">
      <c r="A12" t="s">
        <v>1101</v>
      </c>
      <c r="B12">
        <v>20123</v>
      </c>
      <c r="C12">
        <v>20602</v>
      </c>
      <c r="D12">
        <v>21253</v>
      </c>
      <c r="E12">
        <v>22034</v>
      </c>
      <c r="F12">
        <v>22854</v>
      </c>
      <c r="G12">
        <v>23672</v>
      </c>
      <c r="H12">
        <v>24462</v>
      </c>
      <c r="I12">
        <v>25248</v>
      </c>
      <c r="J12">
        <v>25989</v>
      </c>
      <c r="K12">
        <v>26703</v>
      </c>
      <c r="L12">
        <v>27363</v>
      </c>
      <c r="M12">
        <v>27984</v>
      </c>
      <c r="N12">
        <v>28567</v>
      </c>
      <c r="O12">
        <v>29100</v>
      </c>
      <c r="P12">
        <v>29596</v>
      </c>
      <c r="Q12">
        <v>30052</v>
      </c>
      <c r="R12">
        <v>30456</v>
      </c>
      <c r="S12">
        <v>30838</v>
      </c>
      <c r="T12">
        <v>31269</v>
      </c>
      <c r="U12">
        <v>31845</v>
      </c>
      <c r="V12">
        <v>32646</v>
      </c>
      <c r="W12">
        <v>33701</v>
      </c>
      <c r="X12">
        <v>34968</v>
      </c>
      <c r="Y12">
        <v>36412</v>
      </c>
      <c r="Z12">
        <v>37946</v>
      </c>
      <c r="AA12">
        <v>39519</v>
      </c>
      <c r="AB12">
        <v>41119</v>
      </c>
      <c r="AC12">
        <v>42740</v>
      </c>
      <c r="AD12">
        <v>44343</v>
      </c>
      <c r="AE12">
        <v>45894</v>
      </c>
      <c r="AF12">
        <v>47347</v>
      </c>
      <c r="AG12">
        <v>48685</v>
      </c>
      <c r="AH12">
        <v>49896</v>
      </c>
      <c r="AI12">
        <v>51020</v>
      </c>
      <c r="AJ12">
        <v>52095</v>
      </c>
      <c r="AK12">
        <v>53161</v>
      </c>
      <c r="AL12">
        <v>54211</v>
      </c>
      <c r="AM12">
        <v>55221</v>
      </c>
      <c r="AN12">
        <v>56171</v>
      </c>
      <c r="AO12">
        <v>57053</v>
      </c>
      <c r="AP12">
        <v>57821</v>
      </c>
      <c r="AQ12">
        <v>58494</v>
      </c>
      <c r="AR12">
        <v>59080</v>
      </c>
      <c r="AS12">
        <v>59504</v>
      </c>
      <c r="AT12">
        <v>59681</v>
      </c>
      <c r="AU12">
        <v>59562</v>
      </c>
      <c r="AV12">
        <v>59107</v>
      </c>
      <c r="AW12">
        <v>58365</v>
      </c>
      <c r="AX12">
        <v>57492</v>
      </c>
      <c r="AY12">
        <v>56683</v>
      </c>
      <c r="AZ12">
        <v>56079</v>
      </c>
      <c r="BA12">
        <v>55759</v>
      </c>
      <c r="BB12">
        <v>55667</v>
      </c>
      <c r="BC12">
        <v>55713</v>
      </c>
      <c r="BD12">
        <v>55791</v>
      </c>
      <c r="BE12">
        <v>55812</v>
      </c>
      <c r="BF12">
        <v>55741</v>
      </c>
      <c r="BG12">
        <v>55620</v>
      </c>
      <c r="BH12">
        <v>55465</v>
      </c>
    </row>
    <row r="13" spans="1:61" x14ac:dyDescent="0.25">
      <c r="A13" t="s">
        <v>597</v>
      </c>
      <c r="B13">
        <v>54131</v>
      </c>
      <c r="C13">
        <v>55001</v>
      </c>
      <c r="D13">
        <v>55841</v>
      </c>
      <c r="E13">
        <v>56702</v>
      </c>
      <c r="F13">
        <v>57641</v>
      </c>
      <c r="G13">
        <v>58698</v>
      </c>
      <c r="H13">
        <v>59915</v>
      </c>
      <c r="I13">
        <v>61241</v>
      </c>
      <c r="J13">
        <v>62521</v>
      </c>
      <c r="K13">
        <v>63550</v>
      </c>
      <c r="L13">
        <v>64177</v>
      </c>
      <c r="M13">
        <v>64357</v>
      </c>
      <c r="N13">
        <v>64133</v>
      </c>
      <c r="O13">
        <v>63650</v>
      </c>
      <c r="P13">
        <v>63120</v>
      </c>
      <c r="Q13">
        <v>62675</v>
      </c>
      <c r="R13">
        <v>62367</v>
      </c>
      <c r="S13">
        <v>62159</v>
      </c>
      <c r="T13">
        <v>62036</v>
      </c>
      <c r="U13">
        <v>61952</v>
      </c>
      <c r="V13">
        <v>61865</v>
      </c>
      <c r="W13">
        <v>61800</v>
      </c>
      <c r="X13">
        <v>61779</v>
      </c>
      <c r="Y13">
        <v>61787</v>
      </c>
      <c r="Z13">
        <v>61786</v>
      </c>
      <c r="AA13">
        <v>61786</v>
      </c>
      <c r="AB13">
        <v>61754</v>
      </c>
      <c r="AC13">
        <v>61717</v>
      </c>
      <c r="AD13">
        <v>61771</v>
      </c>
      <c r="AE13">
        <v>62008</v>
      </c>
      <c r="AF13">
        <v>62528</v>
      </c>
      <c r="AG13">
        <v>63367</v>
      </c>
      <c r="AH13">
        <v>64471</v>
      </c>
      <c r="AI13">
        <v>65777</v>
      </c>
      <c r="AJ13">
        <v>67204</v>
      </c>
      <c r="AK13">
        <v>68670</v>
      </c>
      <c r="AL13">
        <v>70173</v>
      </c>
      <c r="AM13">
        <v>71704</v>
      </c>
      <c r="AN13">
        <v>73224</v>
      </c>
      <c r="AO13">
        <v>74674</v>
      </c>
      <c r="AP13">
        <v>76016</v>
      </c>
      <c r="AQ13">
        <v>77212</v>
      </c>
      <c r="AR13">
        <v>78295</v>
      </c>
      <c r="AS13">
        <v>79300</v>
      </c>
      <c r="AT13">
        <v>80336</v>
      </c>
      <c r="AU13">
        <v>81465</v>
      </c>
      <c r="AV13">
        <v>82704</v>
      </c>
      <c r="AW13">
        <v>84026</v>
      </c>
      <c r="AX13">
        <v>85397</v>
      </c>
      <c r="AY13">
        <v>86746</v>
      </c>
      <c r="AZ13">
        <v>88028</v>
      </c>
      <c r="BA13">
        <v>89253</v>
      </c>
      <c r="BB13">
        <v>90409</v>
      </c>
      <c r="BC13">
        <v>91516</v>
      </c>
      <c r="BD13">
        <v>92562</v>
      </c>
      <c r="BE13">
        <v>93566</v>
      </c>
      <c r="BF13">
        <v>94527</v>
      </c>
      <c r="BG13">
        <v>95426</v>
      </c>
      <c r="BH13">
        <v>96286</v>
      </c>
    </row>
    <row r="14" spans="1:61" x14ac:dyDescent="0.25">
      <c r="A14" t="s">
        <v>450</v>
      </c>
      <c r="B14">
        <v>10276477</v>
      </c>
      <c r="C14">
        <v>10483000</v>
      </c>
      <c r="D14">
        <v>10742000</v>
      </c>
      <c r="E14">
        <v>10950000</v>
      </c>
      <c r="F14">
        <v>11167000</v>
      </c>
      <c r="G14">
        <v>11388000</v>
      </c>
      <c r="H14">
        <v>11651000</v>
      </c>
      <c r="I14">
        <v>11799000</v>
      </c>
      <c r="J14">
        <v>12009000</v>
      </c>
      <c r="K14">
        <v>12263000</v>
      </c>
      <c r="L14">
        <v>12507000</v>
      </c>
      <c r="M14">
        <v>12937000</v>
      </c>
      <c r="N14">
        <v>13177000</v>
      </c>
      <c r="O14">
        <v>13380000</v>
      </c>
      <c r="P14">
        <v>13723000</v>
      </c>
      <c r="Q14">
        <v>13893000</v>
      </c>
      <c r="R14">
        <v>14033000</v>
      </c>
      <c r="S14">
        <v>14192000</v>
      </c>
      <c r="T14">
        <v>14358000</v>
      </c>
      <c r="U14">
        <v>14514000</v>
      </c>
      <c r="V14">
        <v>14692000</v>
      </c>
      <c r="W14">
        <v>14927000</v>
      </c>
      <c r="X14">
        <v>15178000</v>
      </c>
      <c r="Y14">
        <v>15369000</v>
      </c>
      <c r="Z14">
        <v>15544000</v>
      </c>
      <c r="AA14">
        <v>15758000</v>
      </c>
      <c r="AB14">
        <v>16018400</v>
      </c>
      <c r="AC14">
        <v>16263900</v>
      </c>
      <c r="AD14">
        <v>16532200</v>
      </c>
      <c r="AE14">
        <v>16814400</v>
      </c>
      <c r="AF14">
        <v>17065100</v>
      </c>
      <c r="AG14">
        <v>17284000</v>
      </c>
      <c r="AH14">
        <v>17495000</v>
      </c>
      <c r="AI14">
        <v>17667000</v>
      </c>
      <c r="AJ14">
        <v>17855000</v>
      </c>
      <c r="AK14">
        <v>18072000</v>
      </c>
      <c r="AL14">
        <v>18311000</v>
      </c>
      <c r="AM14">
        <v>18517000</v>
      </c>
      <c r="AN14">
        <v>18711000</v>
      </c>
      <c r="AO14">
        <v>18926000</v>
      </c>
      <c r="AP14">
        <v>19153000</v>
      </c>
      <c r="AQ14">
        <v>19413000</v>
      </c>
      <c r="AR14">
        <v>19651400</v>
      </c>
      <c r="AS14">
        <v>19895400</v>
      </c>
      <c r="AT14">
        <v>20127400</v>
      </c>
      <c r="AU14">
        <v>20394800</v>
      </c>
      <c r="AV14">
        <v>20697900</v>
      </c>
      <c r="AW14">
        <v>20827600</v>
      </c>
      <c r="AX14">
        <v>21249200</v>
      </c>
      <c r="AY14">
        <v>21691700</v>
      </c>
      <c r="AZ14">
        <v>22031750</v>
      </c>
      <c r="BA14">
        <v>22340024</v>
      </c>
      <c r="BB14">
        <v>22733465</v>
      </c>
      <c r="BC14">
        <v>23128129</v>
      </c>
      <c r="BD14">
        <v>23475686</v>
      </c>
      <c r="BE14">
        <v>23815995</v>
      </c>
      <c r="BF14">
        <v>24190907</v>
      </c>
      <c r="BG14">
        <v>24601860</v>
      </c>
      <c r="BH14">
        <v>24992369</v>
      </c>
    </row>
    <row r="15" spans="1:61" x14ac:dyDescent="0.25">
      <c r="A15" t="s">
        <v>492</v>
      </c>
      <c r="B15">
        <v>7047539</v>
      </c>
      <c r="C15">
        <v>7086299</v>
      </c>
      <c r="D15">
        <v>7129864</v>
      </c>
      <c r="E15">
        <v>7175811</v>
      </c>
      <c r="F15">
        <v>7223801</v>
      </c>
      <c r="G15">
        <v>7270889</v>
      </c>
      <c r="H15">
        <v>7322066</v>
      </c>
      <c r="I15">
        <v>7376998</v>
      </c>
      <c r="J15">
        <v>7415403</v>
      </c>
      <c r="K15">
        <v>7441055</v>
      </c>
      <c r="L15">
        <v>7467086</v>
      </c>
      <c r="M15">
        <v>7500482</v>
      </c>
      <c r="N15">
        <v>7544201</v>
      </c>
      <c r="O15">
        <v>7586115</v>
      </c>
      <c r="P15">
        <v>7599038</v>
      </c>
      <c r="Q15">
        <v>7578903</v>
      </c>
      <c r="R15">
        <v>7565525</v>
      </c>
      <c r="S15">
        <v>7568430</v>
      </c>
      <c r="T15">
        <v>7562305</v>
      </c>
      <c r="U15">
        <v>7549425</v>
      </c>
      <c r="V15">
        <v>7549433</v>
      </c>
      <c r="W15">
        <v>7568710</v>
      </c>
      <c r="X15">
        <v>7574140</v>
      </c>
      <c r="Y15">
        <v>7561910</v>
      </c>
      <c r="Z15">
        <v>7561434</v>
      </c>
      <c r="AA15">
        <v>7564985</v>
      </c>
      <c r="AB15">
        <v>7569794</v>
      </c>
      <c r="AC15">
        <v>7574586</v>
      </c>
      <c r="AD15">
        <v>7585317</v>
      </c>
      <c r="AE15">
        <v>7619567</v>
      </c>
      <c r="AF15">
        <v>7677850</v>
      </c>
      <c r="AG15">
        <v>7754891</v>
      </c>
      <c r="AH15">
        <v>7840709</v>
      </c>
      <c r="AI15">
        <v>7905633</v>
      </c>
      <c r="AJ15">
        <v>7936118</v>
      </c>
      <c r="AK15">
        <v>7948278</v>
      </c>
      <c r="AL15">
        <v>7959017</v>
      </c>
      <c r="AM15">
        <v>7968041</v>
      </c>
      <c r="AN15">
        <v>7976789</v>
      </c>
      <c r="AO15">
        <v>7992324</v>
      </c>
      <c r="AP15">
        <v>8011566</v>
      </c>
      <c r="AQ15">
        <v>8042293</v>
      </c>
      <c r="AR15">
        <v>8081957</v>
      </c>
      <c r="AS15">
        <v>8121423</v>
      </c>
      <c r="AT15">
        <v>8171966</v>
      </c>
      <c r="AU15">
        <v>8227829</v>
      </c>
      <c r="AV15">
        <v>8268641</v>
      </c>
      <c r="AW15">
        <v>8295487</v>
      </c>
      <c r="AX15">
        <v>8321496</v>
      </c>
      <c r="AY15">
        <v>8343323</v>
      </c>
      <c r="AZ15">
        <v>8363404</v>
      </c>
      <c r="BA15">
        <v>8391643</v>
      </c>
      <c r="BB15">
        <v>8429991</v>
      </c>
      <c r="BC15">
        <v>8479823</v>
      </c>
      <c r="BD15">
        <v>8546356</v>
      </c>
      <c r="BE15">
        <v>8642699</v>
      </c>
      <c r="BF15">
        <v>8736668</v>
      </c>
      <c r="BG15">
        <v>8797566</v>
      </c>
      <c r="BH15">
        <v>8847037</v>
      </c>
    </row>
    <row r="16" spans="1:61" x14ac:dyDescent="0.25">
      <c r="A16" t="s">
        <v>485</v>
      </c>
      <c r="B16">
        <v>3895397</v>
      </c>
      <c r="C16">
        <v>4030322</v>
      </c>
      <c r="D16">
        <v>4171426</v>
      </c>
      <c r="E16">
        <v>4315127</v>
      </c>
      <c r="F16">
        <v>4456687</v>
      </c>
      <c r="G16">
        <v>4592609</v>
      </c>
      <c r="H16">
        <v>4721523</v>
      </c>
      <c r="I16">
        <v>4843868</v>
      </c>
      <c r="J16">
        <v>4960232</v>
      </c>
      <c r="K16">
        <v>5071927</v>
      </c>
      <c r="L16">
        <v>5180023</v>
      </c>
      <c r="M16">
        <v>5284531</v>
      </c>
      <c r="N16">
        <v>5385263</v>
      </c>
      <c r="O16">
        <v>5483082</v>
      </c>
      <c r="P16">
        <v>5579072</v>
      </c>
      <c r="Q16">
        <v>5674133</v>
      </c>
      <c r="R16">
        <v>5768721</v>
      </c>
      <c r="S16">
        <v>5863132</v>
      </c>
      <c r="T16">
        <v>5957925</v>
      </c>
      <c r="U16">
        <v>6053640</v>
      </c>
      <c r="V16">
        <v>6150733</v>
      </c>
      <c r="W16">
        <v>6249314</v>
      </c>
      <c r="X16">
        <v>6349553</v>
      </c>
      <c r="Y16">
        <v>6452069</v>
      </c>
      <c r="Z16">
        <v>6557581</v>
      </c>
      <c r="AA16">
        <v>6666447</v>
      </c>
      <c r="AB16">
        <v>6778624</v>
      </c>
      <c r="AC16">
        <v>6893489</v>
      </c>
      <c r="AD16">
        <v>7010027</v>
      </c>
      <c r="AE16">
        <v>7126881</v>
      </c>
      <c r="AF16">
        <v>7159000</v>
      </c>
      <c r="AG16">
        <v>7271000</v>
      </c>
      <c r="AH16">
        <v>7382000</v>
      </c>
      <c r="AI16">
        <v>7495000</v>
      </c>
      <c r="AJ16">
        <v>7597000</v>
      </c>
      <c r="AK16">
        <v>7685000</v>
      </c>
      <c r="AL16">
        <v>7763000</v>
      </c>
      <c r="AM16">
        <v>7838250</v>
      </c>
      <c r="AN16">
        <v>7913000</v>
      </c>
      <c r="AO16">
        <v>7982750</v>
      </c>
      <c r="AP16">
        <v>8048600</v>
      </c>
      <c r="AQ16">
        <v>8111200</v>
      </c>
      <c r="AR16">
        <v>8171950</v>
      </c>
      <c r="AS16">
        <v>8234100</v>
      </c>
      <c r="AT16">
        <v>8306500</v>
      </c>
      <c r="AU16">
        <v>8391850</v>
      </c>
      <c r="AV16">
        <v>8484550</v>
      </c>
      <c r="AW16">
        <v>8581300</v>
      </c>
      <c r="AX16">
        <v>8763400</v>
      </c>
      <c r="AY16">
        <v>8947243</v>
      </c>
      <c r="AZ16">
        <v>9054332</v>
      </c>
      <c r="BA16">
        <v>9173082</v>
      </c>
      <c r="BB16">
        <v>9295784</v>
      </c>
      <c r="BC16">
        <v>9416801</v>
      </c>
      <c r="BD16">
        <v>9535079</v>
      </c>
      <c r="BE16">
        <v>9649341</v>
      </c>
      <c r="BF16">
        <v>9757812</v>
      </c>
      <c r="BG16">
        <v>9854033</v>
      </c>
      <c r="BH16">
        <v>9942334</v>
      </c>
    </row>
    <row r="17" spans="1:60" x14ac:dyDescent="0.25">
      <c r="A17" t="s">
        <v>473</v>
      </c>
      <c r="B17">
        <v>2797932</v>
      </c>
      <c r="C17">
        <v>2852438</v>
      </c>
      <c r="D17">
        <v>2907321</v>
      </c>
      <c r="E17">
        <v>2964427</v>
      </c>
      <c r="F17">
        <v>3026290</v>
      </c>
      <c r="G17">
        <v>3094379</v>
      </c>
      <c r="H17">
        <v>3170490</v>
      </c>
      <c r="I17">
        <v>3253218</v>
      </c>
      <c r="J17">
        <v>3336927</v>
      </c>
      <c r="K17">
        <v>3413904</v>
      </c>
      <c r="L17">
        <v>3479074</v>
      </c>
      <c r="M17">
        <v>3529997</v>
      </c>
      <c r="N17">
        <v>3569666</v>
      </c>
      <c r="O17">
        <v>3605126</v>
      </c>
      <c r="P17">
        <v>3646431</v>
      </c>
      <c r="Q17">
        <v>3700880</v>
      </c>
      <c r="R17">
        <v>3770871</v>
      </c>
      <c r="S17">
        <v>3854445</v>
      </c>
      <c r="T17">
        <v>3949266</v>
      </c>
      <c r="U17">
        <v>4051234</v>
      </c>
      <c r="V17">
        <v>4157298</v>
      </c>
      <c r="W17">
        <v>4266520</v>
      </c>
      <c r="X17">
        <v>4379724</v>
      </c>
      <c r="Y17">
        <v>4497533</v>
      </c>
      <c r="Z17">
        <v>4621103</v>
      </c>
      <c r="AA17">
        <v>4750837</v>
      </c>
      <c r="AB17">
        <v>4886743</v>
      </c>
      <c r="AC17">
        <v>5027138</v>
      </c>
      <c r="AD17">
        <v>5168698</v>
      </c>
      <c r="AE17">
        <v>5307069</v>
      </c>
      <c r="AF17">
        <v>5438957</v>
      </c>
      <c r="AG17">
        <v>5564926</v>
      </c>
      <c r="AH17">
        <v>5685565</v>
      </c>
      <c r="AI17">
        <v>5798053</v>
      </c>
      <c r="AJ17">
        <v>5898967</v>
      </c>
      <c r="AK17">
        <v>5987043</v>
      </c>
      <c r="AL17">
        <v>6060111</v>
      </c>
      <c r="AM17">
        <v>6122130</v>
      </c>
      <c r="AN17">
        <v>6185562</v>
      </c>
      <c r="AO17">
        <v>6267124</v>
      </c>
      <c r="AP17">
        <v>6378871</v>
      </c>
      <c r="AQ17">
        <v>6525545</v>
      </c>
      <c r="AR17">
        <v>6704113</v>
      </c>
      <c r="AS17">
        <v>6909154</v>
      </c>
      <c r="AT17">
        <v>7131693</v>
      </c>
      <c r="AU17">
        <v>7364862</v>
      </c>
      <c r="AV17">
        <v>7607849</v>
      </c>
      <c r="AW17">
        <v>7862214</v>
      </c>
      <c r="AX17">
        <v>8126102</v>
      </c>
      <c r="AY17">
        <v>8397668</v>
      </c>
      <c r="AZ17">
        <v>8675602</v>
      </c>
      <c r="BA17">
        <v>8958406</v>
      </c>
      <c r="BB17">
        <v>9245988</v>
      </c>
      <c r="BC17">
        <v>9540289</v>
      </c>
      <c r="BD17">
        <v>9844297</v>
      </c>
      <c r="BE17">
        <v>10160030</v>
      </c>
      <c r="BF17">
        <v>10487998</v>
      </c>
      <c r="BG17">
        <v>10827024</v>
      </c>
      <c r="BH17">
        <v>11175378</v>
      </c>
    </row>
    <row r="18" spans="1:60" x14ac:dyDescent="0.25">
      <c r="A18" t="s">
        <v>477</v>
      </c>
      <c r="B18">
        <v>9153489</v>
      </c>
      <c r="C18">
        <v>9183948</v>
      </c>
      <c r="D18">
        <v>9220578</v>
      </c>
      <c r="E18">
        <v>9289770</v>
      </c>
      <c r="F18">
        <v>9378113</v>
      </c>
      <c r="G18">
        <v>9463667</v>
      </c>
      <c r="H18">
        <v>9527807</v>
      </c>
      <c r="I18">
        <v>9580991</v>
      </c>
      <c r="J18">
        <v>9618756</v>
      </c>
      <c r="K18">
        <v>9646032</v>
      </c>
      <c r="L18">
        <v>9655549</v>
      </c>
      <c r="M18">
        <v>9673162</v>
      </c>
      <c r="N18">
        <v>9711115</v>
      </c>
      <c r="O18">
        <v>9741720</v>
      </c>
      <c r="P18">
        <v>9772419</v>
      </c>
      <c r="Q18">
        <v>9800700</v>
      </c>
      <c r="R18">
        <v>9818227</v>
      </c>
      <c r="S18">
        <v>9830358</v>
      </c>
      <c r="T18">
        <v>9839534</v>
      </c>
      <c r="U18">
        <v>9848382</v>
      </c>
      <c r="V18">
        <v>9859242</v>
      </c>
      <c r="W18">
        <v>9858982</v>
      </c>
      <c r="X18">
        <v>9856303</v>
      </c>
      <c r="Y18">
        <v>9855520</v>
      </c>
      <c r="Z18">
        <v>9855372</v>
      </c>
      <c r="AA18">
        <v>9858308</v>
      </c>
      <c r="AB18">
        <v>9861823</v>
      </c>
      <c r="AC18">
        <v>9870234</v>
      </c>
      <c r="AD18">
        <v>9901664</v>
      </c>
      <c r="AE18">
        <v>9937697</v>
      </c>
      <c r="AF18">
        <v>9967379</v>
      </c>
      <c r="AG18">
        <v>10004486</v>
      </c>
      <c r="AH18">
        <v>10045158</v>
      </c>
      <c r="AI18">
        <v>10084475</v>
      </c>
      <c r="AJ18">
        <v>10115603</v>
      </c>
      <c r="AK18">
        <v>10136811</v>
      </c>
      <c r="AL18">
        <v>10156637</v>
      </c>
      <c r="AM18">
        <v>10181245</v>
      </c>
      <c r="AN18">
        <v>10203008</v>
      </c>
      <c r="AO18">
        <v>10226419</v>
      </c>
      <c r="AP18">
        <v>10251250</v>
      </c>
      <c r="AQ18">
        <v>10286570</v>
      </c>
      <c r="AR18">
        <v>10332785</v>
      </c>
      <c r="AS18">
        <v>10376133</v>
      </c>
      <c r="AT18">
        <v>10421137</v>
      </c>
      <c r="AU18">
        <v>10478617</v>
      </c>
      <c r="AV18">
        <v>10547958</v>
      </c>
      <c r="AW18">
        <v>10625700</v>
      </c>
      <c r="AX18">
        <v>10709973</v>
      </c>
      <c r="AY18">
        <v>10796493</v>
      </c>
      <c r="AZ18">
        <v>10895586</v>
      </c>
      <c r="BA18">
        <v>11038264</v>
      </c>
      <c r="BB18">
        <v>11106932</v>
      </c>
      <c r="BC18">
        <v>11159407</v>
      </c>
      <c r="BD18">
        <v>11209057</v>
      </c>
      <c r="BE18">
        <v>11274196</v>
      </c>
      <c r="BF18">
        <v>11331422</v>
      </c>
      <c r="BG18">
        <v>11375158</v>
      </c>
      <c r="BH18">
        <v>11422068</v>
      </c>
    </row>
    <row r="19" spans="1:60" x14ac:dyDescent="0.25">
      <c r="A19" t="s">
        <v>474</v>
      </c>
      <c r="B19">
        <v>2431622</v>
      </c>
      <c r="C19">
        <v>2465867</v>
      </c>
      <c r="D19">
        <v>2502896</v>
      </c>
      <c r="E19">
        <v>2542859</v>
      </c>
      <c r="F19">
        <v>2585965</v>
      </c>
      <c r="G19">
        <v>2632356</v>
      </c>
      <c r="H19">
        <v>2682159</v>
      </c>
      <c r="I19">
        <v>2735307</v>
      </c>
      <c r="J19">
        <v>2791590</v>
      </c>
      <c r="K19">
        <v>2850661</v>
      </c>
      <c r="L19">
        <v>2912340</v>
      </c>
      <c r="M19">
        <v>2976572</v>
      </c>
      <c r="N19">
        <v>3043567</v>
      </c>
      <c r="O19">
        <v>3113675</v>
      </c>
      <c r="P19">
        <v>3187412</v>
      </c>
      <c r="Q19">
        <v>3265165</v>
      </c>
      <c r="R19">
        <v>3347173</v>
      </c>
      <c r="S19">
        <v>3433439</v>
      </c>
      <c r="T19">
        <v>3523938</v>
      </c>
      <c r="U19">
        <v>3618526</v>
      </c>
      <c r="V19">
        <v>3717165</v>
      </c>
      <c r="W19">
        <v>3820128</v>
      </c>
      <c r="X19">
        <v>3927714</v>
      </c>
      <c r="Y19">
        <v>4039949</v>
      </c>
      <c r="Z19">
        <v>4156819</v>
      </c>
      <c r="AA19">
        <v>4278501</v>
      </c>
      <c r="AB19">
        <v>4404506</v>
      </c>
      <c r="AC19">
        <v>4535263</v>
      </c>
      <c r="AD19">
        <v>4672852</v>
      </c>
      <c r="AE19">
        <v>4820016</v>
      </c>
      <c r="AF19">
        <v>4978496</v>
      </c>
      <c r="AG19">
        <v>5149499</v>
      </c>
      <c r="AH19">
        <v>5331803</v>
      </c>
      <c r="AI19">
        <v>5521763</v>
      </c>
      <c r="AJ19">
        <v>5714220</v>
      </c>
      <c r="AK19">
        <v>5905558</v>
      </c>
      <c r="AL19">
        <v>6094259</v>
      </c>
      <c r="AM19">
        <v>6281639</v>
      </c>
      <c r="AN19">
        <v>6470265</v>
      </c>
      <c r="AO19">
        <v>6664098</v>
      </c>
      <c r="AP19">
        <v>6865951</v>
      </c>
      <c r="AQ19">
        <v>7076733</v>
      </c>
      <c r="AR19">
        <v>7295394</v>
      </c>
      <c r="AS19">
        <v>7520555</v>
      </c>
      <c r="AT19">
        <v>7750004</v>
      </c>
      <c r="AU19">
        <v>7982225</v>
      </c>
      <c r="AV19">
        <v>8216897</v>
      </c>
      <c r="AW19">
        <v>8454793</v>
      </c>
      <c r="AX19">
        <v>8696921</v>
      </c>
      <c r="AY19">
        <v>8944708</v>
      </c>
      <c r="AZ19">
        <v>9199259</v>
      </c>
      <c r="BA19">
        <v>9460830</v>
      </c>
      <c r="BB19">
        <v>9729248</v>
      </c>
      <c r="BC19">
        <v>10004588</v>
      </c>
      <c r="BD19">
        <v>10286842</v>
      </c>
      <c r="BE19">
        <v>10575952</v>
      </c>
      <c r="BF19">
        <v>10872067</v>
      </c>
      <c r="BG19">
        <v>11175204</v>
      </c>
      <c r="BH19">
        <v>11485048</v>
      </c>
    </row>
    <row r="20" spans="1:60" x14ac:dyDescent="0.25">
      <c r="A20" t="s">
        <v>455</v>
      </c>
      <c r="B20">
        <v>4829288</v>
      </c>
      <c r="C20">
        <v>4894580</v>
      </c>
      <c r="D20">
        <v>4960326</v>
      </c>
      <c r="E20">
        <v>5027821</v>
      </c>
      <c r="F20">
        <v>5098890</v>
      </c>
      <c r="G20">
        <v>5174870</v>
      </c>
      <c r="H20">
        <v>5256363</v>
      </c>
      <c r="I20">
        <v>5343019</v>
      </c>
      <c r="J20">
        <v>5434041</v>
      </c>
      <c r="K20">
        <v>5528174</v>
      </c>
      <c r="L20">
        <v>5624600</v>
      </c>
      <c r="M20">
        <v>5723381</v>
      </c>
      <c r="N20">
        <v>5825173</v>
      </c>
      <c r="O20">
        <v>5930483</v>
      </c>
      <c r="P20">
        <v>6040041</v>
      </c>
      <c r="Q20">
        <v>6154545</v>
      </c>
      <c r="R20">
        <v>6274037</v>
      </c>
      <c r="S20">
        <v>6398935</v>
      </c>
      <c r="T20">
        <v>6530819</v>
      </c>
      <c r="U20">
        <v>6671656</v>
      </c>
      <c r="V20">
        <v>6822843</v>
      </c>
      <c r="W20">
        <v>6985160</v>
      </c>
      <c r="X20">
        <v>7158255</v>
      </c>
      <c r="Y20">
        <v>7340905</v>
      </c>
      <c r="Z20">
        <v>7531242</v>
      </c>
      <c r="AA20">
        <v>7727907</v>
      </c>
      <c r="AB20">
        <v>7930694</v>
      </c>
      <c r="AC20">
        <v>8140073</v>
      </c>
      <c r="AD20">
        <v>8356305</v>
      </c>
      <c r="AE20">
        <v>8579823</v>
      </c>
      <c r="AF20">
        <v>8811034</v>
      </c>
      <c r="AG20">
        <v>9050084</v>
      </c>
      <c r="AH20">
        <v>9297113</v>
      </c>
      <c r="AI20">
        <v>9552476</v>
      </c>
      <c r="AJ20">
        <v>9816588</v>
      </c>
      <c r="AK20">
        <v>10089878</v>
      </c>
      <c r="AL20">
        <v>10372745</v>
      </c>
      <c r="AM20">
        <v>10665546</v>
      </c>
      <c r="AN20">
        <v>10968724</v>
      </c>
      <c r="AO20">
        <v>11282701</v>
      </c>
      <c r="AP20">
        <v>11607942</v>
      </c>
      <c r="AQ20">
        <v>11944587</v>
      </c>
      <c r="AR20">
        <v>12293100</v>
      </c>
      <c r="AS20">
        <v>12654621</v>
      </c>
      <c r="AT20">
        <v>13030569</v>
      </c>
      <c r="AU20">
        <v>13421930</v>
      </c>
      <c r="AV20">
        <v>13829176</v>
      </c>
      <c r="AW20">
        <v>14252021</v>
      </c>
      <c r="AX20">
        <v>14689725</v>
      </c>
      <c r="AY20">
        <v>15141098</v>
      </c>
      <c r="AZ20">
        <v>15605217</v>
      </c>
      <c r="BA20">
        <v>16081911</v>
      </c>
      <c r="BB20">
        <v>16571246</v>
      </c>
      <c r="BC20">
        <v>17072775</v>
      </c>
      <c r="BD20">
        <v>17586017</v>
      </c>
      <c r="BE20">
        <v>18110624</v>
      </c>
      <c r="BF20">
        <v>18646378</v>
      </c>
      <c r="BG20">
        <v>19193284</v>
      </c>
      <c r="BH20">
        <v>19751535</v>
      </c>
    </row>
    <row r="21" spans="1:60" x14ac:dyDescent="0.25">
      <c r="A21" t="s">
        <v>404</v>
      </c>
      <c r="B21">
        <v>48013504</v>
      </c>
      <c r="C21">
        <v>49362843</v>
      </c>
      <c r="D21">
        <v>50752157</v>
      </c>
      <c r="E21">
        <v>52202007</v>
      </c>
      <c r="F21">
        <v>53741716</v>
      </c>
      <c r="G21">
        <v>55385112</v>
      </c>
      <c r="H21">
        <v>57157654</v>
      </c>
      <c r="I21">
        <v>59034249</v>
      </c>
      <c r="J21">
        <v>60918454</v>
      </c>
      <c r="K21">
        <v>62679765</v>
      </c>
      <c r="L21">
        <v>64232482</v>
      </c>
      <c r="M21">
        <v>65531633</v>
      </c>
      <c r="N21">
        <v>66625705</v>
      </c>
      <c r="O21">
        <v>67637530</v>
      </c>
      <c r="P21">
        <v>68742233</v>
      </c>
      <c r="Q21">
        <v>70066301</v>
      </c>
      <c r="R21">
        <v>71652381</v>
      </c>
      <c r="S21">
        <v>73463584</v>
      </c>
      <c r="T21">
        <v>75450032</v>
      </c>
      <c r="U21">
        <v>77529045</v>
      </c>
      <c r="V21">
        <v>79639491</v>
      </c>
      <c r="W21">
        <v>81767515</v>
      </c>
      <c r="X21">
        <v>83932127</v>
      </c>
      <c r="Y21">
        <v>86142495</v>
      </c>
      <c r="Z21">
        <v>88416521</v>
      </c>
      <c r="AA21">
        <v>90764183</v>
      </c>
      <c r="AB21">
        <v>93187603</v>
      </c>
      <c r="AC21">
        <v>95671163</v>
      </c>
      <c r="AD21">
        <v>98186350</v>
      </c>
      <c r="AE21">
        <v>100695497</v>
      </c>
      <c r="AF21">
        <v>103171956</v>
      </c>
      <c r="AG21">
        <v>105599127</v>
      </c>
      <c r="AH21">
        <v>107983704</v>
      </c>
      <c r="AI21">
        <v>110350639</v>
      </c>
      <c r="AJ21">
        <v>112737683</v>
      </c>
      <c r="AK21">
        <v>115169930</v>
      </c>
      <c r="AL21">
        <v>117649932</v>
      </c>
      <c r="AM21">
        <v>120160564</v>
      </c>
      <c r="AN21">
        <v>122682815</v>
      </c>
      <c r="AO21">
        <v>125189651</v>
      </c>
      <c r="AP21">
        <v>127657854</v>
      </c>
      <c r="AQ21">
        <v>130088702</v>
      </c>
      <c r="AR21">
        <v>132478086</v>
      </c>
      <c r="AS21">
        <v>134791603</v>
      </c>
      <c r="AT21">
        <v>136986432</v>
      </c>
      <c r="AU21">
        <v>139035505</v>
      </c>
      <c r="AV21">
        <v>140921167</v>
      </c>
      <c r="AW21">
        <v>142660376</v>
      </c>
      <c r="AX21">
        <v>144304167</v>
      </c>
      <c r="AY21">
        <v>145924797</v>
      </c>
      <c r="AZ21">
        <v>147575430</v>
      </c>
      <c r="BA21">
        <v>149273778</v>
      </c>
      <c r="BB21">
        <v>151007807</v>
      </c>
      <c r="BC21">
        <v>152764676</v>
      </c>
      <c r="BD21">
        <v>154520167</v>
      </c>
      <c r="BE21">
        <v>156256276</v>
      </c>
      <c r="BF21">
        <v>157970840</v>
      </c>
      <c r="BG21">
        <v>159670593</v>
      </c>
      <c r="BH21">
        <v>161356039</v>
      </c>
    </row>
    <row r="22" spans="1:60" x14ac:dyDescent="0.25">
      <c r="A22" t="s">
        <v>501</v>
      </c>
      <c r="B22">
        <v>7867374</v>
      </c>
      <c r="C22">
        <v>7943118</v>
      </c>
      <c r="D22">
        <v>8012946</v>
      </c>
      <c r="E22">
        <v>8078145</v>
      </c>
      <c r="F22">
        <v>8144340</v>
      </c>
      <c r="G22">
        <v>8204168</v>
      </c>
      <c r="H22">
        <v>8258057</v>
      </c>
      <c r="I22">
        <v>8310226</v>
      </c>
      <c r="J22">
        <v>8369603</v>
      </c>
      <c r="K22">
        <v>8434172</v>
      </c>
      <c r="L22">
        <v>8489574</v>
      </c>
      <c r="M22">
        <v>8536395</v>
      </c>
      <c r="N22">
        <v>8576200</v>
      </c>
      <c r="O22">
        <v>8620967</v>
      </c>
      <c r="P22">
        <v>8678745</v>
      </c>
      <c r="Q22">
        <v>8720742</v>
      </c>
      <c r="R22">
        <v>8758599</v>
      </c>
      <c r="S22">
        <v>8804183</v>
      </c>
      <c r="T22">
        <v>8814032</v>
      </c>
      <c r="U22">
        <v>8825940</v>
      </c>
      <c r="V22">
        <v>8861535</v>
      </c>
      <c r="W22">
        <v>8891117</v>
      </c>
      <c r="X22">
        <v>8917457</v>
      </c>
      <c r="Y22">
        <v>8939738</v>
      </c>
      <c r="Z22">
        <v>8960679</v>
      </c>
      <c r="AA22">
        <v>8960547</v>
      </c>
      <c r="AB22">
        <v>8958171</v>
      </c>
      <c r="AC22">
        <v>8971359</v>
      </c>
      <c r="AD22">
        <v>8981446</v>
      </c>
      <c r="AE22">
        <v>8876972</v>
      </c>
      <c r="AF22">
        <v>8718289</v>
      </c>
      <c r="AG22">
        <v>8632367</v>
      </c>
      <c r="AH22">
        <v>8540164</v>
      </c>
      <c r="AI22">
        <v>8472313</v>
      </c>
      <c r="AJ22">
        <v>8443591</v>
      </c>
      <c r="AK22">
        <v>8406067</v>
      </c>
      <c r="AL22">
        <v>8362826</v>
      </c>
      <c r="AM22">
        <v>8312068</v>
      </c>
      <c r="AN22">
        <v>8256786</v>
      </c>
      <c r="AO22">
        <v>8210624</v>
      </c>
      <c r="AP22">
        <v>8170172</v>
      </c>
      <c r="AQ22">
        <v>8009142</v>
      </c>
      <c r="AR22">
        <v>7837161</v>
      </c>
      <c r="AS22">
        <v>7775327</v>
      </c>
      <c r="AT22">
        <v>7716860</v>
      </c>
      <c r="AU22">
        <v>7658972</v>
      </c>
      <c r="AV22">
        <v>7601022</v>
      </c>
      <c r="AW22">
        <v>7545338</v>
      </c>
      <c r="AX22">
        <v>7492561</v>
      </c>
      <c r="AY22">
        <v>7444443</v>
      </c>
      <c r="AZ22">
        <v>7395599</v>
      </c>
      <c r="BA22">
        <v>7348328</v>
      </c>
      <c r="BB22">
        <v>7305888</v>
      </c>
      <c r="BC22">
        <v>7265115</v>
      </c>
      <c r="BD22">
        <v>7223938</v>
      </c>
      <c r="BE22">
        <v>7177991</v>
      </c>
      <c r="BF22">
        <v>7127822</v>
      </c>
      <c r="BG22">
        <v>7075947</v>
      </c>
      <c r="BH22">
        <v>7024216</v>
      </c>
    </row>
    <row r="23" spans="1:60" x14ac:dyDescent="0.25">
      <c r="A23" t="s">
        <v>548</v>
      </c>
      <c r="B23">
        <v>162427</v>
      </c>
      <c r="C23">
        <v>167894</v>
      </c>
      <c r="D23">
        <v>173144</v>
      </c>
      <c r="E23">
        <v>178140</v>
      </c>
      <c r="F23">
        <v>182887</v>
      </c>
      <c r="G23">
        <v>187431</v>
      </c>
      <c r="H23">
        <v>191780</v>
      </c>
      <c r="I23">
        <v>196063</v>
      </c>
      <c r="J23">
        <v>200653</v>
      </c>
      <c r="K23">
        <v>206043</v>
      </c>
      <c r="L23">
        <v>212605</v>
      </c>
      <c r="M23">
        <v>220312</v>
      </c>
      <c r="N23">
        <v>229155</v>
      </c>
      <c r="O23">
        <v>239527</v>
      </c>
      <c r="P23">
        <v>251911</v>
      </c>
      <c r="Q23">
        <v>266543</v>
      </c>
      <c r="R23">
        <v>283752</v>
      </c>
      <c r="S23">
        <v>303175</v>
      </c>
      <c r="T23">
        <v>323473</v>
      </c>
      <c r="U23">
        <v>342799</v>
      </c>
      <c r="V23">
        <v>359888</v>
      </c>
      <c r="W23">
        <v>374120</v>
      </c>
      <c r="X23">
        <v>385950</v>
      </c>
      <c r="Y23">
        <v>396454</v>
      </c>
      <c r="Z23">
        <v>407225</v>
      </c>
      <c r="AA23">
        <v>419428</v>
      </c>
      <c r="AB23">
        <v>433480</v>
      </c>
      <c r="AC23">
        <v>448971</v>
      </c>
      <c r="AD23">
        <v>465198</v>
      </c>
      <c r="AE23">
        <v>481087</v>
      </c>
      <c r="AF23">
        <v>495931</v>
      </c>
      <c r="AG23">
        <v>509760</v>
      </c>
      <c r="AH23">
        <v>523086</v>
      </c>
      <c r="AI23">
        <v>536210</v>
      </c>
      <c r="AJ23">
        <v>549583</v>
      </c>
      <c r="AK23">
        <v>563697</v>
      </c>
      <c r="AL23">
        <v>578666</v>
      </c>
      <c r="AM23">
        <v>594931</v>
      </c>
      <c r="AN23">
        <v>613700</v>
      </c>
      <c r="AO23">
        <v>636541</v>
      </c>
      <c r="AP23">
        <v>664611</v>
      </c>
      <c r="AQ23">
        <v>697545</v>
      </c>
      <c r="AR23">
        <v>735146</v>
      </c>
      <c r="AS23">
        <v>778708</v>
      </c>
      <c r="AT23">
        <v>829844</v>
      </c>
      <c r="AU23">
        <v>889164</v>
      </c>
      <c r="AV23">
        <v>958418</v>
      </c>
      <c r="AW23">
        <v>1035919</v>
      </c>
      <c r="AX23">
        <v>1114641</v>
      </c>
      <c r="AY23">
        <v>1185076</v>
      </c>
      <c r="AZ23">
        <v>1240860</v>
      </c>
      <c r="BA23">
        <v>1278151</v>
      </c>
      <c r="BB23">
        <v>1299943</v>
      </c>
      <c r="BC23">
        <v>1315029</v>
      </c>
      <c r="BD23">
        <v>1336075</v>
      </c>
      <c r="BE23">
        <v>1371851</v>
      </c>
      <c r="BF23">
        <v>1425791</v>
      </c>
      <c r="BG23">
        <v>1494074</v>
      </c>
      <c r="BH23">
        <v>1569439</v>
      </c>
    </row>
    <row r="24" spans="1:60" x14ac:dyDescent="0.25">
      <c r="A24" t="s">
        <v>1102</v>
      </c>
      <c r="B24">
        <v>109534</v>
      </c>
      <c r="C24">
        <v>115121</v>
      </c>
      <c r="D24">
        <v>121091</v>
      </c>
      <c r="E24">
        <v>127339</v>
      </c>
      <c r="F24">
        <v>133709</v>
      </c>
      <c r="G24">
        <v>140059</v>
      </c>
      <c r="H24">
        <v>146382</v>
      </c>
      <c r="I24">
        <v>152620</v>
      </c>
      <c r="J24">
        <v>158648</v>
      </c>
      <c r="K24">
        <v>164268</v>
      </c>
      <c r="L24">
        <v>169377</v>
      </c>
      <c r="M24">
        <v>173889</v>
      </c>
      <c r="N24">
        <v>177866</v>
      </c>
      <c r="O24">
        <v>181517</v>
      </c>
      <c r="P24">
        <v>185120</v>
      </c>
      <c r="Q24">
        <v>188896</v>
      </c>
      <c r="R24">
        <v>192909</v>
      </c>
      <c r="S24">
        <v>197101</v>
      </c>
      <c r="T24">
        <v>201478</v>
      </c>
      <c r="U24">
        <v>205984</v>
      </c>
      <c r="V24">
        <v>210591</v>
      </c>
      <c r="W24">
        <v>215326</v>
      </c>
      <c r="X24">
        <v>220184</v>
      </c>
      <c r="Y24">
        <v>225084</v>
      </c>
      <c r="Z24">
        <v>229923</v>
      </c>
      <c r="AA24">
        <v>234578</v>
      </c>
      <c r="AB24">
        <v>239017</v>
      </c>
      <c r="AC24">
        <v>243271</v>
      </c>
      <c r="AD24">
        <v>247451</v>
      </c>
      <c r="AE24">
        <v>251733</v>
      </c>
      <c r="AF24">
        <v>256223</v>
      </c>
      <c r="AG24">
        <v>261008</v>
      </c>
      <c r="AH24">
        <v>266029</v>
      </c>
      <c r="AI24">
        <v>271069</v>
      </c>
      <c r="AJ24">
        <v>275846</v>
      </c>
      <c r="AK24">
        <v>280184</v>
      </c>
      <c r="AL24">
        <v>283978</v>
      </c>
      <c r="AM24">
        <v>287358</v>
      </c>
      <c r="AN24">
        <v>290597</v>
      </c>
      <c r="AO24">
        <v>294062</v>
      </c>
      <c r="AP24">
        <v>298051</v>
      </c>
      <c r="AQ24">
        <v>302618</v>
      </c>
      <c r="AR24">
        <v>307660</v>
      </c>
      <c r="AS24">
        <v>313129</v>
      </c>
      <c r="AT24">
        <v>318894</v>
      </c>
      <c r="AU24">
        <v>324859</v>
      </c>
      <c r="AV24">
        <v>331033</v>
      </c>
      <c r="AW24">
        <v>337389</v>
      </c>
      <c r="AX24">
        <v>343681</v>
      </c>
      <c r="AY24">
        <v>349604</v>
      </c>
      <c r="AZ24">
        <v>354942</v>
      </c>
      <c r="BA24">
        <v>359577</v>
      </c>
      <c r="BB24">
        <v>363584</v>
      </c>
      <c r="BC24">
        <v>367168</v>
      </c>
      <c r="BD24">
        <v>370633</v>
      </c>
      <c r="BE24">
        <v>374206</v>
      </c>
      <c r="BF24">
        <v>377931</v>
      </c>
      <c r="BG24">
        <v>381761</v>
      </c>
      <c r="BH24">
        <v>385640</v>
      </c>
    </row>
    <row r="25" spans="1:60" x14ac:dyDescent="0.25">
      <c r="A25" t="s">
        <v>530</v>
      </c>
      <c r="B25">
        <v>3225668</v>
      </c>
      <c r="C25">
        <v>3288603</v>
      </c>
      <c r="D25">
        <v>3353226</v>
      </c>
      <c r="E25">
        <v>3417574</v>
      </c>
      <c r="F25">
        <v>3478997</v>
      </c>
      <c r="G25">
        <v>3535643</v>
      </c>
      <c r="H25">
        <v>3586636</v>
      </c>
      <c r="I25">
        <v>3632672</v>
      </c>
      <c r="J25">
        <v>3675454</v>
      </c>
      <c r="K25">
        <v>3717468</v>
      </c>
      <c r="L25">
        <v>3760529</v>
      </c>
      <c r="M25">
        <v>3805287</v>
      </c>
      <c r="N25">
        <v>3851153</v>
      </c>
      <c r="O25">
        <v>3897256</v>
      </c>
      <c r="P25">
        <v>3942225</v>
      </c>
      <c r="Q25">
        <v>3985105</v>
      </c>
      <c r="R25">
        <v>4025266</v>
      </c>
      <c r="S25">
        <v>4063193</v>
      </c>
      <c r="T25">
        <v>4100349</v>
      </c>
      <c r="U25">
        <v>4138819</v>
      </c>
      <c r="V25">
        <v>4179855</v>
      </c>
      <c r="W25">
        <v>4222471</v>
      </c>
      <c r="X25">
        <v>4265185</v>
      </c>
      <c r="Y25">
        <v>4307905</v>
      </c>
      <c r="Z25">
        <v>4350577</v>
      </c>
      <c r="AA25">
        <v>4392131</v>
      </c>
      <c r="AB25">
        <v>4435917</v>
      </c>
      <c r="AC25">
        <v>4479519</v>
      </c>
      <c r="AD25">
        <v>4509461</v>
      </c>
      <c r="AE25">
        <v>4507824</v>
      </c>
      <c r="AF25">
        <v>4463423</v>
      </c>
      <c r="AG25">
        <v>4369319</v>
      </c>
      <c r="AH25">
        <v>4233676</v>
      </c>
      <c r="AI25">
        <v>4078937</v>
      </c>
      <c r="AJ25">
        <v>3936524</v>
      </c>
      <c r="AK25">
        <v>3829050</v>
      </c>
      <c r="AL25">
        <v>3764425</v>
      </c>
      <c r="AM25">
        <v>3736070</v>
      </c>
      <c r="AN25">
        <v>3734337</v>
      </c>
      <c r="AO25">
        <v>3743354</v>
      </c>
      <c r="AP25">
        <v>3751176</v>
      </c>
      <c r="AQ25">
        <v>3755512</v>
      </c>
      <c r="AR25">
        <v>3759387</v>
      </c>
      <c r="AS25">
        <v>3762173</v>
      </c>
      <c r="AT25">
        <v>3764194</v>
      </c>
      <c r="AU25">
        <v>3765331</v>
      </c>
      <c r="AV25">
        <v>3765424</v>
      </c>
      <c r="AW25">
        <v>3762786</v>
      </c>
      <c r="AX25">
        <v>3754271</v>
      </c>
      <c r="AY25">
        <v>3735938</v>
      </c>
      <c r="AZ25">
        <v>3705472</v>
      </c>
      <c r="BA25">
        <v>3661175</v>
      </c>
      <c r="BB25">
        <v>3604972</v>
      </c>
      <c r="BC25">
        <v>3542605</v>
      </c>
      <c r="BD25">
        <v>3482104</v>
      </c>
      <c r="BE25">
        <v>3429361</v>
      </c>
      <c r="BF25">
        <v>3386267</v>
      </c>
      <c r="BG25">
        <v>3351527</v>
      </c>
      <c r="BH25">
        <v>3323929</v>
      </c>
    </row>
    <row r="26" spans="1:60" x14ac:dyDescent="0.25">
      <c r="A26" t="s">
        <v>489</v>
      </c>
      <c r="B26">
        <v>8198000</v>
      </c>
      <c r="C26">
        <v>8271216</v>
      </c>
      <c r="D26">
        <v>8351928</v>
      </c>
      <c r="E26">
        <v>8437232</v>
      </c>
      <c r="F26">
        <v>8524224</v>
      </c>
      <c r="G26">
        <v>8610000</v>
      </c>
      <c r="H26">
        <v>8696496</v>
      </c>
      <c r="I26">
        <v>8785648</v>
      </c>
      <c r="J26">
        <v>8874552</v>
      </c>
      <c r="K26">
        <v>8960304</v>
      </c>
      <c r="L26">
        <v>9040000</v>
      </c>
      <c r="M26">
        <v>9115576</v>
      </c>
      <c r="N26">
        <v>9188968</v>
      </c>
      <c r="O26">
        <v>9257272</v>
      </c>
      <c r="P26">
        <v>9317584</v>
      </c>
      <c r="Q26">
        <v>9367000</v>
      </c>
      <c r="R26">
        <v>9411000</v>
      </c>
      <c r="S26">
        <v>9463000</v>
      </c>
      <c r="T26">
        <v>9525000</v>
      </c>
      <c r="U26">
        <v>9584000</v>
      </c>
      <c r="V26">
        <v>9643000</v>
      </c>
      <c r="W26">
        <v>9710000</v>
      </c>
      <c r="X26">
        <v>9776000</v>
      </c>
      <c r="Y26">
        <v>9843000</v>
      </c>
      <c r="Z26">
        <v>9910000</v>
      </c>
      <c r="AA26">
        <v>9975000</v>
      </c>
      <c r="AB26">
        <v>10043000</v>
      </c>
      <c r="AC26">
        <v>10111000</v>
      </c>
      <c r="AD26">
        <v>10140000</v>
      </c>
      <c r="AE26">
        <v>10170000</v>
      </c>
      <c r="AF26">
        <v>10189000</v>
      </c>
      <c r="AG26">
        <v>10194000</v>
      </c>
      <c r="AH26">
        <v>10216000</v>
      </c>
      <c r="AI26">
        <v>10239000</v>
      </c>
      <c r="AJ26">
        <v>10227000</v>
      </c>
      <c r="AK26">
        <v>10194000</v>
      </c>
      <c r="AL26">
        <v>10160000</v>
      </c>
      <c r="AM26">
        <v>10117000</v>
      </c>
      <c r="AN26">
        <v>10069000</v>
      </c>
      <c r="AO26">
        <v>10026738</v>
      </c>
      <c r="AP26">
        <v>9979610</v>
      </c>
      <c r="AQ26">
        <v>9928549</v>
      </c>
      <c r="AR26">
        <v>9865548</v>
      </c>
      <c r="AS26">
        <v>9796749</v>
      </c>
      <c r="AT26">
        <v>9730146</v>
      </c>
      <c r="AU26">
        <v>9663915</v>
      </c>
      <c r="AV26">
        <v>9604924</v>
      </c>
      <c r="AW26">
        <v>9560953</v>
      </c>
      <c r="AX26">
        <v>9527985</v>
      </c>
      <c r="AY26">
        <v>9506765</v>
      </c>
      <c r="AZ26">
        <v>9490583</v>
      </c>
      <c r="BA26">
        <v>9473172</v>
      </c>
      <c r="BB26">
        <v>9464495</v>
      </c>
      <c r="BC26">
        <v>9465997</v>
      </c>
      <c r="BD26">
        <v>9474511</v>
      </c>
      <c r="BE26">
        <v>9489616</v>
      </c>
      <c r="BF26">
        <v>9501534</v>
      </c>
      <c r="BG26">
        <v>9498264</v>
      </c>
      <c r="BH26">
        <v>9485386</v>
      </c>
    </row>
    <row r="27" spans="1:60" x14ac:dyDescent="0.25">
      <c r="A27" t="s">
        <v>574</v>
      </c>
      <c r="B27">
        <v>92064</v>
      </c>
      <c r="C27">
        <v>94703</v>
      </c>
      <c r="D27">
        <v>97384</v>
      </c>
      <c r="E27">
        <v>100164</v>
      </c>
      <c r="F27">
        <v>103069</v>
      </c>
      <c r="G27">
        <v>106119</v>
      </c>
      <c r="H27">
        <v>109347</v>
      </c>
      <c r="I27">
        <v>112692</v>
      </c>
      <c r="J27">
        <v>116061</v>
      </c>
      <c r="K27">
        <v>119261</v>
      </c>
      <c r="L27">
        <v>122182</v>
      </c>
      <c r="M27">
        <v>124793</v>
      </c>
      <c r="N27">
        <v>127150</v>
      </c>
      <c r="O27">
        <v>129294</v>
      </c>
      <c r="P27">
        <v>131307</v>
      </c>
      <c r="Q27">
        <v>133260</v>
      </c>
      <c r="R27">
        <v>135147</v>
      </c>
      <c r="S27">
        <v>136989</v>
      </c>
      <c r="T27">
        <v>138965</v>
      </c>
      <c r="U27">
        <v>141305</v>
      </c>
      <c r="V27">
        <v>144155</v>
      </c>
      <c r="W27">
        <v>147566</v>
      </c>
      <c r="X27">
        <v>151500</v>
      </c>
      <c r="Y27">
        <v>155822</v>
      </c>
      <c r="Z27">
        <v>160347</v>
      </c>
      <c r="AA27">
        <v>164921</v>
      </c>
      <c r="AB27">
        <v>169568</v>
      </c>
      <c r="AC27">
        <v>174320</v>
      </c>
      <c r="AD27">
        <v>179028</v>
      </c>
      <c r="AE27">
        <v>183469</v>
      </c>
      <c r="AF27">
        <v>187552</v>
      </c>
      <c r="AG27">
        <v>191128</v>
      </c>
      <c r="AH27">
        <v>194324</v>
      </c>
      <c r="AI27">
        <v>197622</v>
      </c>
      <c r="AJ27">
        <v>201680</v>
      </c>
      <c r="AK27">
        <v>206963</v>
      </c>
      <c r="AL27">
        <v>213664</v>
      </c>
      <c r="AM27">
        <v>221580</v>
      </c>
      <c r="AN27">
        <v>230244</v>
      </c>
      <c r="AO27">
        <v>238988</v>
      </c>
      <c r="AP27">
        <v>247315</v>
      </c>
      <c r="AQ27">
        <v>255063</v>
      </c>
      <c r="AR27">
        <v>262378</v>
      </c>
      <c r="AS27">
        <v>269425</v>
      </c>
      <c r="AT27">
        <v>276504</v>
      </c>
      <c r="AU27">
        <v>283800</v>
      </c>
      <c r="AV27">
        <v>291329</v>
      </c>
      <c r="AW27">
        <v>299025</v>
      </c>
      <c r="AX27">
        <v>306823</v>
      </c>
      <c r="AY27">
        <v>314655</v>
      </c>
      <c r="AZ27">
        <v>322464</v>
      </c>
      <c r="BA27">
        <v>330237</v>
      </c>
      <c r="BB27">
        <v>338000</v>
      </c>
      <c r="BC27">
        <v>345715</v>
      </c>
      <c r="BD27">
        <v>353366</v>
      </c>
      <c r="BE27">
        <v>360933</v>
      </c>
      <c r="BF27">
        <v>368400</v>
      </c>
      <c r="BG27">
        <v>375769</v>
      </c>
      <c r="BH27">
        <v>383071</v>
      </c>
    </row>
    <row r="28" spans="1:60" x14ac:dyDescent="0.25">
      <c r="A28" t="s">
        <v>1103</v>
      </c>
      <c r="B28">
        <v>44400</v>
      </c>
      <c r="C28">
        <v>45500</v>
      </c>
      <c r="D28">
        <v>46600</v>
      </c>
      <c r="E28">
        <v>47700</v>
      </c>
      <c r="F28">
        <v>48900</v>
      </c>
      <c r="G28">
        <v>50100</v>
      </c>
      <c r="H28">
        <v>51000</v>
      </c>
      <c r="I28">
        <v>52000</v>
      </c>
      <c r="J28">
        <v>53000</v>
      </c>
      <c r="K28">
        <v>54000</v>
      </c>
      <c r="L28">
        <v>55000</v>
      </c>
      <c r="M28">
        <v>54600</v>
      </c>
      <c r="N28">
        <v>54200</v>
      </c>
      <c r="O28">
        <v>53800</v>
      </c>
      <c r="P28">
        <v>53400</v>
      </c>
      <c r="Q28">
        <v>53000</v>
      </c>
      <c r="R28">
        <v>53200</v>
      </c>
      <c r="S28">
        <v>53400</v>
      </c>
      <c r="T28">
        <v>53600</v>
      </c>
      <c r="U28">
        <v>53800</v>
      </c>
      <c r="V28">
        <v>54670</v>
      </c>
      <c r="W28">
        <v>55050</v>
      </c>
      <c r="X28">
        <v>55449</v>
      </c>
      <c r="Y28">
        <v>55930</v>
      </c>
      <c r="Z28">
        <v>56423</v>
      </c>
      <c r="AA28">
        <v>56898</v>
      </c>
      <c r="AB28">
        <v>57382</v>
      </c>
      <c r="AC28">
        <v>57849</v>
      </c>
      <c r="AD28">
        <v>58347</v>
      </c>
      <c r="AE28">
        <v>58841</v>
      </c>
      <c r="AF28">
        <v>59326</v>
      </c>
      <c r="AG28">
        <v>59021</v>
      </c>
      <c r="AH28">
        <v>58595</v>
      </c>
      <c r="AI28">
        <v>58910</v>
      </c>
      <c r="AJ28">
        <v>59320</v>
      </c>
      <c r="AK28">
        <v>59746</v>
      </c>
      <c r="AL28">
        <v>60129</v>
      </c>
      <c r="AM28">
        <v>60497</v>
      </c>
      <c r="AN28">
        <v>60943</v>
      </c>
      <c r="AO28">
        <v>61285</v>
      </c>
      <c r="AP28">
        <v>61833</v>
      </c>
      <c r="AQ28">
        <v>62504</v>
      </c>
      <c r="AR28">
        <v>62912</v>
      </c>
      <c r="AS28">
        <v>63325</v>
      </c>
      <c r="AT28">
        <v>63740</v>
      </c>
      <c r="AU28">
        <v>64154</v>
      </c>
      <c r="AV28">
        <v>64523</v>
      </c>
      <c r="AW28">
        <v>64888</v>
      </c>
      <c r="AX28">
        <v>65273</v>
      </c>
      <c r="AY28">
        <v>65636</v>
      </c>
      <c r="AZ28">
        <v>65124</v>
      </c>
      <c r="BA28">
        <v>64564</v>
      </c>
      <c r="BB28">
        <v>64798</v>
      </c>
      <c r="BC28">
        <v>65001</v>
      </c>
      <c r="BD28">
        <v>65139</v>
      </c>
      <c r="BE28">
        <v>65239</v>
      </c>
      <c r="BF28">
        <v>64555</v>
      </c>
      <c r="BG28">
        <v>63874</v>
      </c>
      <c r="BH28">
        <v>63968</v>
      </c>
    </row>
    <row r="29" spans="1:60" x14ac:dyDescent="0.25">
      <c r="A29" t="s">
        <v>479</v>
      </c>
      <c r="B29">
        <v>3656955</v>
      </c>
      <c r="C29">
        <v>3728964</v>
      </c>
      <c r="D29">
        <v>3802990</v>
      </c>
      <c r="E29">
        <v>3879192</v>
      </c>
      <c r="F29">
        <v>3957757</v>
      </c>
      <c r="G29">
        <v>4038872</v>
      </c>
      <c r="H29">
        <v>4122517</v>
      </c>
      <c r="I29">
        <v>4208676</v>
      </c>
      <c r="J29">
        <v>4297517</v>
      </c>
      <c r="K29">
        <v>4389246</v>
      </c>
      <c r="L29">
        <v>4484004</v>
      </c>
      <c r="M29">
        <v>4581740</v>
      </c>
      <c r="N29">
        <v>4682390</v>
      </c>
      <c r="O29">
        <v>4785923</v>
      </c>
      <c r="P29">
        <v>4892293</v>
      </c>
      <c r="Q29">
        <v>5001419</v>
      </c>
      <c r="R29">
        <v>5113456</v>
      </c>
      <c r="S29">
        <v>5228252</v>
      </c>
      <c r="T29">
        <v>5344939</v>
      </c>
      <c r="U29">
        <v>5462419</v>
      </c>
      <c r="V29">
        <v>5579935</v>
      </c>
      <c r="W29">
        <v>5697096</v>
      </c>
      <c r="X29">
        <v>5814345</v>
      </c>
      <c r="Y29">
        <v>5932810</v>
      </c>
      <c r="Z29">
        <v>6054123</v>
      </c>
      <c r="AA29">
        <v>6179460</v>
      </c>
      <c r="AB29">
        <v>6309130</v>
      </c>
      <c r="AC29">
        <v>6442831</v>
      </c>
      <c r="AD29">
        <v>6580312</v>
      </c>
      <c r="AE29">
        <v>6721115</v>
      </c>
      <c r="AF29">
        <v>6864842</v>
      </c>
      <c r="AG29">
        <v>7011453</v>
      </c>
      <c r="AH29">
        <v>7160920</v>
      </c>
      <c r="AI29">
        <v>7312850</v>
      </c>
      <c r="AJ29">
        <v>7466793</v>
      </c>
      <c r="AK29">
        <v>7622338</v>
      </c>
      <c r="AL29">
        <v>7779267</v>
      </c>
      <c r="AM29">
        <v>7937458</v>
      </c>
      <c r="AN29">
        <v>8096761</v>
      </c>
      <c r="AO29">
        <v>8257066</v>
      </c>
      <c r="AP29">
        <v>8418264</v>
      </c>
      <c r="AQ29">
        <v>8580235</v>
      </c>
      <c r="AR29">
        <v>8742814</v>
      </c>
      <c r="AS29">
        <v>8905823</v>
      </c>
      <c r="AT29">
        <v>9069039</v>
      </c>
      <c r="AU29">
        <v>9232306</v>
      </c>
      <c r="AV29">
        <v>9395446</v>
      </c>
      <c r="AW29">
        <v>9558439</v>
      </c>
      <c r="AX29">
        <v>9721454</v>
      </c>
      <c r="AY29">
        <v>9884781</v>
      </c>
      <c r="AZ29">
        <v>10048590</v>
      </c>
      <c r="BA29">
        <v>10212954</v>
      </c>
      <c r="BB29">
        <v>10377676</v>
      </c>
      <c r="BC29">
        <v>10542376</v>
      </c>
      <c r="BD29">
        <v>10706517</v>
      </c>
      <c r="BE29">
        <v>10869730</v>
      </c>
      <c r="BF29">
        <v>11031813</v>
      </c>
      <c r="BG29">
        <v>11192854</v>
      </c>
      <c r="BH29">
        <v>11353142</v>
      </c>
    </row>
    <row r="30" spans="1:60" x14ac:dyDescent="0.25">
      <c r="A30" t="s">
        <v>401</v>
      </c>
      <c r="B30">
        <v>72179226</v>
      </c>
      <c r="C30">
        <v>74311343</v>
      </c>
      <c r="D30">
        <v>76514328</v>
      </c>
      <c r="E30">
        <v>78772657</v>
      </c>
      <c r="F30">
        <v>81064571</v>
      </c>
      <c r="G30">
        <v>83373530</v>
      </c>
      <c r="H30">
        <v>85696505</v>
      </c>
      <c r="I30">
        <v>88035814</v>
      </c>
      <c r="J30">
        <v>90387079</v>
      </c>
      <c r="K30">
        <v>92746614</v>
      </c>
      <c r="L30">
        <v>95113265</v>
      </c>
      <c r="M30">
        <v>97482920</v>
      </c>
      <c r="N30">
        <v>99859383</v>
      </c>
      <c r="O30">
        <v>102259497</v>
      </c>
      <c r="P30">
        <v>104706198</v>
      </c>
      <c r="Q30">
        <v>107216205</v>
      </c>
      <c r="R30">
        <v>109790938</v>
      </c>
      <c r="S30">
        <v>112425392</v>
      </c>
      <c r="T30">
        <v>115121153</v>
      </c>
      <c r="U30">
        <v>117878411</v>
      </c>
      <c r="V30">
        <v>120694009</v>
      </c>
      <c r="W30">
        <v>123570327</v>
      </c>
      <c r="X30">
        <v>126498314</v>
      </c>
      <c r="Y30">
        <v>129448819</v>
      </c>
      <c r="Z30">
        <v>132383568</v>
      </c>
      <c r="AA30">
        <v>135274080</v>
      </c>
      <c r="AB30">
        <v>138108912</v>
      </c>
      <c r="AC30">
        <v>140891602</v>
      </c>
      <c r="AD30">
        <v>143627503</v>
      </c>
      <c r="AE30">
        <v>146328304</v>
      </c>
      <c r="AF30">
        <v>149003223</v>
      </c>
      <c r="AG30">
        <v>151648011</v>
      </c>
      <c r="AH30">
        <v>154259380</v>
      </c>
      <c r="AI30">
        <v>156849078</v>
      </c>
      <c r="AJ30">
        <v>159432716</v>
      </c>
      <c r="AK30">
        <v>162019896</v>
      </c>
      <c r="AL30">
        <v>164614688</v>
      </c>
      <c r="AM30">
        <v>167209040</v>
      </c>
      <c r="AN30">
        <v>169785250</v>
      </c>
      <c r="AO30">
        <v>172318675</v>
      </c>
      <c r="AP30">
        <v>174790340</v>
      </c>
      <c r="AQ30">
        <v>177196054</v>
      </c>
      <c r="AR30">
        <v>179537520</v>
      </c>
      <c r="AS30">
        <v>181809246</v>
      </c>
      <c r="AT30">
        <v>184006481</v>
      </c>
      <c r="AU30">
        <v>186127103</v>
      </c>
      <c r="AV30">
        <v>188167356</v>
      </c>
      <c r="AW30">
        <v>190130443</v>
      </c>
      <c r="AX30">
        <v>192030362</v>
      </c>
      <c r="AY30">
        <v>193886508</v>
      </c>
      <c r="AZ30">
        <v>195713635</v>
      </c>
      <c r="BA30">
        <v>197514534</v>
      </c>
      <c r="BB30">
        <v>199287296</v>
      </c>
      <c r="BC30">
        <v>201035903</v>
      </c>
      <c r="BD30">
        <v>202763735</v>
      </c>
      <c r="BE30">
        <v>204471769</v>
      </c>
      <c r="BF30">
        <v>206163058</v>
      </c>
      <c r="BG30">
        <v>207833831</v>
      </c>
      <c r="BH30">
        <v>209469333</v>
      </c>
    </row>
    <row r="31" spans="1:60" x14ac:dyDescent="0.25">
      <c r="A31" t="s">
        <v>579</v>
      </c>
      <c r="B31">
        <v>230980</v>
      </c>
      <c r="C31">
        <v>231718</v>
      </c>
      <c r="D31">
        <v>232633</v>
      </c>
      <c r="E31">
        <v>233630</v>
      </c>
      <c r="F31">
        <v>234586</v>
      </c>
      <c r="G31">
        <v>235413</v>
      </c>
      <c r="H31">
        <v>236088</v>
      </c>
      <c r="I31">
        <v>236659</v>
      </c>
      <c r="J31">
        <v>237241</v>
      </c>
      <c r="K31">
        <v>237955</v>
      </c>
      <c r="L31">
        <v>238896</v>
      </c>
      <c r="M31">
        <v>240094</v>
      </c>
      <c r="N31">
        <v>241515</v>
      </c>
      <c r="O31">
        <v>243069</v>
      </c>
      <c r="P31">
        <v>244644</v>
      </c>
      <c r="Q31">
        <v>246154</v>
      </c>
      <c r="R31">
        <v>247583</v>
      </c>
      <c r="S31">
        <v>248937</v>
      </c>
      <c r="T31">
        <v>250203</v>
      </c>
      <c r="U31">
        <v>251351</v>
      </c>
      <c r="V31">
        <v>252394</v>
      </c>
      <c r="W31">
        <v>253298</v>
      </c>
      <c r="X31">
        <v>254082</v>
      </c>
      <c r="Y31">
        <v>254788</v>
      </c>
      <c r="Z31">
        <v>255497</v>
      </c>
      <c r="AA31">
        <v>256263</v>
      </c>
      <c r="AB31">
        <v>257107</v>
      </c>
      <c r="AC31">
        <v>258019</v>
      </c>
      <c r="AD31">
        <v>258977</v>
      </c>
      <c r="AE31">
        <v>259957</v>
      </c>
      <c r="AF31">
        <v>260936</v>
      </c>
      <c r="AG31">
        <v>261905</v>
      </c>
      <c r="AH31">
        <v>262886</v>
      </c>
      <c r="AI31">
        <v>263874</v>
      </c>
      <c r="AJ31">
        <v>264893</v>
      </c>
      <c r="AK31">
        <v>265955</v>
      </c>
      <c r="AL31">
        <v>267049</v>
      </c>
      <c r="AM31">
        <v>268187</v>
      </c>
      <c r="AN31">
        <v>269336</v>
      </c>
      <c r="AO31">
        <v>270451</v>
      </c>
      <c r="AP31">
        <v>271515</v>
      </c>
      <c r="AQ31">
        <v>272500</v>
      </c>
      <c r="AR31">
        <v>273425</v>
      </c>
      <c r="AS31">
        <v>274329</v>
      </c>
      <c r="AT31">
        <v>275284</v>
      </c>
      <c r="AU31">
        <v>276323</v>
      </c>
      <c r="AV31">
        <v>277477</v>
      </c>
      <c r="AW31">
        <v>278700</v>
      </c>
      <c r="AX31">
        <v>279946</v>
      </c>
      <c r="AY31">
        <v>281104</v>
      </c>
      <c r="AZ31">
        <v>282131</v>
      </c>
      <c r="BA31">
        <v>282987</v>
      </c>
      <c r="BB31">
        <v>283700</v>
      </c>
      <c r="BC31">
        <v>284296</v>
      </c>
      <c r="BD31">
        <v>284825</v>
      </c>
      <c r="BE31">
        <v>285324</v>
      </c>
      <c r="BF31">
        <v>285796</v>
      </c>
      <c r="BG31">
        <v>286233</v>
      </c>
      <c r="BH31">
        <v>286641</v>
      </c>
    </row>
    <row r="32" spans="1:60" x14ac:dyDescent="0.25">
      <c r="A32" t="s">
        <v>570</v>
      </c>
      <c r="B32">
        <v>81702</v>
      </c>
      <c r="C32">
        <v>85562</v>
      </c>
      <c r="D32">
        <v>89481</v>
      </c>
      <c r="E32">
        <v>93540</v>
      </c>
      <c r="F32">
        <v>97812</v>
      </c>
      <c r="G32">
        <v>102386</v>
      </c>
      <c r="H32">
        <v>107274</v>
      </c>
      <c r="I32">
        <v>112448</v>
      </c>
      <c r="J32">
        <v>117898</v>
      </c>
      <c r="K32">
        <v>123600</v>
      </c>
      <c r="L32">
        <v>129529</v>
      </c>
      <c r="M32">
        <v>135671</v>
      </c>
      <c r="N32">
        <v>142022</v>
      </c>
      <c r="O32">
        <v>148512</v>
      </c>
      <c r="P32">
        <v>155072</v>
      </c>
      <c r="Q32">
        <v>161626</v>
      </c>
      <c r="R32">
        <v>168181</v>
      </c>
      <c r="S32">
        <v>174714</v>
      </c>
      <c r="T32">
        <v>181205</v>
      </c>
      <c r="U32">
        <v>187604</v>
      </c>
      <c r="V32">
        <v>193879</v>
      </c>
      <c r="W32">
        <v>200021</v>
      </c>
      <c r="X32">
        <v>206065</v>
      </c>
      <c r="Y32">
        <v>212076</v>
      </c>
      <c r="Z32">
        <v>218175</v>
      </c>
      <c r="AA32">
        <v>224449</v>
      </c>
      <c r="AB32">
        <v>230915</v>
      </c>
      <c r="AC32">
        <v>237563</v>
      </c>
      <c r="AD32">
        <v>244404</v>
      </c>
      <c r="AE32">
        <v>251458</v>
      </c>
      <c r="AF32">
        <v>258721</v>
      </c>
      <c r="AG32">
        <v>266210</v>
      </c>
      <c r="AH32">
        <v>273892</v>
      </c>
      <c r="AI32">
        <v>281681</v>
      </c>
      <c r="AJ32">
        <v>289454</v>
      </c>
      <c r="AK32">
        <v>297114</v>
      </c>
      <c r="AL32">
        <v>304622</v>
      </c>
      <c r="AM32">
        <v>311958</v>
      </c>
      <c r="AN32">
        <v>319144</v>
      </c>
      <c r="AO32">
        <v>326210</v>
      </c>
      <c r="AP32">
        <v>333165</v>
      </c>
      <c r="AQ32">
        <v>340034</v>
      </c>
      <c r="AR32">
        <v>346782</v>
      </c>
      <c r="AS32">
        <v>353293</v>
      </c>
      <c r="AT32">
        <v>359433</v>
      </c>
      <c r="AU32">
        <v>365114</v>
      </c>
      <c r="AV32">
        <v>370263</v>
      </c>
      <c r="AW32">
        <v>374965</v>
      </c>
      <c r="AX32">
        <v>379421</v>
      </c>
      <c r="AY32">
        <v>383906</v>
      </c>
      <c r="AZ32">
        <v>388646</v>
      </c>
      <c r="BA32">
        <v>393688</v>
      </c>
      <c r="BB32">
        <v>398989</v>
      </c>
      <c r="BC32">
        <v>404421</v>
      </c>
      <c r="BD32">
        <v>409769</v>
      </c>
      <c r="BE32">
        <v>414907</v>
      </c>
      <c r="BF32">
        <v>419800</v>
      </c>
      <c r="BG32">
        <v>424473</v>
      </c>
      <c r="BH32">
        <v>428962</v>
      </c>
    </row>
    <row r="33" spans="1:60" x14ac:dyDescent="0.25">
      <c r="A33" t="s">
        <v>560</v>
      </c>
      <c r="B33">
        <v>223288</v>
      </c>
      <c r="C33">
        <v>228851</v>
      </c>
      <c r="D33">
        <v>234554</v>
      </c>
      <c r="E33">
        <v>240523</v>
      </c>
      <c r="F33">
        <v>246964</v>
      </c>
      <c r="G33">
        <v>253994</v>
      </c>
      <c r="H33">
        <v>261668</v>
      </c>
      <c r="I33">
        <v>269947</v>
      </c>
      <c r="J33">
        <v>278734</v>
      </c>
      <c r="K33">
        <v>287891</v>
      </c>
      <c r="L33">
        <v>297316</v>
      </c>
      <c r="M33">
        <v>306955</v>
      </c>
      <c r="N33">
        <v>316828</v>
      </c>
      <c r="O33">
        <v>326982</v>
      </c>
      <c r="P33">
        <v>337485</v>
      </c>
      <c r="Q33">
        <v>348396</v>
      </c>
      <c r="R33">
        <v>359725</v>
      </c>
      <c r="S33">
        <v>371428</v>
      </c>
      <c r="T33">
        <v>383326</v>
      </c>
      <c r="U33">
        <v>395195</v>
      </c>
      <c r="V33">
        <v>406875</v>
      </c>
      <c r="W33">
        <v>418111</v>
      </c>
      <c r="X33">
        <v>428934</v>
      </c>
      <c r="Y33">
        <v>439822</v>
      </c>
      <c r="Z33">
        <v>451476</v>
      </c>
      <c r="AA33">
        <v>464266</v>
      </c>
      <c r="AB33">
        <v>478692</v>
      </c>
      <c r="AC33">
        <v>494312</v>
      </c>
      <c r="AD33">
        <v>509540</v>
      </c>
      <c r="AE33">
        <v>522179</v>
      </c>
      <c r="AF33">
        <v>530804</v>
      </c>
      <c r="AG33">
        <v>534632</v>
      </c>
      <c r="AH33">
        <v>534516</v>
      </c>
      <c r="AI33">
        <v>532596</v>
      </c>
      <c r="AJ33">
        <v>531897</v>
      </c>
      <c r="AK33">
        <v>534620</v>
      </c>
      <c r="AL33">
        <v>541465</v>
      </c>
      <c r="AM33">
        <v>551709</v>
      </c>
      <c r="AN33">
        <v>564377</v>
      </c>
      <c r="AO33">
        <v>577881</v>
      </c>
      <c r="AP33">
        <v>591021</v>
      </c>
      <c r="AQ33">
        <v>603640</v>
      </c>
      <c r="AR33">
        <v>616018</v>
      </c>
      <c r="AS33">
        <v>627839</v>
      </c>
      <c r="AT33">
        <v>638815</v>
      </c>
      <c r="AU33">
        <v>648739</v>
      </c>
      <c r="AV33">
        <v>657410</v>
      </c>
      <c r="AW33">
        <v>664876</v>
      </c>
      <c r="AX33">
        <v>671613</v>
      </c>
      <c r="AY33">
        <v>678323</v>
      </c>
      <c r="AZ33">
        <v>685503</v>
      </c>
      <c r="BA33">
        <v>693298</v>
      </c>
      <c r="BB33">
        <v>701583</v>
      </c>
      <c r="BC33">
        <v>710238</v>
      </c>
      <c r="BD33">
        <v>719056</v>
      </c>
      <c r="BE33">
        <v>727876</v>
      </c>
      <c r="BF33">
        <v>736709</v>
      </c>
      <c r="BG33">
        <v>745568</v>
      </c>
      <c r="BH33">
        <v>754394</v>
      </c>
    </row>
    <row r="34" spans="1:60" x14ac:dyDescent="0.25">
      <c r="A34" t="s">
        <v>539</v>
      </c>
      <c r="B34">
        <v>502745</v>
      </c>
      <c r="C34">
        <v>512685</v>
      </c>
      <c r="D34">
        <v>523778</v>
      </c>
      <c r="E34">
        <v>535685</v>
      </c>
      <c r="F34">
        <v>547873</v>
      </c>
      <c r="G34">
        <v>559994</v>
      </c>
      <c r="H34">
        <v>571964</v>
      </c>
      <c r="I34">
        <v>584092</v>
      </c>
      <c r="J34">
        <v>596947</v>
      </c>
      <c r="K34">
        <v>611300</v>
      </c>
      <c r="L34">
        <v>627715</v>
      </c>
      <c r="M34">
        <v>646347</v>
      </c>
      <c r="N34">
        <v>667092</v>
      </c>
      <c r="O34">
        <v>689912</v>
      </c>
      <c r="P34">
        <v>714712</v>
      </c>
      <c r="Q34">
        <v>741355</v>
      </c>
      <c r="R34">
        <v>769979</v>
      </c>
      <c r="S34">
        <v>800529</v>
      </c>
      <c r="T34">
        <v>832467</v>
      </c>
      <c r="U34">
        <v>865075</v>
      </c>
      <c r="V34">
        <v>897868</v>
      </c>
      <c r="W34">
        <v>930408</v>
      </c>
      <c r="X34">
        <v>962875</v>
      </c>
      <c r="Y34">
        <v>996130</v>
      </c>
      <c r="Z34">
        <v>1031439</v>
      </c>
      <c r="AA34">
        <v>1069582</v>
      </c>
      <c r="AB34">
        <v>1110943</v>
      </c>
      <c r="AC34">
        <v>1154906</v>
      </c>
      <c r="AD34">
        <v>1200067</v>
      </c>
      <c r="AE34">
        <v>1244484</v>
      </c>
      <c r="AF34">
        <v>1286756</v>
      </c>
      <c r="AG34">
        <v>1326322</v>
      </c>
      <c r="AH34">
        <v>1363554</v>
      </c>
      <c r="AI34">
        <v>1399110</v>
      </c>
      <c r="AJ34">
        <v>1434059</v>
      </c>
      <c r="AK34">
        <v>1469174</v>
      </c>
      <c r="AL34">
        <v>1504730</v>
      </c>
      <c r="AM34">
        <v>1540425</v>
      </c>
      <c r="AN34">
        <v>1575824</v>
      </c>
      <c r="AO34">
        <v>1610264</v>
      </c>
      <c r="AP34">
        <v>1643334</v>
      </c>
      <c r="AQ34">
        <v>1674678</v>
      </c>
      <c r="AR34">
        <v>1704642</v>
      </c>
      <c r="AS34">
        <v>1734398</v>
      </c>
      <c r="AT34">
        <v>1765527</v>
      </c>
      <c r="AU34">
        <v>1799078</v>
      </c>
      <c r="AV34">
        <v>1835908</v>
      </c>
      <c r="AW34">
        <v>1875459</v>
      </c>
      <c r="AX34">
        <v>1915639</v>
      </c>
      <c r="AY34">
        <v>1953498</v>
      </c>
      <c r="AZ34">
        <v>1987105</v>
      </c>
      <c r="BA34">
        <v>2015402</v>
      </c>
      <c r="BB34">
        <v>2039551</v>
      </c>
      <c r="BC34">
        <v>2062536</v>
      </c>
      <c r="BD34">
        <v>2088614</v>
      </c>
      <c r="BE34">
        <v>2120716</v>
      </c>
      <c r="BF34">
        <v>2159944</v>
      </c>
      <c r="BG34">
        <v>2205128</v>
      </c>
      <c r="BH34">
        <v>2254126</v>
      </c>
    </row>
    <row r="35" spans="1:60" x14ac:dyDescent="0.25">
      <c r="A35" t="s">
        <v>516</v>
      </c>
      <c r="B35">
        <v>1501668</v>
      </c>
      <c r="C35">
        <v>1526066</v>
      </c>
      <c r="D35">
        <v>1551910</v>
      </c>
      <c r="E35">
        <v>1579370</v>
      </c>
      <c r="F35">
        <v>1608616</v>
      </c>
      <c r="G35">
        <v>1639706</v>
      </c>
      <c r="H35">
        <v>1673019</v>
      </c>
      <c r="I35">
        <v>1708302</v>
      </c>
      <c r="J35">
        <v>1744194</v>
      </c>
      <c r="K35">
        <v>1778861</v>
      </c>
      <c r="L35">
        <v>1811144</v>
      </c>
      <c r="M35">
        <v>1840518</v>
      </c>
      <c r="N35">
        <v>1867782</v>
      </c>
      <c r="O35">
        <v>1894853</v>
      </c>
      <c r="P35">
        <v>1924388</v>
      </c>
      <c r="Q35">
        <v>1958367</v>
      </c>
      <c r="R35">
        <v>1997014</v>
      </c>
      <c r="S35">
        <v>2039919</v>
      </c>
      <c r="T35">
        <v>2087663</v>
      </c>
      <c r="U35">
        <v>2140777</v>
      </c>
      <c r="V35">
        <v>2199356</v>
      </c>
      <c r="W35">
        <v>2264442</v>
      </c>
      <c r="X35">
        <v>2335333</v>
      </c>
      <c r="Y35">
        <v>2408317</v>
      </c>
      <c r="Z35">
        <v>2478382</v>
      </c>
      <c r="AA35">
        <v>2542169</v>
      </c>
      <c r="AB35">
        <v>2597761</v>
      </c>
      <c r="AC35">
        <v>2646840</v>
      </c>
      <c r="AD35">
        <v>2693973</v>
      </c>
      <c r="AE35">
        <v>2745734</v>
      </c>
      <c r="AF35">
        <v>2806734</v>
      </c>
      <c r="AG35">
        <v>2878509</v>
      </c>
      <c r="AH35">
        <v>2959236</v>
      </c>
      <c r="AI35">
        <v>3046149</v>
      </c>
      <c r="AJ35">
        <v>3135015</v>
      </c>
      <c r="AK35">
        <v>3222656</v>
      </c>
      <c r="AL35">
        <v>3308233</v>
      </c>
      <c r="AM35">
        <v>3392436</v>
      </c>
      <c r="AN35">
        <v>3475492</v>
      </c>
      <c r="AO35">
        <v>3558014</v>
      </c>
      <c r="AP35">
        <v>3640427</v>
      </c>
      <c r="AQ35">
        <v>3722018</v>
      </c>
      <c r="AR35">
        <v>3802128</v>
      </c>
      <c r="AS35">
        <v>3881181</v>
      </c>
      <c r="AT35">
        <v>3959875</v>
      </c>
      <c r="AU35">
        <v>4038382</v>
      </c>
      <c r="AV35">
        <v>4118069</v>
      </c>
      <c r="AW35">
        <v>4198010</v>
      </c>
      <c r="AX35">
        <v>4273366</v>
      </c>
      <c r="AY35">
        <v>4337625</v>
      </c>
      <c r="AZ35">
        <v>4386768</v>
      </c>
      <c r="BA35">
        <v>4418636</v>
      </c>
      <c r="BB35">
        <v>4436415</v>
      </c>
      <c r="BC35">
        <v>4447942</v>
      </c>
      <c r="BD35">
        <v>4464175</v>
      </c>
      <c r="BE35">
        <v>4493170</v>
      </c>
      <c r="BF35">
        <v>4537687</v>
      </c>
      <c r="BG35">
        <v>4596028</v>
      </c>
      <c r="BH35">
        <v>4666377</v>
      </c>
    </row>
    <row r="36" spans="1:60" x14ac:dyDescent="0.25">
      <c r="A36" t="s">
        <v>434</v>
      </c>
      <c r="B36">
        <v>17909009</v>
      </c>
      <c r="C36">
        <v>18271000</v>
      </c>
      <c r="D36">
        <v>18614000</v>
      </c>
      <c r="E36">
        <v>18964000</v>
      </c>
      <c r="F36">
        <v>19325000</v>
      </c>
      <c r="G36">
        <v>19678000</v>
      </c>
      <c r="H36">
        <v>20048000</v>
      </c>
      <c r="I36">
        <v>20412000</v>
      </c>
      <c r="J36">
        <v>20744000</v>
      </c>
      <c r="K36">
        <v>21028000</v>
      </c>
      <c r="L36">
        <v>21324000</v>
      </c>
      <c r="M36">
        <v>21962032</v>
      </c>
      <c r="N36">
        <v>22218463</v>
      </c>
      <c r="O36">
        <v>22491777</v>
      </c>
      <c r="P36">
        <v>22807969</v>
      </c>
      <c r="Q36">
        <v>23143275</v>
      </c>
      <c r="R36">
        <v>23449808</v>
      </c>
      <c r="S36">
        <v>23725843</v>
      </c>
      <c r="T36">
        <v>23963203</v>
      </c>
      <c r="U36">
        <v>24201544</v>
      </c>
      <c r="V36">
        <v>24515667</v>
      </c>
      <c r="W36">
        <v>24819915</v>
      </c>
      <c r="X36">
        <v>25116942</v>
      </c>
      <c r="Y36">
        <v>25366451</v>
      </c>
      <c r="Z36">
        <v>25607053</v>
      </c>
      <c r="AA36">
        <v>25842116</v>
      </c>
      <c r="AB36">
        <v>26100278</v>
      </c>
      <c r="AC36">
        <v>26446601</v>
      </c>
      <c r="AD36">
        <v>26791747</v>
      </c>
      <c r="AE36">
        <v>27276781</v>
      </c>
      <c r="AF36">
        <v>27691138</v>
      </c>
      <c r="AG36">
        <v>28037420</v>
      </c>
      <c r="AH36">
        <v>28371264</v>
      </c>
      <c r="AI36">
        <v>28684764</v>
      </c>
      <c r="AJ36">
        <v>29000663</v>
      </c>
      <c r="AK36">
        <v>29302311</v>
      </c>
      <c r="AL36">
        <v>29610218</v>
      </c>
      <c r="AM36">
        <v>29905948</v>
      </c>
      <c r="AN36">
        <v>30155173</v>
      </c>
      <c r="AO36">
        <v>30401286</v>
      </c>
      <c r="AP36">
        <v>30685730</v>
      </c>
      <c r="AQ36">
        <v>31020902</v>
      </c>
      <c r="AR36">
        <v>31360079</v>
      </c>
      <c r="AS36">
        <v>31644028</v>
      </c>
      <c r="AT36">
        <v>31940655</v>
      </c>
      <c r="AU36">
        <v>32243753</v>
      </c>
      <c r="AV36">
        <v>32571174</v>
      </c>
      <c r="AW36">
        <v>32889025</v>
      </c>
      <c r="AX36">
        <v>33247118</v>
      </c>
      <c r="AY36">
        <v>33628895</v>
      </c>
      <c r="AZ36">
        <v>34004889</v>
      </c>
      <c r="BA36">
        <v>34339328</v>
      </c>
      <c r="BB36">
        <v>34714222</v>
      </c>
      <c r="BC36">
        <v>35082954</v>
      </c>
      <c r="BD36">
        <v>35437435</v>
      </c>
      <c r="BE36">
        <v>35702908</v>
      </c>
      <c r="BF36">
        <v>36109487</v>
      </c>
      <c r="BG36">
        <v>36540268</v>
      </c>
      <c r="BH36">
        <v>37058856</v>
      </c>
    </row>
    <row r="37" spans="1:60" x14ac:dyDescent="0.25">
      <c r="A37" t="s">
        <v>1104</v>
      </c>
      <c r="B37">
        <v>91401764</v>
      </c>
      <c r="C37">
        <v>92232738</v>
      </c>
      <c r="D37">
        <v>93009498</v>
      </c>
      <c r="E37">
        <v>93840016</v>
      </c>
      <c r="F37">
        <v>94715795</v>
      </c>
      <c r="G37">
        <v>95440988</v>
      </c>
      <c r="H37">
        <v>96146336</v>
      </c>
      <c r="I37">
        <v>97043270</v>
      </c>
      <c r="J37">
        <v>97884022</v>
      </c>
      <c r="K37">
        <v>98606630</v>
      </c>
      <c r="L37">
        <v>99134548</v>
      </c>
      <c r="M37">
        <v>99635258</v>
      </c>
      <c r="N37">
        <v>100357161</v>
      </c>
      <c r="O37">
        <v>101112680</v>
      </c>
      <c r="P37">
        <v>101939916</v>
      </c>
      <c r="Q37">
        <v>102860571</v>
      </c>
      <c r="R37">
        <v>103776068</v>
      </c>
      <c r="S37">
        <v>104616884</v>
      </c>
      <c r="T37">
        <v>105329397</v>
      </c>
      <c r="U37">
        <v>105948616</v>
      </c>
      <c r="V37">
        <v>106576687</v>
      </c>
      <c r="W37">
        <v>107191491</v>
      </c>
      <c r="X37">
        <v>107770028</v>
      </c>
      <c r="Y37">
        <v>108326149</v>
      </c>
      <c r="Z37">
        <v>108853466</v>
      </c>
      <c r="AA37">
        <v>109360713</v>
      </c>
      <c r="AB37">
        <v>109846594</v>
      </c>
      <c r="AC37">
        <v>110296425</v>
      </c>
      <c r="AD37">
        <v>110686740</v>
      </c>
      <c r="AE37">
        <v>110801640</v>
      </c>
      <c r="AF37">
        <v>110743128</v>
      </c>
      <c r="AG37">
        <v>110469467</v>
      </c>
      <c r="AH37">
        <v>110111454</v>
      </c>
      <c r="AI37">
        <v>110041924</v>
      </c>
      <c r="AJ37">
        <v>110021594</v>
      </c>
      <c r="AK37">
        <v>109864246</v>
      </c>
      <c r="AL37">
        <v>109626194</v>
      </c>
      <c r="AM37">
        <v>109422013</v>
      </c>
      <c r="AN37">
        <v>109238340</v>
      </c>
      <c r="AO37">
        <v>109060951</v>
      </c>
      <c r="AP37">
        <v>108447824</v>
      </c>
      <c r="AQ37">
        <v>107660041</v>
      </c>
      <c r="AR37">
        <v>106959751</v>
      </c>
      <c r="AS37">
        <v>106624167</v>
      </c>
      <c r="AT37">
        <v>106331716</v>
      </c>
      <c r="AU37">
        <v>106041911</v>
      </c>
      <c r="AV37">
        <v>105772481</v>
      </c>
      <c r="AW37">
        <v>105378748</v>
      </c>
      <c r="AX37">
        <v>105001883</v>
      </c>
      <c r="AY37">
        <v>104800475</v>
      </c>
      <c r="AZ37">
        <v>104421447</v>
      </c>
      <c r="BA37">
        <v>104174038</v>
      </c>
      <c r="BB37">
        <v>103935318</v>
      </c>
      <c r="BC37">
        <v>103713726</v>
      </c>
      <c r="BD37">
        <v>103496179</v>
      </c>
      <c r="BE37">
        <v>103257751</v>
      </c>
      <c r="BF37">
        <v>102994343</v>
      </c>
      <c r="BG37">
        <v>102738854</v>
      </c>
      <c r="BH37">
        <v>102511922</v>
      </c>
    </row>
    <row r="38" spans="1:60" x14ac:dyDescent="0.25">
      <c r="A38" t="s">
        <v>493</v>
      </c>
      <c r="B38">
        <v>5327827</v>
      </c>
      <c r="C38">
        <v>5434294</v>
      </c>
      <c r="D38">
        <v>5573815</v>
      </c>
      <c r="E38">
        <v>5694247</v>
      </c>
      <c r="F38">
        <v>5789228</v>
      </c>
      <c r="G38">
        <v>5856472</v>
      </c>
      <c r="H38">
        <v>5918002</v>
      </c>
      <c r="I38">
        <v>5991785</v>
      </c>
      <c r="J38">
        <v>6067714</v>
      </c>
      <c r="K38">
        <v>6136387</v>
      </c>
      <c r="L38">
        <v>6180877</v>
      </c>
      <c r="M38">
        <v>6213399</v>
      </c>
      <c r="N38">
        <v>6260956</v>
      </c>
      <c r="O38">
        <v>6307347</v>
      </c>
      <c r="P38">
        <v>6341405</v>
      </c>
      <c r="Q38">
        <v>6338632</v>
      </c>
      <c r="R38">
        <v>6302504</v>
      </c>
      <c r="S38">
        <v>6281174</v>
      </c>
      <c r="T38">
        <v>6281738</v>
      </c>
      <c r="U38">
        <v>6294365</v>
      </c>
      <c r="V38">
        <v>6319408</v>
      </c>
      <c r="W38">
        <v>6354074</v>
      </c>
      <c r="X38">
        <v>6391309</v>
      </c>
      <c r="Y38">
        <v>6418773</v>
      </c>
      <c r="Z38">
        <v>6441865</v>
      </c>
      <c r="AA38">
        <v>6470365</v>
      </c>
      <c r="AB38">
        <v>6504124</v>
      </c>
      <c r="AC38">
        <v>6545106</v>
      </c>
      <c r="AD38">
        <v>6593386</v>
      </c>
      <c r="AE38">
        <v>6646912</v>
      </c>
      <c r="AF38">
        <v>6715519</v>
      </c>
      <c r="AG38">
        <v>6799978</v>
      </c>
      <c r="AH38">
        <v>6875364</v>
      </c>
      <c r="AI38">
        <v>6938265</v>
      </c>
      <c r="AJ38">
        <v>6993795</v>
      </c>
      <c r="AK38">
        <v>7040687</v>
      </c>
      <c r="AL38">
        <v>7071850</v>
      </c>
      <c r="AM38">
        <v>7088906</v>
      </c>
      <c r="AN38">
        <v>7110001</v>
      </c>
      <c r="AO38">
        <v>7143991</v>
      </c>
      <c r="AP38">
        <v>7184250</v>
      </c>
      <c r="AQ38">
        <v>7229854</v>
      </c>
      <c r="AR38">
        <v>7284753</v>
      </c>
      <c r="AS38">
        <v>7339001</v>
      </c>
      <c r="AT38">
        <v>7389625</v>
      </c>
      <c r="AU38">
        <v>7437115</v>
      </c>
      <c r="AV38">
        <v>7483934</v>
      </c>
      <c r="AW38">
        <v>7551117</v>
      </c>
      <c r="AX38">
        <v>7647675</v>
      </c>
      <c r="AY38">
        <v>7743831</v>
      </c>
      <c r="AZ38">
        <v>7824909</v>
      </c>
      <c r="BA38">
        <v>7912398</v>
      </c>
      <c r="BB38">
        <v>7996861</v>
      </c>
      <c r="BC38">
        <v>8089346</v>
      </c>
      <c r="BD38">
        <v>8188649</v>
      </c>
      <c r="BE38">
        <v>8282396</v>
      </c>
      <c r="BF38">
        <v>8373338</v>
      </c>
      <c r="BG38">
        <v>8451840</v>
      </c>
      <c r="BH38">
        <v>8516543</v>
      </c>
    </row>
    <row r="39" spans="1:60" x14ac:dyDescent="0.25">
      <c r="A39" t="s">
        <v>587</v>
      </c>
      <c r="B39">
        <v>109420</v>
      </c>
      <c r="C39">
        <v>110399</v>
      </c>
      <c r="D39">
        <v>111457</v>
      </c>
      <c r="E39">
        <v>112595</v>
      </c>
      <c r="F39">
        <v>113773</v>
      </c>
      <c r="G39">
        <v>114995</v>
      </c>
      <c r="H39">
        <v>116227</v>
      </c>
      <c r="I39">
        <v>117474</v>
      </c>
      <c r="J39">
        <v>118726</v>
      </c>
      <c r="K39">
        <v>119972</v>
      </c>
      <c r="L39">
        <v>121197</v>
      </c>
      <c r="M39">
        <v>122413</v>
      </c>
      <c r="N39">
        <v>123614</v>
      </c>
      <c r="O39">
        <v>124725</v>
      </c>
      <c r="P39">
        <v>125682</v>
      </c>
      <c r="Q39">
        <v>126415</v>
      </c>
      <c r="R39">
        <v>126902</v>
      </c>
      <c r="S39">
        <v>127183</v>
      </c>
      <c r="T39">
        <v>127390</v>
      </c>
      <c r="U39">
        <v>127692</v>
      </c>
      <c r="V39">
        <v>128212</v>
      </c>
      <c r="W39">
        <v>128982</v>
      </c>
      <c r="X39">
        <v>129979</v>
      </c>
      <c r="Y39">
        <v>131149</v>
      </c>
      <c r="Z39">
        <v>132446</v>
      </c>
      <c r="AA39">
        <v>133808</v>
      </c>
      <c r="AB39">
        <v>135249</v>
      </c>
      <c r="AC39">
        <v>136762</v>
      </c>
      <c r="AD39">
        <v>138245</v>
      </c>
      <c r="AE39">
        <v>139573</v>
      </c>
      <c r="AF39">
        <v>140671</v>
      </c>
      <c r="AG39">
        <v>141467</v>
      </c>
      <c r="AH39">
        <v>142006</v>
      </c>
      <c r="AI39">
        <v>142415</v>
      </c>
      <c r="AJ39">
        <v>142863</v>
      </c>
      <c r="AK39">
        <v>143484</v>
      </c>
      <c r="AL39">
        <v>144335</v>
      </c>
      <c r="AM39">
        <v>145373</v>
      </c>
      <c r="AN39">
        <v>146498</v>
      </c>
      <c r="AO39">
        <v>147555</v>
      </c>
      <c r="AP39">
        <v>148443</v>
      </c>
      <c r="AQ39">
        <v>149097</v>
      </c>
      <c r="AR39">
        <v>149596</v>
      </c>
      <c r="AS39">
        <v>150068</v>
      </c>
      <c r="AT39">
        <v>150716</v>
      </c>
      <c r="AU39">
        <v>151678</v>
      </c>
      <c r="AV39">
        <v>153008</v>
      </c>
      <c r="AW39">
        <v>154636</v>
      </c>
      <c r="AX39">
        <v>156433</v>
      </c>
      <c r="AY39">
        <v>158178</v>
      </c>
      <c r="AZ39">
        <v>159734</v>
      </c>
      <c r="BA39">
        <v>160998</v>
      </c>
      <c r="BB39">
        <v>162056</v>
      </c>
      <c r="BC39">
        <v>163038</v>
      </c>
      <c r="BD39">
        <v>164100</v>
      </c>
      <c r="BE39">
        <v>165385</v>
      </c>
      <c r="BF39">
        <v>166923</v>
      </c>
      <c r="BG39">
        <v>168665</v>
      </c>
      <c r="BH39">
        <v>170499</v>
      </c>
    </row>
    <row r="40" spans="1:60" x14ac:dyDescent="0.25">
      <c r="A40" t="s">
        <v>460</v>
      </c>
      <c r="B40">
        <v>8132990</v>
      </c>
      <c r="C40">
        <v>8303811</v>
      </c>
      <c r="D40">
        <v>8476897</v>
      </c>
      <c r="E40">
        <v>8650387</v>
      </c>
      <c r="F40">
        <v>8821858</v>
      </c>
      <c r="G40">
        <v>8989621</v>
      </c>
      <c r="H40">
        <v>9152844</v>
      </c>
      <c r="I40">
        <v>9312095</v>
      </c>
      <c r="J40">
        <v>9468845</v>
      </c>
      <c r="K40">
        <v>9625312</v>
      </c>
      <c r="L40">
        <v>9783134</v>
      </c>
      <c r="M40">
        <v>9942727</v>
      </c>
      <c r="N40">
        <v>10103674</v>
      </c>
      <c r="O40">
        <v>10265829</v>
      </c>
      <c r="P40">
        <v>10428798</v>
      </c>
      <c r="Q40">
        <v>10592307</v>
      </c>
      <c r="R40">
        <v>10756878</v>
      </c>
      <c r="S40">
        <v>10922779</v>
      </c>
      <c r="T40">
        <v>11089165</v>
      </c>
      <c r="U40">
        <v>11254877</v>
      </c>
      <c r="V40">
        <v>11419348</v>
      </c>
      <c r="W40">
        <v>11582014</v>
      </c>
      <c r="X40">
        <v>11743911</v>
      </c>
      <c r="Y40">
        <v>11907960</v>
      </c>
      <c r="Z40">
        <v>12078135</v>
      </c>
      <c r="AA40">
        <v>12257236</v>
      </c>
      <c r="AB40">
        <v>12445823</v>
      </c>
      <c r="AC40">
        <v>12642924</v>
      </c>
      <c r="AD40">
        <v>12847708</v>
      </c>
      <c r="AE40">
        <v>13058758</v>
      </c>
      <c r="AF40">
        <v>13274623</v>
      </c>
      <c r="AG40">
        <v>13495258</v>
      </c>
      <c r="AH40">
        <v>13719819</v>
      </c>
      <c r="AI40">
        <v>13944937</v>
      </c>
      <c r="AJ40">
        <v>14166340</v>
      </c>
      <c r="AK40">
        <v>14380866</v>
      </c>
      <c r="AL40">
        <v>14587370</v>
      </c>
      <c r="AM40">
        <v>14786220</v>
      </c>
      <c r="AN40">
        <v>14977733</v>
      </c>
      <c r="AO40">
        <v>15162800</v>
      </c>
      <c r="AP40">
        <v>15342353</v>
      </c>
      <c r="AQ40">
        <v>15516113</v>
      </c>
      <c r="AR40">
        <v>15684409</v>
      </c>
      <c r="AS40">
        <v>15849652</v>
      </c>
      <c r="AT40">
        <v>16014971</v>
      </c>
      <c r="AU40">
        <v>16182721</v>
      </c>
      <c r="AV40">
        <v>16354504</v>
      </c>
      <c r="AW40">
        <v>16530195</v>
      </c>
      <c r="AX40">
        <v>16708258</v>
      </c>
      <c r="AY40">
        <v>16886186</v>
      </c>
      <c r="AZ40">
        <v>17062536</v>
      </c>
      <c r="BA40">
        <v>17233576</v>
      </c>
      <c r="BB40">
        <v>17400347</v>
      </c>
      <c r="BC40">
        <v>17571507</v>
      </c>
      <c r="BD40">
        <v>17758959</v>
      </c>
      <c r="BE40">
        <v>17969353</v>
      </c>
      <c r="BF40">
        <v>18209068</v>
      </c>
      <c r="BG40">
        <v>18470439</v>
      </c>
      <c r="BH40">
        <v>18729160</v>
      </c>
    </row>
    <row r="41" spans="1:60" x14ac:dyDescent="0.25">
      <c r="A41" t="s">
        <v>397</v>
      </c>
      <c r="B41">
        <v>667070000</v>
      </c>
      <c r="C41">
        <v>660330000</v>
      </c>
      <c r="D41">
        <v>665770000</v>
      </c>
      <c r="E41">
        <v>682335000</v>
      </c>
      <c r="F41">
        <v>698355000</v>
      </c>
      <c r="G41">
        <v>715185000</v>
      </c>
      <c r="H41">
        <v>735400000</v>
      </c>
      <c r="I41">
        <v>754550000</v>
      </c>
      <c r="J41">
        <v>774510000</v>
      </c>
      <c r="K41">
        <v>796025000</v>
      </c>
      <c r="L41">
        <v>818315000</v>
      </c>
      <c r="M41">
        <v>841105000</v>
      </c>
      <c r="N41">
        <v>862030000</v>
      </c>
      <c r="O41">
        <v>881940000</v>
      </c>
      <c r="P41">
        <v>900350000</v>
      </c>
      <c r="Q41">
        <v>916395000</v>
      </c>
      <c r="R41">
        <v>930685000</v>
      </c>
      <c r="S41">
        <v>943455000</v>
      </c>
      <c r="T41">
        <v>956165000</v>
      </c>
      <c r="U41">
        <v>969005000</v>
      </c>
      <c r="V41">
        <v>981235000</v>
      </c>
      <c r="W41">
        <v>993885000</v>
      </c>
      <c r="X41">
        <v>1008630000</v>
      </c>
      <c r="Y41">
        <v>1023310000</v>
      </c>
      <c r="Z41">
        <v>1036825000</v>
      </c>
      <c r="AA41">
        <v>1051040000</v>
      </c>
      <c r="AB41">
        <v>1066790000</v>
      </c>
      <c r="AC41">
        <v>1084035000</v>
      </c>
      <c r="AD41">
        <v>1101630000</v>
      </c>
      <c r="AE41">
        <v>1118650000</v>
      </c>
      <c r="AF41">
        <v>1135185000</v>
      </c>
      <c r="AG41">
        <v>1150780000</v>
      </c>
      <c r="AH41">
        <v>1164970000</v>
      </c>
      <c r="AI41">
        <v>1178440000</v>
      </c>
      <c r="AJ41">
        <v>1191835000</v>
      </c>
      <c r="AK41">
        <v>1204855000</v>
      </c>
      <c r="AL41">
        <v>1217550000</v>
      </c>
      <c r="AM41">
        <v>1230075000</v>
      </c>
      <c r="AN41">
        <v>1241935000</v>
      </c>
      <c r="AO41">
        <v>1252735000</v>
      </c>
      <c r="AP41">
        <v>1262645000</v>
      </c>
      <c r="AQ41">
        <v>1271850000</v>
      </c>
      <c r="AR41">
        <v>1280400000</v>
      </c>
      <c r="AS41">
        <v>1288400000</v>
      </c>
      <c r="AT41">
        <v>1296075000</v>
      </c>
      <c r="AU41">
        <v>1303720000</v>
      </c>
      <c r="AV41">
        <v>1311020000</v>
      </c>
      <c r="AW41">
        <v>1317885000</v>
      </c>
      <c r="AX41">
        <v>1324655000</v>
      </c>
      <c r="AY41">
        <v>1331260000</v>
      </c>
      <c r="AZ41">
        <v>1337705000</v>
      </c>
      <c r="BA41">
        <v>1344130000</v>
      </c>
      <c r="BB41">
        <v>1350695000</v>
      </c>
      <c r="BC41">
        <v>1357380000</v>
      </c>
      <c r="BD41">
        <v>1364270000</v>
      </c>
      <c r="BE41">
        <v>1371220000</v>
      </c>
      <c r="BF41">
        <v>1378665000</v>
      </c>
      <c r="BG41">
        <v>1386395000</v>
      </c>
      <c r="BH41">
        <v>1392730000</v>
      </c>
    </row>
    <row r="42" spans="1:60" x14ac:dyDescent="0.25">
      <c r="A42" t="s">
        <v>1105</v>
      </c>
      <c r="B42">
        <v>3503553</v>
      </c>
      <c r="C42">
        <v>3631553</v>
      </c>
      <c r="D42">
        <v>3770766</v>
      </c>
      <c r="E42">
        <v>3918628</v>
      </c>
      <c r="F42">
        <v>4071411</v>
      </c>
      <c r="G42">
        <v>4226844</v>
      </c>
      <c r="H42">
        <v>4383728</v>
      </c>
      <c r="I42">
        <v>4544164</v>
      </c>
      <c r="J42">
        <v>4713135</v>
      </c>
      <c r="K42">
        <v>4897472</v>
      </c>
      <c r="L42">
        <v>5102064</v>
      </c>
      <c r="M42">
        <v>5328744</v>
      </c>
      <c r="N42">
        <v>5576038</v>
      </c>
      <c r="O42">
        <v>5841506</v>
      </c>
      <c r="P42">
        <v>6121285</v>
      </c>
      <c r="Q42">
        <v>6412403</v>
      </c>
      <c r="R42">
        <v>6713950</v>
      </c>
      <c r="S42">
        <v>7026496</v>
      </c>
      <c r="T42">
        <v>7350270</v>
      </c>
      <c r="U42">
        <v>7685918</v>
      </c>
      <c r="V42">
        <v>8033650</v>
      </c>
      <c r="W42">
        <v>8393691</v>
      </c>
      <c r="X42">
        <v>8764989</v>
      </c>
      <c r="Y42">
        <v>9144931</v>
      </c>
      <c r="Z42">
        <v>9530107</v>
      </c>
      <c r="AA42">
        <v>9918196</v>
      </c>
      <c r="AB42">
        <v>10307281</v>
      </c>
      <c r="AC42">
        <v>10698194</v>
      </c>
      <c r="AD42">
        <v>11094748</v>
      </c>
      <c r="AE42">
        <v>11502449</v>
      </c>
      <c r="AF42">
        <v>11924877</v>
      </c>
      <c r="AG42">
        <v>12362407</v>
      </c>
      <c r="AH42">
        <v>12812421</v>
      </c>
      <c r="AI42">
        <v>13271643</v>
      </c>
      <c r="AJ42">
        <v>13735433</v>
      </c>
      <c r="AK42">
        <v>14199762</v>
      </c>
      <c r="AL42">
        <v>14665127</v>
      </c>
      <c r="AM42">
        <v>15130663</v>
      </c>
      <c r="AN42">
        <v>15589414</v>
      </c>
      <c r="AO42">
        <v>16032573</v>
      </c>
      <c r="AP42">
        <v>16454668</v>
      </c>
      <c r="AQ42">
        <v>16853026</v>
      </c>
      <c r="AR42">
        <v>17231539</v>
      </c>
      <c r="AS42">
        <v>17599610</v>
      </c>
      <c r="AT42">
        <v>17970494</v>
      </c>
      <c r="AU42">
        <v>18354514</v>
      </c>
      <c r="AV42">
        <v>18754916</v>
      </c>
      <c r="AW42">
        <v>19171237</v>
      </c>
      <c r="AX42">
        <v>19605569</v>
      </c>
      <c r="AY42">
        <v>20059147</v>
      </c>
      <c r="AZ42">
        <v>20532950</v>
      </c>
      <c r="BA42">
        <v>21028655</v>
      </c>
      <c r="BB42">
        <v>21547188</v>
      </c>
      <c r="BC42">
        <v>22087505</v>
      </c>
      <c r="BD42">
        <v>22647683</v>
      </c>
      <c r="BE42">
        <v>23226143</v>
      </c>
      <c r="BF42">
        <v>23822714</v>
      </c>
      <c r="BG42">
        <v>24437469</v>
      </c>
      <c r="BH42">
        <v>25069229</v>
      </c>
    </row>
    <row r="43" spans="1:60" x14ac:dyDescent="0.25">
      <c r="A43" t="s">
        <v>449</v>
      </c>
      <c r="B43">
        <v>5176918</v>
      </c>
      <c r="C43">
        <v>5285017</v>
      </c>
      <c r="D43">
        <v>5398729</v>
      </c>
      <c r="E43">
        <v>5518104</v>
      </c>
      <c r="F43">
        <v>5643036</v>
      </c>
      <c r="G43">
        <v>5773543</v>
      </c>
      <c r="H43">
        <v>5909882</v>
      </c>
      <c r="I43">
        <v>6052420</v>
      </c>
      <c r="J43">
        <v>6201413</v>
      </c>
      <c r="K43">
        <v>6357092</v>
      </c>
      <c r="L43">
        <v>6519762</v>
      </c>
      <c r="M43">
        <v>6689662</v>
      </c>
      <c r="N43">
        <v>6867178</v>
      </c>
      <c r="O43">
        <v>7052849</v>
      </c>
      <c r="P43">
        <v>7247287</v>
      </c>
      <c r="Q43">
        <v>7451054</v>
      </c>
      <c r="R43">
        <v>7664406</v>
      </c>
      <c r="S43">
        <v>7887560</v>
      </c>
      <c r="T43">
        <v>8121084</v>
      </c>
      <c r="U43">
        <v>8365567</v>
      </c>
      <c r="V43">
        <v>8621406</v>
      </c>
      <c r="W43">
        <v>8888535</v>
      </c>
      <c r="X43">
        <v>9166816</v>
      </c>
      <c r="Y43">
        <v>9456494</v>
      </c>
      <c r="Z43">
        <v>9757841</v>
      </c>
      <c r="AA43">
        <v>10070806</v>
      </c>
      <c r="AB43">
        <v>10395480</v>
      </c>
      <c r="AC43">
        <v>10731064</v>
      </c>
      <c r="AD43">
        <v>11075422</v>
      </c>
      <c r="AE43">
        <v>11425800</v>
      </c>
      <c r="AF43">
        <v>11780088</v>
      </c>
      <c r="AG43">
        <v>12137912</v>
      </c>
      <c r="AH43">
        <v>12499499</v>
      </c>
      <c r="AI43">
        <v>12864090</v>
      </c>
      <c r="AJ43">
        <v>13230984</v>
      </c>
      <c r="AK43">
        <v>13599988</v>
      </c>
      <c r="AL43">
        <v>13970813</v>
      </c>
      <c r="AM43">
        <v>14344449</v>
      </c>
      <c r="AN43">
        <v>14723768</v>
      </c>
      <c r="AO43">
        <v>15112592</v>
      </c>
      <c r="AP43">
        <v>15513945</v>
      </c>
      <c r="AQ43">
        <v>15928910</v>
      </c>
      <c r="AR43">
        <v>16357602</v>
      </c>
      <c r="AS43">
        <v>16800865</v>
      </c>
      <c r="AT43">
        <v>17259322</v>
      </c>
      <c r="AU43">
        <v>17733410</v>
      </c>
      <c r="AV43">
        <v>18223674</v>
      </c>
      <c r="AW43">
        <v>18730282</v>
      </c>
      <c r="AX43">
        <v>19252666</v>
      </c>
      <c r="AY43">
        <v>19789919</v>
      </c>
      <c r="AZ43">
        <v>20341241</v>
      </c>
      <c r="BA43">
        <v>20906388</v>
      </c>
      <c r="BB43">
        <v>21485266</v>
      </c>
      <c r="BC43">
        <v>22077298</v>
      </c>
      <c r="BD43">
        <v>22681858</v>
      </c>
      <c r="BE43">
        <v>23298368</v>
      </c>
      <c r="BF43">
        <v>23926539</v>
      </c>
      <c r="BG43">
        <v>24566045</v>
      </c>
      <c r="BH43">
        <v>25216237</v>
      </c>
    </row>
    <row r="44" spans="1:60" x14ac:dyDescent="0.25">
      <c r="A44" t="s">
        <v>1106</v>
      </c>
      <c r="B44">
        <v>15248251</v>
      </c>
      <c r="C44">
        <v>15637699</v>
      </c>
      <c r="D44">
        <v>16041190</v>
      </c>
      <c r="E44">
        <v>16461830</v>
      </c>
      <c r="F44">
        <v>16903831</v>
      </c>
      <c r="G44">
        <v>17369883</v>
      </c>
      <c r="H44">
        <v>17862049</v>
      </c>
      <c r="I44">
        <v>18378625</v>
      </c>
      <c r="J44">
        <v>18913878</v>
      </c>
      <c r="K44">
        <v>19459816</v>
      </c>
      <c r="L44">
        <v>20011036</v>
      </c>
      <c r="M44">
        <v>20564067</v>
      </c>
      <c r="N44">
        <v>21121363</v>
      </c>
      <c r="O44">
        <v>21690443</v>
      </c>
      <c r="P44">
        <v>22282136</v>
      </c>
      <c r="Q44">
        <v>22903581</v>
      </c>
      <c r="R44">
        <v>23560464</v>
      </c>
      <c r="S44">
        <v>24249130</v>
      </c>
      <c r="T44">
        <v>24956385</v>
      </c>
      <c r="U44">
        <v>25663592</v>
      </c>
      <c r="V44">
        <v>26358908</v>
      </c>
      <c r="W44">
        <v>27040322</v>
      </c>
      <c r="X44">
        <v>27717291</v>
      </c>
      <c r="Y44">
        <v>28403851</v>
      </c>
      <c r="Z44">
        <v>29119673</v>
      </c>
      <c r="AA44">
        <v>29881229</v>
      </c>
      <c r="AB44">
        <v>30683869</v>
      </c>
      <c r="AC44">
        <v>31528708</v>
      </c>
      <c r="AD44">
        <v>32443781</v>
      </c>
      <c r="AE44">
        <v>33464765</v>
      </c>
      <c r="AF44">
        <v>34612023</v>
      </c>
      <c r="AG44">
        <v>35908244</v>
      </c>
      <c r="AH44">
        <v>37333914</v>
      </c>
      <c r="AI44">
        <v>38815834</v>
      </c>
      <c r="AJ44">
        <v>40252975</v>
      </c>
      <c r="AK44">
        <v>41576234</v>
      </c>
      <c r="AL44">
        <v>42757243</v>
      </c>
      <c r="AM44">
        <v>43827180</v>
      </c>
      <c r="AN44">
        <v>44849967</v>
      </c>
      <c r="AO44">
        <v>45919613</v>
      </c>
      <c r="AP44">
        <v>47105826</v>
      </c>
      <c r="AQ44">
        <v>48428545</v>
      </c>
      <c r="AR44">
        <v>49871666</v>
      </c>
      <c r="AS44">
        <v>51425580</v>
      </c>
      <c r="AT44">
        <v>53068880</v>
      </c>
      <c r="AU44">
        <v>54785903</v>
      </c>
      <c r="AV44">
        <v>56578037</v>
      </c>
      <c r="AW44">
        <v>58453683</v>
      </c>
      <c r="AX44">
        <v>60411195</v>
      </c>
      <c r="AY44">
        <v>62448574</v>
      </c>
      <c r="AZ44">
        <v>64563854</v>
      </c>
      <c r="BA44">
        <v>66755153</v>
      </c>
      <c r="BB44">
        <v>69020747</v>
      </c>
      <c r="BC44">
        <v>71358807</v>
      </c>
      <c r="BD44">
        <v>73767447</v>
      </c>
      <c r="BE44">
        <v>76244544</v>
      </c>
      <c r="BF44">
        <v>78789127</v>
      </c>
      <c r="BG44">
        <v>81398764</v>
      </c>
      <c r="BH44">
        <v>84068091</v>
      </c>
    </row>
    <row r="45" spans="1:60" x14ac:dyDescent="0.25">
      <c r="A45" t="s">
        <v>1107</v>
      </c>
      <c r="B45">
        <v>1018253</v>
      </c>
      <c r="C45">
        <v>1043116</v>
      </c>
      <c r="D45">
        <v>1069238</v>
      </c>
      <c r="E45">
        <v>1096638</v>
      </c>
      <c r="F45">
        <v>1125352</v>
      </c>
      <c r="G45">
        <v>1155392</v>
      </c>
      <c r="H45">
        <v>1186785</v>
      </c>
      <c r="I45">
        <v>1219541</v>
      </c>
      <c r="J45">
        <v>1253760</v>
      </c>
      <c r="K45">
        <v>1289522</v>
      </c>
      <c r="L45">
        <v>1326885</v>
      </c>
      <c r="M45">
        <v>1365899</v>
      </c>
      <c r="N45">
        <v>1406522</v>
      </c>
      <c r="O45">
        <v>1448637</v>
      </c>
      <c r="P45">
        <v>1492055</v>
      </c>
      <c r="Q45">
        <v>1536654</v>
      </c>
      <c r="R45">
        <v>1582358</v>
      </c>
      <c r="S45">
        <v>1629209</v>
      </c>
      <c r="T45">
        <v>1677332</v>
      </c>
      <c r="U45">
        <v>1726866</v>
      </c>
      <c r="V45">
        <v>1777934</v>
      </c>
      <c r="W45">
        <v>1830632</v>
      </c>
      <c r="X45">
        <v>1884875</v>
      </c>
      <c r="Y45">
        <v>1940443</v>
      </c>
      <c r="Z45">
        <v>1996995</v>
      </c>
      <c r="AA45">
        <v>2054312</v>
      </c>
      <c r="AB45">
        <v>2112361</v>
      </c>
      <c r="AC45">
        <v>2171321</v>
      </c>
      <c r="AD45">
        <v>2231465</v>
      </c>
      <c r="AE45">
        <v>2293166</v>
      </c>
      <c r="AF45">
        <v>2356737</v>
      </c>
      <c r="AG45">
        <v>2422305</v>
      </c>
      <c r="AH45">
        <v>2489952</v>
      </c>
      <c r="AI45">
        <v>2559873</v>
      </c>
      <c r="AJ45">
        <v>2632345</v>
      </c>
      <c r="AK45">
        <v>2707537</v>
      </c>
      <c r="AL45">
        <v>2785810</v>
      </c>
      <c r="AM45">
        <v>2867280</v>
      </c>
      <c r="AN45">
        <v>2951647</v>
      </c>
      <c r="AO45">
        <v>3038433</v>
      </c>
      <c r="AP45">
        <v>3127411</v>
      </c>
      <c r="AQ45">
        <v>3217933</v>
      </c>
      <c r="AR45">
        <v>3310387</v>
      </c>
      <c r="AS45">
        <v>3406922</v>
      </c>
      <c r="AT45">
        <v>3510468</v>
      </c>
      <c r="AU45">
        <v>3622775</v>
      </c>
      <c r="AV45">
        <v>3745141</v>
      </c>
      <c r="AW45">
        <v>3876119</v>
      </c>
      <c r="AX45">
        <v>4011486</v>
      </c>
      <c r="AY45">
        <v>4145391</v>
      </c>
      <c r="AZ45">
        <v>4273731</v>
      </c>
      <c r="BA45">
        <v>4394844</v>
      </c>
      <c r="BB45">
        <v>4510198</v>
      </c>
      <c r="BC45">
        <v>4622761</v>
      </c>
      <c r="BD45">
        <v>4736974</v>
      </c>
      <c r="BE45">
        <v>4856095</v>
      </c>
      <c r="BF45">
        <v>4980999</v>
      </c>
      <c r="BG45">
        <v>5110702</v>
      </c>
      <c r="BH45">
        <v>5244363</v>
      </c>
    </row>
    <row r="46" spans="1:60" x14ac:dyDescent="0.25">
      <c r="A46" t="s">
        <v>425</v>
      </c>
      <c r="B46">
        <v>16057724</v>
      </c>
      <c r="C46">
        <v>16567811</v>
      </c>
      <c r="D46">
        <v>17092918</v>
      </c>
      <c r="E46">
        <v>17629979</v>
      </c>
      <c r="F46">
        <v>18175185</v>
      </c>
      <c r="G46">
        <v>18725245</v>
      </c>
      <c r="H46">
        <v>19279740</v>
      </c>
      <c r="I46">
        <v>19837510</v>
      </c>
      <c r="J46">
        <v>20393699</v>
      </c>
      <c r="K46">
        <v>20942456</v>
      </c>
      <c r="L46">
        <v>21480065</v>
      </c>
      <c r="M46">
        <v>22003980</v>
      </c>
      <c r="N46">
        <v>22516425</v>
      </c>
      <c r="O46">
        <v>23024517</v>
      </c>
      <c r="P46">
        <v>23538386</v>
      </c>
      <c r="Q46">
        <v>24065507</v>
      </c>
      <c r="R46">
        <v>24608113</v>
      </c>
      <c r="S46">
        <v>25164545</v>
      </c>
      <c r="T46">
        <v>25733673</v>
      </c>
      <c r="U46">
        <v>26312994</v>
      </c>
      <c r="V46">
        <v>26900506</v>
      </c>
      <c r="W46">
        <v>27496617</v>
      </c>
      <c r="X46">
        <v>28101819</v>
      </c>
      <c r="Y46">
        <v>28714190</v>
      </c>
      <c r="Z46">
        <v>29331238</v>
      </c>
      <c r="AA46">
        <v>29951201</v>
      </c>
      <c r="AB46">
        <v>30572478</v>
      </c>
      <c r="AC46">
        <v>31195413</v>
      </c>
      <c r="AD46">
        <v>31822525</v>
      </c>
      <c r="AE46">
        <v>32457499</v>
      </c>
      <c r="AF46">
        <v>33102575</v>
      </c>
      <c r="AG46">
        <v>33758337</v>
      </c>
      <c r="AH46">
        <v>34422569</v>
      </c>
      <c r="AI46">
        <v>35091275</v>
      </c>
      <c r="AJ46">
        <v>35758979</v>
      </c>
      <c r="AK46">
        <v>36421438</v>
      </c>
      <c r="AL46">
        <v>37076387</v>
      </c>
      <c r="AM46">
        <v>37723800</v>
      </c>
      <c r="AN46">
        <v>38364309</v>
      </c>
      <c r="AO46">
        <v>38999471</v>
      </c>
      <c r="AP46">
        <v>39629968</v>
      </c>
      <c r="AQ46">
        <v>40255967</v>
      </c>
      <c r="AR46">
        <v>40875360</v>
      </c>
      <c r="AS46">
        <v>41483869</v>
      </c>
      <c r="AT46">
        <v>42075955</v>
      </c>
      <c r="AU46">
        <v>42647723</v>
      </c>
      <c r="AV46">
        <v>43200897</v>
      </c>
      <c r="AW46">
        <v>43737516</v>
      </c>
      <c r="AX46">
        <v>44254975</v>
      </c>
      <c r="AY46">
        <v>44750054</v>
      </c>
      <c r="AZ46">
        <v>45222700</v>
      </c>
      <c r="BA46">
        <v>45663099</v>
      </c>
      <c r="BB46">
        <v>46076848</v>
      </c>
      <c r="BC46">
        <v>46497267</v>
      </c>
      <c r="BD46">
        <v>46969209</v>
      </c>
      <c r="BE46">
        <v>47520667</v>
      </c>
      <c r="BF46">
        <v>48171392</v>
      </c>
      <c r="BG46">
        <v>48901066</v>
      </c>
      <c r="BH46">
        <v>49648685</v>
      </c>
    </row>
    <row r="47" spans="1:60" x14ac:dyDescent="0.25">
      <c r="A47" t="s">
        <v>559</v>
      </c>
      <c r="B47">
        <v>191121</v>
      </c>
      <c r="C47">
        <v>194139</v>
      </c>
      <c r="D47">
        <v>197198</v>
      </c>
      <c r="E47">
        <v>200372</v>
      </c>
      <c r="F47">
        <v>203753</v>
      </c>
      <c r="G47">
        <v>207424</v>
      </c>
      <c r="H47">
        <v>211478</v>
      </c>
      <c r="I47">
        <v>215897</v>
      </c>
      <c r="J47">
        <v>220575</v>
      </c>
      <c r="K47">
        <v>225325</v>
      </c>
      <c r="L47">
        <v>230054</v>
      </c>
      <c r="M47">
        <v>234644</v>
      </c>
      <c r="N47">
        <v>239235</v>
      </c>
      <c r="O47">
        <v>244208</v>
      </c>
      <c r="P47">
        <v>250104</v>
      </c>
      <c r="Q47">
        <v>257290</v>
      </c>
      <c r="R47">
        <v>265953</v>
      </c>
      <c r="S47">
        <v>275900</v>
      </c>
      <c r="T47">
        <v>286634</v>
      </c>
      <c r="U47">
        <v>297447</v>
      </c>
      <c r="V47">
        <v>307829</v>
      </c>
      <c r="W47">
        <v>317606</v>
      </c>
      <c r="X47">
        <v>326946</v>
      </c>
      <c r="Y47">
        <v>336096</v>
      </c>
      <c r="Z47">
        <v>345466</v>
      </c>
      <c r="AA47">
        <v>355337</v>
      </c>
      <c r="AB47">
        <v>365760</v>
      </c>
      <c r="AC47">
        <v>376654</v>
      </c>
      <c r="AD47">
        <v>387963</v>
      </c>
      <c r="AE47">
        <v>399632</v>
      </c>
      <c r="AF47">
        <v>411594</v>
      </c>
      <c r="AG47">
        <v>423872</v>
      </c>
      <c r="AH47">
        <v>436448</v>
      </c>
      <c r="AI47">
        <v>449274</v>
      </c>
      <c r="AJ47">
        <v>462277</v>
      </c>
      <c r="AK47">
        <v>475394</v>
      </c>
      <c r="AL47">
        <v>488627</v>
      </c>
      <c r="AM47">
        <v>501953</v>
      </c>
      <c r="AN47">
        <v>515385</v>
      </c>
      <c r="AO47">
        <v>528848</v>
      </c>
      <c r="AP47">
        <v>542357</v>
      </c>
      <c r="AQ47">
        <v>555888</v>
      </c>
      <c r="AR47">
        <v>569479</v>
      </c>
      <c r="AS47">
        <v>583211</v>
      </c>
      <c r="AT47">
        <v>597228</v>
      </c>
      <c r="AU47">
        <v>611627</v>
      </c>
      <c r="AV47">
        <v>626425</v>
      </c>
      <c r="AW47">
        <v>641620</v>
      </c>
      <c r="AX47">
        <v>657229</v>
      </c>
      <c r="AY47">
        <v>673252</v>
      </c>
      <c r="AZ47">
        <v>689692</v>
      </c>
      <c r="BA47">
        <v>706569</v>
      </c>
      <c r="BB47">
        <v>723871</v>
      </c>
      <c r="BC47">
        <v>741505</v>
      </c>
      <c r="BD47">
        <v>759390</v>
      </c>
      <c r="BE47">
        <v>777424</v>
      </c>
      <c r="BF47">
        <v>795592</v>
      </c>
      <c r="BG47">
        <v>813892</v>
      </c>
      <c r="BH47">
        <v>832322</v>
      </c>
    </row>
    <row r="48" spans="1:60" x14ac:dyDescent="0.25">
      <c r="A48" t="s">
        <v>568</v>
      </c>
      <c r="B48">
        <v>201765</v>
      </c>
      <c r="C48">
        <v>205327</v>
      </c>
      <c r="D48">
        <v>210142</v>
      </c>
      <c r="E48">
        <v>216096</v>
      </c>
      <c r="F48">
        <v>222948</v>
      </c>
      <c r="G48">
        <v>230418</v>
      </c>
      <c r="H48">
        <v>238655</v>
      </c>
      <c r="I48">
        <v>247527</v>
      </c>
      <c r="J48">
        <v>256176</v>
      </c>
      <c r="K48">
        <v>263453</v>
      </c>
      <c r="L48">
        <v>268627</v>
      </c>
      <c r="M48">
        <v>271309</v>
      </c>
      <c r="N48">
        <v>271843</v>
      </c>
      <c r="O48">
        <v>271068</v>
      </c>
      <c r="P48">
        <v>270230</v>
      </c>
      <c r="Q48">
        <v>270247</v>
      </c>
      <c r="R48">
        <v>271342</v>
      </c>
      <c r="S48">
        <v>273335</v>
      </c>
      <c r="T48">
        <v>276174</v>
      </c>
      <c r="U48">
        <v>279730</v>
      </c>
      <c r="V48">
        <v>283847</v>
      </c>
      <c r="W48">
        <v>288677</v>
      </c>
      <c r="X48">
        <v>294254</v>
      </c>
      <c r="Y48">
        <v>300230</v>
      </c>
      <c r="Z48">
        <v>306136</v>
      </c>
      <c r="AA48">
        <v>311678</v>
      </c>
      <c r="AB48">
        <v>316616</v>
      </c>
      <c r="AC48">
        <v>321135</v>
      </c>
      <c r="AD48">
        <v>325746</v>
      </c>
      <c r="AE48">
        <v>331179</v>
      </c>
      <c r="AF48">
        <v>337950</v>
      </c>
      <c r="AG48">
        <v>346230</v>
      </c>
      <c r="AH48">
        <v>355757</v>
      </c>
      <c r="AI48">
        <v>366053</v>
      </c>
      <c r="AJ48">
        <v>376407</v>
      </c>
      <c r="AK48">
        <v>386284</v>
      </c>
      <c r="AL48">
        <v>395533</v>
      </c>
      <c r="AM48">
        <v>404259</v>
      </c>
      <c r="AN48">
        <v>412514</v>
      </c>
      <c r="AO48">
        <v>420452</v>
      </c>
      <c r="AP48">
        <v>428188</v>
      </c>
      <c r="AQ48">
        <v>435709</v>
      </c>
      <c r="AR48">
        <v>442951</v>
      </c>
      <c r="AS48">
        <v>449930</v>
      </c>
      <c r="AT48">
        <v>456617</v>
      </c>
      <c r="AU48">
        <v>463032</v>
      </c>
      <c r="AV48">
        <v>469170</v>
      </c>
      <c r="AW48">
        <v>475060</v>
      </c>
      <c r="AX48">
        <v>480842</v>
      </c>
      <c r="AY48">
        <v>486671</v>
      </c>
      <c r="AZ48">
        <v>492654</v>
      </c>
      <c r="BA48">
        <v>498856</v>
      </c>
      <c r="BB48">
        <v>505235</v>
      </c>
      <c r="BC48">
        <v>511748</v>
      </c>
      <c r="BD48">
        <v>518269</v>
      </c>
      <c r="BE48">
        <v>524743</v>
      </c>
      <c r="BF48">
        <v>531146</v>
      </c>
      <c r="BG48">
        <v>537497</v>
      </c>
      <c r="BH48">
        <v>543767</v>
      </c>
    </row>
    <row r="49" spans="1:60" x14ac:dyDescent="0.25">
      <c r="A49" t="s">
        <v>519</v>
      </c>
      <c r="B49">
        <v>1330782</v>
      </c>
      <c r="C49">
        <v>1381183</v>
      </c>
      <c r="D49">
        <v>1433335</v>
      </c>
      <c r="E49">
        <v>1486553</v>
      </c>
      <c r="F49">
        <v>1539941</v>
      </c>
      <c r="G49">
        <v>1592841</v>
      </c>
      <c r="H49">
        <v>1645083</v>
      </c>
      <c r="I49">
        <v>1696732</v>
      </c>
      <c r="J49">
        <v>1747694</v>
      </c>
      <c r="K49">
        <v>1797893</v>
      </c>
      <c r="L49">
        <v>1847394</v>
      </c>
      <c r="M49">
        <v>1896077</v>
      </c>
      <c r="N49">
        <v>1944169</v>
      </c>
      <c r="O49">
        <v>1992514</v>
      </c>
      <c r="P49">
        <v>2042241</v>
      </c>
      <c r="Q49">
        <v>2094188</v>
      </c>
      <c r="R49">
        <v>2148677</v>
      </c>
      <c r="S49">
        <v>2205615</v>
      </c>
      <c r="T49">
        <v>2264946</v>
      </c>
      <c r="U49">
        <v>2326464</v>
      </c>
      <c r="V49">
        <v>2389977</v>
      </c>
      <c r="W49">
        <v>2455588</v>
      </c>
      <c r="X49">
        <v>2523354</v>
      </c>
      <c r="Y49">
        <v>2593020</v>
      </c>
      <c r="Z49">
        <v>2664223</v>
      </c>
      <c r="AA49">
        <v>2736712</v>
      </c>
      <c r="AB49">
        <v>2810242</v>
      </c>
      <c r="AC49">
        <v>2884851</v>
      </c>
      <c r="AD49">
        <v>2960929</v>
      </c>
      <c r="AE49">
        <v>3039013</v>
      </c>
      <c r="AF49">
        <v>3119433</v>
      </c>
      <c r="AG49">
        <v>3202085</v>
      </c>
      <c r="AH49">
        <v>3286520</v>
      </c>
      <c r="AI49">
        <v>3372298</v>
      </c>
      <c r="AJ49">
        <v>3458834</v>
      </c>
      <c r="AK49">
        <v>3545534</v>
      </c>
      <c r="AL49">
        <v>3632362</v>
      </c>
      <c r="AM49">
        <v>3718949</v>
      </c>
      <c r="AN49">
        <v>3803887</v>
      </c>
      <c r="AO49">
        <v>3885430</v>
      </c>
      <c r="AP49">
        <v>3962372</v>
      </c>
      <c r="AQ49">
        <v>4034074</v>
      </c>
      <c r="AR49">
        <v>4100925</v>
      </c>
      <c r="AS49">
        <v>4164053</v>
      </c>
      <c r="AT49">
        <v>4225155</v>
      </c>
      <c r="AU49">
        <v>4285502</v>
      </c>
      <c r="AV49">
        <v>4345412</v>
      </c>
      <c r="AW49">
        <v>4404628</v>
      </c>
      <c r="AX49">
        <v>4463125</v>
      </c>
      <c r="AY49">
        <v>4520740</v>
      </c>
      <c r="AZ49">
        <v>4577378</v>
      </c>
      <c r="BA49">
        <v>4633086</v>
      </c>
      <c r="BB49">
        <v>4688000</v>
      </c>
      <c r="BC49">
        <v>4742107</v>
      </c>
      <c r="BD49">
        <v>4795396</v>
      </c>
      <c r="BE49">
        <v>4847804</v>
      </c>
      <c r="BF49">
        <v>4899345</v>
      </c>
      <c r="BG49">
        <v>4949954</v>
      </c>
      <c r="BH49">
        <v>4999441</v>
      </c>
    </row>
    <row r="50" spans="1:60" x14ac:dyDescent="0.25">
      <c r="A50" t="s">
        <v>1108</v>
      </c>
      <c r="B50">
        <v>4194710</v>
      </c>
      <c r="C50">
        <v>4274060</v>
      </c>
      <c r="D50">
        <v>4353628</v>
      </c>
      <c r="E50">
        <v>4432217</v>
      </c>
      <c r="F50">
        <v>4508198</v>
      </c>
      <c r="G50">
        <v>4580374</v>
      </c>
      <c r="H50">
        <v>4648367</v>
      </c>
      <c r="I50">
        <v>4712526</v>
      </c>
      <c r="J50">
        <v>4773902</v>
      </c>
      <c r="K50">
        <v>4833842</v>
      </c>
      <c r="L50">
        <v>4893454</v>
      </c>
      <c r="M50">
        <v>4953087</v>
      </c>
      <c r="N50">
        <v>5012612</v>
      </c>
      <c r="O50">
        <v>5071954</v>
      </c>
      <c r="P50">
        <v>5130833</v>
      </c>
      <c r="Q50">
        <v>5189153</v>
      </c>
      <c r="R50">
        <v>5246563</v>
      </c>
      <c r="S50">
        <v>5303307</v>
      </c>
      <c r="T50">
        <v>5360561</v>
      </c>
      <c r="U50">
        <v>5419884</v>
      </c>
      <c r="V50">
        <v>5482206</v>
      </c>
      <c r="W50">
        <v>5548512</v>
      </c>
      <c r="X50">
        <v>5617885</v>
      </c>
      <c r="Y50">
        <v>5687092</v>
      </c>
      <c r="Z50">
        <v>5751543</v>
      </c>
      <c r="AA50">
        <v>5808179</v>
      </c>
      <c r="AB50">
        <v>5855443</v>
      </c>
      <c r="AC50">
        <v>5894827</v>
      </c>
      <c r="AD50">
        <v>5930179</v>
      </c>
      <c r="AE50">
        <v>5967018</v>
      </c>
      <c r="AF50">
        <v>6009251</v>
      </c>
      <c r="AG50">
        <v>6058308</v>
      </c>
      <c r="AH50">
        <v>6112815</v>
      </c>
      <c r="AI50">
        <v>6170351</v>
      </c>
      <c r="AJ50">
        <v>6227335</v>
      </c>
      <c r="AK50">
        <v>6281190</v>
      </c>
      <c r="AL50">
        <v>6331280</v>
      </c>
      <c r="AM50">
        <v>6378552</v>
      </c>
      <c r="AN50">
        <v>6423827</v>
      </c>
      <c r="AO50">
        <v>6468476</v>
      </c>
      <c r="AP50">
        <v>6513485</v>
      </c>
      <c r="AQ50">
        <v>6559096</v>
      </c>
      <c r="AR50">
        <v>6604965</v>
      </c>
      <c r="AS50">
        <v>6650971</v>
      </c>
      <c r="AT50">
        <v>6696953</v>
      </c>
      <c r="AU50">
        <v>6742717</v>
      </c>
      <c r="AV50">
        <v>6788123</v>
      </c>
      <c r="AW50">
        <v>6833393</v>
      </c>
      <c r="AX50">
        <v>6878978</v>
      </c>
      <c r="AY50">
        <v>6925452</v>
      </c>
      <c r="AZ50">
        <v>6973206</v>
      </c>
      <c r="BA50">
        <v>7022387</v>
      </c>
      <c r="BB50">
        <v>7072665</v>
      </c>
      <c r="BC50">
        <v>7123332</v>
      </c>
      <c r="BD50">
        <v>7173435</v>
      </c>
      <c r="BE50">
        <v>7222212</v>
      </c>
      <c r="BF50">
        <v>7269386</v>
      </c>
      <c r="BG50">
        <v>7314990</v>
      </c>
      <c r="BH50">
        <v>7358965</v>
      </c>
    </row>
    <row r="51" spans="1:60" x14ac:dyDescent="0.25">
      <c r="A51" t="s">
        <v>478</v>
      </c>
      <c r="B51">
        <v>7141250</v>
      </c>
      <c r="C51">
        <v>7291200</v>
      </c>
      <c r="D51">
        <v>7453540</v>
      </c>
      <c r="E51">
        <v>7623294</v>
      </c>
      <c r="F51">
        <v>7793262</v>
      </c>
      <c r="G51">
        <v>7958169</v>
      </c>
      <c r="H51">
        <v>8115487</v>
      </c>
      <c r="I51">
        <v>8266380</v>
      </c>
      <c r="J51">
        <v>8413552</v>
      </c>
      <c r="K51">
        <v>8561384</v>
      </c>
      <c r="L51">
        <v>8712541</v>
      </c>
      <c r="M51">
        <v>8868083</v>
      </c>
      <c r="N51">
        <v>9025345</v>
      </c>
      <c r="O51">
        <v>9178804</v>
      </c>
      <c r="P51">
        <v>9320945</v>
      </c>
      <c r="Q51">
        <v>9446442</v>
      </c>
      <c r="R51">
        <v>9554188</v>
      </c>
      <c r="S51">
        <v>9646142</v>
      </c>
      <c r="T51">
        <v>9724044</v>
      </c>
      <c r="U51">
        <v>9790851</v>
      </c>
      <c r="V51">
        <v>9849459</v>
      </c>
      <c r="W51">
        <v>9898889</v>
      </c>
      <c r="X51">
        <v>9940317</v>
      </c>
      <c r="Y51">
        <v>9981304</v>
      </c>
      <c r="Z51">
        <v>10031649</v>
      </c>
      <c r="AA51">
        <v>10097911</v>
      </c>
      <c r="AB51">
        <v>10183899</v>
      </c>
      <c r="AC51">
        <v>10286643</v>
      </c>
      <c r="AD51">
        <v>10397511</v>
      </c>
      <c r="AE51">
        <v>10503972</v>
      </c>
      <c r="AF51">
        <v>10596987</v>
      </c>
      <c r="AG51">
        <v>10673542</v>
      </c>
      <c r="AH51">
        <v>10736387</v>
      </c>
      <c r="AI51">
        <v>10789306</v>
      </c>
      <c r="AJ51">
        <v>10838462</v>
      </c>
      <c r="AK51">
        <v>10888252</v>
      </c>
      <c r="AL51">
        <v>10939293</v>
      </c>
      <c r="AM51">
        <v>10989732</v>
      </c>
      <c r="AN51">
        <v>11038692</v>
      </c>
      <c r="AO51">
        <v>11084670</v>
      </c>
      <c r="AP51">
        <v>11126430</v>
      </c>
      <c r="AQ51">
        <v>11164667</v>
      </c>
      <c r="AR51">
        <v>11199651</v>
      </c>
      <c r="AS51">
        <v>11229183</v>
      </c>
      <c r="AT51">
        <v>11250365</v>
      </c>
      <c r="AU51">
        <v>11261582</v>
      </c>
      <c r="AV51">
        <v>11261248</v>
      </c>
      <c r="AW51">
        <v>11251122</v>
      </c>
      <c r="AX51">
        <v>11236971</v>
      </c>
      <c r="AY51">
        <v>11226709</v>
      </c>
      <c r="AZ51">
        <v>11225832</v>
      </c>
      <c r="BA51">
        <v>11236670</v>
      </c>
      <c r="BB51">
        <v>11257101</v>
      </c>
      <c r="BC51">
        <v>11282720</v>
      </c>
      <c r="BD51">
        <v>11306902</v>
      </c>
      <c r="BE51">
        <v>11324781</v>
      </c>
      <c r="BF51">
        <v>11335109</v>
      </c>
      <c r="BG51">
        <v>11339259</v>
      </c>
      <c r="BH51">
        <v>11338138</v>
      </c>
    </row>
    <row r="52" spans="1:60" x14ac:dyDescent="0.25">
      <c r="A52" t="s">
        <v>1109</v>
      </c>
      <c r="B52">
        <v>124826</v>
      </c>
      <c r="C52">
        <v>126125</v>
      </c>
      <c r="D52">
        <v>128414</v>
      </c>
      <c r="E52">
        <v>130860</v>
      </c>
      <c r="F52">
        <v>133148</v>
      </c>
      <c r="G52">
        <v>135266</v>
      </c>
      <c r="H52">
        <v>136682</v>
      </c>
      <c r="I52">
        <v>138140</v>
      </c>
      <c r="J52">
        <v>140298</v>
      </c>
      <c r="K52">
        <v>142581</v>
      </c>
      <c r="L52">
        <v>144739</v>
      </c>
      <c r="M52">
        <v>147389</v>
      </c>
      <c r="N52">
        <v>147710</v>
      </c>
      <c r="O52">
        <v>146912</v>
      </c>
      <c r="P52">
        <v>148351</v>
      </c>
      <c r="Q52">
        <v>149129</v>
      </c>
      <c r="R52">
        <v>149399</v>
      </c>
      <c r="S52">
        <v>149459</v>
      </c>
      <c r="T52">
        <v>148341</v>
      </c>
      <c r="U52">
        <v>147851</v>
      </c>
      <c r="V52">
        <v>148041</v>
      </c>
      <c r="W52">
        <v>148629</v>
      </c>
      <c r="X52">
        <v>150101</v>
      </c>
      <c r="Y52">
        <v>151159</v>
      </c>
      <c r="Z52">
        <v>151940</v>
      </c>
      <c r="AA52">
        <v>152711</v>
      </c>
      <c r="AB52">
        <v>152662</v>
      </c>
      <c r="AC52">
        <v>151456</v>
      </c>
      <c r="AD52">
        <v>149254</v>
      </c>
      <c r="AE52">
        <v>146937</v>
      </c>
      <c r="AF52">
        <v>145400</v>
      </c>
      <c r="AG52">
        <v>144403</v>
      </c>
      <c r="AH52">
        <v>143912</v>
      </c>
      <c r="AI52">
        <v>144299</v>
      </c>
      <c r="AJ52">
        <v>144630</v>
      </c>
      <c r="AK52">
        <v>145139</v>
      </c>
      <c r="AL52">
        <v>146306</v>
      </c>
      <c r="AM52">
        <v>146956</v>
      </c>
      <c r="AN52">
        <v>144472</v>
      </c>
      <c r="AO52">
        <v>139428</v>
      </c>
      <c r="AP52">
        <v>133860</v>
      </c>
      <c r="AQ52">
        <v>129047</v>
      </c>
      <c r="AR52">
        <v>129205</v>
      </c>
      <c r="AS52">
        <v>131897</v>
      </c>
      <c r="AT52">
        <v>134192</v>
      </c>
      <c r="AU52">
        <v>137658</v>
      </c>
      <c r="AV52">
        <v>141239</v>
      </c>
      <c r="AW52">
        <v>144056</v>
      </c>
      <c r="AX52">
        <v>145880</v>
      </c>
      <c r="AY52">
        <v>146833</v>
      </c>
      <c r="AZ52">
        <v>148703</v>
      </c>
      <c r="BA52">
        <v>150831</v>
      </c>
      <c r="BB52">
        <v>152088</v>
      </c>
      <c r="BC52">
        <v>153822</v>
      </c>
      <c r="BD52">
        <v>155909</v>
      </c>
      <c r="BE52">
        <v>157980</v>
      </c>
      <c r="BF52">
        <v>159664</v>
      </c>
      <c r="BG52">
        <v>160175</v>
      </c>
      <c r="BH52">
        <v>159849</v>
      </c>
    </row>
    <row r="53" spans="1:60" x14ac:dyDescent="0.25">
      <c r="A53" t="s">
        <v>1110</v>
      </c>
      <c r="B53">
        <v>7865</v>
      </c>
      <c r="C53">
        <v>8026</v>
      </c>
      <c r="D53">
        <v>8146</v>
      </c>
      <c r="E53">
        <v>8227</v>
      </c>
      <c r="F53">
        <v>8298</v>
      </c>
      <c r="G53">
        <v>8369</v>
      </c>
      <c r="H53">
        <v>8441</v>
      </c>
      <c r="I53">
        <v>8522</v>
      </c>
      <c r="J53">
        <v>8631</v>
      </c>
      <c r="K53">
        <v>8827</v>
      </c>
      <c r="L53">
        <v>9144</v>
      </c>
      <c r="M53">
        <v>9580</v>
      </c>
      <c r="N53">
        <v>10133</v>
      </c>
      <c r="O53">
        <v>10782</v>
      </c>
      <c r="P53">
        <v>11491</v>
      </c>
      <c r="Q53">
        <v>12244</v>
      </c>
      <c r="R53">
        <v>13025</v>
      </c>
      <c r="S53">
        <v>13853</v>
      </c>
      <c r="T53">
        <v>14683</v>
      </c>
      <c r="U53">
        <v>15480</v>
      </c>
      <c r="V53">
        <v>16212</v>
      </c>
      <c r="W53">
        <v>16860</v>
      </c>
      <c r="X53">
        <v>17439</v>
      </c>
      <c r="Y53">
        <v>18011</v>
      </c>
      <c r="Z53">
        <v>18670</v>
      </c>
      <c r="AA53">
        <v>19467</v>
      </c>
      <c r="AB53">
        <v>20430</v>
      </c>
      <c r="AC53">
        <v>21544</v>
      </c>
      <c r="AD53">
        <v>22761</v>
      </c>
      <c r="AE53">
        <v>24039</v>
      </c>
      <c r="AF53">
        <v>25312</v>
      </c>
      <c r="AG53">
        <v>26544</v>
      </c>
      <c r="AH53">
        <v>27780</v>
      </c>
      <c r="AI53">
        <v>29069</v>
      </c>
      <c r="AJ53">
        <v>30514</v>
      </c>
      <c r="AK53">
        <v>32166</v>
      </c>
      <c r="AL53">
        <v>34065</v>
      </c>
      <c r="AM53">
        <v>36156</v>
      </c>
      <c r="AN53">
        <v>38329</v>
      </c>
      <c r="AO53">
        <v>40420</v>
      </c>
      <c r="AP53">
        <v>42303</v>
      </c>
      <c r="AQ53">
        <v>43935</v>
      </c>
      <c r="AR53">
        <v>45351</v>
      </c>
      <c r="AS53">
        <v>46632</v>
      </c>
      <c r="AT53">
        <v>47902</v>
      </c>
      <c r="AU53">
        <v>49261</v>
      </c>
      <c r="AV53">
        <v>50740</v>
      </c>
      <c r="AW53">
        <v>52280</v>
      </c>
      <c r="AX53">
        <v>53836</v>
      </c>
      <c r="AY53">
        <v>55322</v>
      </c>
      <c r="AZ53">
        <v>56672</v>
      </c>
      <c r="BA53">
        <v>57878</v>
      </c>
      <c r="BB53">
        <v>58958</v>
      </c>
      <c r="BC53">
        <v>59932</v>
      </c>
      <c r="BD53">
        <v>60848</v>
      </c>
      <c r="BE53">
        <v>61724</v>
      </c>
      <c r="BF53">
        <v>62569</v>
      </c>
      <c r="BG53">
        <v>63382</v>
      </c>
      <c r="BH53">
        <v>64174</v>
      </c>
    </row>
    <row r="54" spans="1:60" x14ac:dyDescent="0.25">
      <c r="A54" t="s">
        <v>554</v>
      </c>
      <c r="B54">
        <v>572930</v>
      </c>
      <c r="C54">
        <v>576395</v>
      </c>
      <c r="D54">
        <v>577691</v>
      </c>
      <c r="E54">
        <v>577913</v>
      </c>
      <c r="F54">
        <v>578625</v>
      </c>
      <c r="G54">
        <v>580966</v>
      </c>
      <c r="H54">
        <v>585309</v>
      </c>
      <c r="I54">
        <v>591308</v>
      </c>
      <c r="J54">
        <v>598495</v>
      </c>
      <c r="K54">
        <v>606116</v>
      </c>
      <c r="L54">
        <v>613618</v>
      </c>
      <c r="M54">
        <v>620859</v>
      </c>
      <c r="N54">
        <v>627998</v>
      </c>
      <c r="O54">
        <v>635107</v>
      </c>
      <c r="P54">
        <v>642332</v>
      </c>
      <c r="Q54">
        <v>649751</v>
      </c>
      <c r="R54">
        <v>657527</v>
      </c>
      <c r="S54">
        <v>665525</v>
      </c>
      <c r="T54">
        <v>673247</v>
      </c>
      <c r="U54">
        <v>680005</v>
      </c>
      <c r="V54">
        <v>685405</v>
      </c>
      <c r="W54">
        <v>689173</v>
      </c>
      <c r="X54">
        <v>691702</v>
      </c>
      <c r="Y54">
        <v>694077</v>
      </c>
      <c r="Z54">
        <v>697714</v>
      </c>
      <c r="AA54">
        <v>703685</v>
      </c>
      <c r="AB54">
        <v>712340</v>
      </c>
      <c r="AC54">
        <v>723376</v>
      </c>
      <c r="AD54">
        <v>736474</v>
      </c>
      <c r="AE54">
        <v>751047</v>
      </c>
      <c r="AF54">
        <v>766615</v>
      </c>
      <c r="AG54">
        <v>783124</v>
      </c>
      <c r="AH54">
        <v>800611</v>
      </c>
      <c r="AI54">
        <v>818746</v>
      </c>
      <c r="AJ54">
        <v>837110</v>
      </c>
      <c r="AK54">
        <v>855383</v>
      </c>
      <c r="AL54">
        <v>873423</v>
      </c>
      <c r="AM54">
        <v>891190</v>
      </c>
      <c r="AN54">
        <v>908702</v>
      </c>
      <c r="AO54">
        <v>926046</v>
      </c>
      <c r="AP54">
        <v>943290</v>
      </c>
      <c r="AQ54">
        <v>960276</v>
      </c>
      <c r="AR54">
        <v>976964</v>
      </c>
      <c r="AS54">
        <v>993563</v>
      </c>
      <c r="AT54">
        <v>1010408</v>
      </c>
      <c r="AU54">
        <v>1027662</v>
      </c>
      <c r="AV54">
        <v>1045507</v>
      </c>
      <c r="AW54">
        <v>1063713</v>
      </c>
      <c r="AX54">
        <v>1081563</v>
      </c>
      <c r="AY54">
        <v>1098083</v>
      </c>
      <c r="AZ54">
        <v>1112612</v>
      </c>
      <c r="BA54">
        <v>1124833</v>
      </c>
      <c r="BB54">
        <v>1135046</v>
      </c>
      <c r="BC54">
        <v>1143866</v>
      </c>
      <c r="BD54">
        <v>1152285</v>
      </c>
      <c r="BE54">
        <v>1160985</v>
      </c>
      <c r="BF54">
        <v>1170187</v>
      </c>
      <c r="BG54">
        <v>1179680</v>
      </c>
      <c r="BH54">
        <v>1189265</v>
      </c>
    </row>
    <row r="55" spans="1:60" x14ac:dyDescent="0.25">
      <c r="A55" t="s">
        <v>483</v>
      </c>
      <c r="B55">
        <v>9602006</v>
      </c>
      <c r="C55">
        <v>9586651</v>
      </c>
      <c r="D55">
        <v>9624660</v>
      </c>
      <c r="E55">
        <v>9670685</v>
      </c>
      <c r="F55">
        <v>9727804</v>
      </c>
      <c r="G55">
        <v>9779358</v>
      </c>
      <c r="H55">
        <v>9821040</v>
      </c>
      <c r="I55">
        <v>9852899</v>
      </c>
      <c r="J55">
        <v>9876346</v>
      </c>
      <c r="K55">
        <v>9896580</v>
      </c>
      <c r="L55">
        <v>9858071</v>
      </c>
      <c r="M55">
        <v>9826815</v>
      </c>
      <c r="N55">
        <v>9867632</v>
      </c>
      <c r="O55">
        <v>9922266</v>
      </c>
      <c r="P55">
        <v>9988459</v>
      </c>
      <c r="Q55">
        <v>10058620</v>
      </c>
      <c r="R55">
        <v>10125939</v>
      </c>
      <c r="S55">
        <v>10186755</v>
      </c>
      <c r="T55">
        <v>10242098</v>
      </c>
      <c r="U55">
        <v>10292341</v>
      </c>
      <c r="V55">
        <v>10304193</v>
      </c>
      <c r="W55">
        <v>10300591</v>
      </c>
      <c r="X55">
        <v>10314826</v>
      </c>
      <c r="Y55">
        <v>10323856</v>
      </c>
      <c r="Z55">
        <v>10330213</v>
      </c>
      <c r="AA55">
        <v>10337118</v>
      </c>
      <c r="AB55">
        <v>10342227</v>
      </c>
      <c r="AC55">
        <v>10347318</v>
      </c>
      <c r="AD55">
        <v>10355276</v>
      </c>
      <c r="AE55">
        <v>10361068</v>
      </c>
      <c r="AF55">
        <v>10333355</v>
      </c>
      <c r="AG55">
        <v>10308578</v>
      </c>
      <c r="AH55">
        <v>10319123</v>
      </c>
      <c r="AI55">
        <v>10329855</v>
      </c>
      <c r="AJ55">
        <v>10333587</v>
      </c>
      <c r="AK55">
        <v>10327253</v>
      </c>
      <c r="AL55">
        <v>10315241</v>
      </c>
      <c r="AM55">
        <v>10304131</v>
      </c>
      <c r="AN55">
        <v>10294373</v>
      </c>
      <c r="AO55">
        <v>10283860</v>
      </c>
      <c r="AP55">
        <v>10255063</v>
      </c>
      <c r="AQ55">
        <v>10216605</v>
      </c>
      <c r="AR55">
        <v>10196916</v>
      </c>
      <c r="AS55">
        <v>10193998</v>
      </c>
      <c r="AT55">
        <v>10197101</v>
      </c>
      <c r="AU55">
        <v>10211216</v>
      </c>
      <c r="AV55">
        <v>10238905</v>
      </c>
      <c r="AW55">
        <v>10298828</v>
      </c>
      <c r="AX55">
        <v>10384603</v>
      </c>
      <c r="AY55">
        <v>10443936</v>
      </c>
      <c r="AZ55">
        <v>10474410</v>
      </c>
      <c r="BA55">
        <v>10496088</v>
      </c>
      <c r="BB55">
        <v>10510785</v>
      </c>
      <c r="BC55">
        <v>10514272</v>
      </c>
      <c r="BD55">
        <v>10525347</v>
      </c>
      <c r="BE55">
        <v>10546059</v>
      </c>
      <c r="BF55">
        <v>10566332</v>
      </c>
      <c r="BG55">
        <v>10594438</v>
      </c>
      <c r="BH55">
        <v>10625695</v>
      </c>
    </row>
    <row r="56" spans="1:60" x14ac:dyDescent="0.25">
      <c r="A56" t="s">
        <v>415</v>
      </c>
      <c r="B56">
        <v>72814900</v>
      </c>
      <c r="C56">
        <v>73377632</v>
      </c>
      <c r="D56">
        <v>74025784</v>
      </c>
      <c r="E56">
        <v>74714353</v>
      </c>
      <c r="F56">
        <v>75318337</v>
      </c>
      <c r="G56">
        <v>75963695</v>
      </c>
      <c r="H56">
        <v>76600311</v>
      </c>
      <c r="I56">
        <v>76951336</v>
      </c>
      <c r="J56">
        <v>77294314</v>
      </c>
      <c r="K56">
        <v>77909682</v>
      </c>
      <c r="L56">
        <v>78169289</v>
      </c>
      <c r="M56">
        <v>78312842</v>
      </c>
      <c r="N56">
        <v>78688452</v>
      </c>
      <c r="O56">
        <v>78936666</v>
      </c>
      <c r="P56">
        <v>78967433</v>
      </c>
      <c r="Q56">
        <v>78673554</v>
      </c>
      <c r="R56">
        <v>78336950</v>
      </c>
      <c r="S56">
        <v>78159814</v>
      </c>
      <c r="T56">
        <v>78091820</v>
      </c>
      <c r="U56">
        <v>78126350</v>
      </c>
      <c r="V56">
        <v>78288576</v>
      </c>
      <c r="W56">
        <v>78407907</v>
      </c>
      <c r="X56">
        <v>78333366</v>
      </c>
      <c r="Y56">
        <v>78128282</v>
      </c>
      <c r="Z56">
        <v>77858685</v>
      </c>
      <c r="AA56">
        <v>77684873</v>
      </c>
      <c r="AB56">
        <v>77720436</v>
      </c>
      <c r="AC56">
        <v>77839920</v>
      </c>
      <c r="AD56">
        <v>78144619</v>
      </c>
      <c r="AE56">
        <v>78751283</v>
      </c>
      <c r="AF56">
        <v>79433029</v>
      </c>
      <c r="AG56">
        <v>80013896</v>
      </c>
      <c r="AH56">
        <v>80624598</v>
      </c>
      <c r="AI56">
        <v>81156363</v>
      </c>
      <c r="AJ56">
        <v>81438348</v>
      </c>
      <c r="AK56">
        <v>81678051</v>
      </c>
      <c r="AL56">
        <v>81914831</v>
      </c>
      <c r="AM56">
        <v>82034771</v>
      </c>
      <c r="AN56">
        <v>82047195</v>
      </c>
      <c r="AO56">
        <v>82100243</v>
      </c>
      <c r="AP56">
        <v>82211508</v>
      </c>
      <c r="AQ56">
        <v>82349925</v>
      </c>
      <c r="AR56">
        <v>82488495</v>
      </c>
      <c r="AS56">
        <v>82534176</v>
      </c>
      <c r="AT56">
        <v>82516260</v>
      </c>
      <c r="AU56">
        <v>82469422</v>
      </c>
      <c r="AV56">
        <v>82376451</v>
      </c>
      <c r="AW56">
        <v>82266372</v>
      </c>
      <c r="AX56">
        <v>82110097</v>
      </c>
      <c r="AY56">
        <v>81902307</v>
      </c>
      <c r="AZ56">
        <v>81776930</v>
      </c>
      <c r="BA56">
        <v>80274983</v>
      </c>
      <c r="BB56">
        <v>80425823</v>
      </c>
      <c r="BC56">
        <v>80645605</v>
      </c>
      <c r="BD56">
        <v>80982500</v>
      </c>
      <c r="BE56">
        <v>81686611</v>
      </c>
      <c r="BF56">
        <v>82348669</v>
      </c>
      <c r="BG56">
        <v>82657002</v>
      </c>
      <c r="BH56">
        <v>82927922</v>
      </c>
    </row>
    <row r="57" spans="1:60" x14ac:dyDescent="0.25">
      <c r="A57" t="s">
        <v>555</v>
      </c>
      <c r="B57">
        <v>83636</v>
      </c>
      <c r="C57">
        <v>88498</v>
      </c>
      <c r="D57">
        <v>94204</v>
      </c>
      <c r="E57">
        <v>100628</v>
      </c>
      <c r="F57">
        <v>107583</v>
      </c>
      <c r="G57">
        <v>114963</v>
      </c>
      <c r="H57">
        <v>122866</v>
      </c>
      <c r="I57">
        <v>131397</v>
      </c>
      <c r="J57">
        <v>140462</v>
      </c>
      <c r="K57">
        <v>149887</v>
      </c>
      <c r="L57">
        <v>159659</v>
      </c>
      <c r="M57">
        <v>169372</v>
      </c>
      <c r="N57">
        <v>179224</v>
      </c>
      <c r="O57">
        <v>190568</v>
      </c>
      <c r="P57">
        <v>205181</v>
      </c>
      <c r="Q57">
        <v>224183</v>
      </c>
      <c r="R57">
        <v>248556</v>
      </c>
      <c r="S57">
        <v>277479</v>
      </c>
      <c r="T57">
        <v>308008</v>
      </c>
      <c r="U57">
        <v>336085</v>
      </c>
      <c r="V57">
        <v>358960</v>
      </c>
      <c r="W57">
        <v>374937</v>
      </c>
      <c r="X57">
        <v>385271</v>
      </c>
      <c r="Y57">
        <v>393802</v>
      </c>
      <c r="Z57">
        <v>406017</v>
      </c>
      <c r="AA57">
        <v>425613</v>
      </c>
      <c r="AB57">
        <v>454361</v>
      </c>
      <c r="AC57">
        <v>490330</v>
      </c>
      <c r="AD57">
        <v>528999</v>
      </c>
      <c r="AE57">
        <v>563864</v>
      </c>
      <c r="AF57">
        <v>590398</v>
      </c>
      <c r="AG57">
        <v>606844</v>
      </c>
      <c r="AH57">
        <v>615054</v>
      </c>
      <c r="AI57">
        <v>618495</v>
      </c>
      <c r="AJ57">
        <v>622366</v>
      </c>
      <c r="AK57">
        <v>630388</v>
      </c>
      <c r="AL57">
        <v>643654</v>
      </c>
      <c r="AM57">
        <v>660863</v>
      </c>
      <c r="AN57">
        <v>680463</v>
      </c>
      <c r="AO57">
        <v>699975</v>
      </c>
      <c r="AP57">
        <v>717584</v>
      </c>
      <c r="AQ57">
        <v>733015</v>
      </c>
      <c r="AR57">
        <v>746942</v>
      </c>
      <c r="AS57">
        <v>759641</v>
      </c>
      <c r="AT57">
        <v>771603</v>
      </c>
      <c r="AU57">
        <v>783254</v>
      </c>
      <c r="AV57">
        <v>794563</v>
      </c>
      <c r="AW57">
        <v>805451</v>
      </c>
      <c r="AX57">
        <v>816358</v>
      </c>
      <c r="AY57">
        <v>827823</v>
      </c>
      <c r="AZ57">
        <v>840198</v>
      </c>
      <c r="BA57">
        <v>853674</v>
      </c>
      <c r="BB57">
        <v>868136</v>
      </c>
      <c r="BC57">
        <v>883293</v>
      </c>
      <c r="BD57">
        <v>898696</v>
      </c>
      <c r="BE57">
        <v>913993</v>
      </c>
      <c r="BF57">
        <v>929112</v>
      </c>
      <c r="BG57">
        <v>944097</v>
      </c>
      <c r="BH57">
        <v>958920</v>
      </c>
    </row>
    <row r="58" spans="1:60" x14ac:dyDescent="0.25">
      <c r="A58" t="s">
        <v>1074</v>
      </c>
      <c r="B58">
        <v>60011</v>
      </c>
      <c r="C58">
        <v>61032</v>
      </c>
      <c r="D58">
        <v>61982</v>
      </c>
      <c r="E58">
        <v>62918</v>
      </c>
      <c r="F58">
        <v>63926</v>
      </c>
      <c r="G58">
        <v>65038</v>
      </c>
      <c r="H58">
        <v>66311</v>
      </c>
      <c r="I58">
        <v>67686</v>
      </c>
      <c r="J58">
        <v>69040</v>
      </c>
      <c r="K58">
        <v>70213</v>
      </c>
      <c r="L58">
        <v>71073</v>
      </c>
      <c r="M58">
        <v>71568</v>
      </c>
      <c r="N58">
        <v>71731</v>
      </c>
      <c r="O58">
        <v>71738</v>
      </c>
      <c r="P58">
        <v>71802</v>
      </c>
      <c r="Q58">
        <v>72094</v>
      </c>
      <c r="R58">
        <v>72654</v>
      </c>
      <c r="S58">
        <v>73440</v>
      </c>
      <c r="T58">
        <v>74284</v>
      </c>
      <c r="U58">
        <v>74955</v>
      </c>
      <c r="V58">
        <v>75314</v>
      </c>
      <c r="W58">
        <v>75309</v>
      </c>
      <c r="X58">
        <v>75003</v>
      </c>
      <c r="Y58">
        <v>74483</v>
      </c>
      <c r="Z58">
        <v>73851</v>
      </c>
      <c r="AA58">
        <v>73201</v>
      </c>
      <c r="AB58">
        <v>72533</v>
      </c>
      <c r="AC58">
        <v>71842</v>
      </c>
      <c r="AD58">
        <v>71208</v>
      </c>
      <c r="AE58">
        <v>70723</v>
      </c>
      <c r="AF58">
        <v>70419</v>
      </c>
      <c r="AG58">
        <v>70374</v>
      </c>
      <c r="AH58">
        <v>70544</v>
      </c>
      <c r="AI58">
        <v>70831</v>
      </c>
      <c r="AJ58">
        <v>71043</v>
      </c>
      <c r="AK58">
        <v>71098</v>
      </c>
      <c r="AL58">
        <v>70936</v>
      </c>
      <c r="AM58">
        <v>70599</v>
      </c>
      <c r="AN58">
        <v>70185</v>
      </c>
      <c r="AO58">
        <v>69835</v>
      </c>
      <c r="AP58">
        <v>69650</v>
      </c>
      <c r="AQ58">
        <v>69661</v>
      </c>
      <c r="AR58">
        <v>69837</v>
      </c>
      <c r="AS58">
        <v>70100</v>
      </c>
      <c r="AT58">
        <v>70382</v>
      </c>
      <c r="AU58">
        <v>70589</v>
      </c>
      <c r="AV58">
        <v>70718</v>
      </c>
      <c r="AW58">
        <v>70795</v>
      </c>
      <c r="AX58">
        <v>70827</v>
      </c>
      <c r="AY58">
        <v>70851</v>
      </c>
      <c r="AZ58">
        <v>70878</v>
      </c>
      <c r="BA58">
        <v>70916</v>
      </c>
      <c r="BB58">
        <v>70965</v>
      </c>
      <c r="BC58">
        <v>71016</v>
      </c>
      <c r="BD58">
        <v>71085</v>
      </c>
      <c r="BE58">
        <v>71183</v>
      </c>
      <c r="BF58">
        <v>71307</v>
      </c>
      <c r="BG58">
        <v>71458</v>
      </c>
      <c r="BH58">
        <v>71625</v>
      </c>
    </row>
    <row r="59" spans="1:60" x14ac:dyDescent="0.25">
      <c r="A59" t="s">
        <v>510</v>
      </c>
      <c r="B59">
        <v>4579603</v>
      </c>
      <c r="C59">
        <v>4611687</v>
      </c>
      <c r="D59">
        <v>4647727</v>
      </c>
      <c r="E59">
        <v>4684483</v>
      </c>
      <c r="F59">
        <v>4722072</v>
      </c>
      <c r="G59">
        <v>4759012</v>
      </c>
      <c r="H59">
        <v>4797381</v>
      </c>
      <c r="I59">
        <v>4835354</v>
      </c>
      <c r="J59">
        <v>4864883</v>
      </c>
      <c r="K59">
        <v>4891860</v>
      </c>
      <c r="L59">
        <v>4928757</v>
      </c>
      <c r="M59">
        <v>4963126</v>
      </c>
      <c r="N59">
        <v>4991596</v>
      </c>
      <c r="O59">
        <v>5021861</v>
      </c>
      <c r="P59">
        <v>5045297</v>
      </c>
      <c r="Q59">
        <v>5059862</v>
      </c>
      <c r="R59">
        <v>5072596</v>
      </c>
      <c r="S59">
        <v>5088419</v>
      </c>
      <c r="T59">
        <v>5104248</v>
      </c>
      <c r="U59">
        <v>5116801</v>
      </c>
      <c r="V59">
        <v>5123027</v>
      </c>
      <c r="W59">
        <v>5121572</v>
      </c>
      <c r="X59">
        <v>5117810</v>
      </c>
      <c r="Y59">
        <v>5114297</v>
      </c>
      <c r="Z59">
        <v>5111619</v>
      </c>
      <c r="AA59">
        <v>5113691</v>
      </c>
      <c r="AB59">
        <v>5120534</v>
      </c>
      <c r="AC59">
        <v>5127024</v>
      </c>
      <c r="AD59">
        <v>5129516</v>
      </c>
      <c r="AE59">
        <v>5132594</v>
      </c>
      <c r="AF59">
        <v>5140939</v>
      </c>
      <c r="AG59">
        <v>5154298</v>
      </c>
      <c r="AH59">
        <v>5171370</v>
      </c>
      <c r="AI59">
        <v>5188628</v>
      </c>
      <c r="AJ59">
        <v>5206180</v>
      </c>
      <c r="AK59">
        <v>5233373</v>
      </c>
      <c r="AL59">
        <v>5263074</v>
      </c>
      <c r="AM59">
        <v>5284991</v>
      </c>
      <c r="AN59">
        <v>5304219</v>
      </c>
      <c r="AO59">
        <v>5321799</v>
      </c>
      <c r="AP59">
        <v>5339616</v>
      </c>
      <c r="AQ59">
        <v>5358783</v>
      </c>
      <c r="AR59">
        <v>5375931</v>
      </c>
      <c r="AS59">
        <v>5390574</v>
      </c>
      <c r="AT59">
        <v>5404523</v>
      </c>
      <c r="AU59">
        <v>5419432</v>
      </c>
      <c r="AV59">
        <v>5437272</v>
      </c>
      <c r="AW59">
        <v>5461438</v>
      </c>
      <c r="AX59">
        <v>5493621</v>
      </c>
      <c r="AY59">
        <v>5523095</v>
      </c>
      <c r="AZ59">
        <v>5547683</v>
      </c>
      <c r="BA59">
        <v>5570572</v>
      </c>
      <c r="BB59">
        <v>5591572</v>
      </c>
      <c r="BC59">
        <v>5614932</v>
      </c>
      <c r="BD59">
        <v>5643475</v>
      </c>
      <c r="BE59">
        <v>5683483</v>
      </c>
      <c r="BF59">
        <v>5728010</v>
      </c>
      <c r="BG59">
        <v>5764980</v>
      </c>
      <c r="BH59">
        <v>5797446</v>
      </c>
    </row>
    <row r="60" spans="1:60" x14ac:dyDescent="0.25">
      <c r="A60" t="s">
        <v>481</v>
      </c>
      <c r="B60">
        <v>3294224</v>
      </c>
      <c r="C60">
        <v>3406280</v>
      </c>
      <c r="D60">
        <v>3521018</v>
      </c>
      <c r="E60">
        <v>3638109</v>
      </c>
      <c r="F60">
        <v>3757132</v>
      </c>
      <c r="G60">
        <v>3877765</v>
      </c>
      <c r="H60">
        <v>3999796</v>
      </c>
      <c r="I60">
        <v>4123092</v>
      </c>
      <c r="J60">
        <v>4247558</v>
      </c>
      <c r="K60">
        <v>4373124</v>
      </c>
      <c r="L60">
        <v>4499720</v>
      </c>
      <c r="M60">
        <v>4627210</v>
      </c>
      <c r="N60">
        <v>4755459</v>
      </c>
      <c r="O60">
        <v>4884461</v>
      </c>
      <c r="P60">
        <v>5014189</v>
      </c>
      <c r="Q60">
        <v>5144637</v>
      </c>
      <c r="R60">
        <v>5275770</v>
      </c>
      <c r="S60">
        <v>5407500</v>
      </c>
      <c r="T60">
        <v>5539590</v>
      </c>
      <c r="U60">
        <v>5671797</v>
      </c>
      <c r="V60">
        <v>5803927</v>
      </c>
      <c r="W60">
        <v>5935909</v>
      </c>
      <c r="X60">
        <v>6067770</v>
      </c>
      <c r="Y60">
        <v>6199661</v>
      </c>
      <c r="Z60">
        <v>6331764</v>
      </c>
      <c r="AA60">
        <v>6464229</v>
      </c>
      <c r="AB60">
        <v>6596962</v>
      </c>
      <c r="AC60">
        <v>6729933</v>
      </c>
      <c r="AD60">
        <v>6863441</v>
      </c>
      <c r="AE60">
        <v>6997888</v>
      </c>
      <c r="AF60">
        <v>7133494</v>
      </c>
      <c r="AG60">
        <v>7270409</v>
      </c>
      <c r="AH60">
        <v>7408342</v>
      </c>
      <c r="AI60">
        <v>7546463</v>
      </c>
      <c r="AJ60">
        <v>7683707</v>
      </c>
      <c r="AK60">
        <v>7819247</v>
      </c>
      <c r="AL60">
        <v>7952763</v>
      </c>
      <c r="AM60">
        <v>8084407</v>
      </c>
      <c r="AN60">
        <v>8214426</v>
      </c>
      <c r="AO60">
        <v>8343283</v>
      </c>
      <c r="AP60">
        <v>8471321</v>
      </c>
      <c r="AQ60">
        <v>8598601</v>
      </c>
      <c r="AR60">
        <v>8724975</v>
      </c>
      <c r="AS60">
        <v>8850317</v>
      </c>
      <c r="AT60">
        <v>8974444</v>
      </c>
      <c r="AU60">
        <v>9097257</v>
      </c>
      <c r="AV60">
        <v>9218686</v>
      </c>
      <c r="AW60">
        <v>9338861</v>
      </c>
      <c r="AX60">
        <v>9458075</v>
      </c>
      <c r="AY60">
        <v>9576737</v>
      </c>
      <c r="AZ60">
        <v>9695121</v>
      </c>
      <c r="BA60">
        <v>9813210</v>
      </c>
      <c r="BB60">
        <v>9930911</v>
      </c>
      <c r="BC60">
        <v>10048224</v>
      </c>
      <c r="BD60">
        <v>10165178</v>
      </c>
      <c r="BE60">
        <v>10281680</v>
      </c>
      <c r="BF60">
        <v>10397743</v>
      </c>
      <c r="BG60">
        <v>10513131</v>
      </c>
      <c r="BH60">
        <v>10627165</v>
      </c>
    </row>
    <row r="61" spans="1:60" x14ac:dyDescent="0.25">
      <c r="A61" t="s">
        <v>431</v>
      </c>
      <c r="B61">
        <v>11057863</v>
      </c>
      <c r="C61">
        <v>11336339</v>
      </c>
      <c r="D61">
        <v>11619828</v>
      </c>
      <c r="E61">
        <v>11912803</v>
      </c>
      <c r="F61">
        <v>12221675</v>
      </c>
      <c r="G61">
        <v>12550885</v>
      </c>
      <c r="H61">
        <v>12902627</v>
      </c>
      <c r="I61">
        <v>13275026</v>
      </c>
      <c r="J61">
        <v>13663583</v>
      </c>
      <c r="K61">
        <v>14061722</v>
      </c>
      <c r="L61">
        <v>14464985</v>
      </c>
      <c r="M61">
        <v>14872250</v>
      </c>
      <c r="N61">
        <v>15285990</v>
      </c>
      <c r="O61">
        <v>15709825</v>
      </c>
      <c r="P61">
        <v>16149025</v>
      </c>
      <c r="Q61">
        <v>16607707</v>
      </c>
      <c r="R61">
        <v>17085801</v>
      </c>
      <c r="S61">
        <v>17582904</v>
      </c>
      <c r="T61">
        <v>18102266</v>
      </c>
      <c r="U61">
        <v>18647815</v>
      </c>
      <c r="V61">
        <v>19221665</v>
      </c>
      <c r="W61">
        <v>19824301</v>
      </c>
      <c r="X61">
        <v>20452902</v>
      </c>
      <c r="Y61">
        <v>21101875</v>
      </c>
      <c r="Z61">
        <v>21763575</v>
      </c>
      <c r="AA61">
        <v>22431502</v>
      </c>
      <c r="AB61">
        <v>23102389</v>
      </c>
      <c r="AC61">
        <v>23774284</v>
      </c>
      <c r="AD61">
        <v>24443467</v>
      </c>
      <c r="AE61">
        <v>25106190</v>
      </c>
      <c r="AF61">
        <v>25758869</v>
      </c>
      <c r="AG61">
        <v>26400479</v>
      </c>
      <c r="AH61">
        <v>27028326</v>
      </c>
      <c r="AI61">
        <v>27635515</v>
      </c>
      <c r="AJ61">
        <v>28213774</v>
      </c>
      <c r="AK61">
        <v>28757785</v>
      </c>
      <c r="AL61">
        <v>29266405</v>
      </c>
      <c r="AM61">
        <v>29742979</v>
      </c>
      <c r="AN61">
        <v>30192754</v>
      </c>
      <c r="AO61">
        <v>30623406</v>
      </c>
      <c r="AP61">
        <v>31042235</v>
      </c>
      <c r="AQ61">
        <v>31451514</v>
      </c>
      <c r="AR61">
        <v>31855109</v>
      </c>
      <c r="AS61">
        <v>32264157</v>
      </c>
      <c r="AT61">
        <v>32692163</v>
      </c>
      <c r="AU61">
        <v>33149724</v>
      </c>
      <c r="AV61">
        <v>33641002</v>
      </c>
      <c r="AW61">
        <v>34166972</v>
      </c>
      <c r="AX61">
        <v>34730608</v>
      </c>
      <c r="AY61">
        <v>35333881</v>
      </c>
      <c r="AZ61">
        <v>35977455</v>
      </c>
      <c r="BA61">
        <v>36661444</v>
      </c>
      <c r="BB61">
        <v>37383887</v>
      </c>
      <c r="BC61">
        <v>38140132</v>
      </c>
      <c r="BD61">
        <v>38923687</v>
      </c>
      <c r="BE61">
        <v>39728025</v>
      </c>
      <c r="BF61">
        <v>40551404</v>
      </c>
      <c r="BG61">
        <v>41389198</v>
      </c>
      <c r="BH61">
        <v>42228429</v>
      </c>
    </row>
    <row r="62" spans="1:60" x14ac:dyDescent="0.25">
      <c r="A62" t="s">
        <v>1111</v>
      </c>
      <c r="B62">
        <v>894880101</v>
      </c>
      <c r="C62">
        <v>894484115</v>
      </c>
      <c r="D62">
        <v>906418827</v>
      </c>
      <c r="E62">
        <v>929639988</v>
      </c>
      <c r="F62">
        <v>952499842</v>
      </c>
      <c r="G62">
        <v>976366448</v>
      </c>
      <c r="H62">
        <v>1003805626</v>
      </c>
      <c r="I62">
        <v>1030347262</v>
      </c>
      <c r="J62">
        <v>1057855221</v>
      </c>
      <c r="K62">
        <v>1087061065</v>
      </c>
      <c r="L62">
        <v>1117169518</v>
      </c>
      <c r="M62">
        <v>1147914103</v>
      </c>
      <c r="N62">
        <v>1176916274</v>
      </c>
      <c r="O62">
        <v>1204963130</v>
      </c>
      <c r="P62">
        <v>1231488459</v>
      </c>
      <c r="Q62">
        <v>1255575508</v>
      </c>
      <c r="R62">
        <v>1277794190</v>
      </c>
      <c r="S62">
        <v>1298410796</v>
      </c>
      <c r="T62">
        <v>1318993009</v>
      </c>
      <c r="U62">
        <v>1339882617</v>
      </c>
      <c r="V62">
        <v>1360444852</v>
      </c>
      <c r="W62">
        <v>1381740161</v>
      </c>
      <c r="X62">
        <v>1405396789</v>
      </c>
      <c r="Y62">
        <v>1429187408</v>
      </c>
      <c r="Z62">
        <v>1451910036</v>
      </c>
      <c r="AA62">
        <v>1475348519</v>
      </c>
      <c r="AB62">
        <v>1500319170</v>
      </c>
      <c r="AC62">
        <v>1526783271</v>
      </c>
      <c r="AD62">
        <v>1553557307</v>
      </c>
      <c r="AE62">
        <v>1579675516</v>
      </c>
      <c r="AF62">
        <v>1605197175</v>
      </c>
      <c r="AG62">
        <v>1629641399</v>
      </c>
      <c r="AH62">
        <v>1652538259</v>
      </c>
      <c r="AI62">
        <v>1674590518</v>
      </c>
      <c r="AJ62">
        <v>1696474639</v>
      </c>
      <c r="AK62">
        <v>1717912312</v>
      </c>
      <c r="AL62">
        <v>1738960485</v>
      </c>
      <c r="AM62">
        <v>1759761226</v>
      </c>
      <c r="AN62">
        <v>1779799008</v>
      </c>
      <c r="AO62">
        <v>1798649990</v>
      </c>
      <c r="AP62">
        <v>1816466142</v>
      </c>
      <c r="AQ62">
        <v>1833433229</v>
      </c>
      <c r="AR62">
        <v>1849617640</v>
      </c>
      <c r="AS62">
        <v>1865142700</v>
      </c>
      <c r="AT62">
        <v>1880258797</v>
      </c>
      <c r="AU62">
        <v>1895285323</v>
      </c>
      <c r="AV62">
        <v>1909901290</v>
      </c>
      <c r="AW62">
        <v>1924028068</v>
      </c>
      <c r="AX62">
        <v>1938067140</v>
      </c>
      <c r="AY62">
        <v>1952027348</v>
      </c>
      <c r="AZ62">
        <v>1965964309</v>
      </c>
      <c r="BA62">
        <v>1980045666</v>
      </c>
      <c r="BB62">
        <v>1994401378</v>
      </c>
      <c r="BC62">
        <v>2008932012</v>
      </c>
      <c r="BD62">
        <v>2023609315</v>
      </c>
      <c r="BE62">
        <v>2038202511</v>
      </c>
      <c r="BF62">
        <v>2053116851</v>
      </c>
      <c r="BG62">
        <v>2068155660</v>
      </c>
      <c r="BH62">
        <v>2081651801</v>
      </c>
    </row>
    <row r="63" spans="1:60" x14ac:dyDescent="0.25">
      <c r="A63" t="s">
        <v>1112</v>
      </c>
      <c r="B63">
        <v>980085256</v>
      </c>
      <c r="C63">
        <v>1003279186</v>
      </c>
      <c r="D63">
        <v>1027290366</v>
      </c>
      <c r="E63">
        <v>1052059966</v>
      </c>
      <c r="F63">
        <v>1077621038</v>
      </c>
      <c r="G63">
        <v>1103954709</v>
      </c>
      <c r="H63">
        <v>1131050085</v>
      </c>
      <c r="I63">
        <v>1158974343</v>
      </c>
      <c r="J63">
        <v>1187602236</v>
      </c>
      <c r="K63">
        <v>1216984739</v>
      </c>
      <c r="L63">
        <v>1247114277</v>
      </c>
      <c r="M63">
        <v>1277990369</v>
      </c>
      <c r="N63">
        <v>1309615000</v>
      </c>
      <c r="O63">
        <v>1342025603</v>
      </c>
      <c r="P63">
        <v>1375099398</v>
      </c>
      <c r="Q63">
        <v>1408837332</v>
      </c>
      <c r="R63">
        <v>1443191766</v>
      </c>
      <c r="S63">
        <v>1478222903</v>
      </c>
      <c r="T63">
        <v>1514191924</v>
      </c>
      <c r="U63">
        <v>1551478689</v>
      </c>
      <c r="V63">
        <v>1590290482</v>
      </c>
      <c r="W63">
        <v>1630688780</v>
      </c>
      <c r="X63">
        <v>1672527054</v>
      </c>
      <c r="Y63">
        <v>1715519001</v>
      </c>
      <c r="Z63">
        <v>1759236282</v>
      </c>
      <c r="AA63">
        <v>1803388664</v>
      </c>
      <c r="AB63">
        <v>1847860252</v>
      </c>
      <c r="AC63">
        <v>1892643036</v>
      </c>
      <c r="AD63">
        <v>1937555154</v>
      </c>
      <c r="AE63">
        <v>1982404841</v>
      </c>
      <c r="AF63">
        <v>2029207305</v>
      </c>
      <c r="AG63">
        <v>2073777602</v>
      </c>
      <c r="AH63">
        <v>2117950211</v>
      </c>
      <c r="AI63">
        <v>2161909784</v>
      </c>
      <c r="AJ63">
        <v>2205893669</v>
      </c>
      <c r="AK63">
        <v>2250115643</v>
      </c>
      <c r="AL63">
        <v>2294686411</v>
      </c>
      <c r="AM63">
        <v>2339478706</v>
      </c>
      <c r="AN63">
        <v>2384215228</v>
      </c>
      <c r="AO63">
        <v>2428682278</v>
      </c>
      <c r="AP63">
        <v>2472913805</v>
      </c>
      <c r="AQ63">
        <v>2516715617</v>
      </c>
      <c r="AR63">
        <v>2560162782</v>
      </c>
      <c r="AS63">
        <v>2603385880</v>
      </c>
      <c r="AT63">
        <v>2646598382</v>
      </c>
      <c r="AU63">
        <v>2689939785</v>
      </c>
      <c r="AV63">
        <v>2733462527</v>
      </c>
      <c r="AW63">
        <v>2777145806</v>
      </c>
      <c r="AX63">
        <v>2820903724</v>
      </c>
      <c r="AY63">
        <v>2864614907</v>
      </c>
      <c r="AZ63">
        <v>2908287643</v>
      </c>
      <c r="BA63">
        <v>2951856336</v>
      </c>
      <c r="BB63">
        <v>2994852889</v>
      </c>
      <c r="BC63">
        <v>3037662926</v>
      </c>
      <c r="BD63">
        <v>3080325473</v>
      </c>
      <c r="BE63">
        <v>3122841922</v>
      </c>
      <c r="BF63">
        <v>3165142287</v>
      </c>
      <c r="BG63">
        <v>3207188541</v>
      </c>
      <c r="BH63">
        <v>3249140605</v>
      </c>
    </row>
    <row r="64" spans="1:60" x14ac:dyDescent="0.25">
      <c r="A64" t="s">
        <v>1113</v>
      </c>
      <c r="B64">
        <v>1040958103</v>
      </c>
      <c r="C64">
        <v>1044544622</v>
      </c>
      <c r="D64">
        <v>1059018809</v>
      </c>
      <c r="E64">
        <v>1084796352</v>
      </c>
      <c r="F64">
        <v>1110214377</v>
      </c>
      <c r="G64">
        <v>1136691455</v>
      </c>
      <c r="H64">
        <v>1166600015</v>
      </c>
      <c r="I64">
        <v>1195269923</v>
      </c>
      <c r="J64">
        <v>1224531259</v>
      </c>
      <c r="K64">
        <v>1257454897</v>
      </c>
      <c r="L64">
        <v>1290384064</v>
      </c>
      <c r="M64">
        <v>1324084715</v>
      </c>
      <c r="N64">
        <v>1355934900</v>
      </c>
      <c r="O64">
        <v>1386188710</v>
      </c>
      <c r="P64">
        <v>1416257366</v>
      </c>
      <c r="Q64">
        <v>1443359147</v>
      </c>
      <c r="R64">
        <v>1467569010</v>
      </c>
      <c r="S64">
        <v>1490449457</v>
      </c>
      <c r="T64">
        <v>1513227369</v>
      </c>
      <c r="U64">
        <v>1536434993</v>
      </c>
      <c r="V64">
        <v>1559194619</v>
      </c>
      <c r="W64">
        <v>1582789699</v>
      </c>
      <c r="X64">
        <v>1608678553</v>
      </c>
      <c r="Y64">
        <v>1634539937</v>
      </c>
      <c r="Z64">
        <v>1659131214</v>
      </c>
      <c r="AA64">
        <v>1684294889</v>
      </c>
      <c r="AB64">
        <v>1710989831</v>
      </c>
      <c r="AC64">
        <v>1739071545</v>
      </c>
      <c r="AD64">
        <v>1767429690</v>
      </c>
      <c r="AE64">
        <v>1795159128</v>
      </c>
      <c r="AF64">
        <v>1822193192</v>
      </c>
      <c r="AG64">
        <v>1848222188</v>
      </c>
      <c r="AH64">
        <v>1872480731</v>
      </c>
      <c r="AI64">
        <v>1895897521</v>
      </c>
      <c r="AJ64">
        <v>1919359723</v>
      </c>
      <c r="AK64">
        <v>1942431457</v>
      </c>
      <c r="AL64">
        <v>1965146504</v>
      </c>
      <c r="AM64">
        <v>1987315562</v>
      </c>
      <c r="AN64">
        <v>2008705489</v>
      </c>
      <c r="AO64">
        <v>2028650274</v>
      </c>
      <c r="AP64">
        <v>2047640119</v>
      </c>
      <c r="AQ64">
        <v>2065912076</v>
      </c>
      <c r="AR64">
        <v>2083186112</v>
      </c>
      <c r="AS64">
        <v>2099602439</v>
      </c>
      <c r="AT64">
        <v>2115458616</v>
      </c>
      <c r="AU64">
        <v>2131146832</v>
      </c>
      <c r="AV64">
        <v>2146744075</v>
      </c>
      <c r="AW64">
        <v>2161785573</v>
      </c>
      <c r="AX64">
        <v>2177119142</v>
      </c>
      <c r="AY64">
        <v>2192059415</v>
      </c>
      <c r="AZ64">
        <v>2206884624</v>
      </c>
      <c r="BA64">
        <v>2221673110</v>
      </c>
      <c r="BB64">
        <v>2236819053</v>
      </c>
      <c r="BC64">
        <v>2252046977</v>
      </c>
      <c r="BD64">
        <v>2267482299</v>
      </c>
      <c r="BE64">
        <v>2282855831</v>
      </c>
      <c r="BF64">
        <v>2298514046</v>
      </c>
      <c r="BG64">
        <v>2314202003</v>
      </c>
      <c r="BH64">
        <v>2328220870</v>
      </c>
    </row>
    <row r="65" spans="1:60" x14ac:dyDescent="0.25">
      <c r="A65" t="s">
        <v>1114</v>
      </c>
      <c r="B65">
        <v>275147578</v>
      </c>
      <c r="C65">
        <v>279443876</v>
      </c>
      <c r="D65">
        <v>283762877</v>
      </c>
      <c r="E65">
        <v>288099625</v>
      </c>
      <c r="F65">
        <v>292424434</v>
      </c>
      <c r="G65">
        <v>296682673</v>
      </c>
      <c r="H65">
        <v>300278116</v>
      </c>
      <c r="I65">
        <v>303940876</v>
      </c>
      <c r="J65">
        <v>307516657</v>
      </c>
      <c r="K65">
        <v>311023409</v>
      </c>
      <c r="L65">
        <v>314539976</v>
      </c>
      <c r="M65">
        <v>318052830</v>
      </c>
      <c r="N65">
        <v>321560922</v>
      </c>
      <c r="O65">
        <v>325046534</v>
      </c>
      <c r="P65">
        <v>328549115</v>
      </c>
      <c r="Q65">
        <v>332071182</v>
      </c>
      <c r="R65">
        <v>335746714</v>
      </c>
      <c r="S65">
        <v>339361874</v>
      </c>
      <c r="T65">
        <v>342936802</v>
      </c>
      <c r="U65">
        <v>346489990</v>
      </c>
      <c r="V65">
        <v>350139462</v>
      </c>
      <c r="W65">
        <v>353859116</v>
      </c>
      <c r="X65">
        <v>357399180</v>
      </c>
      <c r="Y65">
        <v>360920890</v>
      </c>
      <c r="Z65">
        <v>364686101</v>
      </c>
      <c r="AA65">
        <v>368464042</v>
      </c>
      <c r="AB65">
        <v>372210556</v>
      </c>
      <c r="AC65">
        <v>375941782</v>
      </c>
      <c r="AD65">
        <v>379557335</v>
      </c>
      <c r="AE65">
        <v>382800641</v>
      </c>
      <c r="AF65">
        <v>385427601</v>
      </c>
      <c r="AG65">
        <v>387394807</v>
      </c>
      <c r="AH65">
        <v>389005125</v>
      </c>
      <c r="AI65">
        <v>390255767</v>
      </c>
      <c r="AJ65">
        <v>390879149</v>
      </c>
      <c r="AK65">
        <v>391293819</v>
      </c>
      <c r="AL65">
        <v>391652704</v>
      </c>
      <c r="AM65">
        <v>392007080</v>
      </c>
      <c r="AN65">
        <v>392243961</v>
      </c>
      <c r="AO65">
        <v>392211706</v>
      </c>
      <c r="AP65">
        <v>392301484</v>
      </c>
      <c r="AQ65">
        <v>392050558</v>
      </c>
      <c r="AR65">
        <v>391720978</v>
      </c>
      <c r="AS65">
        <v>391882450</v>
      </c>
      <c r="AT65">
        <v>392243981</v>
      </c>
      <c r="AU65">
        <v>392658986</v>
      </c>
      <c r="AV65">
        <v>393216869</v>
      </c>
      <c r="AW65">
        <v>393919037</v>
      </c>
      <c r="AX65">
        <v>394991819</v>
      </c>
      <c r="AY65">
        <v>396743394</v>
      </c>
      <c r="AZ65">
        <v>398783138</v>
      </c>
      <c r="BA65">
        <v>401012737</v>
      </c>
      <c r="BB65">
        <v>403265869</v>
      </c>
      <c r="BC65">
        <v>405778196</v>
      </c>
      <c r="BD65">
        <v>408278056</v>
      </c>
      <c r="BE65">
        <v>410844329</v>
      </c>
      <c r="BF65">
        <v>413361214</v>
      </c>
      <c r="BG65">
        <v>415710935</v>
      </c>
      <c r="BH65">
        <v>417797257</v>
      </c>
    </row>
    <row r="66" spans="1:60" x14ac:dyDescent="0.25">
      <c r="A66" t="s">
        <v>1115</v>
      </c>
      <c r="B66">
        <v>667253650</v>
      </c>
      <c r="C66">
        <v>674962981</v>
      </c>
      <c r="D66">
        <v>682921730</v>
      </c>
      <c r="E66">
        <v>690946639</v>
      </c>
      <c r="F66">
        <v>698901133</v>
      </c>
      <c r="G66">
        <v>706626086</v>
      </c>
      <c r="H66">
        <v>713395321</v>
      </c>
      <c r="I66">
        <v>719979928</v>
      </c>
      <c r="J66">
        <v>726307440</v>
      </c>
      <c r="K66">
        <v>732494115</v>
      </c>
      <c r="L66">
        <v>738123474</v>
      </c>
      <c r="M66">
        <v>743747729</v>
      </c>
      <c r="N66">
        <v>749899411</v>
      </c>
      <c r="O66">
        <v>755883707</v>
      </c>
      <c r="P66">
        <v>761661778</v>
      </c>
      <c r="Q66">
        <v>767264967</v>
      </c>
      <c r="R66">
        <v>772775173</v>
      </c>
      <c r="S66">
        <v>778073497</v>
      </c>
      <c r="T66">
        <v>783310523</v>
      </c>
      <c r="U66">
        <v>788572897</v>
      </c>
      <c r="V66">
        <v>794002749</v>
      </c>
      <c r="W66">
        <v>799296289</v>
      </c>
      <c r="X66">
        <v>804063632</v>
      </c>
      <c r="Y66">
        <v>808620566</v>
      </c>
      <c r="Z66">
        <v>813373068</v>
      </c>
      <c r="AA66">
        <v>818222369</v>
      </c>
      <c r="AB66">
        <v>823200868</v>
      </c>
      <c r="AC66">
        <v>828219836</v>
      </c>
      <c r="AD66">
        <v>833273189</v>
      </c>
      <c r="AE66">
        <v>838162533</v>
      </c>
      <c r="AF66">
        <v>842570541</v>
      </c>
      <c r="AG66">
        <v>846356322</v>
      </c>
      <c r="AH66">
        <v>849757442</v>
      </c>
      <c r="AI66">
        <v>852712876</v>
      </c>
      <c r="AJ66">
        <v>854685450</v>
      </c>
      <c r="AK66">
        <v>856212881</v>
      </c>
      <c r="AL66">
        <v>857577538</v>
      </c>
      <c r="AM66">
        <v>858882872</v>
      </c>
      <c r="AN66">
        <v>860015493</v>
      </c>
      <c r="AO66">
        <v>861035457</v>
      </c>
      <c r="AP66">
        <v>861993393</v>
      </c>
      <c r="AQ66">
        <v>863083216</v>
      </c>
      <c r="AR66">
        <v>864648977</v>
      </c>
      <c r="AS66">
        <v>866925884</v>
      </c>
      <c r="AT66">
        <v>869516666</v>
      </c>
      <c r="AU66">
        <v>872163396</v>
      </c>
      <c r="AV66">
        <v>874862170</v>
      </c>
      <c r="AW66">
        <v>878004122</v>
      </c>
      <c r="AX66">
        <v>881531261</v>
      </c>
      <c r="AY66">
        <v>885170595</v>
      </c>
      <c r="AZ66">
        <v>888627318</v>
      </c>
      <c r="BA66">
        <v>890862941</v>
      </c>
      <c r="BB66">
        <v>894486795</v>
      </c>
      <c r="BC66">
        <v>898766094</v>
      </c>
      <c r="BD66">
        <v>903129978</v>
      </c>
      <c r="BE66">
        <v>907498192</v>
      </c>
      <c r="BF66">
        <v>911812364</v>
      </c>
      <c r="BG66">
        <v>915420161</v>
      </c>
      <c r="BH66">
        <v>918793590</v>
      </c>
    </row>
    <row r="67" spans="1:60" x14ac:dyDescent="0.25">
      <c r="A67" t="s">
        <v>465</v>
      </c>
      <c r="B67">
        <v>4543666</v>
      </c>
      <c r="C67">
        <v>4674172</v>
      </c>
      <c r="D67">
        <v>4809201</v>
      </c>
      <c r="E67">
        <v>4948986</v>
      </c>
      <c r="F67">
        <v>5093854</v>
      </c>
      <c r="G67">
        <v>5243977</v>
      </c>
      <c r="H67">
        <v>5399422</v>
      </c>
      <c r="I67">
        <v>5560012</v>
      </c>
      <c r="J67">
        <v>5725459</v>
      </c>
      <c r="K67">
        <v>5895367</v>
      </c>
      <c r="L67">
        <v>6069376</v>
      </c>
      <c r="M67">
        <v>6247418</v>
      </c>
      <c r="N67">
        <v>6429379</v>
      </c>
      <c r="O67">
        <v>6614843</v>
      </c>
      <c r="P67">
        <v>6803280</v>
      </c>
      <c r="Q67">
        <v>6994334</v>
      </c>
      <c r="R67">
        <v>7187787</v>
      </c>
      <c r="S67">
        <v>7383724</v>
      </c>
      <c r="T67">
        <v>7582353</v>
      </c>
      <c r="U67">
        <v>7784072</v>
      </c>
      <c r="V67">
        <v>7989186</v>
      </c>
      <c r="W67">
        <v>8197652</v>
      </c>
      <c r="X67">
        <v>8409397</v>
      </c>
      <c r="Y67">
        <v>8624594</v>
      </c>
      <c r="Z67">
        <v>8843462</v>
      </c>
      <c r="AA67">
        <v>9066109</v>
      </c>
      <c r="AB67">
        <v>9292474</v>
      </c>
      <c r="AC67">
        <v>9522360</v>
      </c>
      <c r="AD67">
        <v>9755579</v>
      </c>
      <c r="AE67">
        <v>9991870</v>
      </c>
      <c r="AF67">
        <v>10230934</v>
      </c>
      <c r="AG67">
        <v>10472475</v>
      </c>
      <c r="AH67">
        <v>10716129</v>
      </c>
      <c r="AI67">
        <v>10961466</v>
      </c>
      <c r="AJ67">
        <v>11208001</v>
      </c>
      <c r="AK67">
        <v>11455204</v>
      </c>
      <c r="AL67">
        <v>11703174</v>
      </c>
      <c r="AM67">
        <v>11951452</v>
      </c>
      <c r="AN67">
        <v>12198449</v>
      </c>
      <c r="AO67">
        <v>12442115</v>
      </c>
      <c r="AP67">
        <v>12681123</v>
      </c>
      <c r="AQ67">
        <v>12914667</v>
      </c>
      <c r="AR67">
        <v>13143465</v>
      </c>
      <c r="AS67">
        <v>13369678</v>
      </c>
      <c r="AT67">
        <v>13596388</v>
      </c>
      <c r="AU67">
        <v>13825847</v>
      </c>
      <c r="AV67">
        <v>14059384</v>
      </c>
      <c r="AW67">
        <v>14296557</v>
      </c>
      <c r="AX67">
        <v>14535739</v>
      </c>
      <c r="AY67">
        <v>14774424</v>
      </c>
      <c r="AZ67">
        <v>15011117</v>
      </c>
      <c r="BA67">
        <v>15243883</v>
      </c>
      <c r="BB67">
        <v>15474102</v>
      </c>
      <c r="BC67">
        <v>15707474</v>
      </c>
      <c r="BD67">
        <v>15951838</v>
      </c>
      <c r="BE67">
        <v>16212020</v>
      </c>
      <c r="BF67">
        <v>16491115</v>
      </c>
      <c r="BG67">
        <v>16785361</v>
      </c>
      <c r="BH67">
        <v>17084357</v>
      </c>
    </row>
    <row r="68" spans="1:60" x14ac:dyDescent="0.25">
      <c r="A68" t="s">
        <v>1116</v>
      </c>
      <c r="B68">
        <v>26632894</v>
      </c>
      <c r="C68">
        <v>27366237</v>
      </c>
      <c r="D68">
        <v>28112256</v>
      </c>
      <c r="E68">
        <v>28871383</v>
      </c>
      <c r="F68">
        <v>29644875</v>
      </c>
      <c r="G68">
        <v>30433022</v>
      </c>
      <c r="H68">
        <v>31237600</v>
      </c>
      <c r="I68">
        <v>32056510</v>
      </c>
      <c r="J68">
        <v>32881848</v>
      </c>
      <c r="K68">
        <v>33703139</v>
      </c>
      <c r="L68">
        <v>34513850</v>
      </c>
      <c r="M68">
        <v>35311910</v>
      </c>
      <c r="N68">
        <v>36102659</v>
      </c>
      <c r="O68">
        <v>36896554</v>
      </c>
      <c r="P68">
        <v>37708146</v>
      </c>
      <c r="Q68">
        <v>38549142</v>
      </c>
      <c r="R68">
        <v>39422730</v>
      </c>
      <c r="S68">
        <v>40329589</v>
      </c>
      <c r="T68">
        <v>41275736</v>
      </c>
      <c r="U68">
        <v>42267435</v>
      </c>
      <c r="V68">
        <v>43309063</v>
      </c>
      <c r="W68">
        <v>44400113</v>
      </c>
      <c r="X68">
        <v>45539296</v>
      </c>
      <c r="Y68">
        <v>46728286</v>
      </c>
      <c r="Z68">
        <v>47968642</v>
      </c>
      <c r="AA68">
        <v>49258732</v>
      </c>
      <c r="AB68">
        <v>50602354</v>
      </c>
      <c r="AC68">
        <v>51991700</v>
      </c>
      <c r="AD68">
        <v>53399246</v>
      </c>
      <c r="AE68">
        <v>54788685</v>
      </c>
      <c r="AF68">
        <v>56134475</v>
      </c>
      <c r="AG68">
        <v>57424549</v>
      </c>
      <c r="AH68">
        <v>58666814</v>
      </c>
      <c r="AI68">
        <v>59880658</v>
      </c>
      <c r="AJ68">
        <v>61095804</v>
      </c>
      <c r="AK68">
        <v>62334034</v>
      </c>
      <c r="AL68">
        <v>63601629</v>
      </c>
      <c r="AM68">
        <v>64892270</v>
      </c>
      <c r="AN68">
        <v>66200269</v>
      </c>
      <c r="AO68">
        <v>67515591</v>
      </c>
      <c r="AP68">
        <v>68831561</v>
      </c>
      <c r="AQ68">
        <v>70152661</v>
      </c>
      <c r="AR68">
        <v>71485043</v>
      </c>
      <c r="AS68">
        <v>72826097</v>
      </c>
      <c r="AT68">
        <v>74172073</v>
      </c>
      <c r="AU68">
        <v>75523569</v>
      </c>
      <c r="AV68">
        <v>76873663</v>
      </c>
      <c r="AW68">
        <v>78232126</v>
      </c>
      <c r="AX68">
        <v>79636079</v>
      </c>
      <c r="AY68">
        <v>81134798</v>
      </c>
      <c r="AZ68">
        <v>82761235</v>
      </c>
      <c r="BA68">
        <v>84529250</v>
      </c>
      <c r="BB68">
        <v>86422240</v>
      </c>
      <c r="BC68">
        <v>88404640</v>
      </c>
      <c r="BD68">
        <v>90424654</v>
      </c>
      <c r="BE68">
        <v>92442547</v>
      </c>
      <c r="BF68">
        <v>94447072</v>
      </c>
      <c r="BG68">
        <v>96442593</v>
      </c>
      <c r="BH68">
        <v>98423595</v>
      </c>
    </row>
    <row r="69" spans="1:60" x14ac:dyDescent="0.25">
      <c r="A69" t="s">
        <v>1117</v>
      </c>
      <c r="B69">
        <v>265203934</v>
      </c>
      <c r="C69">
        <v>267621101</v>
      </c>
      <c r="D69">
        <v>270110056</v>
      </c>
      <c r="E69">
        <v>272655378</v>
      </c>
      <c r="F69">
        <v>275163387</v>
      </c>
      <c r="G69">
        <v>277650957</v>
      </c>
      <c r="H69">
        <v>279969040</v>
      </c>
      <c r="I69">
        <v>281974883</v>
      </c>
      <c r="J69">
        <v>283866409</v>
      </c>
      <c r="K69">
        <v>285778637</v>
      </c>
      <c r="L69">
        <v>287338845</v>
      </c>
      <c r="M69">
        <v>288923420</v>
      </c>
      <c r="N69">
        <v>290874595</v>
      </c>
      <c r="O69">
        <v>292728234</v>
      </c>
      <c r="P69">
        <v>294399225</v>
      </c>
      <c r="Q69">
        <v>295923527</v>
      </c>
      <c r="R69">
        <v>297251524</v>
      </c>
      <c r="S69">
        <v>298441845</v>
      </c>
      <c r="T69">
        <v>299652820</v>
      </c>
      <c r="U69">
        <v>300886490</v>
      </c>
      <c r="V69">
        <v>302184230</v>
      </c>
      <c r="W69">
        <v>303343135</v>
      </c>
      <c r="X69">
        <v>304174240</v>
      </c>
      <c r="Y69">
        <v>304787493</v>
      </c>
      <c r="Z69">
        <v>305299134</v>
      </c>
      <c r="AA69">
        <v>305877727</v>
      </c>
      <c r="AB69">
        <v>306640638</v>
      </c>
      <c r="AC69">
        <v>307488390</v>
      </c>
      <c r="AD69">
        <v>308516473</v>
      </c>
      <c r="AE69">
        <v>309837592</v>
      </c>
      <c r="AF69">
        <v>311262588</v>
      </c>
      <c r="AG69">
        <v>312708137</v>
      </c>
      <c r="AH69">
        <v>314162058</v>
      </c>
      <c r="AI69">
        <v>315449099</v>
      </c>
      <c r="AJ69">
        <v>316366779</v>
      </c>
      <c r="AK69">
        <v>317181448</v>
      </c>
      <c r="AL69">
        <v>318003015</v>
      </c>
      <c r="AM69">
        <v>318761762</v>
      </c>
      <c r="AN69">
        <v>319433981</v>
      </c>
      <c r="AO69">
        <v>320258898</v>
      </c>
      <c r="AP69">
        <v>321310791</v>
      </c>
      <c r="AQ69">
        <v>322547874</v>
      </c>
      <c r="AR69">
        <v>324125336</v>
      </c>
      <c r="AS69">
        <v>325885964</v>
      </c>
      <c r="AT69">
        <v>327682505</v>
      </c>
      <c r="AU69">
        <v>329380417</v>
      </c>
      <c r="AV69">
        <v>330922789</v>
      </c>
      <c r="AW69">
        <v>332645165</v>
      </c>
      <c r="AX69">
        <v>334274725</v>
      </c>
      <c r="AY69">
        <v>335360890</v>
      </c>
      <c r="AZ69">
        <v>336151479</v>
      </c>
      <c r="BA69">
        <v>335419643</v>
      </c>
      <c r="BB69">
        <v>336159194</v>
      </c>
      <c r="BC69">
        <v>337302113</v>
      </c>
      <c r="BD69">
        <v>338466255</v>
      </c>
      <c r="BE69">
        <v>339533474</v>
      </c>
      <c r="BF69">
        <v>340616924</v>
      </c>
      <c r="BG69">
        <v>341164362</v>
      </c>
      <c r="BH69">
        <v>341783171</v>
      </c>
    </row>
    <row r="70" spans="1:60" x14ac:dyDescent="0.25">
      <c r="A70" t="s">
        <v>511</v>
      </c>
      <c r="B70">
        <v>1007590</v>
      </c>
      <c r="C70">
        <v>1033328</v>
      </c>
      <c r="D70">
        <v>1060486</v>
      </c>
      <c r="E70">
        <v>1088854</v>
      </c>
      <c r="F70">
        <v>1118159</v>
      </c>
      <c r="G70">
        <v>1148189</v>
      </c>
      <c r="H70">
        <v>1178875</v>
      </c>
      <c r="I70">
        <v>1210302</v>
      </c>
      <c r="J70">
        <v>1242635</v>
      </c>
      <c r="K70">
        <v>1276123</v>
      </c>
      <c r="L70">
        <v>1310945</v>
      </c>
      <c r="M70">
        <v>1347176</v>
      </c>
      <c r="N70">
        <v>1384797</v>
      </c>
      <c r="O70">
        <v>1423761</v>
      </c>
      <c r="P70">
        <v>1463983</v>
      </c>
      <c r="Q70">
        <v>1505439</v>
      </c>
      <c r="R70">
        <v>1547975</v>
      </c>
      <c r="S70">
        <v>1591620</v>
      </c>
      <c r="T70">
        <v>1636769</v>
      </c>
      <c r="U70">
        <v>1683939</v>
      </c>
      <c r="V70">
        <v>1733416</v>
      </c>
      <c r="W70">
        <v>1784561</v>
      </c>
      <c r="X70">
        <v>1836823</v>
      </c>
      <c r="Y70">
        <v>1890558</v>
      </c>
      <c r="Z70">
        <v>1946305</v>
      </c>
      <c r="AA70">
        <v>2003937</v>
      </c>
      <c r="AB70">
        <v>2064794</v>
      </c>
      <c r="AC70">
        <v>2127422</v>
      </c>
      <c r="AD70">
        <v>2185605</v>
      </c>
      <c r="AE70">
        <v>2231141</v>
      </c>
      <c r="AF70">
        <v>2258653</v>
      </c>
      <c r="AG70">
        <v>2266358</v>
      </c>
      <c r="AH70">
        <v>2257596</v>
      </c>
      <c r="AI70">
        <v>2238626</v>
      </c>
      <c r="AJ70">
        <v>2218430</v>
      </c>
      <c r="AK70">
        <v>2204222</v>
      </c>
      <c r="AL70">
        <v>2196464</v>
      </c>
      <c r="AM70">
        <v>2195179</v>
      </c>
      <c r="AN70">
        <v>2206432</v>
      </c>
      <c r="AO70">
        <v>2237405</v>
      </c>
      <c r="AP70">
        <v>2292416</v>
      </c>
      <c r="AQ70">
        <v>2374722</v>
      </c>
      <c r="AR70">
        <v>2481058</v>
      </c>
      <c r="AS70">
        <v>2600973</v>
      </c>
      <c r="AT70">
        <v>2719803</v>
      </c>
      <c r="AU70">
        <v>2826659</v>
      </c>
      <c r="AV70">
        <v>2918205</v>
      </c>
      <c r="AW70">
        <v>2996536</v>
      </c>
      <c r="AX70">
        <v>3062779</v>
      </c>
      <c r="AY70">
        <v>3119920</v>
      </c>
      <c r="AZ70">
        <v>3170435</v>
      </c>
      <c r="BA70">
        <v>3213972</v>
      </c>
    </row>
    <row r="71" spans="1:60" x14ac:dyDescent="0.25">
      <c r="A71" t="s">
        <v>426</v>
      </c>
      <c r="B71">
        <v>30455000</v>
      </c>
      <c r="C71">
        <v>30739250</v>
      </c>
      <c r="D71">
        <v>31023366</v>
      </c>
      <c r="E71">
        <v>31296651</v>
      </c>
      <c r="F71">
        <v>31609195</v>
      </c>
      <c r="G71">
        <v>31954292</v>
      </c>
      <c r="H71">
        <v>32283194</v>
      </c>
      <c r="I71">
        <v>32682947</v>
      </c>
      <c r="J71">
        <v>33113134</v>
      </c>
      <c r="K71">
        <v>33441054</v>
      </c>
      <c r="L71">
        <v>33814531</v>
      </c>
      <c r="M71">
        <v>34224490</v>
      </c>
      <c r="N71">
        <v>34604469</v>
      </c>
      <c r="O71">
        <v>34988947</v>
      </c>
      <c r="P71">
        <v>35373335</v>
      </c>
      <c r="Q71">
        <v>35757900</v>
      </c>
      <c r="R71">
        <v>36137812</v>
      </c>
      <c r="S71">
        <v>36511638</v>
      </c>
      <c r="T71">
        <v>36864898</v>
      </c>
      <c r="U71">
        <v>37191330</v>
      </c>
      <c r="V71">
        <v>37491165</v>
      </c>
      <c r="W71">
        <v>37758631</v>
      </c>
      <c r="X71">
        <v>37986012</v>
      </c>
      <c r="Y71">
        <v>38171525</v>
      </c>
      <c r="Z71">
        <v>38330364</v>
      </c>
      <c r="AA71">
        <v>38469512</v>
      </c>
      <c r="AB71">
        <v>38584624</v>
      </c>
      <c r="AC71">
        <v>38684815</v>
      </c>
      <c r="AD71">
        <v>38766939</v>
      </c>
      <c r="AE71">
        <v>38827764</v>
      </c>
      <c r="AF71">
        <v>38867322</v>
      </c>
      <c r="AG71">
        <v>38966376</v>
      </c>
      <c r="AH71">
        <v>39157685</v>
      </c>
      <c r="AI71">
        <v>39361262</v>
      </c>
      <c r="AJ71">
        <v>39549108</v>
      </c>
      <c r="AK71">
        <v>39724050</v>
      </c>
      <c r="AL71">
        <v>39889852</v>
      </c>
      <c r="AM71">
        <v>40057389</v>
      </c>
      <c r="AN71">
        <v>40223509</v>
      </c>
      <c r="AO71">
        <v>40386875</v>
      </c>
      <c r="AP71">
        <v>40567864</v>
      </c>
      <c r="AQ71">
        <v>40850412</v>
      </c>
      <c r="AR71">
        <v>41431558</v>
      </c>
      <c r="AS71">
        <v>42187645</v>
      </c>
      <c r="AT71">
        <v>42921895</v>
      </c>
      <c r="AU71">
        <v>43653155</v>
      </c>
      <c r="AV71">
        <v>44397319</v>
      </c>
      <c r="AW71">
        <v>45226803</v>
      </c>
      <c r="AX71">
        <v>45954106</v>
      </c>
      <c r="AY71">
        <v>46362946</v>
      </c>
      <c r="AZ71">
        <v>46576897</v>
      </c>
      <c r="BA71">
        <v>46742697</v>
      </c>
      <c r="BB71">
        <v>46773055</v>
      </c>
      <c r="BC71">
        <v>46620045</v>
      </c>
      <c r="BD71">
        <v>46480882</v>
      </c>
      <c r="BE71">
        <v>46444832</v>
      </c>
      <c r="BF71">
        <v>46483569</v>
      </c>
      <c r="BG71">
        <v>46593236</v>
      </c>
      <c r="BH71">
        <v>46723749</v>
      </c>
    </row>
    <row r="72" spans="1:60" x14ac:dyDescent="0.25">
      <c r="A72" t="s">
        <v>551</v>
      </c>
      <c r="B72">
        <v>1211537</v>
      </c>
      <c r="C72">
        <v>1225077</v>
      </c>
      <c r="D72">
        <v>1241623</v>
      </c>
      <c r="E72">
        <v>1258857</v>
      </c>
      <c r="F72">
        <v>1277086</v>
      </c>
      <c r="G72">
        <v>1294566</v>
      </c>
      <c r="H72">
        <v>1308597</v>
      </c>
      <c r="I72">
        <v>1318946</v>
      </c>
      <c r="J72">
        <v>1331214</v>
      </c>
      <c r="K72">
        <v>1345249</v>
      </c>
      <c r="L72">
        <v>1360076</v>
      </c>
      <c r="M72">
        <v>1376955</v>
      </c>
      <c r="N72">
        <v>1392518</v>
      </c>
      <c r="O72">
        <v>1405951</v>
      </c>
      <c r="P72">
        <v>1418169</v>
      </c>
      <c r="Q72">
        <v>1429352</v>
      </c>
      <c r="R72">
        <v>1439576</v>
      </c>
      <c r="S72">
        <v>1450211</v>
      </c>
      <c r="T72">
        <v>1460188</v>
      </c>
      <c r="U72">
        <v>1468333</v>
      </c>
      <c r="V72">
        <v>1477219</v>
      </c>
      <c r="W72">
        <v>1487666</v>
      </c>
      <c r="X72">
        <v>1498414</v>
      </c>
      <c r="Y72">
        <v>1508745</v>
      </c>
      <c r="Z72">
        <v>1518617</v>
      </c>
      <c r="AA72">
        <v>1528781</v>
      </c>
      <c r="AB72">
        <v>1540190</v>
      </c>
      <c r="AC72">
        <v>1552221</v>
      </c>
      <c r="AD72">
        <v>1561900</v>
      </c>
      <c r="AE72">
        <v>1568131</v>
      </c>
      <c r="AF72">
        <v>1569174</v>
      </c>
      <c r="AG72">
        <v>1561314</v>
      </c>
      <c r="AH72">
        <v>1533091</v>
      </c>
      <c r="AI72">
        <v>1494128</v>
      </c>
      <c r="AJ72">
        <v>1462514</v>
      </c>
      <c r="AK72">
        <v>1436634</v>
      </c>
      <c r="AL72">
        <v>1415594</v>
      </c>
      <c r="AM72">
        <v>1399535</v>
      </c>
      <c r="AN72">
        <v>1386156</v>
      </c>
      <c r="AO72">
        <v>1390244</v>
      </c>
      <c r="AP72">
        <v>1396985</v>
      </c>
      <c r="AQ72">
        <v>1388115</v>
      </c>
      <c r="AR72">
        <v>1379350</v>
      </c>
      <c r="AS72">
        <v>1370720</v>
      </c>
      <c r="AT72">
        <v>1362550</v>
      </c>
      <c r="AU72">
        <v>1354775</v>
      </c>
      <c r="AV72">
        <v>1346810</v>
      </c>
      <c r="AW72">
        <v>1340680</v>
      </c>
      <c r="AX72">
        <v>1337090</v>
      </c>
      <c r="AY72">
        <v>1334515</v>
      </c>
      <c r="AZ72">
        <v>1331475</v>
      </c>
      <c r="BA72">
        <v>1327439</v>
      </c>
      <c r="BB72">
        <v>1322696</v>
      </c>
      <c r="BC72">
        <v>1317997</v>
      </c>
      <c r="BD72">
        <v>1314545</v>
      </c>
      <c r="BE72">
        <v>1315407</v>
      </c>
      <c r="BF72">
        <v>1315790</v>
      </c>
      <c r="BG72">
        <v>1317384</v>
      </c>
      <c r="BH72">
        <v>1320884</v>
      </c>
    </row>
    <row r="73" spans="1:60" x14ac:dyDescent="0.25">
      <c r="A73" t="s">
        <v>408</v>
      </c>
      <c r="B73">
        <v>22151278</v>
      </c>
      <c r="C73">
        <v>22671191</v>
      </c>
      <c r="D73">
        <v>23221389</v>
      </c>
      <c r="E73">
        <v>23798430</v>
      </c>
      <c r="F73">
        <v>24397022</v>
      </c>
      <c r="G73">
        <v>25013626</v>
      </c>
      <c r="H73">
        <v>25641044</v>
      </c>
      <c r="I73">
        <v>26280132</v>
      </c>
      <c r="J73">
        <v>26944390</v>
      </c>
      <c r="K73">
        <v>27652709</v>
      </c>
      <c r="L73">
        <v>28415077</v>
      </c>
      <c r="M73">
        <v>29248643</v>
      </c>
      <c r="N73">
        <v>30140804</v>
      </c>
      <c r="O73">
        <v>31036662</v>
      </c>
      <c r="P73">
        <v>31861352</v>
      </c>
      <c r="Q73">
        <v>32566854</v>
      </c>
      <c r="R73">
        <v>33128149</v>
      </c>
      <c r="S73">
        <v>33577242</v>
      </c>
      <c r="T73">
        <v>33993301</v>
      </c>
      <c r="U73">
        <v>34487799</v>
      </c>
      <c r="V73">
        <v>35141712</v>
      </c>
      <c r="W73">
        <v>35984528</v>
      </c>
      <c r="X73">
        <v>36995248</v>
      </c>
      <c r="Y73">
        <v>38142674</v>
      </c>
      <c r="Z73">
        <v>39374348</v>
      </c>
      <c r="AA73">
        <v>40652141</v>
      </c>
      <c r="AB73">
        <v>41965693</v>
      </c>
      <c r="AC73">
        <v>43329231</v>
      </c>
      <c r="AD73">
        <v>44757203</v>
      </c>
      <c r="AE73">
        <v>46272299</v>
      </c>
      <c r="AF73">
        <v>47887865</v>
      </c>
      <c r="AG73">
        <v>49609969</v>
      </c>
      <c r="AH73">
        <v>51423585</v>
      </c>
      <c r="AI73">
        <v>53295566</v>
      </c>
      <c r="AJ73">
        <v>55180998</v>
      </c>
      <c r="AK73">
        <v>57047908</v>
      </c>
      <c r="AL73">
        <v>58883530</v>
      </c>
      <c r="AM73">
        <v>60697443</v>
      </c>
      <c r="AN73">
        <v>62507724</v>
      </c>
      <c r="AO73">
        <v>64343013</v>
      </c>
      <c r="AP73">
        <v>66224804</v>
      </c>
      <c r="AQ73">
        <v>68159423</v>
      </c>
      <c r="AR73">
        <v>70142091</v>
      </c>
      <c r="AS73">
        <v>72170584</v>
      </c>
      <c r="AT73">
        <v>74239505</v>
      </c>
      <c r="AU73">
        <v>76346311</v>
      </c>
      <c r="AV73">
        <v>78489206</v>
      </c>
      <c r="AW73">
        <v>80674348</v>
      </c>
      <c r="AX73">
        <v>82916235</v>
      </c>
      <c r="AY73">
        <v>85233913</v>
      </c>
      <c r="AZ73">
        <v>87639964</v>
      </c>
      <c r="BA73">
        <v>90139927</v>
      </c>
      <c r="BB73">
        <v>92726971</v>
      </c>
      <c r="BC73">
        <v>95385785</v>
      </c>
      <c r="BD73">
        <v>98094253</v>
      </c>
      <c r="BE73">
        <v>100835458</v>
      </c>
      <c r="BF73">
        <v>103603501</v>
      </c>
      <c r="BG73">
        <v>106400024</v>
      </c>
      <c r="BH73">
        <v>109224559</v>
      </c>
    </row>
    <row r="74" spans="1:60" x14ac:dyDescent="0.25">
      <c r="A74" t="s">
        <v>1118</v>
      </c>
      <c r="B74">
        <v>409306076</v>
      </c>
      <c r="C74">
        <v>412798418</v>
      </c>
      <c r="D74">
        <v>416450473</v>
      </c>
      <c r="E74">
        <v>420166491</v>
      </c>
      <c r="F74">
        <v>423850244</v>
      </c>
      <c r="G74">
        <v>427380782</v>
      </c>
      <c r="H74">
        <v>430687619</v>
      </c>
      <c r="I74">
        <v>433861577</v>
      </c>
      <c r="J74">
        <v>436817143</v>
      </c>
      <c r="K74">
        <v>439658725</v>
      </c>
      <c r="L74">
        <v>441986158</v>
      </c>
      <c r="M74">
        <v>444288192</v>
      </c>
      <c r="N74">
        <v>447081048</v>
      </c>
      <c r="O74">
        <v>449719264</v>
      </c>
      <c r="P74">
        <v>452179363</v>
      </c>
      <c r="Q74">
        <v>454542377</v>
      </c>
      <c r="R74">
        <v>456685457</v>
      </c>
      <c r="S74">
        <v>458618982</v>
      </c>
      <c r="T74">
        <v>460468272</v>
      </c>
      <c r="U74">
        <v>462298836</v>
      </c>
      <c r="V74">
        <v>464225439</v>
      </c>
      <c r="W74">
        <v>465947860</v>
      </c>
      <c r="X74">
        <v>467248876</v>
      </c>
      <c r="Y74">
        <v>468335580</v>
      </c>
      <c r="Z74">
        <v>469368776</v>
      </c>
      <c r="AA74">
        <v>470497179</v>
      </c>
      <c r="AB74">
        <v>471780193</v>
      </c>
      <c r="AC74">
        <v>473103906</v>
      </c>
      <c r="AD74">
        <v>474581370</v>
      </c>
      <c r="AE74">
        <v>476149867</v>
      </c>
      <c r="AF74">
        <v>477725565</v>
      </c>
      <c r="AG74">
        <v>479155422</v>
      </c>
      <c r="AH74">
        <v>480544294</v>
      </c>
      <c r="AI74">
        <v>482059744</v>
      </c>
      <c r="AJ74">
        <v>483264869</v>
      </c>
      <c r="AK74">
        <v>484222373</v>
      </c>
      <c r="AL74">
        <v>485063813</v>
      </c>
      <c r="AM74">
        <v>485855012</v>
      </c>
      <c r="AN74">
        <v>486597004</v>
      </c>
      <c r="AO74">
        <v>487497959</v>
      </c>
      <c r="AP74">
        <v>488221138</v>
      </c>
      <c r="AQ74">
        <v>489015301</v>
      </c>
      <c r="AR74">
        <v>490252423</v>
      </c>
      <c r="AS74">
        <v>492063516</v>
      </c>
      <c r="AT74">
        <v>494028141</v>
      </c>
      <c r="AU74">
        <v>495983155</v>
      </c>
      <c r="AV74">
        <v>497844869</v>
      </c>
      <c r="AW74">
        <v>499790863</v>
      </c>
      <c r="AX74">
        <v>501683669</v>
      </c>
      <c r="AY74">
        <v>503194070</v>
      </c>
      <c r="AZ74">
        <v>504298777</v>
      </c>
      <c r="BA74">
        <v>504005894</v>
      </c>
      <c r="BB74">
        <v>505096232</v>
      </c>
      <c r="BC74">
        <v>506597697</v>
      </c>
      <c r="BD74">
        <v>508193856</v>
      </c>
      <c r="BE74">
        <v>509717579</v>
      </c>
      <c r="BF74">
        <v>511218529</v>
      </c>
      <c r="BG74">
        <v>512191098</v>
      </c>
      <c r="BH74">
        <v>513213363</v>
      </c>
    </row>
    <row r="75" spans="1:60" x14ac:dyDescent="0.25">
      <c r="A75" t="s">
        <v>1119</v>
      </c>
      <c r="B75">
        <v>120335436</v>
      </c>
      <c r="C75">
        <v>123102643</v>
      </c>
      <c r="D75">
        <v>125989185</v>
      </c>
      <c r="E75">
        <v>128998464</v>
      </c>
      <c r="F75">
        <v>132146262</v>
      </c>
      <c r="G75">
        <v>135443764</v>
      </c>
      <c r="H75">
        <v>138901311</v>
      </c>
      <c r="I75">
        <v>142517806</v>
      </c>
      <c r="J75">
        <v>146274765</v>
      </c>
      <c r="K75">
        <v>150149071</v>
      </c>
      <c r="L75">
        <v>154125870</v>
      </c>
      <c r="M75">
        <v>158184120</v>
      </c>
      <c r="N75">
        <v>162336872</v>
      </c>
      <c r="O75">
        <v>166632061</v>
      </c>
      <c r="P75">
        <v>171143908</v>
      </c>
      <c r="Q75">
        <v>175913811</v>
      </c>
      <c r="R75">
        <v>180973468</v>
      </c>
      <c r="S75">
        <v>186282227</v>
      </c>
      <c r="T75">
        <v>191732730</v>
      </c>
      <c r="U75">
        <v>197176457</v>
      </c>
      <c r="V75">
        <v>202506212</v>
      </c>
      <c r="W75">
        <v>207706419</v>
      </c>
      <c r="X75">
        <v>212817642</v>
      </c>
      <c r="Y75">
        <v>217875296</v>
      </c>
      <c r="Z75">
        <v>222933368</v>
      </c>
      <c r="AA75">
        <v>228049054</v>
      </c>
      <c r="AB75">
        <v>233189187</v>
      </c>
      <c r="AC75">
        <v>238381626</v>
      </c>
      <c r="AD75">
        <v>243809801</v>
      </c>
      <c r="AE75">
        <v>249707879</v>
      </c>
      <c r="AF75">
        <v>258210292</v>
      </c>
      <c r="AG75">
        <v>265557410</v>
      </c>
      <c r="AH75">
        <v>273554015</v>
      </c>
      <c r="AI75">
        <v>281936725</v>
      </c>
      <c r="AJ75">
        <v>290328995</v>
      </c>
      <c r="AK75">
        <v>298467311</v>
      </c>
      <c r="AL75">
        <v>306246158</v>
      </c>
      <c r="AM75">
        <v>313764396</v>
      </c>
      <c r="AN75">
        <v>321010137</v>
      </c>
      <c r="AO75">
        <v>328377495</v>
      </c>
      <c r="AP75">
        <v>336293932</v>
      </c>
      <c r="AQ75">
        <v>344736362</v>
      </c>
      <c r="AR75">
        <v>353568055</v>
      </c>
      <c r="AS75">
        <v>362707108</v>
      </c>
      <c r="AT75">
        <v>372022500</v>
      </c>
      <c r="AU75">
        <v>381419066</v>
      </c>
      <c r="AV75">
        <v>390889972</v>
      </c>
      <c r="AW75">
        <v>400456806</v>
      </c>
      <c r="AX75">
        <v>410146920</v>
      </c>
      <c r="AY75">
        <v>419986678</v>
      </c>
      <c r="AZ75">
        <v>430002303</v>
      </c>
      <c r="BA75">
        <v>440218679</v>
      </c>
      <c r="BB75">
        <v>450626774</v>
      </c>
      <c r="BC75">
        <v>461192790</v>
      </c>
      <c r="BD75">
        <v>471835322</v>
      </c>
      <c r="BE75">
        <v>482530732</v>
      </c>
      <c r="BF75">
        <v>493290951</v>
      </c>
      <c r="BG75">
        <v>504119229</v>
      </c>
      <c r="BH75">
        <v>515215936</v>
      </c>
    </row>
    <row r="76" spans="1:60" x14ac:dyDescent="0.25">
      <c r="A76" t="s">
        <v>513</v>
      </c>
      <c r="B76">
        <v>4429634</v>
      </c>
      <c r="C76">
        <v>4461005</v>
      </c>
      <c r="D76">
        <v>4491443</v>
      </c>
      <c r="E76">
        <v>4523309</v>
      </c>
      <c r="F76">
        <v>4548543</v>
      </c>
      <c r="G76">
        <v>4563732</v>
      </c>
      <c r="H76">
        <v>4580869</v>
      </c>
      <c r="I76">
        <v>4605744</v>
      </c>
      <c r="J76">
        <v>4626469</v>
      </c>
      <c r="K76">
        <v>4623785</v>
      </c>
      <c r="L76">
        <v>4606307</v>
      </c>
      <c r="M76">
        <v>4612124</v>
      </c>
      <c r="N76">
        <v>4639657</v>
      </c>
      <c r="O76">
        <v>4666081</v>
      </c>
      <c r="P76">
        <v>4690574</v>
      </c>
      <c r="Q76">
        <v>4711440</v>
      </c>
      <c r="R76">
        <v>4725664</v>
      </c>
      <c r="S76">
        <v>4738902</v>
      </c>
      <c r="T76">
        <v>4752528</v>
      </c>
      <c r="U76">
        <v>4764690</v>
      </c>
      <c r="V76">
        <v>4779535</v>
      </c>
      <c r="W76">
        <v>4799964</v>
      </c>
      <c r="X76">
        <v>4826933</v>
      </c>
      <c r="Y76">
        <v>4855787</v>
      </c>
      <c r="Z76">
        <v>4881803</v>
      </c>
      <c r="AA76">
        <v>4902206</v>
      </c>
      <c r="AB76">
        <v>4918154</v>
      </c>
      <c r="AC76">
        <v>4932123</v>
      </c>
      <c r="AD76">
        <v>4946481</v>
      </c>
      <c r="AE76">
        <v>4964371</v>
      </c>
      <c r="AF76">
        <v>4986431</v>
      </c>
      <c r="AG76">
        <v>5013740</v>
      </c>
      <c r="AH76">
        <v>5041992</v>
      </c>
      <c r="AI76">
        <v>5066447</v>
      </c>
      <c r="AJ76">
        <v>5088333</v>
      </c>
      <c r="AK76">
        <v>5107790</v>
      </c>
      <c r="AL76">
        <v>5124573</v>
      </c>
      <c r="AM76">
        <v>5139835</v>
      </c>
      <c r="AN76">
        <v>5153498</v>
      </c>
      <c r="AO76">
        <v>5165474</v>
      </c>
      <c r="AP76">
        <v>5176209</v>
      </c>
      <c r="AQ76">
        <v>5188008</v>
      </c>
      <c r="AR76">
        <v>5200598</v>
      </c>
      <c r="AS76">
        <v>5213014</v>
      </c>
      <c r="AT76">
        <v>5228172</v>
      </c>
      <c r="AU76">
        <v>5246096</v>
      </c>
      <c r="AV76">
        <v>5266268</v>
      </c>
      <c r="AW76">
        <v>5288720</v>
      </c>
      <c r="AX76">
        <v>5313399</v>
      </c>
      <c r="AY76">
        <v>5338871</v>
      </c>
      <c r="AZ76">
        <v>5363352</v>
      </c>
      <c r="BA76">
        <v>5388272</v>
      </c>
      <c r="BB76">
        <v>5413971</v>
      </c>
      <c r="BC76">
        <v>5438972</v>
      </c>
      <c r="BD76">
        <v>5461512</v>
      </c>
      <c r="BE76">
        <v>5479531</v>
      </c>
      <c r="BF76">
        <v>5495303</v>
      </c>
      <c r="BG76">
        <v>5508214</v>
      </c>
      <c r="BH76">
        <v>5518050</v>
      </c>
    </row>
    <row r="77" spans="1:60" x14ac:dyDescent="0.25">
      <c r="A77" t="s">
        <v>557</v>
      </c>
      <c r="B77">
        <v>393481</v>
      </c>
      <c r="C77">
        <v>407249</v>
      </c>
      <c r="D77">
        <v>421665</v>
      </c>
      <c r="E77">
        <v>436293</v>
      </c>
      <c r="F77">
        <v>450542</v>
      </c>
      <c r="G77">
        <v>463968</v>
      </c>
      <c r="H77">
        <v>476404</v>
      </c>
      <c r="I77">
        <v>487981</v>
      </c>
      <c r="J77">
        <v>498940</v>
      </c>
      <c r="K77">
        <v>509704</v>
      </c>
      <c r="L77">
        <v>520562</v>
      </c>
      <c r="M77">
        <v>531635</v>
      </c>
      <c r="N77">
        <v>542844</v>
      </c>
      <c r="O77">
        <v>554138</v>
      </c>
      <c r="P77">
        <v>565415</v>
      </c>
      <c r="Q77">
        <v>576626</v>
      </c>
      <c r="R77">
        <v>587557</v>
      </c>
      <c r="S77">
        <v>598296</v>
      </c>
      <c r="T77">
        <v>609383</v>
      </c>
      <c r="U77">
        <v>621585</v>
      </c>
      <c r="V77">
        <v>635307</v>
      </c>
      <c r="W77">
        <v>651021</v>
      </c>
      <c r="X77">
        <v>668280</v>
      </c>
      <c r="Y77">
        <v>685497</v>
      </c>
      <c r="Z77">
        <v>700483</v>
      </c>
      <c r="AA77">
        <v>711775</v>
      </c>
      <c r="AB77">
        <v>718639</v>
      </c>
      <c r="AC77">
        <v>721783</v>
      </c>
      <c r="AD77">
        <v>722930</v>
      </c>
      <c r="AE77">
        <v>724594</v>
      </c>
      <c r="AF77">
        <v>728573</v>
      </c>
      <c r="AG77">
        <v>735401</v>
      </c>
      <c r="AH77">
        <v>744469</v>
      </c>
      <c r="AI77">
        <v>754963</v>
      </c>
      <c r="AJ77">
        <v>765609</v>
      </c>
      <c r="AK77">
        <v>775425</v>
      </c>
      <c r="AL77">
        <v>784386</v>
      </c>
      <c r="AM77">
        <v>792736</v>
      </c>
      <c r="AN77">
        <v>800157</v>
      </c>
      <c r="AO77">
        <v>806303</v>
      </c>
      <c r="AP77">
        <v>811006</v>
      </c>
      <c r="AQ77">
        <v>813925</v>
      </c>
      <c r="AR77">
        <v>815257</v>
      </c>
      <c r="AS77">
        <v>816076</v>
      </c>
      <c r="AT77">
        <v>817860</v>
      </c>
      <c r="AU77">
        <v>821604</v>
      </c>
      <c r="AV77">
        <v>827870</v>
      </c>
      <c r="AW77">
        <v>836190</v>
      </c>
      <c r="AX77">
        <v>845361</v>
      </c>
      <c r="AY77">
        <v>853637</v>
      </c>
      <c r="AZ77">
        <v>859818</v>
      </c>
      <c r="BA77">
        <v>863449</v>
      </c>
      <c r="BB77">
        <v>865069</v>
      </c>
      <c r="BC77">
        <v>865608</v>
      </c>
      <c r="BD77">
        <v>866453</v>
      </c>
      <c r="BE77">
        <v>868627</v>
      </c>
      <c r="BF77">
        <v>872399</v>
      </c>
      <c r="BG77">
        <v>877459</v>
      </c>
      <c r="BH77">
        <v>883483</v>
      </c>
    </row>
    <row r="78" spans="1:60" x14ac:dyDescent="0.25">
      <c r="A78" t="s">
        <v>418</v>
      </c>
      <c r="B78">
        <v>46621669</v>
      </c>
      <c r="C78">
        <v>47240543</v>
      </c>
      <c r="D78">
        <v>47904877</v>
      </c>
      <c r="E78">
        <v>48582611</v>
      </c>
      <c r="F78">
        <v>49230595</v>
      </c>
      <c r="G78">
        <v>49818028</v>
      </c>
      <c r="H78">
        <v>50330262</v>
      </c>
      <c r="I78">
        <v>50775794</v>
      </c>
      <c r="J78">
        <v>51175508</v>
      </c>
      <c r="K78">
        <v>51561836</v>
      </c>
      <c r="L78">
        <v>51957738</v>
      </c>
      <c r="M78">
        <v>52371342</v>
      </c>
      <c r="N78">
        <v>52793138</v>
      </c>
      <c r="O78">
        <v>53207734</v>
      </c>
      <c r="P78">
        <v>53592233</v>
      </c>
      <c r="Q78">
        <v>53931390</v>
      </c>
      <c r="R78">
        <v>54220022</v>
      </c>
      <c r="S78">
        <v>54467702</v>
      </c>
      <c r="T78">
        <v>54691851</v>
      </c>
      <c r="U78">
        <v>54917118</v>
      </c>
      <c r="V78">
        <v>55161527</v>
      </c>
      <c r="W78">
        <v>55430296</v>
      </c>
      <c r="X78">
        <v>55718933</v>
      </c>
      <c r="Y78">
        <v>56023770</v>
      </c>
      <c r="Z78">
        <v>56337666</v>
      </c>
      <c r="AA78">
        <v>56654696</v>
      </c>
      <c r="AB78">
        <v>56976123</v>
      </c>
      <c r="AC78">
        <v>57302663</v>
      </c>
      <c r="AD78">
        <v>57627105</v>
      </c>
      <c r="AE78">
        <v>57940212</v>
      </c>
      <c r="AF78">
        <v>58235697</v>
      </c>
      <c r="AG78">
        <v>58559311</v>
      </c>
      <c r="AH78">
        <v>58851217</v>
      </c>
      <c r="AI78">
        <v>59106768</v>
      </c>
      <c r="AJ78">
        <v>59327192</v>
      </c>
      <c r="AK78">
        <v>59541899</v>
      </c>
      <c r="AL78">
        <v>59753100</v>
      </c>
      <c r="AM78">
        <v>59964851</v>
      </c>
      <c r="AN78">
        <v>60186288</v>
      </c>
      <c r="AO78">
        <v>60496718</v>
      </c>
      <c r="AP78">
        <v>60912500</v>
      </c>
      <c r="AQ78">
        <v>61357430</v>
      </c>
      <c r="AR78">
        <v>61805267</v>
      </c>
      <c r="AS78">
        <v>62244886</v>
      </c>
      <c r="AT78">
        <v>62704895</v>
      </c>
      <c r="AU78">
        <v>63179351</v>
      </c>
      <c r="AV78">
        <v>63621381</v>
      </c>
      <c r="AW78">
        <v>64016225</v>
      </c>
      <c r="AX78">
        <v>64374984</v>
      </c>
      <c r="AY78">
        <v>64707040</v>
      </c>
      <c r="AZ78">
        <v>65027507</v>
      </c>
      <c r="BA78">
        <v>65342780</v>
      </c>
      <c r="BB78">
        <v>65659809</v>
      </c>
      <c r="BC78">
        <v>65998687</v>
      </c>
      <c r="BD78">
        <v>66316100</v>
      </c>
      <c r="BE78">
        <v>66593366</v>
      </c>
      <c r="BF78">
        <v>66859768</v>
      </c>
      <c r="BG78">
        <v>66865144</v>
      </c>
      <c r="BH78">
        <v>66987244</v>
      </c>
    </row>
    <row r="79" spans="1:60" x14ac:dyDescent="0.25">
      <c r="A79" t="s">
        <v>1120</v>
      </c>
      <c r="B79">
        <v>34615</v>
      </c>
      <c r="C79">
        <v>35076</v>
      </c>
      <c r="D79">
        <v>35524</v>
      </c>
      <c r="E79">
        <v>35969</v>
      </c>
      <c r="F79">
        <v>36406</v>
      </c>
      <c r="G79">
        <v>36847</v>
      </c>
      <c r="H79">
        <v>37278</v>
      </c>
      <c r="I79">
        <v>37705</v>
      </c>
      <c r="J79">
        <v>38124</v>
      </c>
      <c r="K79">
        <v>38570</v>
      </c>
      <c r="L79">
        <v>39009</v>
      </c>
      <c r="M79">
        <v>39458</v>
      </c>
      <c r="N79">
        <v>39925</v>
      </c>
      <c r="O79">
        <v>40387</v>
      </c>
      <c r="P79">
        <v>40850</v>
      </c>
      <c r="Q79">
        <v>41299</v>
      </c>
      <c r="R79">
        <v>41722</v>
      </c>
      <c r="S79">
        <v>42134</v>
      </c>
      <c r="T79">
        <v>42538</v>
      </c>
      <c r="U79">
        <v>42936</v>
      </c>
      <c r="V79">
        <v>43337</v>
      </c>
      <c r="W79">
        <v>43725</v>
      </c>
      <c r="X79">
        <v>44108</v>
      </c>
      <c r="Y79">
        <v>44488</v>
      </c>
      <c r="Z79">
        <v>44891</v>
      </c>
      <c r="AA79">
        <v>45330</v>
      </c>
      <c r="AB79">
        <v>45818</v>
      </c>
      <c r="AC79">
        <v>46349</v>
      </c>
      <c r="AD79">
        <v>46830</v>
      </c>
      <c r="AE79">
        <v>47166</v>
      </c>
      <c r="AF79">
        <v>47274</v>
      </c>
      <c r="AG79">
        <v>47120</v>
      </c>
      <c r="AH79">
        <v>46739</v>
      </c>
      <c r="AI79">
        <v>46266</v>
      </c>
      <c r="AJ79">
        <v>45856</v>
      </c>
      <c r="AK79">
        <v>45625</v>
      </c>
      <c r="AL79">
        <v>45615</v>
      </c>
      <c r="AM79">
        <v>45796</v>
      </c>
      <c r="AN79">
        <v>46096</v>
      </c>
      <c r="AO79">
        <v>46436</v>
      </c>
      <c r="AP79">
        <v>46735</v>
      </c>
      <c r="AQ79">
        <v>46997</v>
      </c>
      <c r="AR79">
        <v>47233</v>
      </c>
      <c r="AS79">
        <v>47432</v>
      </c>
      <c r="AT79">
        <v>47600</v>
      </c>
      <c r="AU79">
        <v>47722</v>
      </c>
      <c r="AV79">
        <v>47792</v>
      </c>
      <c r="AW79">
        <v>47825</v>
      </c>
      <c r="AX79">
        <v>47820</v>
      </c>
      <c r="AY79">
        <v>47808</v>
      </c>
      <c r="AZ79">
        <v>47814</v>
      </c>
      <c r="BA79">
        <v>47823</v>
      </c>
      <c r="BB79">
        <v>47843</v>
      </c>
      <c r="BC79">
        <v>47892</v>
      </c>
      <c r="BD79">
        <v>47960</v>
      </c>
      <c r="BE79">
        <v>48051</v>
      </c>
      <c r="BF79">
        <v>48173</v>
      </c>
      <c r="BG79">
        <v>48331</v>
      </c>
      <c r="BH79">
        <v>48497</v>
      </c>
    </row>
    <row r="80" spans="1:60" x14ac:dyDescent="0.25">
      <c r="A80" t="s">
        <v>1121</v>
      </c>
      <c r="B80">
        <v>44514</v>
      </c>
      <c r="C80">
        <v>45932</v>
      </c>
      <c r="D80">
        <v>47367</v>
      </c>
      <c r="E80">
        <v>48855</v>
      </c>
      <c r="F80">
        <v>50468</v>
      </c>
      <c r="G80">
        <v>52227</v>
      </c>
      <c r="H80">
        <v>54192</v>
      </c>
      <c r="I80">
        <v>56307</v>
      </c>
      <c r="J80">
        <v>58388</v>
      </c>
      <c r="K80">
        <v>60145</v>
      </c>
      <c r="L80">
        <v>61417</v>
      </c>
      <c r="M80">
        <v>62082</v>
      </c>
      <c r="N80">
        <v>62279</v>
      </c>
      <c r="O80">
        <v>62270</v>
      </c>
      <c r="P80">
        <v>62455</v>
      </c>
      <c r="Q80">
        <v>63128</v>
      </c>
      <c r="R80">
        <v>64361</v>
      </c>
      <c r="S80">
        <v>66082</v>
      </c>
      <c r="T80">
        <v>68194</v>
      </c>
      <c r="U80">
        <v>70517</v>
      </c>
      <c r="V80">
        <v>72930</v>
      </c>
      <c r="W80">
        <v>75423</v>
      </c>
      <c r="X80">
        <v>78012</v>
      </c>
      <c r="Y80">
        <v>80629</v>
      </c>
      <c r="Z80">
        <v>83195</v>
      </c>
      <c r="AA80">
        <v>85640</v>
      </c>
      <c r="AB80">
        <v>87905</v>
      </c>
      <c r="AC80">
        <v>89979</v>
      </c>
      <c r="AD80">
        <v>91985</v>
      </c>
      <c r="AE80">
        <v>94057</v>
      </c>
      <c r="AF80">
        <v>96301</v>
      </c>
      <c r="AG80">
        <v>98770</v>
      </c>
      <c r="AH80">
        <v>101389</v>
      </c>
      <c r="AI80">
        <v>103915</v>
      </c>
      <c r="AJ80">
        <v>106030</v>
      </c>
      <c r="AK80">
        <v>107529</v>
      </c>
      <c r="AL80">
        <v>108321</v>
      </c>
      <c r="AM80">
        <v>108480</v>
      </c>
      <c r="AN80">
        <v>108208</v>
      </c>
      <c r="AO80">
        <v>107781</v>
      </c>
      <c r="AP80">
        <v>107402</v>
      </c>
      <c r="AQ80">
        <v>107173</v>
      </c>
      <c r="AR80">
        <v>107030</v>
      </c>
      <c r="AS80">
        <v>106901</v>
      </c>
      <c r="AT80">
        <v>106625</v>
      </c>
      <c r="AU80">
        <v>106129</v>
      </c>
      <c r="AV80">
        <v>105371</v>
      </c>
      <c r="AW80">
        <v>104444</v>
      </c>
      <c r="AX80">
        <v>103543</v>
      </c>
      <c r="AY80">
        <v>102975</v>
      </c>
      <c r="AZ80">
        <v>102911</v>
      </c>
      <c r="BA80">
        <v>103450</v>
      </c>
      <c r="BB80">
        <v>104506</v>
      </c>
      <c r="BC80">
        <v>105926</v>
      </c>
      <c r="BD80">
        <v>107446</v>
      </c>
      <c r="BE80">
        <v>108895</v>
      </c>
      <c r="BF80">
        <v>110215</v>
      </c>
      <c r="BG80">
        <v>111459</v>
      </c>
      <c r="BH80">
        <v>112640</v>
      </c>
    </row>
    <row r="81" spans="1:60" x14ac:dyDescent="0.25">
      <c r="A81" t="s">
        <v>547</v>
      </c>
      <c r="B81">
        <v>500928</v>
      </c>
      <c r="C81">
        <v>505799</v>
      </c>
      <c r="D81">
        <v>511287</v>
      </c>
      <c r="E81">
        <v>517580</v>
      </c>
      <c r="F81">
        <v>524895</v>
      </c>
      <c r="G81">
        <v>533361</v>
      </c>
      <c r="H81">
        <v>543112</v>
      </c>
      <c r="I81">
        <v>554059</v>
      </c>
      <c r="J81">
        <v>565766</v>
      </c>
      <c r="K81">
        <v>577646</v>
      </c>
      <c r="L81">
        <v>589314</v>
      </c>
      <c r="M81">
        <v>600613</v>
      </c>
      <c r="N81">
        <v>611704</v>
      </c>
      <c r="O81">
        <v>622920</v>
      </c>
      <c r="P81">
        <v>634742</v>
      </c>
      <c r="Q81">
        <v>647536</v>
      </c>
      <c r="R81">
        <v>661402</v>
      </c>
      <c r="S81">
        <v>676255</v>
      </c>
      <c r="T81">
        <v>692077</v>
      </c>
      <c r="U81">
        <v>708788</v>
      </c>
      <c r="V81">
        <v>726328</v>
      </c>
      <c r="W81">
        <v>744696</v>
      </c>
      <c r="X81">
        <v>763930</v>
      </c>
      <c r="Y81">
        <v>784061</v>
      </c>
      <c r="Z81">
        <v>805115</v>
      </c>
      <c r="AA81">
        <v>827108</v>
      </c>
      <c r="AB81">
        <v>850048</v>
      </c>
      <c r="AC81">
        <v>873867</v>
      </c>
      <c r="AD81">
        <v>898469</v>
      </c>
      <c r="AE81">
        <v>923711</v>
      </c>
      <c r="AF81">
        <v>949488</v>
      </c>
      <c r="AG81">
        <v>975783</v>
      </c>
      <c r="AH81">
        <v>1002579</v>
      </c>
      <c r="AI81">
        <v>1029778</v>
      </c>
      <c r="AJ81">
        <v>1057255</v>
      </c>
      <c r="AK81">
        <v>1084946</v>
      </c>
      <c r="AL81">
        <v>1112955</v>
      </c>
      <c r="AM81">
        <v>1141338</v>
      </c>
      <c r="AN81">
        <v>1170061</v>
      </c>
      <c r="AO81">
        <v>1199052</v>
      </c>
      <c r="AP81">
        <v>1228360</v>
      </c>
      <c r="AQ81">
        <v>1258003</v>
      </c>
      <c r="AR81">
        <v>1288315</v>
      </c>
      <c r="AS81">
        <v>1319953</v>
      </c>
      <c r="AT81">
        <v>1353795</v>
      </c>
      <c r="AU81">
        <v>1390549</v>
      </c>
      <c r="AV81">
        <v>1430152</v>
      </c>
      <c r="AW81">
        <v>1472575</v>
      </c>
      <c r="AX81">
        <v>1518540</v>
      </c>
      <c r="AY81">
        <v>1568928</v>
      </c>
      <c r="AZ81">
        <v>1624140</v>
      </c>
      <c r="BA81">
        <v>1684635</v>
      </c>
      <c r="BB81">
        <v>1749682</v>
      </c>
      <c r="BC81">
        <v>1817071</v>
      </c>
      <c r="BD81">
        <v>1883800</v>
      </c>
      <c r="BE81">
        <v>1947686</v>
      </c>
      <c r="BF81">
        <v>2007873</v>
      </c>
      <c r="BG81">
        <v>2064823</v>
      </c>
      <c r="BH81">
        <v>2119275</v>
      </c>
    </row>
    <row r="82" spans="1:60" x14ac:dyDescent="0.25">
      <c r="A82" t="s">
        <v>417</v>
      </c>
      <c r="B82">
        <v>52400000</v>
      </c>
      <c r="C82">
        <v>52800000</v>
      </c>
      <c r="D82">
        <v>53250000</v>
      </c>
      <c r="E82">
        <v>53650000</v>
      </c>
      <c r="F82">
        <v>54000000</v>
      </c>
      <c r="G82">
        <v>54348050</v>
      </c>
      <c r="H82">
        <v>54648500</v>
      </c>
      <c r="I82">
        <v>54943600</v>
      </c>
      <c r="J82">
        <v>55211700</v>
      </c>
      <c r="K82">
        <v>55441750</v>
      </c>
      <c r="L82">
        <v>55663250</v>
      </c>
      <c r="M82">
        <v>55896223</v>
      </c>
      <c r="N82">
        <v>56086065</v>
      </c>
      <c r="O82">
        <v>56194527</v>
      </c>
      <c r="P82">
        <v>56229974</v>
      </c>
      <c r="Q82">
        <v>56225800</v>
      </c>
      <c r="R82">
        <v>56211968</v>
      </c>
      <c r="S82">
        <v>56193492</v>
      </c>
      <c r="T82">
        <v>56196504</v>
      </c>
      <c r="U82">
        <v>56246951</v>
      </c>
      <c r="V82">
        <v>56314216</v>
      </c>
      <c r="W82">
        <v>56333829</v>
      </c>
      <c r="X82">
        <v>56313641</v>
      </c>
      <c r="Y82">
        <v>56332848</v>
      </c>
      <c r="Z82">
        <v>56422072</v>
      </c>
      <c r="AA82">
        <v>56550268</v>
      </c>
      <c r="AB82">
        <v>56681396</v>
      </c>
      <c r="AC82">
        <v>56802050</v>
      </c>
      <c r="AD82">
        <v>56928327</v>
      </c>
      <c r="AE82">
        <v>57076711</v>
      </c>
      <c r="AF82">
        <v>57247586</v>
      </c>
      <c r="AG82">
        <v>57424897</v>
      </c>
      <c r="AH82">
        <v>57580402</v>
      </c>
      <c r="AI82">
        <v>57718614</v>
      </c>
      <c r="AJ82">
        <v>57865745</v>
      </c>
      <c r="AK82">
        <v>58019030</v>
      </c>
      <c r="AL82">
        <v>58166950</v>
      </c>
      <c r="AM82">
        <v>58316954</v>
      </c>
      <c r="AN82">
        <v>58487141</v>
      </c>
      <c r="AO82">
        <v>58682466</v>
      </c>
      <c r="AP82">
        <v>58892514</v>
      </c>
      <c r="AQ82">
        <v>59119673</v>
      </c>
      <c r="AR82">
        <v>59370479</v>
      </c>
      <c r="AS82">
        <v>59647577</v>
      </c>
      <c r="AT82">
        <v>59987905</v>
      </c>
      <c r="AU82">
        <v>60401206</v>
      </c>
      <c r="AV82">
        <v>60846820</v>
      </c>
      <c r="AW82">
        <v>61322463</v>
      </c>
      <c r="AX82">
        <v>61806995</v>
      </c>
      <c r="AY82">
        <v>62276270</v>
      </c>
      <c r="AZ82">
        <v>62766365</v>
      </c>
      <c r="BA82">
        <v>63258918</v>
      </c>
      <c r="BB82">
        <v>63700300</v>
      </c>
      <c r="BC82">
        <v>64128226</v>
      </c>
      <c r="BD82">
        <v>64613160</v>
      </c>
      <c r="BE82">
        <v>65128861</v>
      </c>
      <c r="BF82">
        <v>65595565</v>
      </c>
      <c r="BG82">
        <v>66058859</v>
      </c>
      <c r="BH82">
        <v>66488991</v>
      </c>
    </row>
    <row r="83" spans="1:60" x14ac:dyDescent="0.25">
      <c r="A83" t="s">
        <v>529</v>
      </c>
      <c r="B83">
        <v>3645600</v>
      </c>
      <c r="C83">
        <v>3703600</v>
      </c>
      <c r="D83">
        <v>3760300</v>
      </c>
      <c r="E83">
        <v>3816100</v>
      </c>
      <c r="F83">
        <v>3870300</v>
      </c>
      <c r="G83">
        <v>3921600</v>
      </c>
      <c r="H83">
        <v>3966700</v>
      </c>
      <c r="I83">
        <v>4005800</v>
      </c>
      <c r="J83">
        <v>4042300</v>
      </c>
      <c r="K83">
        <v>4080300</v>
      </c>
      <c r="L83">
        <v>4119900</v>
      </c>
      <c r="M83">
        <v>4163000</v>
      </c>
      <c r="N83">
        <v>4205300</v>
      </c>
      <c r="O83">
        <v>4242500</v>
      </c>
      <c r="P83">
        <v>4279500</v>
      </c>
      <c r="Q83">
        <v>4311200</v>
      </c>
      <c r="R83">
        <v>4342400</v>
      </c>
      <c r="S83">
        <v>4372100</v>
      </c>
      <c r="T83">
        <v>4397700</v>
      </c>
      <c r="U83">
        <v>4430200</v>
      </c>
      <c r="V83">
        <v>4467700</v>
      </c>
      <c r="W83">
        <v>4504500</v>
      </c>
      <c r="X83">
        <v>4542800</v>
      </c>
      <c r="Y83">
        <v>4582900</v>
      </c>
      <c r="Z83">
        <v>4622200</v>
      </c>
      <c r="AA83">
        <v>4662900</v>
      </c>
      <c r="AB83">
        <v>4704500</v>
      </c>
      <c r="AC83">
        <v>4743500</v>
      </c>
      <c r="AD83">
        <v>4790700</v>
      </c>
      <c r="AE83">
        <v>4803300</v>
      </c>
      <c r="AF83">
        <v>4802000</v>
      </c>
      <c r="AG83">
        <v>4835900</v>
      </c>
      <c r="AH83">
        <v>4873500</v>
      </c>
      <c r="AI83">
        <v>4911100</v>
      </c>
      <c r="AJ83">
        <v>4836076</v>
      </c>
      <c r="AK83">
        <v>4657722</v>
      </c>
      <c r="AL83">
        <v>4491699</v>
      </c>
      <c r="AM83">
        <v>4349913</v>
      </c>
      <c r="AN83">
        <v>4243607</v>
      </c>
      <c r="AO83">
        <v>4157192</v>
      </c>
      <c r="AP83">
        <v>4077131</v>
      </c>
      <c r="AQ83">
        <v>4014373</v>
      </c>
      <c r="AR83">
        <v>3978515</v>
      </c>
      <c r="AS83">
        <v>3951736</v>
      </c>
      <c r="AT83">
        <v>3927340</v>
      </c>
      <c r="AU83">
        <v>3902469</v>
      </c>
      <c r="AV83">
        <v>3880347</v>
      </c>
      <c r="AW83">
        <v>3860158</v>
      </c>
      <c r="AX83">
        <v>3848449</v>
      </c>
      <c r="AY83">
        <v>3814419</v>
      </c>
      <c r="AZ83">
        <v>3786695</v>
      </c>
      <c r="BA83">
        <v>3756441</v>
      </c>
      <c r="BB83">
        <v>3728874</v>
      </c>
      <c r="BC83">
        <v>3717668</v>
      </c>
      <c r="BD83">
        <v>3719414</v>
      </c>
      <c r="BE83">
        <v>3725276</v>
      </c>
      <c r="BF83">
        <v>3727505</v>
      </c>
      <c r="BG83">
        <v>3728004</v>
      </c>
      <c r="BH83">
        <v>3731000</v>
      </c>
    </row>
    <row r="84" spans="1:60" x14ac:dyDescent="0.25">
      <c r="A84" t="s">
        <v>444</v>
      </c>
      <c r="B84">
        <v>6635230</v>
      </c>
      <c r="C84">
        <v>6848295</v>
      </c>
      <c r="D84">
        <v>7071971</v>
      </c>
      <c r="E84">
        <v>7300116</v>
      </c>
      <c r="F84">
        <v>7524472</v>
      </c>
      <c r="G84">
        <v>7739473</v>
      </c>
      <c r="H84">
        <v>7941412</v>
      </c>
      <c r="I84">
        <v>8132803</v>
      </c>
      <c r="J84">
        <v>8321770</v>
      </c>
      <c r="K84">
        <v>8520015</v>
      </c>
      <c r="L84">
        <v>8735495</v>
      </c>
      <c r="M84">
        <v>8973244</v>
      </c>
      <c r="N84">
        <v>9229631</v>
      </c>
      <c r="O84">
        <v>9493556</v>
      </c>
      <c r="P84">
        <v>9749104</v>
      </c>
      <c r="Q84">
        <v>9985946</v>
      </c>
      <c r="R84">
        <v>10199165</v>
      </c>
      <c r="S84">
        <v>10395452</v>
      </c>
      <c r="T84">
        <v>10590261</v>
      </c>
      <c r="U84">
        <v>10805314</v>
      </c>
      <c r="V84">
        <v>11056116</v>
      </c>
      <c r="W84">
        <v>11348289</v>
      </c>
      <c r="X84">
        <v>11676823</v>
      </c>
      <c r="Y84">
        <v>12033575</v>
      </c>
      <c r="Z84">
        <v>12405660</v>
      </c>
      <c r="AA84">
        <v>12783613</v>
      </c>
      <c r="AB84">
        <v>13164837</v>
      </c>
      <c r="AC84">
        <v>13552021</v>
      </c>
      <c r="AD84">
        <v>13947042</v>
      </c>
      <c r="AE84">
        <v>14353410</v>
      </c>
      <c r="AF84">
        <v>14773277</v>
      </c>
      <c r="AG84">
        <v>15207367</v>
      </c>
      <c r="AH84">
        <v>15653336</v>
      </c>
      <c r="AI84">
        <v>16106765</v>
      </c>
      <c r="AJ84">
        <v>16561674</v>
      </c>
      <c r="AK84">
        <v>17014057</v>
      </c>
      <c r="AL84">
        <v>17462496</v>
      </c>
      <c r="AM84">
        <v>17908985</v>
      </c>
      <c r="AN84">
        <v>18357156</v>
      </c>
      <c r="AO84">
        <v>18812359</v>
      </c>
      <c r="AP84">
        <v>19278856</v>
      </c>
      <c r="AQ84">
        <v>19756928</v>
      </c>
      <c r="AR84">
        <v>20246381</v>
      </c>
      <c r="AS84">
        <v>20750299</v>
      </c>
      <c r="AT84">
        <v>21272323</v>
      </c>
      <c r="AU84">
        <v>21814642</v>
      </c>
      <c r="AV84">
        <v>22379055</v>
      </c>
      <c r="AW84">
        <v>22963946</v>
      </c>
      <c r="AX84">
        <v>23563825</v>
      </c>
      <c r="AY84">
        <v>24170940</v>
      </c>
      <c r="AZ84">
        <v>24779619</v>
      </c>
      <c r="BA84">
        <v>25387710</v>
      </c>
      <c r="BB84">
        <v>25996449</v>
      </c>
      <c r="BC84">
        <v>26607642</v>
      </c>
      <c r="BD84">
        <v>27224472</v>
      </c>
      <c r="BE84">
        <v>27849205</v>
      </c>
      <c r="BF84">
        <v>28481946</v>
      </c>
      <c r="BG84">
        <v>29121471</v>
      </c>
      <c r="BH84">
        <v>29767108</v>
      </c>
    </row>
    <row r="85" spans="1:60" x14ac:dyDescent="0.25">
      <c r="A85" t="s">
        <v>1122</v>
      </c>
      <c r="B85">
        <v>23420</v>
      </c>
      <c r="C85">
        <v>23813</v>
      </c>
      <c r="D85">
        <v>24313</v>
      </c>
      <c r="E85">
        <v>24889</v>
      </c>
      <c r="F85">
        <v>25479</v>
      </c>
      <c r="G85">
        <v>26073</v>
      </c>
      <c r="H85">
        <v>26633</v>
      </c>
      <c r="I85">
        <v>27173</v>
      </c>
      <c r="J85">
        <v>27685</v>
      </c>
      <c r="K85">
        <v>28166</v>
      </c>
      <c r="L85">
        <v>28606</v>
      </c>
      <c r="M85">
        <v>29006</v>
      </c>
      <c r="N85">
        <v>29358</v>
      </c>
      <c r="O85">
        <v>29650</v>
      </c>
      <c r="P85">
        <v>29886</v>
      </c>
      <c r="Q85">
        <v>30067</v>
      </c>
      <c r="R85">
        <v>30180</v>
      </c>
      <c r="S85">
        <v>30234</v>
      </c>
      <c r="T85">
        <v>30232</v>
      </c>
      <c r="U85">
        <v>30169</v>
      </c>
      <c r="V85">
        <v>30065</v>
      </c>
      <c r="W85">
        <v>29902</v>
      </c>
      <c r="X85">
        <v>29691</v>
      </c>
      <c r="Y85">
        <v>29482</v>
      </c>
      <c r="Z85">
        <v>29283</v>
      </c>
      <c r="AA85">
        <v>29154</v>
      </c>
      <c r="AB85">
        <v>29094</v>
      </c>
      <c r="AC85">
        <v>29115</v>
      </c>
      <c r="AD85">
        <v>29159</v>
      </c>
      <c r="AE85">
        <v>29187</v>
      </c>
      <c r="AF85">
        <v>29147</v>
      </c>
      <c r="AG85">
        <v>29022</v>
      </c>
      <c r="AH85">
        <v>28840</v>
      </c>
      <c r="AI85">
        <v>28675</v>
      </c>
      <c r="AJ85">
        <v>28602</v>
      </c>
      <c r="AK85">
        <v>28692</v>
      </c>
      <c r="AL85">
        <v>28971</v>
      </c>
      <c r="AM85">
        <v>29408</v>
      </c>
      <c r="AN85">
        <v>29947</v>
      </c>
      <c r="AO85">
        <v>30529</v>
      </c>
      <c r="AP85">
        <v>31077</v>
      </c>
      <c r="AQ85">
        <v>31602</v>
      </c>
      <c r="AR85">
        <v>32102</v>
      </c>
      <c r="AS85">
        <v>32555</v>
      </c>
      <c r="AT85">
        <v>32928</v>
      </c>
      <c r="AU85">
        <v>33219</v>
      </c>
      <c r="AV85">
        <v>33417</v>
      </c>
      <c r="AW85">
        <v>33517</v>
      </c>
      <c r="AX85">
        <v>33559</v>
      </c>
      <c r="AY85">
        <v>33565</v>
      </c>
      <c r="AZ85">
        <v>33585</v>
      </c>
      <c r="BA85">
        <v>33612</v>
      </c>
      <c r="BB85">
        <v>33646</v>
      </c>
      <c r="BC85">
        <v>33692</v>
      </c>
      <c r="BD85">
        <v>33725</v>
      </c>
      <c r="BE85">
        <v>33736</v>
      </c>
      <c r="BF85">
        <v>33737</v>
      </c>
      <c r="BG85">
        <v>33728</v>
      </c>
      <c r="BH85">
        <v>33718</v>
      </c>
    </row>
    <row r="86" spans="1:60" x14ac:dyDescent="0.25">
      <c r="A86" t="s">
        <v>470</v>
      </c>
      <c r="B86">
        <v>3494162</v>
      </c>
      <c r="C86">
        <v>3552065</v>
      </c>
      <c r="D86">
        <v>3611429</v>
      </c>
      <c r="E86">
        <v>3672556</v>
      </c>
      <c r="F86">
        <v>3735916</v>
      </c>
      <c r="G86">
        <v>3801705</v>
      </c>
      <c r="H86">
        <v>3870203</v>
      </c>
      <c r="I86">
        <v>3941053</v>
      </c>
      <c r="J86">
        <v>4013055</v>
      </c>
      <c r="K86">
        <v>4084600</v>
      </c>
      <c r="L86">
        <v>4154605</v>
      </c>
      <c r="M86">
        <v>4223051</v>
      </c>
      <c r="N86">
        <v>4290534</v>
      </c>
      <c r="O86">
        <v>4357357</v>
      </c>
      <c r="P86">
        <v>4424030</v>
      </c>
      <c r="Q86">
        <v>4491248</v>
      </c>
      <c r="R86">
        <v>4559242</v>
      </c>
      <c r="S86">
        <v>4628877</v>
      </c>
      <c r="T86">
        <v>4702376</v>
      </c>
      <c r="U86">
        <v>4782495</v>
      </c>
      <c r="V86">
        <v>4871435</v>
      </c>
      <c r="W86">
        <v>4969592</v>
      </c>
      <c r="X86">
        <v>5077082</v>
      </c>
      <c r="Y86">
        <v>5195445</v>
      </c>
      <c r="Z86">
        <v>5326362</v>
      </c>
      <c r="AA86">
        <v>5470702</v>
      </c>
      <c r="AB86">
        <v>5629418</v>
      </c>
      <c r="AC86">
        <v>5801326</v>
      </c>
      <c r="AD86">
        <v>5982486</v>
      </c>
      <c r="AE86">
        <v>6167475</v>
      </c>
      <c r="AF86">
        <v>6352283</v>
      </c>
      <c r="AG86">
        <v>6534939</v>
      </c>
      <c r="AH86">
        <v>6716038</v>
      </c>
      <c r="AI86">
        <v>6897166</v>
      </c>
      <c r="AJ86">
        <v>7081116</v>
      </c>
      <c r="AK86">
        <v>7269625</v>
      </c>
      <c r="AL86">
        <v>7463782</v>
      </c>
      <c r="AM86">
        <v>7662075</v>
      </c>
      <c r="AN86">
        <v>7860781</v>
      </c>
      <c r="AO86">
        <v>8054743</v>
      </c>
      <c r="AP86">
        <v>8240730</v>
      </c>
      <c r="AQ86">
        <v>8417081</v>
      </c>
      <c r="AR86">
        <v>8586074</v>
      </c>
      <c r="AS86">
        <v>8753093</v>
      </c>
      <c r="AT86">
        <v>8925743</v>
      </c>
      <c r="AU86">
        <v>9109581</v>
      </c>
      <c r="AV86">
        <v>9307425</v>
      </c>
      <c r="AW86">
        <v>9518162</v>
      </c>
      <c r="AX86">
        <v>9738792</v>
      </c>
      <c r="AY86">
        <v>9964469</v>
      </c>
      <c r="AZ86">
        <v>10192176</v>
      </c>
      <c r="BA86">
        <v>10420471</v>
      </c>
      <c r="BB86">
        <v>10652029</v>
      </c>
      <c r="BC86">
        <v>10892810</v>
      </c>
      <c r="BD86">
        <v>11150977</v>
      </c>
      <c r="BE86">
        <v>11432088</v>
      </c>
      <c r="BF86">
        <v>11738441</v>
      </c>
      <c r="BG86">
        <v>12067539</v>
      </c>
      <c r="BH86">
        <v>12414318</v>
      </c>
    </row>
    <row r="87" spans="1:60" x14ac:dyDescent="0.25">
      <c r="A87" t="s">
        <v>1123</v>
      </c>
      <c r="B87">
        <v>365047</v>
      </c>
      <c r="C87">
        <v>372445</v>
      </c>
      <c r="D87">
        <v>379894</v>
      </c>
      <c r="E87">
        <v>387641</v>
      </c>
      <c r="F87">
        <v>396011</v>
      </c>
      <c r="G87">
        <v>405259</v>
      </c>
      <c r="H87">
        <v>415478</v>
      </c>
      <c r="I87">
        <v>426629</v>
      </c>
      <c r="J87">
        <v>438603</v>
      </c>
      <c r="K87">
        <v>451228</v>
      </c>
      <c r="L87">
        <v>464410</v>
      </c>
      <c r="M87">
        <v>478116</v>
      </c>
      <c r="N87">
        <v>492426</v>
      </c>
      <c r="O87">
        <v>507432</v>
      </c>
      <c r="P87">
        <v>523251</v>
      </c>
      <c r="Q87">
        <v>539979</v>
      </c>
      <c r="R87">
        <v>557805</v>
      </c>
      <c r="S87">
        <v>576757</v>
      </c>
      <c r="T87">
        <v>596536</v>
      </c>
      <c r="U87">
        <v>616768</v>
      </c>
      <c r="V87">
        <v>637246</v>
      </c>
      <c r="W87">
        <v>657579</v>
      </c>
      <c r="X87">
        <v>678113</v>
      </c>
      <c r="Y87">
        <v>700199</v>
      </c>
      <c r="Z87">
        <v>725694</v>
      </c>
      <c r="AA87">
        <v>755787</v>
      </c>
      <c r="AB87">
        <v>791147</v>
      </c>
      <c r="AC87">
        <v>831023</v>
      </c>
      <c r="AD87">
        <v>873444</v>
      </c>
      <c r="AE87">
        <v>915635</v>
      </c>
      <c r="AF87">
        <v>955593</v>
      </c>
      <c r="AG87">
        <v>992673</v>
      </c>
      <c r="AH87">
        <v>1027475</v>
      </c>
      <c r="AI87">
        <v>1060862</v>
      </c>
      <c r="AJ87">
        <v>1094212</v>
      </c>
      <c r="AK87">
        <v>1128575</v>
      </c>
      <c r="AL87">
        <v>1164091</v>
      </c>
      <c r="AM87">
        <v>1200526</v>
      </c>
      <c r="AN87">
        <v>1238125</v>
      </c>
      <c r="AO87">
        <v>1277133</v>
      </c>
      <c r="AP87">
        <v>1317703</v>
      </c>
      <c r="AQ87">
        <v>1360074</v>
      </c>
      <c r="AR87">
        <v>1404261</v>
      </c>
      <c r="AS87">
        <v>1449925</v>
      </c>
      <c r="AT87">
        <v>1496527</v>
      </c>
      <c r="AU87">
        <v>1543741</v>
      </c>
      <c r="AV87">
        <v>1591445</v>
      </c>
      <c r="AW87">
        <v>1639848</v>
      </c>
      <c r="AX87">
        <v>1689285</v>
      </c>
      <c r="AY87">
        <v>1740279</v>
      </c>
      <c r="AZ87">
        <v>1793196</v>
      </c>
      <c r="BA87">
        <v>1848147</v>
      </c>
      <c r="BB87">
        <v>1905011</v>
      </c>
      <c r="BC87">
        <v>1963711</v>
      </c>
      <c r="BD87">
        <v>2024042</v>
      </c>
      <c r="BE87">
        <v>2085860</v>
      </c>
      <c r="BF87">
        <v>2149139</v>
      </c>
      <c r="BG87">
        <v>2213894</v>
      </c>
      <c r="BH87">
        <v>2280102</v>
      </c>
    </row>
    <row r="88" spans="1:60" x14ac:dyDescent="0.25">
      <c r="A88" t="s">
        <v>545</v>
      </c>
      <c r="B88">
        <v>616136</v>
      </c>
      <c r="C88">
        <v>622761</v>
      </c>
      <c r="D88">
        <v>628883</v>
      </c>
      <c r="E88">
        <v>635011</v>
      </c>
      <c r="F88">
        <v>641812</v>
      </c>
      <c r="G88">
        <v>649790</v>
      </c>
      <c r="H88">
        <v>658994</v>
      </c>
      <c r="I88">
        <v>669237</v>
      </c>
      <c r="J88">
        <v>680432</v>
      </c>
      <c r="K88">
        <v>692407</v>
      </c>
      <c r="L88">
        <v>704939</v>
      </c>
      <c r="M88">
        <v>718364</v>
      </c>
      <c r="N88">
        <v>732523</v>
      </c>
      <c r="O88">
        <v>746173</v>
      </c>
      <c r="P88">
        <v>757674</v>
      </c>
      <c r="Q88">
        <v>765989</v>
      </c>
      <c r="R88">
        <v>770421</v>
      </c>
      <c r="S88">
        <v>771737</v>
      </c>
      <c r="T88">
        <v>772142</v>
      </c>
      <c r="U88">
        <v>774726</v>
      </c>
      <c r="V88">
        <v>781677</v>
      </c>
      <c r="W88">
        <v>793806</v>
      </c>
      <c r="X88">
        <v>810405</v>
      </c>
      <c r="Y88">
        <v>830207</v>
      </c>
      <c r="Z88">
        <v>851276</v>
      </c>
      <c r="AA88">
        <v>872163</v>
      </c>
      <c r="AB88">
        <v>892522</v>
      </c>
      <c r="AC88">
        <v>912754</v>
      </c>
      <c r="AD88">
        <v>933045</v>
      </c>
      <c r="AE88">
        <v>953790</v>
      </c>
      <c r="AF88">
        <v>975261</v>
      </c>
      <c r="AG88">
        <v>997522</v>
      </c>
      <c r="AH88">
        <v>1020350</v>
      </c>
      <c r="AI88">
        <v>1043423</v>
      </c>
      <c r="AJ88">
        <v>1066346</v>
      </c>
      <c r="AK88">
        <v>1088854</v>
      </c>
      <c r="AL88">
        <v>1110833</v>
      </c>
      <c r="AM88">
        <v>1132510</v>
      </c>
      <c r="AN88">
        <v>1154371</v>
      </c>
      <c r="AO88">
        <v>1177131</v>
      </c>
      <c r="AP88">
        <v>1201301</v>
      </c>
      <c r="AQ88">
        <v>1227106</v>
      </c>
      <c r="AR88">
        <v>1254453</v>
      </c>
      <c r="AS88">
        <v>1283305</v>
      </c>
      <c r="AT88">
        <v>1313492</v>
      </c>
      <c r="AU88">
        <v>1344930</v>
      </c>
      <c r="AV88">
        <v>1377581</v>
      </c>
      <c r="AW88">
        <v>1411543</v>
      </c>
      <c r="AX88">
        <v>1446936</v>
      </c>
      <c r="AY88">
        <v>1483921</v>
      </c>
      <c r="AZ88">
        <v>1522599</v>
      </c>
      <c r="BA88">
        <v>1562989</v>
      </c>
      <c r="BB88">
        <v>1604979</v>
      </c>
      <c r="BC88">
        <v>1648257</v>
      </c>
      <c r="BD88">
        <v>1692439</v>
      </c>
      <c r="BE88">
        <v>1737202</v>
      </c>
      <c r="BF88">
        <v>1782437</v>
      </c>
      <c r="BG88">
        <v>1828146</v>
      </c>
      <c r="BH88">
        <v>1874309</v>
      </c>
    </row>
    <row r="89" spans="1:60" x14ac:dyDescent="0.25">
      <c r="A89" t="s">
        <v>556</v>
      </c>
      <c r="B89">
        <v>255333</v>
      </c>
      <c r="C89">
        <v>258791</v>
      </c>
      <c r="D89">
        <v>262219</v>
      </c>
      <c r="E89">
        <v>266000</v>
      </c>
      <c r="F89">
        <v>270618</v>
      </c>
      <c r="G89">
        <v>276300</v>
      </c>
      <c r="H89">
        <v>283506</v>
      </c>
      <c r="I89">
        <v>291790</v>
      </c>
      <c r="J89">
        <v>299413</v>
      </c>
      <c r="K89">
        <v>304000</v>
      </c>
      <c r="L89">
        <v>303982</v>
      </c>
      <c r="M89">
        <v>298846</v>
      </c>
      <c r="N89">
        <v>289501</v>
      </c>
      <c r="O89">
        <v>277646</v>
      </c>
      <c r="P89">
        <v>265771</v>
      </c>
      <c r="Q89">
        <v>255800</v>
      </c>
      <c r="R89">
        <v>247962</v>
      </c>
      <c r="S89">
        <v>242156</v>
      </c>
      <c r="T89">
        <v>239678</v>
      </c>
      <c r="U89">
        <v>241980</v>
      </c>
      <c r="V89">
        <v>249929</v>
      </c>
      <c r="W89">
        <v>264374</v>
      </c>
      <c r="X89">
        <v>284630</v>
      </c>
      <c r="Y89">
        <v>308206</v>
      </c>
      <c r="Z89">
        <v>331552</v>
      </c>
      <c r="AA89">
        <v>352118</v>
      </c>
      <c r="AB89">
        <v>369023</v>
      </c>
      <c r="AC89">
        <v>382981</v>
      </c>
      <c r="AD89">
        <v>394961</v>
      </c>
      <c r="AE89">
        <v>406620</v>
      </c>
      <c r="AF89">
        <v>419188</v>
      </c>
      <c r="AG89">
        <v>432853</v>
      </c>
      <c r="AH89">
        <v>447266</v>
      </c>
      <c r="AI89">
        <v>462637</v>
      </c>
      <c r="AJ89">
        <v>479098</v>
      </c>
      <c r="AK89">
        <v>496768</v>
      </c>
      <c r="AL89">
        <v>515853</v>
      </c>
      <c r="AM89">
        <v>536460</v>
      </c>
      <c r="AN89">
        <v>558492</v>
      </c>
      <c r="AO89">
        <v>581770</v>
      </c>
      <c r="AP89">
        <v>606181</v>
      </c>
      <c r="AQ89">
        <v>631666</v>
      </c>
      <c r="AR89">
        <v>658384</v>
      </c>
      <c r="AS89">
        <v>686664</v>
      </c>
      <c r="AT89">
        <v>716949</v>
      </c>
      <c r="AU89">
        <v>749535</v>
      </c>
      <c r="AV89">
        <v>784496</v>
      </c>
      <c r="AW89">
        <v>821687</v>
      </c>
      <c r="AX89">
        <v>860840</v>
      </c>
      <c r="AY89">
        <v>901599</v>
      </c>
      <c r="AZ89">
        <v>943639</v>
      </c>
      <c r="BA89">
        <v>986853</v>
      </c>
      <c r="BB89">
        <v>1031191</v>
      </c>
      <c r="BC89">
        <v>1076413</v>
      </c>
      <c r="BD89">
        <v>1122276</v>
      </c>
      <c r="BE89">
        <v>1168568</v>
      </c>
      <c r="BF89">
        <v>1215179</v>
      </c>
      <c r="BG89">
        <v>1262001</v>
      </c>
      <c r="BH89">
        <v>1308974</v>
      </c>
    </row>
    <row r="90" spans="1:60" x14ac:dyDescent="0.25">
      <c r="A90" t="s">
        <v>482</v>
      </c>
      <c r="B90">
        <v>8331725</v>
      </c>
      <c r="C90">
        <v>8398050</v>
      </c>
      <c r="D90">
        <v>8448233</v>
      </c>
      <c r="E90">
        <v>8479625</v>
      </c>
      <c r="F90">
        <v>8510429</v>
      </c>
      <c r="G90">
        <v>8550333</v>
      </c>
      <c r="H90">
        <v>8613651</v>
      </c>
      <c r="I90">
        <v>8684088</v>
      </c>
      <c r="J90">
        <v>8740765</v>
      </c>
      <c r="K90">
        <v>8772764</v>
      </c>
      <c r="L90">
        <v>8792806</v>
      </c>
      <c r="M90">
        <v>8831036</v>
      </c>
      <c r="N90">
        <v>8888628</v>
      </c>
      <c r="O90">
        <v>8929086</v>
      </c>
      <c r="P90">
        <v>8962022</v>
      </c>
      <c r="Q90">
        <v>9046541</v>
      </c>
      <c r="R90">
        <v>9188150</v>
      </c>
      <c r="S90">
        <v>9308479</v>
      </c>
      <c r="T90">
        <v>9429959</v>
      </c>
      <c r="U90">
        <v>9548258</v>
      </c>
      <c r="V90">
        <v>9642505</v>
      </c>
      <c r="W90">
        <v>9729350</v>
      </c>
      <c r="X90">
        <v>9789513</v>
      </c>
      <c r="Y90">
        <v>9846627</v>
      </c>
      <c r="Z90">
        <v>9895801</v>
      </c>
      <c r="AA90">
        <v>9934300</v>
      </c>
      <c r="AB90">
        <v>9967213</v>
      </c>
      <c r="AC90">
        <v>10000595</v>
      </c>
      <c r="AD90">
        <v>10036983</v>
      </c>
      <c r="AE90">
        <v>10089498</v>
      </c>
      <c r="AF90">
        <v>10196792</v>
      </c>
      <c r="AG90">
        <v>10319927</v>
      </c>
      <c r="AH90">
        <v>10399061</v>
      </c>
      <c r="AI90">
        <v>10460415</v>
      </c>
      <c r="AJ90">
        <v>10512922</v>
      </c>
      <c r="AK90">
        <v>10562153</v>
      </c>
      <c r="AL90">
        <v>10608800</v>
      </c>
      <c r="AM90">
        <v>10661259</v>
      </c>
      <c r="AN90">
        <v>10720509</v>
      </c>
      <c r="AO90">
        <v>10761698</v>
      </c>
      <c r="AP90">
        <v>10805808</v>
      </c>
      <c r="AQ90">
        <v>10862132</v>
      </c>
      <c r="AR90">
        <v>10902022</v>
      </c>
      <c r="AS90">
        <v>10928070</v>
      </c>
      <c r="AT90">
        <v>10955141</v>
      </c>
      <c r="AU90">
        <v>10987314</v>
      </c>
      <c r="AV90">
        <v>11020362</v>
      </c>
      <c r="AW90">
        <v>11048473</v>
      </c>
      <c r="AX90">
        <v>11077841</v>
      </c>
      <c r="AY90">
        <v>11107017</v>
      </c>
      <c r="AZ90">
        <v>11121341</v>
      </c>
      <c r="BA90">
        <v>11104899</v>
      </c>
      <c r="BB90">
        <v>11045011</v>
      </c>
      <c r="BC90">
        <v>10965211</v>
      </c>
      <c r="BD90">
        <v>10892413</v>
      </c>
      <c r="BE90">
        <v>10820883</v>
      </c>
      <c r="BF90">
        <v>10775971</v>
      </c>
      <c r="BG90">
        <v>10754679</v>
      </c>
      <c r="BH90">
        <v>10727668</v>
      </c>
    </row>
    <row r="91" spans="1:60" x14ac:dyDescent="0.25">
      <c r="A91" t="s">
        <v>592</v>
      </c>
      <c r="B91">
        <v>89932</v>
      </c>
      <c r="C91">
        <v>91327</v>
      </c>
      <c r="D91">
        <v>92484</v>
      </c>
      <c r="E91">
        <v>93413</v>
      </c>
      <c r="F91">
        <v>94123</v>
      </c>
      <c r="G91">
        <v>94636</v>
      </c>
      <c r="H91">
        <v>94934</v>
      </c>
      <c r="I91">
        <v>95020</v>
      </c>
      <c r="J91">
        <v>94927</v>
      </c>
      <c r="K91">
        <v>94728</v>
      </c>
      <c r="L91">
        <v>94475</v>
      </c>
      <c r="M91">
        <v>94221</v>
      </c>
      <c r="N91">
        <v>93983</v>
      </c>
      <c r="O91">
        <v>93669</v>
      </c>
      <c r="P91">
        <v>93191</v>
      </c>
      <c r="Q91">
        <v>92494</v>
      </c>
      <c r="R91">
        <v>91475</v>
      </c>
      <c r="S91">
        <v>90227</v>
      </c>
      <c r="T91">
        <v>89101</v>
      </c>
      <c r="U91">
        <v>88600</v>
      </c>
      <c r="V91">
        <v>89032</v>
      </c>
      <c r="W91">
        <v>90607</v>
      </c>
      <c r="X91">
        <v>93122</v>
      </c>
      <c r="Y91">
        <v>96019</v>
      </c>
      <c r="Z91">
        <v>98477</v>
      </c>
      <c r="AA91">
        <v>99946</v>
      </c>
      <c r="AB91">
        <v>100191</v>
      </c>
      <c r="AC91">
        <v>99436</v>
      </c>
      <c r="AD91">
        <v>98120</v>
      </c>
      <c r="AE91">
        <v>96924</v>
      </c>
      <c r="AF91">
        <v>96331</v>
      </c>
      <c r="AG91">
        <v>96460</v>
      </c>
      <c r="AH91">
        <v>97165</v>
      </c>
      <c r="AI91">
        <v>98230</v>
      </c>
      <c r="AJ91">
        <v>99352</v>
      </c>
      <c r="AK91">
        <v>100288</v>
      </c>
      <c r="AL91">
        <v>101001</v>
      </c>
      <c r="AM91">
        <v>101567</v>
      </c>
      <c r="AN91">
        <v>102021</v>
      </c>
      <c r="AO91">
        <v>102432</v>
      </c>
      <c r="AP91">
        <v>102833</v>
      </c>
      <c r="AQ91">
        <v>103249</v>
      </c>
      <c r="AR91">
        <v>103634</v>
      </c>
      <c r="AS91">
        <v>104005</v>
      </c>
      <c r="AT91">
        <v>104347</v>
      </c>
      <c r="AU91">
        <v>104661</v>
      </c>
      <c r="AV91">
        <v>104933</v>
      </c>
      <c r="AW91">
        <v>105190</v>
      </c>
      <c r="AX91">
        <v>105456</v>
      </c>
      <c r="AY91">
        <v>105789</v>
      </c>
      <c r="AZ91">
        <v>106233</v>
      </c>
      <c r="BA91">
        <v>106796</v>
      </c>
      <c r="BB91">
        <v>107446</v>
      </c>
      <c r="BC91">
        <v>108170</v>
      </c>
      <c r="BD91">
        <v>108902</v>
      </c>
      <c r="BE91">
        <v>109599</v>
      </c>
      <c r="BF91">
        <v>110261</v>
      </c>
      <c r="BG91">
        <v>110874</v>
      </c>
      <c r="BH91">
        <v>111454</v>
      </c>
    </row>
    <row r="92" spans="1:60" x14ac:dyDescent="0.25">
      <c r="A92" t="s">
        <v>1124</v>
      </c>
      <c r="B92">
        <v>32500</v>
      </c>
      <c r="C92">
        <v>33700</v>
      </c>
      <c r="D92">
        <v>35000</v>
      </c>
      <c r="E92">
        <v>36400</v>
      </c>
      <c r="F92">
        <v>37600</v>
      </c>
      <c r="G92">
        <v>39200</v>
      </c>
      <c r="H92">
        <v>40500</v>
      </c>
      <c r="I92">
        <v>41900</v>
      </c>
      <c r="J92">
        <v>43400</v>
      </c>
      <c r="K92">
        <v>44900</v>
      </c>
      <c r="L92">
        <v>46400</v>
      </c>
      <c r="M92">
        <v>47200</v>
      </c>
      <c r="N92">
        <v>48300</v>
      </c>
      <c r="O92">
        <v>49000</v>
      </c>
      <c r="P92">
        <v>49500</v>
      </c>
      <c r="Q92">
        <v>49600</v>
      </c>
      <c r="R92">
        <v>49700</v>
      </c>
      <c r="S92">
        <v>49400</v>
      </c>
      <c r="T92">
        <v>49200</v>
      </c>
      <c r="U92">
        <v>49600</v>
      </c>
      <c r="V92">
        <v>50200</v>
      </c>
      <c r="W92">
        <v>51000</v>
      </c>
      <c r="X92">
        <v>51500</v>
      </c>
      <c r="Y92">
        <v>52100</v>
      </c>
      <c r="Z92">
        <v>52700</v>
      </c>
      <c r="AA92">
        <v>53200</v>
      </c>
      <c r="AB92">
        <v>53500</v>
      </c>
      <c r="AC92">
        <v>54100</v>
      </c>
      <c r="AD92">
        <v>54800</v>
      </c>
      <c r="AE92">
        <v>55300</v>
      </c>
      <c r="AF92">
        <v>55600</v>
      </c>
      <c r="AG92">
        <v>55500</v>
      </c>
      <c r="AH92">
        <v>55300</v>
      </c>
      <c r="AI92">
        <v>55200</v>
      </c>
      <c r="AJ92">
        <v>55500</v>
      </c>
      <c r="AK92">
        <v>55800</v>
      </c>
      <c r="AL92">
        <v>55900</v>
      </c>
      <c r="AM92">
        <v>56000</v>
      </c>
      <c r="AN92">
        <v>56100</v>
      </c>
      <c r="AO92">
        <v>56100</v>
      </c>
      <c r="AP92">
        <v>56200</v>
      </c>
      <c r="AQ92">
        <v>56350</v>
      </c>
      <c r="AR92">
        <v>56609</v>
      </c>
      <c r="AS92">
        <v>56765</v>
      </c>
      <c r="AT92">
        <v>56911</v>
      </c>
      <c r="AU92">
        <v>56935</v>
      </c>
      <c r="AV92">
        <v>56774</v>
      </c>
      <c r="AW92">
        <v>56555</v>
      </c>
      <c r="AX92">
        <v>56328</v>
      </c>
      <c r="AY92">
        <v>56323</v>
      </c>
      <c r="AZ92">
        <v>56905</v>
      </c>
      <c r="BA92">
        <v>56890</v>
      </c>
      <c r="BB92">
        <v>56810</v>
      </c>
      <c r="BC92">
        <v>56483</v>
      </c>
      <c r="BD92">
        <v>56295</v>
      </c>
      <c r="BE92">
        <v>56114</v>
      </c>
      <c r="BF92">
        <v>56186</v>
      </c>
      <c r="BG92">
        <v>56171</v>
      </c>
      <c r="BH92">
        <v>56025</v>
      </c>
    </row>
    <row r="93" spans="1:60" x14ac:dyDescent="0.25">
      <c r="A93" t="s">
        <v>463</v>
      </c>
      <c r="B93">
        <v>4210747</v>
      </c>
      <c r="C93">
        <v>4336143</v>
      </c>
      <c r="D93">
        <v>4464249</v>
      </c>
      <c r="E93">
        <v>4595510</v>
      </c>
      <c r="F93">
        <v>4730540</v>
      </c>
      <c r="G93">
        <v>4869716</v>
      </c>
      <c r="H93">
        <v>5013153</v>
      </c>
      <c r="I93">
        <v>5160609</v>
      </c>
      <c r="J93">
        <v>5311615</v>
      </c>
      <c r="K93">
        <v>5465512</v>
      </c>
      <c r="L93">
        <v>5621792</v>
      </c>
      <c r="M93">
        <v>5780480</v>
      </c>
      <c r="N93">
        <v>5941567</v>
      </c>
      <c r="O93">
        <v>6104530</v>
      </c>
      <c r="P93">
        <v>6268707</v>
      </c>
      <c r="Q93">
        <v>6433728</v>
      </c>
      <c r="R93">
        <v>6599214</v>
      </c>
      <c r="S93">
        <v>6765516</v>
      </c>
      <c r="T93">
        <v>6933906</v>
      </c>
      <c r="U93">
        <v>7106145</v>
      </c>
      <c r="V93">
        <v>7283459</v>
      </c>
      <c r="W93">
        <v>7466488</v>
      </c>
      <c r="X93">
        <v>7654819</v>
      </c>
      <c r="Y93">
        <v>7847472</v>
      </c>
      <c r="Z93">
        <v>8042897</v>
      </c>
      <c r="AA93">
        <v>8240060</v>
      </c>
      <c r="AB93">
        <v>8438604</v>
      </c>
      <c r="AC93">
        <v>8639108</v>
      </c>
      <c r="AD93">
        <v>8842575</v>
      </c>
      <c r="AE93">
        <v>9050465</v>
      </c>
      <c r="AF93">
        <v>9263813</v>
      </c>
      <c r="AG93">
        <v>9483270</v>
      </c>
      <c r="AH93">
        <v>9708544</v>
      </c>
      <c r="AI93">
        <v>9938692</v>
      </c>
      <c r="AJ93">
        <v>10172297</v>
      </c>
      <c r="AK93">
        <v>10408489</v>
      </c>
      <c r="AL93">
        <v>10646674</v>
      </c>
      <c r="AM93">
        <v>10887634</v>
      </c>
      <c r="AN93">
        <v>11133501</v>
      </c>
      <c r="AO93">
        <v>11387203</v>
      </c>
      <c r="AP93">
        <v>11650743</v>
      </c>
      <c r="AQ93">
        <v>11924946</v>
      </c>
      <c r="AR93">
        <v>12208848</v>
      </c>
      <c r="AS93">
        <v>12500478</v>
      </c>
      <c r="AT93">
        <v>12796925</v>
      </c>
      <c r="AU93">
        <v>13096028</v>
      </c>
      <c r="AV93">
        <v>13397021</v>
      </c>
      <c r="AW93">
        <v>13700327</v>
      </c>
      <c r="AX93">
        <v>14006428</v>
      </c>
      <c r="AY93">
        <v>14316263</v>
      </c>
      <c r="AZ93">
        <v>14630417</v>
      </c>
      <c r="BA93">
        <v>14948803</v>
      </c>
      <c r="BB93">
        <v>15270778</v>
      </c>
      <c r="BC93">
        <v>15595821</v>
      </c>
      <c r="BD93">
        <v>15923243</v>
      </c>
      <c r="BE93">
        <v>16252429</v>
      </c>
      <c r="BF93">
        <v>16583060</v>
      </c>
      <c r="BG93">
        <v>16914936</v>
      </c>
      <c r="BH93">
        <v>17247807</v>
      </c>
    </row>
    <row r="94" spans="1:60" x14ac:dyDescent="0.25">
      <c r="A94" t="s">
        <v>586</v>
      </c>
      <c r="B94">
        <v>66742</v>
      </c>
      <c r="C94">
        <v>68072</v>
      </c>
      <c r="D94">
        <v>69604</v>
      </c>
      <c r="E94">
        <v>71286</v>
      </c>
      <c r="F94">
        <v>73051</v>
      </c>
      <c r="G94">
        <v>74830</v>
      </c>
      <c r="H94">
        <v>76607</v>
      </c>
      <c r="I94">
        <v>78404</v>
      </c>
      <c r="J94">
        <v>80217</v>
      </c>
      <c r="K94">
        <v>82040</v>
      </c>
      <c r="L94">
        <v>83877</v>
      </c>
      <c r="M94">
        <v>85726</v>
      </c>
      <c r="N94">
        <v>87587</v>
      </c>
      <c r="O94">
        <v>89464</v>
      </c>
      <c r="P94">
        <v>91377</v>
      </c>
      <c r="Q94">
        <v>93352</v>
      </c>
      <c r="R94">
        <v>95385</v>
      </c>
      <c r="S94">
        <v>97477</v>
      </c>
      <c r="T94">
        <v>99630</v>
      </c>
      <c r="U94">
        <v>101844</v>
      </c>
      <c r="V94">
        <v>104133</v>
      </c>
      <c r="W94">
        <v>106485</v>
      </c>
      <c r="X94">
        <v>108906</v>
      </c>
      <c r="Y94">
        <v>111402</v>
      </c>
      <c r="Z94">
        <v>113961</v>
      </c>
      <c r="AA94">
        <v>116572</v>
      </c>
      <c r="AB94">
        <v>119232</v>
      </c>
      <c r="AC94">
        <v>121919</v>
      </c>
      <c r="AD94">
        <v>124673</v>
      </c>
      <c r="AE94">
        <v>127522</v>
      </c>
      <c r="AF94">
        <v>130482</v>
      </c>
      <c r="AG94">
        <v>133558</v>
      </c>
      <c r="AH94">
        <v>136692</v>
      </c>
      <c r="AI94">
        <v>139818</v>
      </c>
      <c r="AJ94">
        <v>142802</v>
      </c>
      <c r="AK94">
        <v>145561</v>
      </c>
      <c r="AL94">
        <v>148060</v>
      </c>
      <c r="AM94">
        <v>150303</v>
      </c>
      <c r="AN94">
        <v>152277</v>
      </c>
      <c r="AO94">
        <v>153953</v>
      </c>
      <c r="AP94">
        <v>155329</v>
      </c>
      <c r="AQ94">
        <v>156401</v>
      </c>
      <c r="AR94">
        <v>157176</v>
      </c>
      <c r="AS94">
        <v>157717</v>
      </c>
      <c r="AT94">
        <v>158101</v>
      </c>
      <c r="AU94">
        <v>158402</v>
      </c>
      <c r="AV94">
        <v>158648</v>
      </c>
      <c r="AW94">
        <v>158847</v>
      </c>
      <c r="AX94">
        <v>159036</v>
      </c>
      <c r="AY94">
        <v>159226</v>
      </c>
      <c r="AZ94">
        <v>159444</v>
      </c>
      <c r="BA94">
        <v>159692</v>
      </c>
      <c r="BB94">
        <v>159996</v>
      </c>
      <c r="BC94">
        <v>160407</v>
      </c>
      <c r="BD94">
        <v>161016</v>
      </c>
      <c r="BE94">
        <v>161853</v>
      </c>
      <c r="BF94">
        <v>162951</v>
      </c>
      <c r="BG94">
        <v>164281</v>
      </c>
      <c r="BH94">
        <v>165768</v>
      </c>
    </row>
    <row r="95" spans="1:60" x14ac:dyDescent="0.25">
      <c r="A95" t="s">
        <v>561</v>
      </c>
      <c r="B95">
        <v>571819</v>
      </c>
      <c r="C95">
        <v>589274</v>
      </c>
      <c r="D95">
        <v>606285</v>
      </c>
      <c r="E95">
        <v>622575</v>
      </c>
      <c r="F95">
        <v>637845</v>
      </c>
      <c r="G95">
        <v>651868</v>
      </c>
      <c r="H95">
        <v>664521</v>
      </c>
      <c r="I95">
        <v>675871</v>
      </c>
      <c r="J95">
        <v>686146</v>
      </c>
      <c r="K95">
        <v>695745</v>
      </c>
      <c r="L95">
        <v>704934</v>
      </c>
      <c r="M95">
        <v>713684</v>
      </c>
      <c r="N95">
        <v>721948</v>
      </c>
      <c r="O95">
        <v>729916</v>
      </c>
      <c r="P95">
        <v>737847</v>
      </c>
      <c r="Q95">
        <v>745841</v>
      </c>
      <c r="R95">
        <v>754101</v>
      </c>
      <c r="S95">
        <v>762424</v>
      </c>
      <c r="T95">
        <v>770125</v>
      </c>
      <c r="U95">
        <v>776254</v>
      </c>
      <c r="V95">
        <v>780153</v>
      </c>
      <c r="W95">
        <v>781732</v>
      </c>
      <c r="X95">
        <v>781246</v>
      </c>
      <c r="Y95">
        <v>778948</v>
      </c>
      <c r="Z95">
        <v>775219</v>
      </c>
      <c r="AA95">
        <v>770435</v>
      </c>
      <c r="AB95">
        <v>764446</v>
      </c>
      <c r="AC95">
        <v>757448</v>
      </c>
      <c r="AD95">
        <v>750639</v>
      </c>
      <c r="AE95">
        <v>745585</v>
      </c>
      <c r="AF95">
        <v>743309</v>
      </c>
      <c r="AG95">
        <v>744474</v>
      </c>
      <c r="AH95">
        <v>748602</v>
      </c>
      <c r="AI95">
        <v>754144</v>
      </c>
      <c r="AJ95">
        <v>758896</v>
      </c>
      <c r="AK95">
        <v>761291</v>
      </c>
      <c r="AL95">
        <v>760795</v>
      </c>
      <c r="AM95">
        <v>757970</v>
      </c>
      <c r="AN95">
        <v>753778</v>
      </c>
      <c r="AO95">
        <v>749674</v>
      </c>
      <c r="AP95">
        <v>746715</v>
      </c>
      <c r="AQ95">
        <v>745206</v>
      </c>
      <c r="AR95">
        <v>744789</v>
      </c>
      <c r="AS95">
        <v>745143</v>
      </c>
      <c r="AT95">
        <v>745737</v>
      </c>
      <c r="AU95">
        <v>746163</v>
      </c>
      <c r="AV95">
        <v>746343</v>
      </c>
      <c r="AW95">
        <v>746474</v>
      </c>
      <c r="AX95">
        <v>746817</v>
      </c>
      <c r="AY95">
        <v>747718</v>
      </c>
      <c r="AZ95">
        <v>749436</v>
      </c>
      <c r="BA95">
        <v>752028</v>
      </c>
      <c r="BB95">
        <v>755399</v>
      </c>
      <c r="BC95">
        <v>759285</v>
      </c>
      <c r="BD95">
        <v>763380</v>
      </c>
      <c r="BE95">
        <v>767432</v>
      </c>
      <c r="BF95">
        <v>771366</v>
      </c>
      <c r="BG95">
        <v>775221</v>
      </c>
      <c r="BH95">
        <v>779004</v>
      </c>
    </row>
    <row r="96" spans="1:60" x14ac:dyDescent="0.25">
      <c r="A96" t="s">
        <v>1125</v>
      </c>
      <c r="B96">
        <v>760193906</v>
      </c>
      <c r="C96">
        <v>771546780</v>
      </c>
      <c r="D96">
        <v>781558432</v>
      </c>
      <c r="E96">
        <v>791500756</v>
      </c>
      <c r="F96">
        <v>801349486</v>
      </c>
      <c r="G96">
        <v>810831993</v>
      </c>
      <c r="H96">
        <v>819708674</v>
      </c>
      <c r="I96">
        <v>827927262</v>
      </c>
      <c r="J96">
        <v>835367980</v>
      </c>
      <c r="K96">
        <v>844677617</v>
      </c>
      <c r="L96">
        <v>853011324</v>
      </c>
      <c r="M96">
        <v>862109111</v>
      </c>
      <c r="N96">
        <v>870906832</v>
      </c>
      <c r="O96">
        <v>878815003</v>
      </c>
      <c r="P96">
        <v>887824144</v>
      </c>
      <c r="Q96">
        <v>896323112</v>
      </c>
      <c r="R96">
        <v>903502034</v>
      </c>
      <c r="S96">
        <v>910950507</v>
      </c>
      <c r="T96">
        <v>918462256</v>
      </c>
      <c r="U96">
        <v>926341455</v>
      </c>
      <c r="V96">
        <v>934008001</v>
      </c>
      <c r="W96">
        <v>941672267</v>
      </c>
      <c r="X96">
        <v>948924500</v>
      </c>
      <c r="Y96">
        <v>955737922</v>
      </c>
      <c r="Z96">
        <v>962190813</v>
      </c>
      <c r="AA96">
        <v>968672259</v>
      </c>
      <c r="AB96">
        <v>975437073</v>
      </c>
      <c r="AC96">
        <v>982183208</v>
      </c>
      <c r="AD96">
        <v>989071855</v>
      </c>
      <c r="AE96">
        <v>996396222</v>
      </c>
      <c r="AF96">
        <v>1004169206</v>
      </c>
      <c r="AG96">
        <v>1012606603</v>
      </c>
      <c r="AH96">
        <v>1018853066</v>
      </c>
      <c r="AI96">
        <v>1026846769</v>
      </c>
      <c r="AJ96">
        <v>1034461319</v>
      </c>
      <c r="AK96">
        <v>1043384479</v>
      </c>
      <c r="AL96">
        <v>1050573065</v>
      </c>
      <c r="AM96">
        <v>1057559196</v>
      </c>
      <c r="AN96">
        <v>1064403601</v>
      </c>
      <c r="AO96">
        <v>1071158291</v>
      </c>
      <c r="AP96">
        <v>1077839576</v>
      </c>
      <c r="AQ96">
        <v>1084888957</v>
      </c>
      <c r="AR96">
        <v>1092175508</v>
      </c>
      <c r="AS96">
        <v>1099365177</v>
      </c>
      <c r="AT96">
        <v>1106953027</v>
      </c>
      <c r="AU96">
        <v>1114743713</v>
      </c>
      <c r="AV96">
        <v>1123222521</v>
      </c>
      <c r="AW96">
        <v>1132154767</v>
      </c>
      <c r="AX96">
        <v>1141674064</v>
      </c>
      <c r="AY96">
        <v>1150180708</v>
      </c>
      <c r="AZ96">
        <v>1157826206</v>
      </c>
      <c r="BA96">
        <v>1163335501</v>
      </c>
      <c r="BB96">
        <v>1170223344</v>
      </c>
      <c r="BC96">
        <v>1177175241</v>
      </c>
      <c r="BD96">
        <v>1184323353</v>
      </c>
      <c r="BE96">
        <v>1191326855</v>
      </c>
      <c r="BF96">
        <v>1198350350</v>
      </c>
      <c r="BG96">
        <v>1204429565</v>
      </c>
      <c r="BH96">
        <v>1210312147</v>
      </c>
    </row>
    <row r="97" spans="1:60" x14ac:dyDescent="0.25">
      <c r="A97" t="s">
        <v>1126</v>
      </c>
      <c r="B97">
        <v>3075605</v>
      </c>
      <c r="C97">
        <v>3168100</v>
      </c>
      <c r="D97">
        <v>3305200</v>
      </c>
      <c r="E97">
        <v>3420900</v>
      </c>
      <c r="F97">
        <v>3504600</v>
      </c>
      <c r="G97">
        <v>3597900</v>
      </c>
      <c r="H97">
        <v>3629900</v>
      </c>
      <c r="I97">
        <v>3722800</v>
      </c>
      <c r="J97">
        <v>3802700</v>
      </c>
      <c r="K97">
        <v>3863900</v>
      </c>
      <c r="L97">
        <v>3959000</v>
      </c>
      <c r="M97">
        <v>4045300</v>
      </c>
      <c r="N97">
        <v>4123600</v>
      </c>
      <c r="O97">
        <v>4241600</v>
      </c>
      <c r="P97">
        <v>4377800</v>
      </c>
      <c r="Q97">
        <v>4461600</v>
      </c>
      <c r="R97">
        <v>4518000</v>
      </c>
      <c r="S97">
        <v>4583700</v>
      </c>
      <c r="T97">
        <v>4667500</v>
      </c>
      <c r="U97">
        <v>4929700</v>
      </c>
      <c r="V97">
        <v>5063100</v>
      </c>
      <c r="W97">
        <v>5183400</v>
      </c>
      <c r="X97">
        <v>5264500</v>
      </c>
      <c r="Y97">
        <v>5345100</v>
      </c>
      <c r="Z97">
        <v>5397900</v>
      </c>
      <c r="AA97">
        <v>5456200</v>
      </c>
      <c r="AB97">
        <v>5524600</v>
      </c>
      <c r="AC97">
        <v>5580500</v>
      </c>
      <c r="AD97">
        <v>5627600</v>
      </c>
      <c r="AE97">
        <v>5686200</v>
      </c>
      <c r="AF97">
        <v>5704500</v>
      </c>
      <c r="AG97">
        <v>5752000</v>
      </c>
      <c r="AH97">
        <v>5800500</v>
      </c>
      <c r="AI97">
        <v>5901000</v>
      </c>
      <c r="AJ97">
        <v>6035400</v>
      </c>
      <c r="AK97">
        <v>6156100</v>
      </c>
      <c r="AL97">
        <v>6435500</v>
      </c>
      <c r="AM97">
        <v>6489300</v>
      </c>
      <c r="AN97">
        <v>6543700</v>
      </c>
      <c r="AO97">
        <v>6606500</v>
      </c>
      <c r="AP97">
        <v>6665000</v>
      </c>
      <c r="AQ97">
        <v>6714300</v>
      </c>
      <c r="AR97">
        <v>6744100</v>
      </c>
      <c r="AS97">
        <v>6730800</v>
      </c>
      <c r="AT97">
        <v>6783500</v>
      </c>
      <c r="AU97">
        <v>6813200</v>
      </c>
      <c r="AV97">
        <v>6857100</v>
      </c>
      <c r="AW97">
        <v>6916300</v>
      </c>
      <c r="AX97">
        <v>6957800</v>
      </c>
      <c r="AY97">
        <v>6972800</v>
      </c>
      <c r="AZ97">
        <v>7024200</v>
      </c>
      <c r="BA97">
        <v>7071600</v>
      </c>
      <c r="BB97">
        <v>7150100</v>
      </c>
      <c r="BC97">
        <v>7178900</v>
      </c>
      <c r="BD97">
        <v>7229500</v>
      </c>
      <c r="BE97">
        <v>7291300</v>
      </c>
      <c r="BF97">
        <v>7336600</v>
      </c>
      <c r="BG97">
        <v>7391700</v>
      </c>
      <c r="BH97">
        <v>7451000</v>
      </c>
    </row>
    <row r="98" spans="1:60" x14ac:dyDescent="0.25">
      <c r="A98" t="s">
        <v>495</v>
      </c>
      <c r="B98">
        <v>2038632</v>
      </c>
      <c r="C98">
        <v>2096409</v>
      </c>
      <c r="D98">
        <v>2155647</v>
      </c>
      <c r="E98">
        <v>2216704</v>
      </c>
      <c r="F98">
        <v>2280048</v>
      </c>
      <c r="G98">
        <v>2346015</v>
      </c>
      <c r="H98">
        <v>2414803</v>
      </c>
      <c r="I98">
        <v>2486415</v>
      </c>
      <c r="J98">
        <v>2560727</v>
      </c>
      <c r="K98">
        <v>2637513</v>
      </c>
      <c r="L98">
        <v>2716654</v>
      </c>
      <c r="M98">
        <v>2798123</v>
      </c>
      <c r="N98">
        <v>2882113</v>
      </c>
      <c r="O98">
        <v>2968989</v>
      </c>
      <c r="P98">
        <v>3059239</v>
      </c>
      <c r="Q98">
        <v>3153253</v>
      </c>
      <c r="R98">
        <v>3251145</v>
      </c>
      <c r="S98">
        <v>3352825</v>
      </c>
      <c r="T98">
        <v>3458095</v>
      </c>
      <c r="U98">
        <v>3566654</v>
      </c>
      <c r="V98">
        <v>3678279</v>
      </c>
      <c r="W98">
        <v>3792919</v>
      </c>
      <c r="X98">
        <v>3910640</v>
      </c>
      <c r="Y98">
        <v>4031325</v>
      </c>
      <c r="Z98">
        <v>4154860</v>
      </c>
      <c r="AA98">
        <v>4281161</v>
      </c>
      <c r="AB98">
        <v>4410269</v>
      </c>
      <c r="AC98">
        <v>4542214</v>
      </c>
      <c r="AD98">
        <v>4677024</v>
      </c>
      <c r="AE98">
        <v>4814702</v>
      </c>
      <c r="AF98">
        <v>4955303</v>
      </c>
      <c r="AG98">
        <v>5098591</v>
      </c>
      <c r="AH98">
        <v>5244678</v>
      </c>
      <c r="AI98">
        <v>5394412</v>
      </c>
      <c r="AJ98">
        <v>5548960</v>
      </c>
      <c r="AK98">
        <v>5709014</v>
      </c>
      <c r="AL98">
        <v>5874809</v>
      </c>
      <c r="AM98">
        <v>6045699</v>
      </c>
      <c r="AN98">
        <v>6220406</v>
      </c>
      <c r="AO98">
        <v>6397151</v>
      </c>
      <c r="AP98">
        <v>6574509</v>
      </c>
      <c r="AQ98">
        <v>6751912</v>
      </c>
      <c r="AR98">
        <v>6929265</v>
      </c>
      <c r="AS98">
        <v>7106319</v>
      </c>
      <c r="AT98">
        <v>7282953</v>
      </c>
      <c r="AU98">
        <v>7458985</v>
      </c>
      <c r="AV98">
        <v>7634298</v>
      </c>
      <c r="AW98">
        <v>7808518</v>
      </c>
      <c r="AX98">
        <v>7980955</v>
      </c>
      <c r="AY98">
        <v>8150775</v>
      </c>
      <c r="AZ98">
        <v>8317470</v>
      </c>
      <c r="BA98">
        <v>8480671</v>
      </c>
      <c r="BB98">
        <v>8640691</v>
      </c>
      <c r="BC98">
        <v>8798521</v>
      </c>
      <c r="BD98">
        <v>8955589</v>
      </c>
      <c r="BE98">
        <v>9112916</v>
      </c>
      <c r="BF98">
        <v>9270795</v>
      </c>
      <c r="BG98">
        <v>9429013</v>
      </c>
      <c r="BH98">
        <v>9587522</v>
      </c>
    </row>
    <row r="99" spans="1:60" x14ac:dyDescent="0.25">
      <c r="A99" t="s">
        <v>1127</v>
      </c>
      <c r="B99">
        <v>161734357</v>
      </c>
      <c r="C99">
        <v>165573152</v>
      </c>
      <c r="D99">
        <v>169567094</v>
      </c>
      <c r="E99">
        <v>173722855</v>
      </c>
      <c r="F99">
        <v>178048171</v>
      </c>
      <c r="G99">
        <v>182548785</v>
      </c>
      <c r="H99">
        <v>187227582</v>
      </c>
      <c r="I99">
        <v>192084649</v>
      </c>
      <c r="J99">
        <v>197119436</v>
      </c>
      <c r="K99">
        <v>202329943</v>
      </c>
      <c r="L99">
        <v>207714294</v>
      </c>
      <c r="M99">
        <v>213272637</v>
      </c>
      <c r="N99">
        <v>219004370</v>
      </c>
      <c r="O99">
        <v>224905331</v>
      </c>
      <c r="P99">
        <v>230970305</v>
      </c>
      <c r="Q99">
        <v>237195002</v>
      </c>
      <c r="R99">
        <v>243590895</v>
      </c>
      <c r="S99">
        <v>250160346</v>
      </c>
      <c r="T99">
        <v>256880793</v>
      </c>
      <c r="U99">
        <v>263721622</v>
      </c>
      <c r="V99">
        <v>270668574</v>
      </c>
      <c r="W99">
        <v>277719103</v>
      </c>
      <c r="X99">
        <v>284905162</v>
      </c>
      <c r="Y99">
        <v>292290346</v>
      </c>
      <c r="Z99">
        <v>299959473</v>
      </c>
      <c r="AA99">
        <v>307980296</v>
      </c>
      <c r="AB99">
        <v>316358131</v>
      </c>
      <c r="AC99">
        <v>325095184</v>
      </c>
      <c r="AD99">
        <v>334249178</v>
      </c>
      <c r="AE99">
        <v>343887505</v>
      </c>
      <c r="AF99">
        <v>354047260</v>
      </c>
      <c r="AG99">
        <v>364782185</v>
      </c>
      <c r="AH99">
        <v>376055904</v>
      </c>
      <c r="AI99">
        <v>387705076</v>
      </c>
      <c r="AJ99">
        <v>399503946</v>
      </c>
      <c r="AK99">
        <v>411298620</v>
      </c>
      <c r="AL99">
        <v>423019190</v>
      </c>
      <c r="AM99">
        <v>434736174</v>
      </c>
      <c r="AN99">
        <v>446608340</v>
      </c>
      <c r="AO99">
        <v>458867402</v>
      </c>
      <c r="AP99">
        <v>471680794</v>
      </c>
      <c r="AQ99">
        <v>485112686</v>
      </c>
      <c r="AR99">
        <v>499113575</v>
      </c>
      <c r="AS99">
        <v>513601239</v>
      </c>
      <c r="AT99">
        <v>528444632</v>
      </c>
      <c r="AU99">
        <v>543555326</v>
      </c>
      <c r="AV99">
        <v>558909236</v>
      </c>
      <c r="AW99">
        <v>574560260</v>
      </c>
      <c r="AX99">
        <v>590590368</v>
      </c>
      <c r="AY99">
        <v>607115564</v>
      </c>
      <c r="AZ99">
        <v>624219326</v>
      </c>
      <c r="BA99">
        <v>641921311</v>
      </c>
      <c r="BB99">
        <v>660193774</v>
      </c>
      <c r="BC99">
        <v>679012664</v>
      </c>
      <c r="BD99">
        <v>698336451</v>
      </c>
      <c r="BE99">
        <v>718128416</v>
      </c>
      <c r="BF99">
        <v>738387254</v>
      </c>
      <c r="BG99">
        <v>759106221</v>
      </c>
      <c r="BH99">
        <v>780234406</v>
      </c>
    </row>
    <row r="100" spans="1:60" x14ac:dyDescent="0.25">
      <c r="A100" t="s">
        <v>525</v>
      </c>
      <c r="B100">
        <v>4140181</v>
      </c>
      <c r="C100">
        <v>4167292</v>
      </c>
      <c r="D100">
        <v>4196712</v>
      </c>
      <c r="E100">
        <v>4225675</v>
      </c>
      <c r="F100">
        <v>4252876</v>
      </c>
      <c r="G100">
        <v>4280923</v>
      </c>
      <c r="H100">
        <v>4310701</v>
      </c>
      <c r="I100">
        <v>4338683</v>
      </c>
      <c r="J100">
        <v>4365628</v>
      </c>
      <c r="K100">
        <v>4391490</v>
      </c>
      <c r="L100">
        <v>4412252</v>
      </c>
      <c r="M100">
        <v>4431275</v>
      </c>
      <c r="N100">
        <v>4450564</v>
      </c>
      <c r="O100">
        <v>4470161</v>
      </c>
      <c r="P100">
        <v>4490660</v>
      </c>
      <c r="Q100">
        <v>4512082</v>
      </c>
      <c r="R100">
        <v>4535934</v>
      </c>
      <c r="S100">
        <v>4559571</v>
      </c>
      <c r="T100">
        <v>4581085</v>
      </c>
      <c r="U100">
        <v>4594778</v>
      </c>
      <c r="V100">
        <v>4599782</v>
      </c>
      <c r="W100">
        <v>4611509</v>
      </c>
      <c r="X100">
        <v>4634234</v>
      </c>
      <c r="Y100">
        <v>4658254</v>
      </c>
      <c r="Z100">
        <v>4680285</v>
      </c>
      <c r="AA100">
        <v>4701417</v>
      </c>
      <c r="AB100">
        <v>4721446</v>
      </c>
      <c r="AC100">
        <v>4739745</v>
      </c>
      <c r="AD100">
        <v>4755207</v>
      </c>
      <c r="AE100">
        <v>4767260</v>
      </c>
      <c r="AF100">
        <v>4777368</v>
      </c>
      <c r="AG100">
        <v>4689022</v>
      </c>
      <c r="AH100">
        <v>4575818</v>
      </c>
      <c r="AI100">
        <v>4600463</v>
      </c>
      <c r="AJ100">
        <v>4652024</v>
      </c>
      <c r="AK100">
        <v>4620030</v>
      </c>
      <c r="AL100">
        <v>4557097</v>
      </c>
      <c r="AM100">
        <v>4534920</v>
      </c>
      <c r="AN100">
        <v>4532135</v>
      </c>
      <c r="AO100">
        <v>4512597</v>
      </c>
      <c r="AP100">
        <v>4468302</v>
      </c>
      <c r="AQ100">
        <v>4299642</v>
      </c>
      <c r="AR100">
        <v>4302174</v>
      </c>
      <c r="AS100">
        <v>4303399</v>
      </c>
      <c r="AT100">
        <v>4304600</v>
      </c>
      <c r="AU100">
        <v>4310145</v>
      </c>
      <c r="AV100">
        <v>4311159</v>
      </c>
      <c r="AW100">
        <v>4310217</v>
      </c>
      <c r="AX100">
        <v>4309705</v>
      </c>
      <c r="AY100">
        <v>4305181</v>
      </c>
      <c r="AZ100">
        <v>4295427</v>
      </c>
      <c r="BA100">
        <v>4280622</v>
      </c>
      <c r="BB100">
        <v>4267558</v>
      </c>
      <c r="BC100">
        <v>4255689</v>
      </c>
      <c r="BD100">
        <v>4238389</v>
      </c>
      <c r="BE100">
        <v>4203604</v>
      </c>
      <c r="BF100">
        <v>4174349</v>
      </c>
      <c r="BG100">
        <v>4124531</v>
      </c>
      <c r="BH100">
        <v>4089400</v>
      </c>
    </row>
    <row r="101" spans="1:60" x14ac:dyDescent="0.25">
      <c r="A101" t="s">
        <v>480</v>
      </c>
      <c r="B101">
        <v>3866159</v>
      </c>
      <c r="C101">
        <v>3941944</v>
      </c>
      <c r="D101">
        <v>4019173</v>
      </c>
      <c r="E101">
        <v>4097755</v>
      </c>
      <c r="F101">
        <v>4177637</v>
      </c>
      <c r="G101">
        <v>4258732</v>
      </c>
      <c r="H101">
        <v>4341318</v>
      </c>
      <c r="I101">
        <v>4425303</v>
      </c>
      <c r="J101">
        <v>4509813</v>
      </c>
      <c r="K101">
        <v>4593669</v>
      </c>
      <c r="L101">
        <v>4676230</v>
      </c>
      <c r="M101">
        <v>4757182</v>
      </c>
      <c r="N101">
        <v>4837332</v>
      </c>
      <c r="O101">
        <v>4918625</v>
      </c>
      <c r="P101">
        <v>5003710</v>
      </c>
      <c r="Q101">
        <v>5094577</v>
      </c>
      <c r="R101">
        <v>5191632</v>
      </c>
      <c r="S101">
        <v>5294619</v>
      </c>
      <c r="T101">
        <v>5404019</v>
      </c>
      <c r="U101">
        <v>5520187</v>
      </c>
      <c r="V101">
        <v>5643173</v>
      </c>
      <c r="W101">
        <v>5773366</v>
      </c>
      <c r="X101">
        <v>5910227</v>
      </c>
      <c r="Y101">
        <v>6051622</v>
      </c>
      <c r="Z101">
        <v>6194687</v>
      </c>
      <c r="AA101">
        <v>6337273</v>
      </c>
      <c r="AB101">
        <v>6478541</v>
      </c>
      <c r="AC101">
        <v>6618744</v>
      </c>
      <c r="AD101">
        <v>6758223</v>
      </c>
      <c r="AE101">
        <v>6897755</v>
      </c>
      <c r="AF101">
        <v>7037917</v>
      </c>
      <c r="AG101">
        <v>7178607</v>
      </c>
      <c r="AH101">
        <v>7319493</v>
      </c>
      <c r="AI101">
        <v>7460689</v>
      </c>
      <c r="AJ101">
        <v>7602320</v>
      </c>
      <c r="AK101">
        <v>7744503</v>
      </c>
      <c r="AL101">
        <v>7887304</v>
      </c>
      <c r="AM101">
        <v>8030726</v>
      </c>
      <c r="AN101">
        <v>8174680</v>
      </c>
      <c r="AO101">
        <v>8319057</v>
      </c>
      <c r="AP101">
        <v>8463806</v>
      </c>
      <c r="AQ101">
        <v>8608819</v>
      </c>
      <c r="AR101">
        <v>8754150</v>
      </c>
      <c r="AS101">
        <v>8900104</v>
      </c>
      <c r="AT101">
        <v>9047077</v>
      </c>
      <c r="AU101">
        <v>9195288</v>
      </c>
      <c r="AV101">
        <v>9344785</v>
      </c>
      <c r="AW101">
        <v>9495328</v>
      </c>
      <c r="AX101">
        <v>9646580</v>
      </c>
      <c r="AY101">
        <v>9798046</v>
      </c>
      <c r="AZ101">
        <v>9949322</v>
      </c>
      <c r="BA101">
        <v>10100320</v>
      </c>
      <c r="BB101">
        <v>10250930</v>
      </c>
      <c r="BC101">
        <v>10400673</v>
      </c>
      <c r="BD101">
        <v>10549008</v>
      </c>
      <c r="BE101">
        <v>10695542</v>
      </c>
      <c r="BF101">
        <v>10839970</v>
      </c>
      <c r="BG101">
        <v>10982366</v>
      </c>
      <c r="BH101">
        <v>11123176</v>
      </c>
    </row>
    <row r="102" spans="1:60" x14ac:dyDescent="0.25">
      <c r="A102" t="s">
        <v>487</v>
      </c>
      <c r="B102">
        <v>9983967</v>
      </c>
      <c r="C102">
        <v>10029321</v>
      </c>
      <c r="D102">
        <v>10061734</v>
      </c>
      <c r="E102">
        <v>10087947</v>
      </c>
      <c r="F102">
        <v>10119835</v>
      </c>
      <c r="G102">
        <v>10147935</v>
      </c>
      <c r="H102">
        <v>10178653</v>
      </c>
      <c r="I102">
        <v>10216604</v>
      </c>
      <c r="J102">
        <v>10255815</v>
      </c>
      <c r="K102">
        <v>10298723</v>
      </c>
      <c r="L102">
        <v>10337910</v>
      </c>
      <c r="M102">
        <v>10367537</v>
      </c>
      <c r="N102">
        <v>10398489</v>
      </c>
      <c r="O102">
        <v>10432055</v>
      </c>
      <c r="P102">
        <v>10478720</v>
      </c>
      <c r="Q102">
        <v>10540525</v>
      </c>
      <c r="R102">
        <v>10598677</v>
      </c>
      <c r="S102">
        <v>10648031</v>
      </c>
      <c r="T102">
        <v>10684822</v>
      </c>
      <c r="U102">
        <v>10704152</v>
      </c>
      <c r="V102">
        <v>10711122</v>
      </c>
      <c r="W102">
        <v>10711848</v>
      </c>
      <c r="X102">
        <v>10705535</v>
      </c>
      <c r="Y102">
        <v>10689463</v>
      </c>
      <c r="Z102">
        <v>10668095</v>
      </c>
      <c r="AA102">
        <v>10648713</v>
      </c>
      <c r="AB102">
        <v>10630564</v>
      </c>
      <c r="AC102">
        <v>10612741</v>
      </c>
      <c r="AD102">
        <v>10596487</v>
      </c>
      <c r="AE102">
        <v>10481719</v>
      </c>
      <c r="AF102">
        <v>10373988</v>
      </c>
      <c r="AG102">
        <v>10373400</v>
      </c>
      <c r="AH102">
        <v>10369341</v>
      </c>
      <c r="AI102">
        <v>10357523</v>
      </c>
      <c r="AJ102">
        <v>10343355</v>
      </c>
      <c r="AK102">
        <v>10328965</v>
      </c>
      <c r="AL102">
        <v>10311238</v>
      </c>
      <c r="AM102">
        <v>10290486</v>
      </c>
      <c r="AN102">
        <v>10266570</v>
      </c>
      <c r="AO102">
        <v>10237530</v>
      </c>
      <c r="AP102">
        <v>10210971</v>
      </c>
      <c r="AQ102">
        <v>10187576</v>
      </c>
      <c r="AR102">
        <v>10158608</v>
      </c>
      <c r="AS102">
        <v>10129552</v>
      </c>
      <c r="AT102">
        <v>10107146</v>
      </c>
      <c r="AU102">
        <v>10087065</v>
      </c>
      <c r="AV102">
        <v>10071370</v>
      </c>
      <c r="AW102">
        <v>10055780</v>
      </c>
      <c r="AX102">
        <v>10038188</v>
      </c>
      <c r="AY102">
        <v>10022650</v>
      </c>
      <c r="AZ102">
        <v>10000023</v>
      </c>
      <c r="BA102">
        <v>9971727</v>
      </c>
      <c r="BB102">
        <v>9920362</v>
      </c>
      <c r="BC102">
        <v>9893082</v>
      </c>
      <c r="BD102">
        <v>9866468</v>
      </c>
      <c r="BE102">
        <v>9843028</v>
      </c>
      <c r="BF102">
        <v>9814023</v>
      </c>
      <c r="BG102">
        <v>9787966</v>
      </c>
      <c r="BH102">
        <v>9768785</v>
      </c>
    </row>
    <row r="103" spans="1:60" x14ac:dyDescent="0.25">
      <c r="A103" t="s">
        <v>1128</v>
      </c>
      <c r="B103">
        <v>1916725984</v>
      </c>
      <c r="C103">
        <v>1937366367</v>
      </c>
      <c r="D103">
        <v>1970953262</v>
      </c>
      <c r="E103">
        <v>2016413384</v>
      </c>
      <c r="F103">
        <v>2061940171</v>
      </c>
      <c r="G103">
        <v>2108649439</v>
      </c>
      <c r="H103">
        <v>2158535715</v>
      </c>
      <c r="I103">
        <v>2208041898</v>
      </c>
      <c r="J103">
        <v>2258892461</v>
      </c>
      <c r="K103">
        <v>2311898866</v>
      </c>
      <c r="L103">
        <v>2366349459</v>
      </c>
      <c r="M103">
        <v>2422126843</v>
      </c>
      <c r="N103">
        <v>2476981598</v>
      </c>
      <c r="O103">
        <v>2531557876</v>
      </c>
      <c r="P103">
        <v>2585289079</v>
      </c>
      <c r="Q103">
        <v>2637247806</v>
      </c>
      <c r="R103">
        <v>2688099702</v>
      </c>
      <c r="S103">
        <v>2737889788</v>
      </c>
      <c r="T103">
        <v>2788188544</v>
      </c>
      <c r="U103">
        <v>2839472004</v>
      </c>
      <c r="V103">
        <v>2891281645</v>
      </c>
      <c r="W103">
        <v>2944612598</v>
      </c>
      <c r="X103">
        <v>3000786139</v>
      </c>
      <c r="Y103">
        <v>3057588035</v>
      </c>
      <c r="Z103">
        <v>3113889531</v>
      </c>
      <c r="AA103">
        <v>3171073491</v>
      </c>
      <c r="AB103">
        <v>3229839106</v>
      </c>
      <c r="AC103">
        <v>3290144789</v>
      </c>
      <c r="AD103">
        <v>3350637888</v>
      </c>
      <c r="AE103">
        <v>3410072473</v>
      </c>
      <c r="AF103">
        <v>3468162855</v>
      </c>
      <c r="AG103">
        <v>3524494627</v>
      </c>
      <c r="AH103">
        <v>3578748050</v>
      </c>
      <c r="AI103">
        <v>3631876396</v>
      </c>
      <c r="AJ103">
        <v>3684211762</v>
      </c>
      <c r="AK103">
        <v>3735691901</v>
      </c>
      <c r="AL103">
        <v>3786541610</v>
      </c>
      <c r="AM103">
        <v>3837092885</v>
      </c>
      <c r="AN103">
        <v>3886855288</v>
      </c>
      <c r="AO103">
        <v>3935228896</v>
      </c>
      <c r="AP103">
        <v>3981934121</v>
      </c>
      <c r="AQ103">
        <v>4027560123</v>
      </c>
      <c r="AR103">
        <v>4072371012</v>
      </c>
      <c r="AS103">
        <v>4116879950</v>
      </c>
      <c r="AT103">
        <v>4161045550</v>
      </c>
      <c r="AU103">
        <v>4205058601</v>
      </c>
      <c r="AV103">
        <v>4248617747</v>
      </c>
      <c r="AW103">
        <v>4291629776</v>
      </c>
      <c r="AX103">
        <v>4334791952</v>
      </c>
      <c r="AY103">
        <v>4378481189</v>
      </c>
      <c r="AZ103">
        <v>4421851199</v>
      </c>
      <c r="BA103">
        <v>4465853343</v>
      </c>
      <c r="BB103">
        <v>4510296617</v>
      </c>
      <c r="BC103">
        <v>4555067814</v>
      </c>
      <c r="BD103">
        <v>4599654984</v>
      </c>
      <c r="BE103">
        <v>4643767826</v>
      </c>
      <c r="BF103">
        <v>4687686335</v>
      </c>
      <c r="BG103">
        <v>4731120193</v>
      </c>
      <c r="BH103">
        <v>4772284113</v>
      </c>
    </row>
    <row r="104" spans="1:60" x14ac:dyDescent="0.25">
      <c r="A104" t="s">
        <v>1129</v>
      </c>
      <c r="B104">
        <v>2299827560</v>
      </c>
      <c r="C104">
        <v>2329751232</v>
      </c>
      <c r="D104">
        <v>2372990360</v>
      </c>
      <c r="E104">
        <v>2428491489</v>
      </c>
      <c r="F104">
        <v>2484475271</v>
      </c>
      <c r="G104">
        <v>2542065200</v>
      </c>
      <c r="H104">
        <v>2603294258</v>
      </c>
      <c r="I104">
        <v>2664582621</v>
      </c>
      <c r="J104">
        <v>2727559890</v>
      </c>
      <c r="K104">
        <v>2792906650</v>
      </c>
      <c r="L104">
        <v>2859823273</v>
      </c>
      <c r="M104">
        <v>2928162561</v>
      </c>
      <c r="N104">
        <v>2995741759</v>
      </c>
      <c r="O104">
        <v>3063329696</v>
      </c>
      <c r="P104">
        <v>3130554486</v>
      </c>
      <c r="Q104">
        <v>3196617158</v>
      </c>
      <c r="R104">
        <v>3262238505</v>
      </c>
      <c r="S104">
        <v>3327432779</v>
      </c>
      <c r="T104">
        <v>3393737765</v>
      </c>
      <c r="U104">
        <v>3461566608</v>
      </c>
      <c r="V104">
        <v>3530412139</v>
      </c>
      <c r="W104">
        <v>3601268626</v>
      </c>
      <c r="X104">
        <v>3675483595</v>
      </c>
      <c r="Y104">
        <v>3750866217</v>
      </c>
      <c r="Z104">
        <v>3826309623</v>
      </c>
      <c r="AA104">
        <v>3903212208</v>
      </c>
      <c r="AB104">
        <v>3982271082</v>
      </c>
      <c r="AC104">
        <v>4063430290</v>
      </c>
      <c r="AD104">
        <v>4145325696</v>
      </c>
      <c r="AE104">
        <v>4226720042</v>
      </c>
      <c r="AF104">
        <v>4307407025</v>
      </c>
      <c r="AG104">
        <v>4386707250</v>
      </c>
      <c r="AH104">
        <v>4464471808</v>
      </c>
      <c r="AI104">
        <v>4541486325</v>
      </c>
      <c r="AJ104">
        <v>4617974811</v>
      </c>
      <c r="AK104">
        <v>4693887421</v>
      </c>
      <c r="AL104">
        <v>4769462932</v>
      </c>
      <c r="AM104">
        <v>4844990450</v>
      </c>
      <c r="AN104">
        <v>4919850879</v>
      </c>
      <c r="AO104">
        <v>4993500491</v>
      </c>
      <c r="AP104">
        <v>5066140135</v>
      </c>
      <c r="AQ104">
        <v>5138190545</v>
      </c>
      <c r="AR104">
        <v>5209873584</v>
      </c>
      <c r="AS104">
        <v>5281727972</v>
      </c>
      <c r="AT104">
        <v>5353754291</v>
      </c>
      <c r="AU104">
        <v>5426151241</v>
      </c>
      <c r="AV104">
        <v>5498679869</v>
      </c>
      <c r="AW104">
        <v>5571274179</v>
      </c>
      <c r="AX104">
        <v>5644570358</v>
      </c>
      <c r="AY104">
        <v>5718843756</v>
      </c>
      <c r="AZ104">
        <v>5793479782</v>
      </c>
      <c r="BA104">
        <v>5869059895</v>
      </c>
      <c r="BB104">
        <v>5945148626</v>
      </c>
      <c r="BC104">
        <v>6022137210</v>
      </c>
      <c r="BD104">
        <v>6099662180</v>
      </c>
      <c r="BE104">
        <v>6177552865</v>
      </c>
      <c r="BF104">
        <v>6256138021</v>
      </c>
      <c r="BG104">
        <v>6335039629</v>
      </c>
      <c r="BH104">
        <v>6412522234</v>
      </c>
    </row>
    <row r="105" spans="1:60" x14ac:dyDescent="0.25">
      <c r="A105" t="s">
        <v>1130</v>
      </c>
      <c r="B105">
        <v>383101576</v>
      </c>
      <c r="C105">
        <v>392384865</v>
      </c>
      <c r="D105">
        <v>402037098</v>
      </c>
      <c r="E105">
        <v>412078105</v>
      </c>
      <c r="F105">
        <v>422535100</v>
      </c>
      <c r="G105">
        <v>433415761</v>
      </c>
      <c r="H105">
        <v>444758543</v>
      </c>
      <c r="I105">
        <v>456540723</v>
      </c>
      <c r="J105">
        <v>468667429</v>
      </c>
      <c r="K105">
        <v>481007784</v>
      </c>
      <c r="L105">
        <v>493473814</v>
      </c>
      <c r="M105">
        <v>506035718</v>
      </c>
      <c r="N105">
        <v>518760161</v>
      </c>
      <c r="O105">
        <v>531771820</v>
      </c>
      <c r="P105">
        <v>545265407</v>
      </c>
      <c r="Q105">
        <v>559369352</v>
      </c>
      <c r="R105">
        <v>574138803</v>
      </c>
      <c r="S105">
        <v>589542991</v>
      </c>
      <c r="T105">
        <v>605549221</v>
      </c>
      <c r="U105">
        <v>622094604</v>
      </c>
      <c r="V105">
        <v>639130494</v>
      </c>
      <c r="W105">
        <v>656656028</v>
      </c>
      <c r="X105">
        <v>674697456</v>
      </c>
      <c r="Y105">
        <v>693278182</v>
      </c>
      <c r="Z105">
        <v>712420092</v>
      </c>
      <c r="AA105">
        <v>732138717</v>
      </c>
      <c r="AB105">
        <v>752431976</v>
      </c>
      <c r="AC105">
        <v>773285501</v>
      </c>
      <c r="AD105">
        <v>794687808</v>
      </c>
      <c r="AE105">
        <v>816647569</v>
      </c>
      <c r="AF105">
        <v>839244170</v>
      </c>
      <c r="AG105">
        <v>862212623</v>
      </c>
      <c r="AH105">
        <v>885723758</v>
      </c>
      <c r="AI105">
        <v>909609929</v>
      </c>
      <c r="AJ105">
        <v>933763049</v>
      </c>
      <c r="AK105">
        <v>958195520</v>
      </c>
      <c r="AL105">
        <v>982921322</v>
      </c>
      <c r="AM105">
        <v>1007897565</v>
      </c>
      <c r="AN105">
        <v>1032995591</v>
      </c>
      <c r="AO105">
        <v>1058271595</v>
      </c>
      <c r="AP105">
        <v>1084206014</v>
      </c>
      <c r="AQ105">
        <v>1110630422</v>
      </c>
      <c r="AR105">
        <v>1137502572</v>
      </c>
      <c r="AS105">
        <v>1164848022</v>
      </c>
      <c r="AT105">
        <v>1192708741</v>
      </c>
      <c r="AU105">
        <v>1221092640</v>
      </c>
      <c r="AV105">
        <v>1250062122</v>
      </c>
      <c r="AW105">
        <v>1279644403</v>
      </c>
      <c r="AX105">
        <v>1309778406</v>
      </c>
      <c r="AY105">
        <v>1340362567</v>
      </c>
      <c r="AZ105">
        <v>1371628583</v>
      </c>
      <c r="BA105">
        <v>1403206552</v>
      </c>
      <c r="BB105">
        <v>1434852009</v>
      </c>
      <c r="BC105">
        <v>1467069396</v>
      </c>
      <c r="BD105">
        <v>1500007196</v>
      </c>
      <c r="BE105">
        <v>1533785039</v>
      </c>
      <c r="BF105">
        <v>1568451686</v>
      </c>
      <c r="BG105">
        <v>1603919436</v>
      </c>
      <c r="BH105">
        <v>1640238121</v>
      </c>
    </row>
    <row r="106" spans="1:60" x14ac:dyDescent="0.25">
      <c r="A106" t="s">
        <v>1131</v>
      </c>
      <c r="B106">
        <v>123891139</v>
      </c>
      <c r="C106">
        <v>126858184</v>
      </c>
      <c r="D106">
        <v>129965147</v>
      </c>
      <c r="E106">
        <v>133206225</v>
      </c>
      <c r="F106">
        <v>136575197</v>
      </c>
      <c r="G106">
        <v>140066503</v>
      </c>
      <c r="H106">
        <v>143685944</v>
      </c>
      <c r="I106">
        <v>147439073</v>
      </c>
      <c r="J106">
        <v>151321867</v>
      </c>
      <c r="K106">
        <v>155331570</v>
      </c>
      <c r="L106">
        <v>159468637</v>
      </c>
      <c r="M106">
        <v>163727802</v>
      </c>
      <c r="N106">
        <v>168123679</v>
      </c>
      <c r="O106">
        <v>172701100</v>
      </c>
      <c r="P106">
        <v>177520721</v>
      </c>
      <c r="Q106">
        <v>182622716</v>
      </c>
      <c r="R106">
        <v>188026801</v>
      </c>
      <c r="S106">
        <v>193716000</v>
      </c>
      <c r="T106">
        <v>199663470</v>
      </c>
      <c r="U106">
        <v>205822820</v>
      </c>
      <c r="V106">
        <v>212160514</v>
      </c>
      <c r="W106">
        <v>218662193</v>
      </c>
      <c r="X106">
        <v>225330186</v>
      </c>
      <c r="Y106">
        <v>232165092</v>
      </c>
      <c r="Z106">
        <v>239172894</v>
      </c>
      <c r="AA106">
        <v>246352583</v>
      </c>
      <c r="AB106">
        <v>253706111</v>
      </c>
      <c r="AC106">
        <v>261218240</v>
      </c>
      <c r="AD106">
        <v>268847200</v>
      </c>
      <c r="AE106">
        <v>276540959</v>
      </c>
      <c r="AF106">
        <v>284376771</v>
      </c>
      <c r="AG106">
        <v>292064422</v>
      </c>
      <c r="AH106">
        <v>299824422</v>
      </c>
      <c r="AI106">
        <v>307643999</v>
      </c>
      <c r="AJ106">
        <v>315538560</v>
      </c>
      <c r="AK106">
        <v>323589222</v>
      </c>
      <c r="AL106">
        <v>331892967</v>
      </c>
      <c r="AM106">
        <v>340389142</v>
      </c>
      <c r="AN106">
        <v>348989354</v>
      </c>
      <c r="AO106">
        <v>357543133</v>
      </c>
      <c r="AP106">
        <v>366210370</v>
      </c>
      <c r="AQ106">
        <v>374871731</v>
      </c>
      <c r="AR106">
        <v>383578460</v>
      </c>
      <c r="AS106">
        <v>392391532</v>
      </c>
      <c r="AT106">
        <v>401420450</v>
      </c>
      <c r="AU106">
        <v>410737369</v>
      </c>
      <c r="AV106">
        <v>420376591</v>
      </c>
      <c r="AW106">
        <v>430363365</v>
      </c>
      <c r="AX106">
        <v>440671619</v>
      </c>
      <c r="AY106">
        <v>451237921</v>
      </c>
      <c r="AZ106">
        <v>462331503</v>
      </c>
      <c r="BA106">
        <v>473598444</v>
      </c>
      <c r="BB106">
        <v>484720757</v>
      </c>
      <c r="BC106">
        <v>496066901</v>
      </c>
      <c r="BD106">
        <v>507644354</v>
      </c>
      <c r="BE106">
        <v>519429790</v>
      </c>
      <c r="BF106">
        <v>531399044</v>
      </c>
      <c r="BG106">
        <v>543525897</v>
      </c>
      <c r="BH106">
        <v>555830605</v>
      </c>
    </row>
    <row r="107" spans="1:60" x14ac:dyDescent="0.25">
      <c r="A107" t="s">
        <v>400</v>
      </c>
      <c r="B107">
        <v>87751068</v>
      </c>
      <c r="C107">
        <v>90098394</v>
      </c>
      <c r="D107">
        <v>92518377</v>
      </c>
      <c r="E107">
        <v>95015297</v>
      </c>
      <c r="F107">
        <v>97596733</v>
      </c>
      <c r="G107">
        <v>100267062</v>
      </c>
      <c r="H107">
        <v>103025426</v>
      </c>
      <c r="I107">
        <v>105865571</v>
      </c>
      <c r="J107">
        <v>108779924</v>
      </c>
      <c r="K107">
        <v>111758563</v>
      </c>
      <c r="L107">
        <v>114793178</v>
      </c>
      <c r="M107">
        <v>117880144</v>
      </c>
      <c r="N107">
        <v>121017314</v>
      </c>
      <c r="O107">
        <v>124199687</v>
      </c>
      <c r="P107">
        <v>127422211</v>
      </c>
      <c r="Q107">
        <v>130680727</v>
      </c>
      <c r="R107">
        <v>133966941</v>
      </c>
      <c r="S107">
        <v>137278058</v>
      </c>
      <c r="T107">
        <v>140621730</v>
      </c>
      <c r="U107">
        <v>144009845</v>
      </c>
      <c r="V107">
        <v>147447836</v>
      </c>
      <c r="W107">
        <v>150938232</v>
      </c>
      <c r="X107">
        <v>154468229</v>
      </c>
      <c r="Y107">
        <v>158009246</v>
      </c>
      <c r="Z107">
        <v>161523347</v>
      </c>
      <c r="AA107">
        <v>164982451</v>
      </c>
      <c r="AB107">
        <v>168374287</v>
      </c>
      <c r="AC107">
        <v>171702763</v>
      </c>
      <c r="AD107">
        <v>174975954</v>
      </c>
      <c r="AE107">
        <v>178209150</v>
      </c>
      <c r="AF107">
        <v>181413402</v>
      </c>
      <c r="AG107">
        <v>184591903</v>
      </c>
      <c r="AH107">
        <v>187739786</v>
      </c>
      <c r="AI107">
        <v>190851175</v>
      </c>
      <c r="AJ107">
        <v>193917462</v>
      </c>
      <c r="AK107">
        <v>196934260</v>
      </c>
      <c r="AL107">
        <v>199901228</v>
      </c>
      <c r="AM107">
        <v>202826446</v>
      </c>
      <c r="AN107">
        <v>205724592</v>
      </c>
      <c r="AO107">
        <v>208615169</v>
      </c>
      <c r="AP107">
        <v>211513823</v>
      </c>
      <c r="AQ107">
        <v>214427417</v>
      </c>
      <c r="AR107">
        <v>217357793</v>
      </c>
      <c r="AS107">
        <v>220309469</v>
      </c>
      <c r="AT107">
        <v>223285676</v>
      </c>
      <c r="AU107">
        <v>226289470</v>
      </c>
      <c r="AV107">
        <v>229318262</v>
      </c>
      <c r="AW107">
        <v>232374245</v>
      </c>
      <c r="AX107">
        <v>235469762</v>
      </c>
      <c r="AY107">
        <v>238620563</v>
      </c>
      <c r="AZ107">
        <v>241834215</v>
      </c>
      <c r="BA107">
        <v>245116206</v>
      </c>
      <c r="BB107">
        <v>248452413</v>
      </c>
      <c r="BC107">
        <v>251806402</v>
      </c>
      <c r="BD107">
        <v>255129004</v>
      </c>
      <c r="BE107">
        <v>258383256</v>
      </c>
      <c r="BF107">
        <v>261554226</v>
      </c>
      <c r="BG107">
        <v>264645886</v>
      </c>
      <c r="BH107">
        <v>267663435</v>
      </c>
    </row>
    <row r="108" spans="1:60" x14ac:dyDescent="0.25">
      <c r="A108" t="s">
        <v>1132</v>
      </c>
      <c r="B108">
        <v>259210437</v>
      </c>
      <c r="C108">
        <v>265526681</v>
      </c>
      <c r="D108">
        <v>272071951</v>
      </c>
      <c r="E108">
        <v>278871880</v>
      </c>
      <c r="F108">
        <v>285959903</v>
      </c>
      <c r="G108">
        <v>293349258</v>
      </c>
      <c r="H108">
        <v>301072599</v>
      </c>
      <c r="I108">
        <v>309101650</v>
      </c>
      <c r="J108">
        <v>317345562</v>
      </c>
      <c r="K108">
        <v>325676214</v>
      </c>
      <c r="L108">
        <v>334005177</v>
      </c>
      <c r="M108">
        <v>342307916</v>
      </c>
      <c r="N108">
        <v>350636482</v>
      </c>
      <c r="O108">
        <v>359070720</v>
      </c>
      <c r="P108">
        <v>367744686</v>
      </c>
      <c r="Q108">
        <v>376746636</v>
      </c>
      <c r="R108">
        <v>386112002</v>
      </c>
      <c r="S108">
        <v>395826991</v>
      </c>
      <c r="T108">
        <v>405885751</v>
      </c>
      <c r="U108">
        <v>416271784</v>
      </c>
      <c r="V108">
        <v>426969980</v>
      </c>
      <c r="W108">
        <v>437993835</v>
      </c>
      <c r="X108">
        <v>449367270</v>
      </c>
      <c r="Y108">
        <v>461113090</v>
      </c>
      <c r="Z108">
        <v>473247198</v>
      </c>
      <c r="AA108">
        <v>485786134</v>
      </c>
      <c r="AB108">
        <v>498725865</v>
      </c>
      <c r="AC108">
        <v>512067261</v>
      </c>
      <c r="AD108">
        <v>525840608</v>
      </c>
      <c r="AE108">
        <v>540106610</v>
      </c>
      <c r="AF108">
        <v>554867399</v>
      </c>
      <c r="AG108">
        <v>570148201</v>
      </c>
      <c r="AH108">
        <v>585899336</v>
      </c>
      <c r="AI108">
        <v>601965930</v>
      </c>
      <c r="AJ108">
        <v>618224489</v>
      </c>
      <c r="AK108">
        <v>634606298</v>
      </c>
      <c r="AL108">
        <v>651028355</v>
      </c>
      <c r="AM108">
        <v>667508423</v>
      </c>
      <c r="AN108">
        <v>684006237</v>
      </c>
      <c r="AO108">
        <v>700728462</v>
      </c>
      <c r="AP108">
        <v>717995644</v>
      </c>
      <c r="AQ108">
        <v>735758691</v>
      </c>
      <c r="AR108">
        <v>753924112</v>
      </c>
      <c r="AS108">
        <v>772456490</v>
      </c>
      <c r="AT108">
        <v>791288291</v>
      </c>
      <c r="AU108">
        <v>810355271</v>
      </c>
      <c r="AV108">
        <v>829685531</v>
      </c>
      <c r="AW108">
        <v>849281038</v>
      </c>
      <c r="AX108">
        <v>869106787</v>
      </c>
      <c r="AY108">
        <v>889124646</v>
      </c>
      <c r="AZ108">
        <v>909297080</v>
      </c>
      <c r="BA108">
        <v>929608108</v>
      </c>
      <c r="BB108">
        <v>950131252</v>
      </c>
      <c r="BC108">
        <v>971002495</v>
      </c>
      <c r="BD108">
        <v>992362842</v>
      </c>
      <c r="BE108">
        <v>1014355249</v>
      </c>
      <c r="BF108">
        <v>1037052642</v>
      </c>
      <c r="BG108">
        <v>1060393539</v>
      </c>
      <c r="BH108">
        <v>1084407516</v>
      </c>
    </row>
    <row r="109" spans="1:60" x14ac:dyDescent="0.25">
      <c r="A109" t="s">
        <v>1133</v>
      </c>
      <c r="B109">
        <v>48442</v>
      </c>
      <c r="C109">
        <v>48281</v>
      </c>
      <c r="D109">
        <v>48418</v>
      </c>
      <c r="E109">
        <v>48800</v>
      </c>
      <c r="F109">
        <v>49391</v>
      </c>
      <c r="G109">
        <v>50141</v>
      </c>
      <c r="H109">
        <v>51049</v>
      </c>
      <c r="I109">
        <v>52118</v>
      </c>
      <c r="J109">
        <v>53254</v>
      </c>
      <c r="K109">
        <v>54376</v>
      </c>
      <c r="L109">
        <v>55425</v>
      </c>
      <c r="M109">
        <v>56359</v>
      </c>
      <c r="N109">
        <v>57166</v>
      </c>
      <c r="O109">
        <v>57919</v>
      </c>
      <c r="P109">
        <v>58677</v>
      </c>
      <c r="Q109">
        <v>59478</v>
      </c>
      <c r="R109">
        <v>60380</v>
      </c>
      <c r="S109">
        <v>61336</v>
      </c>
      <c r="T109">
        <v>62262</v>
      </c>
      <c r="U109">
        <v>63029</v>
      </c>
      <c r="V109">
        <v>63551</v>
      </c>
      <c r="W109">
        <v>63776</v>
      </c>
      <c r="X109">
        <v>63772</v>
      </c>
      <c r="Y109">
        <v>63695</v>
      </c>
      <c r="Z109">
        <v>63807</v>
      </c>
      <c r="AA109">
        <v>64278</v>
      </c>
      <c r="AB109">
        <v>65198</v>
      </c>
      <c r="AC109">
        <v>66471</v>
      </c>
      <c r="AD109">
        <v>67926</v>
      </c>
      <c r="AE109">
        <v>69267</v>
      </c>
      <c r="AF109">
        <v>70298</v>
      </c>
      <c r="AG109">
        <v>70932</v>
      </c>
      <c r="AH109">
        <v>71254</v>
      </c>
      <c r="AI109">
        <v>71428</v>
      </c>
      <c r="AJ109">
        <v>71661</v>
      </c>
      <c r="AK109">
        <v>72131</v>
      </c>
      <c r="AL109">
        <v>72878</v>
      </c>
      <c r="AM109">
        <v>73850</v>
      </c>
      <c r="AN109">
        <v>74943</v>
      </c>
      <c r="AO109">
        <v>76001</v>
      </c>
      <c r="AP109">
        <v>76941</v>
      </c>
      <c r="AQ109">
        <v>77703</v>
      </c>
      <c r="AR109">
        <v>78318</v>
      </c>
      <c r="AS109">
        <v>78884</v>
      </c>
      <c r="AT109">
        <v>79520</v>
      </c>
      <c r="AU109">
        <v>80305</v>
      </c>
      <c r="AV109">
        <v>81285</v>
      </c>
      <c r="AW109">
        <v>82408</v>
      </c>
      <c r="AX109">
        <v>83508</v>
      </c>
      <c r="AY109">
        <v>84376</v>
      </c>
      <c r="AZ109">
        <v>84857</v>
      </c>
      <c r="BA109">
        <v>84886</v>
      </c>
      <c r="BB109">
        <v>84533</v>
      </c>
      <c r="BC109">
        <v>83976</v>
      </c>
      <c r="BD109">
        <v>83488</v>
      </c>
      <c r="BE109">
        <v>83234</v>
      </c>
      <c r="BF109">
        <v>83287</v>
      </c>
      <c r="BG109">
        <v>83598</v>
      </c>
      <c r="BH109">
        <v>84077</v>
      </c>
    </row>
    <row r="110" spans="1:60" x14ac:dyDescent="0.25">
      <c r="A110" t="s">
        <v>398</v>
      </c>
      <c r="B110">
        <v>450547679</v>
      </c>
      <c r="C110">
        <v>459642165</v>
      </c>
      <c r="D110">
        <v>469077190</v>
      </c>
      <c r="E110">
        <v>478825608</v>
      </c>
      <c r="F110">
        <v>488848135</v>
      </c>
      <c r="G110">
        <v>499123324</v>
      </c>
      <c r="H110">
        <v>509631500</v>
      </c>
      <c r="I110">
        <v>520400576</v>
      </c>
      <c r="J110">
        <v>531513824</v>
      </c>
      <c r="K110">
        <v>543084336</v>
      </c>
      <c r="L110">
        <v>555189792</v>
      </c>
      <c r="M110">
        <v>567868018</v>
      </c>
      <c r="N110">
        <v>581087256</v>
      </c>
      <c r="O110">
        <v>594770134</v>
      </c>
      <c r="P110">
        <v>608802600</v>
      </c>
      <c r="Q110">
        <v>623102897</v>
      </c>
      <c r="R110">
        <v>637630087</v>
      </c>
      <c r="S110">
        <v>652408776</v>
      </c>
      <c r="T110">
        <v>667499806</v>
      </c>
      <c r="U110">
        <v>682995354</v>
      </c>
      <c r="V110">
        <v>698952844</v>
      </c>
      <c r="W110">
        <v>715384993</v>
      </c>
      <c r="X110">
        <v>732239504</v>
      </c>
      <c r="Y110">
        <v>749428958</v>
      </c>
      <c r="Z110">
        <v>766833410</v>
      </c>
      <c r="AA110">
        <v>784360008</v>
      </c>
      <c r="AB110">
        <v>801975244</v>
      </c>
      <c r="AC110">
        <v>819682102</v>
      </c>
      <c r="AD110">
        <v>837468930</v>
      </c>
      <c r="AE110">
        <v>855334678</v>
      </c>
      <c r="AF110">
        <v>873277798</v>
      </c>
      <c r="AG110">
        <v>891273209</v>
      </c>
      <c r="AH110">
        <v>909307016</v>
      </c>
      <c r="AI110">
        <v>927403860</v>
      </c>
      <c r="AJ110">
        <v>945601831</v>
      </c>
      <c r="AK110">
        <v>963922588</v>
      </c>
      <c r="AL110">
        <v>982365243</v>
      </c>
      <c r="AM110">
        <v>1000900030</v>
      </c>
      <c r="AN110">
        <v>1019483581</v>
      </c>
      <c r="AO110">
        <v>1038058156</v>
      </c>
      <c r="AP110">
        <v>1056575549</v>
      </c>
      <c r="AQ110">
        <v>1075000085</v>
      </c>
      <c r="AR110">
        <v>1093317189</v>
      </c>
      <c r="AS110">
        <v>1111523144</v>
      </c>
      <c r="AT110">
        <v>1129623456</v>
      </c>
      <c r="AU110">
        <v>1147609927</v>
      </c>
      <c r="AV110">
        <v>1165486291</v>
      </c>
      <c r="AW110">
        <v>1183209472</v>
      </c>
      <c r="AX110">
        <v>1200669765</v>
      </c>
      <c r="AY110">
        <v>1217726215</v>
      </c>
      <c r="AZ110">
        <v>1234281170</v>
      </c>
      <c r="BA110">
        <v>1250288729</v>
      </c>
      <c r="BB110">
        <v>1265782790</v>
      </c>
      <c r="BC110">
        <v>1280846129</v>
      </c>
      <c r="BD110">
        <v>1295604184</v>
      </c>
      <c r="BE110">
        <v>1310152403</v>
      </c>
      <c r="BF110">
        <v>1324509589</v>
      </c>
      <c r="BG110">
        <v>1338658835</v>
      </c>
      <c r="BH110">
        <v>1352617328</v>
      </c>
    </row>
    <row r="111" spans="1:60" x14ac:dyDescent="0.25">
      <c r="A111" t="s">
        <v>1134</v>
      </c>
    </row>
    <row r="112" spans="1:60" x14ac:dyDescent="0.25">
      <c r="A112" t="s">
        <v>521</v>
      </c>
      <c r="B112">
        <v>2828600</v>
      </c>
      <c r="C112">
        <v>2824400</v>
      </c>
      <c r="D112">
        <v>2836050</v>
      </c>
      <c r="E112">
        <v>2852650</v>
      </c>
      <c r="F112">
        <v>2866550</v>
      </c>
      <c r="G112">
        <v>2877300</v>
      </c>
      <c r="H112">
        <v>2888800</v>
      </c>
      <c r="I112">
        <v>2902450</v>
      </c>
      <c r="J112">
        <v>2915550</v>
      </c>
      <c r="K112">
        <v>2932650</v>
      </c>
      <c r="L112">
        <v>2957250</v>
      </c>
      <c r="M112">
        <v>2992050</v>
      </c>
      <c r="N112">
        <v>3036850</v>
      </c>
      <c r="O112">
        <v>3085950</v>
      </c>
      <c r="P112">
        <v>3137500</v>
      </c>
      <c r="Q112">
        <v>3189550</v>
      </c>
      <c r="R112">
        <v>3238050</v>
      </c>
      <c r="S112">
        <v>3282200</v>
      </c>
      <c r="T112">
        <v>3329100</v>
      </c>
      <c r="U112">
        <v>3373750</v>
      </c>
      <c r="V112">
        <v>3412800</v>
      </c>
      <c r="W112">
        <v>3453000</v>
      </c>
      <c r="X112">
        <v>3485800</v>
      </c>
      <c r="Y112">
        <v>3510600</v>
      </c>
      <c r="Z112">
        <v>3532423</v>
      </c>
      <c r="AA112">
        <v>3538082</v>
      </c>
      <c r="AB112">
        <v>3539690</v>
      </c>
      <c r="AC112">
        <v>3540057</v>
      </c>
      <c r="AD112">
        <v>3524949</v>
      </c>
      <c r="AE112">
        <v>3511009</v>
      </c>
      <c r="AF112">
        <v>3513974</v>
      </c>
      <c r="AG112">
        <v>3534235</v>
      </c>
      <c r="AH112">
        <v>3558430</v>
      </c>
      <c r="AI112">
        <v>3576261</v>
      </c>
      <c r="AJ112">
        <v>3590386</v>
      </c>
      <c r="AK112">
        <v>3608841</v>
      </c>
      <c r="AL112">
        <v>3637510</v>
      </c>
      <c r="AM112">
        <v>3674171</v>
      </c>
      <c r="AN112">
        <v>3712696</v>
      </c>
      <c r="AO112">
        <v>3754786</v>
      </c>
      <c r="AP112">
        <v>3805174</v>
      </c>
      <c r="AQ112">
        <v>3866243</v>
      </c>
      <c r="AR112">
        <v>3931947</v>
      </c>
      <c r="AS112">
        <v>3996521</v>
      </c>
      <c r="AT112">
        <v>4070262</v>
      </c>
      <c r="AU112">
        <v>4159914</v>
      </c>
      <c r="AV112">
        <v>4273591</v>
      </c>
      <c r="AW112">
        <v>4398942</v>
      </c>
      <c r="AX112">
        <v>4489544</v>
      </c>
      <c r="AY112">
        <v>4535375</v>
      </c>
      <c r="AZ112">
        <v>4560155</v>
      </c>
      <c r="BA112">
        <v>4580084</v>
      </c>
      <c r="BB112">
        <v>4599533</v>
      </c>
      <c r="BC112">
        <v>4623816</v>
      </c>
      <c r="BD112">
        <v>4657740</v>
      </c>
      <c r="BE112">
        <v>4701957</v>
      </c>
      <c r="BF112">
        <v>4755335</v>
      </c>
      <c r="BG112">
        <v>4807388</v>
      </c>
      <c r="BH112">
        <v>4853506</v>
      </c>
    </row>
    <row r="113" spans="1:60" x14ac:dyDescent="0.25">
      <c r="A113" t="s">
        <v>1135</v>
      </c>
      <c r="B113">
        <v>21906914</v>
      </c>
      <c r="C113">
        <v>22480372</v>
      </c>
      <c r="D113">
        <v>23071315</v>
      </c>
      <c r="E113">
        <v>23680258</v>
      </c>
      <c r="F113">
        <v>24307860</v>
      </c>
      <c r="G113">
        <v>24954873</v>
      </c>
      <c r="H113">
        <v>25624373</v>
      </c>
      <c r="I113">
        <v>26317783</v>
      </c>
      <c r="J113">
        <v>27032571</v>
      </c>
      <c r="K113">
        <v>27764924</v>
      </c>
      <c r="L113">
        <v>28513866</v>
      </c>
      <c r="M113">
        <v>29281591</v>
      </c>
      <c r="N113">
        <v>30075297</v>
      </c>
      <c r="O113">
        <v>30905707</v>
      </c>
      <c r="P113">
        <v>31786471</v>
      </c>
      <c r="Q113">
        <v>32729772</v>
      </c>
      <c r="R113">
        <v>33733961</v>
      </c>
      <c r="S113">
        <v>34803045</v>
      </c>
      <c r="T113">
        <v>35960805</v>
      </c>
      <c r="U113">
        <v>37237137</v>
      </c>
      <c r="V113">
        <v>38650246</v>
      </c>
      <c r="W113">
        <v>40199906</v>
      </c>
      <c r="X113">
        <v>41869236</v>
      </c>
      <c r="Y113">
        <v>43636837</v>
      </c>
      <c r="Z113">
        <v>45472791</v>
      </c>
      <c r="AA113">
        <v>47347186</v>
      </c>
      <c r="AB113">
        <v>49260255</v>
      </c>
      <c r="AC113">
        <v>51193782</v>
      </c>
      <c r="AD113">
        <v>53077313</v>
      </c>
      <c r="AE113">
        <v>54822003</v>
      </c>
      <c r="AF113">
        <v>56366217</v>
      </c>
      <c r="AG113">
        <v>57679034</v>
      </c>
      <c r="AH113">
        <v>58780370</v>
      </c>
      <c r="AI113">
        <v>59723764</v>
      </c>
      <c r="AJ113">
        <v>60590614</v>
      </c>
      <c r="AK113">
        <v>61442664</v>
      </c>
      <c r="AL113">
        <v>62294920</v>
      </c>
      <c r="AM113">
        <v>63136312</v>
      </c>
      <c r="AN113">
        <v>63971836</v>
      </c>
      <c r="AO113">
        <v>64800880</v>
      </c>
      <c r="AP113">
        <v>65623405</v>
      </c>
      <c r="AQ113">
        <v>66449112</v>
      </c>
      <c r="AR113">
        <v>67284796</v>
      </c>
      <c r="AS113">
        <v>68122938</v>
      </c>
      <c r="AT113">
        <v>68951281</v>
      </c>
      <c r="AU113">
        <v>69762347</v>
      </c>
      <c r="AV113">
        <v>70554760</v>
      </c>
      <c r="AW113">
        <v>71336475</v>
      </c>
      <c r="AX113">
        <v>72120604</v>
      </c>
      <c r="AY113">
        <v>72924837</v>
      </c>
      <c r="AZ113">
        <v>73762519</v>
      </c>
      <c r="BA113">
        <v>74634956</v>
      </c>
      <c r="BB113">
        <v>75539862</v>
      </c>
      <c r="BC113">
        <v>76481943</v>
      </c>
      <c r="BD113">
        <v>77465753</v>
      </c>
      <c r="BE113">
        <v>78492215</v>
      </c>
      <c r="BF113">
        <v>79564016</v>
      </c>
      <c r="BG113">
        <v>80673951</v>
      </c>
      <c r="BH113">
        <v>81800269</v>
      </c>
    </row>
    <row r="114" spans="1:60" x14ac:dyDescent="0.25">
      <c r="A114" t="s">
        <v>432</v>
      </c>
      <c r="B114">
        <v>7289760</v>
      </c>
      <c r="C114">
        <v>7475350</v>
      </c>
      <c r="D114">
        <v>7674220</v>
      </c>
      <c r="E114">
        <v>7888913</v>
      </c>
      <c r="F114">
        <v>8122197</v>
      </c>
      <c r="G114">
        <v>8375790</v>
      </c>
      <c r="H114">
        <v>8651162</v>
      </c>
      <c r="I114">
        <v>8947404</v>
      </c>
      <c r="J114">
        <v>9260682</v>
      </c>
      <c r="K114">
        <v>9585576</v>
      </c>
      <c r="L114">
        <v>9917983</v>
      </c>
      <c r="M114">
        <v>10255850</v>
      </c>
      <c r="N114">
        <v>10599668</v>
      </c>
      <c r="O114">
        <v>10950888</v>
      </c>
      <c r="P114">
        <v>11312062</v>
      </c>
      <c r="Q114">
        <v>11684590</v>
      </c>
      <c r="R114">
        <v>12068676</v>
      </c>
      <c r="S114">
        <v>12462070</v>
      </c>
      <c r="T114">
        <v>12860680</v>
      </c>
      <c r="U114">
        <v>13259113</v>
      </c>
      <c r="V114">
        <v>13653354</v>
      </c>
      <c r="W114">
        <v>14044117</v>
      </c>
      <c r="X114">
        <v>14432468</v>
      </c>
      <c r="Y114">
        <v>14815656</v>
      </c>
      <c r="Z114">
        <v>15190393</v>
      </c>
      <c r="AA114">
        <v>15555800</v>
      </c>
      <c r="AB114">
        <v>15909762</v>
      </c>
      <c r="AC114">
        <v>16257070</v>
      </c>
      <c r="AD114">
        <v>16612322</v>
      </c>
      <c r="AE114">
        <v>16994948</v>
      </c>
      <c r="AF114">
        <v>17419113</v>
      </c>
      <c r="AG114">
        <v>17889459</v>
      </c>
      <c r="AH114">
        <v>18402734</v>
      </c>
      <c r="AI114">
        <v>18955085</v>
      </c>
      <c r="AJ114">
        <v>19539340</v>
      </c>
      <c r="AK114">
        <v>20149338</v>
      </c>
      <c r="AL114">
        <v>20783073</v>
      </c>
      <c r="AM114">
        <v>21439574</v>
      </c>
      <c r="AN114">
        <v>22114324</v>
      </c>
      <c r="AO114">
        <v>22802064</v>
      </c>
      <c r="AP114">
        <v>23497585</v>
      </c>
      <c r="AQ114">
        <v>24208180</v>
      </c>
      <c r="AR114">
        <v>24931919</v>
      </c>
      <c r="AS114">
        <v>25644499</v>
      </c>
      <c r="AT114">
        <v>26313838</v>
      </c>
      <c r="AU114">
        <v>26922284</v>
      </c>
      <c r="AV114">
        <v>27448124</v>
      </c>
      <c r="AW114">
        <v>27911248</v>
      </c>
      <c r="AX114">
        <v>28385746</v>
      </c>
      <c r="AY114">
        <v>28973162</v>
      </c>
      <c r="AZ114">
        <v>29741976</v>
      </c>
      <c r="BA114">
        <v>30725300</v>
      </c>
      <c r="BB114">
        <v>31890011</v>
      </c>
      <c r="BC114">
        <v>33157050</v>
      </c>
      <c r="BD114">
        <v>34411951</v>
      </c>
      <c r="BE114">
        <v>35572261</v>
      </c>
      <c r="BF114">
        <v>36610632</v>
      </c>
      <c r="BG114">
        <v>37552781</v>
      </c>
      <c r="BH114">
        <v>38433600</v>
      </c>
    </row>
    <row r="115" spans="1:60" x14ac:dyDescent="0.25">
      <c r="A115" t="s">
        <v>576</v>
      </c>
      <c r="B115">
        <v>175574</v>
      </c>
      <c r="C115">
        <v>179029</v>
      </c>
      <c r="D115">
        <v>182378</v>
      </c>
      <c r="E115">
        <v>185653</v>
      </c>
      <c r="F115">
        <v>188983</v>
      </c>
      <c r="G115">
        <v>192286</v>
      </c>
      <c r="H115">
        <v>195570</v>
      </c>
      <c r="I115">
        <v>198751</v>
      </c>
      <c r="J115">
        <v>201488</v>
      </c>
      <c r="K115">
        <v>203369</v>
      </c>
      <c r="L115">
        <v>204438</v>
      </c>
      <c r="M115">
        <v>206098</v>
      </c>
      <c r="N115">
        <v>209137</v>
      </c>
      <c r="O115">
        <v>212317</v>
      </c>
      <c r="P115">
        <v>215209</v>
      </c>
      <c r="Q115">
        <v>217979</v>
      </c>
      <c r="R115">
        <v>220154</v>
      </c>
      <c r="S115">
        <v>221799</v>
      </c>
      <c r="T115">
        <v>223537</v>
      </c>
      <c r="U115">
        <v>225735</v>
      </c>
      <c r="V115">
        <v>228138</v>
      </c>
      <c r="W115">
        <v>230755</v>
      </c>
      <c r="X115">
        <v>233860</v>
      </c>
      <c r="Y115">
        <v>236977</v>
      </c>
      <c r="Z115">
        <v>239511</v>
      </c>
      <c r="AA115">
        <v>241405</v>
      </c>
      <c r="AB115">
        <v>243180</v>
      </c>
      <c r="AC115">
        <v>245859</v>
      </c>
      <c r="AD115">
        <v>249740</v>
      </c>
      <c r="AE115">
        <v>252852</v>
      </c>
      <c r="AF115">
        <v>254826</v>
      </c>
      <c r="AG115">
        <v>257797</v>
      </c>
      <c r="AH115">
        <v>261057</v>
      </c>
      <c r="AI115">
        <v>263725</v>
      </c>
      <c r="AJ115">
        <v>266021</v>
      </c>
      <c r="AK115">
        <v>267468</v>
      </c>
      <c r="AL115">
        <v>268916</v>
      </c>
      <c r="AM115">
        <v>271128</v>
      </c>
      <c r="AN115">
        <v>274047</v>
      </c>
      <c r="AO115">
        <v>277381</v>
      </c>
      <c r="AP115">
        <v>281205</v>
      </c>
      <c r="AQ115">
        <v>284968</v>
      </c>
      <c r="AR115">
        <v>287523</v>
      </c>
      <c r="AS115">
        <v>289521</v>
      </c>
      <c r="AT115">
        <v>292074</v>
      </c>
      <c r="AU115">
        <v>296734</v>
      </c>
      <c r="AV115">
        <v>303782</v>
      </c>
      <c r="AW115">
        <v>311566</v>
      </c>
      <c r="AX115">
        <v>317414</v>
      </c>
      <c r="AY115">
        <v>318499</v>
      </c>
      <c r="AZ115">
        <v>318041</v>
      </c>
      <c r="BA115">
        <v>319014</v>
      </c>
      <c r="BB115">
        <v>320716</v>
      </c>
      <c r="BC115">
        <v>323764</v>
      </c>
      <c r="BD115">
        <v>327386</v>
      </c>
      <c r="BE115">
        <v>330815</v>
      </c>
      <c r="BF115">
        <v>335439</v>
      </c>
      <c r="BG115">
        <v>343400</v>
      </c>
      <c r="BH115">
        <v>353574</v>
      </c>
    </row>
    <row r="116" spans="1:60" x14ac:dyDescent="0.25">
      <c r="A116" t="s">
        <v>494</v>
      </c>
      <c r="B116">
        <v>2114020</v>
      </c>
      <c r="C116">
        <v>2185000</v>
      </c>
      <c r="D116">
        <v>2293000</v>
      </c>
      <c r="E116">
        <v>2379000</v>
      </c>
      <c r="F116">
        <v>2475000</v>
      </c>
      <c r="G116">
        <v>2563000</v>
      </c>
      <c r="H116">
        <v>2629000</v>
      </c>
      <c r="I116">
        <v>2745000</v>
      </c>
      <c r="J116">
        <v>2803000</v>
      </c>
      <c r="K116">
        <v>2877000</v>
      </c>
      <c r="L116">
        <v>2974000</v>
      </c>
      <c r="M116">
        <v>3069000</v>
      </c>
      <c r="N116">
        <v>3148000</v>
      </c>
      <c r="O116">
        <v>3278000</v>
      </c>
      <c r="P116">
        <v>3377000</v>
      </c>
      <c r="Q116">
        <v>3455000</v>
      </c>
      <c r="R116">
        <v>3533000</v>
      </c>
      <c r="S116">
        <v>3613000</v>
      </c>
      <c r="T116">
        <v>3690000</v>
      </c>
      <c r="U116">
        <v>3786000</v>
      </c>
      <c r="V116">
        <v>3878000</v>
      </c>
      <c r="W116">
        <v>3956000</v>
      </c>
      <c r="X116">
        <v>4031000</v>
      </c>
      <c r="Y116">
        <v>4105000</v>
      </c>
      <c r="Z116">
        <v>4159000</v>
      </c>
      <c r="AA116">
        <v>4233000</v>
      </c>
      <c r="AB116">
        <v>4299000</v>
      </c>
      <c r="AC116">
        <v>4369000</v>
      </c>
      <c r="AD116">
        <v>4442000</v>
      </c>
      <c r="AE116">
        <v>4518000</v>
      </c>
      <c r="AF116">
        <v>4660000</v>
      </c>
      <c r="AG116">
        <v>4949000</v>
      </c>
      <c r="AH116">
        <v>5123000</v>
      </c>
      <c r="AI116">
        <v>5261000</v>
      </c>
      <c r="AJ116">
        <v>5399000</v>
      </c>
      <c r="AK116">
        <v>5545000</v>
      </c>
      <c r="AL116">
        <v>5692000</v>
      </c>
      <c r="AM116">
        <v>5836000</v>
      </c>
      <c r="AN116">
        <v>5971000</v>
      </c>
      <c r="AO116">
        <v>6125000</v>
      </c>
      <c r="AP116">
        <v>6289000</v>
      </c>
      <c r="AQ116">
        <v>6439000</v>
      </c>
      <c r="AR116">
        <v>6570000</v>
      </c>
      <c r="AS116">
        <v>6689700</v>
      </c>
      <c r="AT116">
        <v>6809000</v>
      </c>
      <c r="AU116">
        <v>6930100</v>
      </c>
      <c r="AV116">
        <v>7053700</v>
      </c>
      <c r="AW116">
        <v>7180100</v>
      </c>
      <c r="AX116">
        <v>7308800</v>
      </c>
      <c r="AY116">
        <v>7485600</v>
      </c>
      <c r="AZ116">
        <v>7623600</v>
      </c>
      <c r="BA116">
        <v>7765800</v>
      </c>
      <c r="BB116">
        <v>7910500</v>
      </c>
      <c r="BC116">
        <v>8059500</v>
      </c>
      <c r="BD116">
        <v>8215700</v>
      </c>
      <c r="BE116">
        <v>8380100</v>
      </c>
      <c r="BF116">
        <v>8546000</v>
      </c>
      <c r="BG116">
        <v>8713300</v>
      </c>
      <c r="BH116">
        <v>8883800</v>
      </c>
    </row>
    <row r="117" spans="1:60" x14ac:dyDescent="0.25">
      <c r="A117" t="s">
        <v>419</v>
      </c>
      <c r="B117">
        <v>50199700</v>
      </c>
      <c r="C117">
        <v>50536350</v>
      </c>
      <c r="D117">
        <v>50879450</v>
      </c>
      <c r="E117">
        <v>51252000</v>
      </c>
      <c r="F117">
        <v>51675350</v>
      </c>
      <c r="G117">
        <v>52112350</v>
      </c>
      <c r="H117">
        <v>52519000</v>
      </c>
      <c r="I117">
        <v>52900500</v>
      </c>
      <c r="J117">
        <v>53235750</v>
      </c>
      <c r="K117">
        <v>53537950</v>
      </c>
      <c r="L117">
        <v>53821850</v>
      </c>
      <c r="M117">
        <v>54073490</v>
      </c>
      <c r="N117">
        <v>54381345</v>
      </c>
      <c r="O117">
        <v>54751406</v>
      </c>
      <c r="P117">
        <v>55110868</v>
      </c>
      <c r="Q117">
        <v>55441001</v>
      </c>
      <c r="R117">
        <v>55718260</v>
      </c>
      <c r="S117">
        <v>55955411</v>
      </c>
      <c r="T117">
        <v>56155143</v>
      </c>
      <c r="U117">
        <v>56317749</v>
      </c>
      <c r="V117">
        <v>56433883</v>
      </c>
      <c r="W117">
        <v>56501675</v>
      </c>
      <c r="X117">
        <v>56543548</v>
      </c>
      <c r="Y117">
        <v>56564074</v>
      </c>
      <c r="Z117">
        <v>56576718</v>
      </c>
      <c r="AA117">
        <v>56593071</v>
      </c>
      <c r="AB117">
        <v>56596155</v>
      </c>
      <c r="AC117">
        <v>56601931</v>
      </c>
      <c r="AD117">
        <v>56629288</v>
      </c>
      <c r="AE117">
        <v>56671781</v>
      </c>
      <c r="AF117">
        <v>56719240</v>
      </c>
      <c r="AG117">
        <v>56758521</v>
      </c>
      <c r="AH117">
        <v>56797087</v>
      </c>
      <c r="AI117">
        <v>56831821</v>
      </c>
      <c r="AJ117">
        <v>56843400</v>
      </c>
      <c r="AK117">
        <v>56844303</v>
      </c>
      <c r="AL117">
        <v>56860281</v>
      </c>
      <c r="AM117">
        <v>56890372</v>
      </c>
      <c r="AN117">
        <v>56906744</v>
      </c>
      <c r="AO117">
        <v>56916317</v>
      </c>
      <c r="AP117">
        <v>56942108</v>
      </c>
      <c r="AQ117">
        <v>56974100</v>
      </c>
      <c r="AR117">
        <v>57059007</v>
      </c>
      <c r="AS117">
        <v>57313203</v>
      </c>
      <c r="AT117">
        <v>57685327</v>
      </c>
      <c r="AU117">
        <v>57969484</v>
      </c>
      <c r="AV117">
        <v>58143979</v>
      </c>
      <c r="AW117">
        <v>58438310</v>
      </c>
      <c r="AX117">
        <v>58826731</v>
      </c>
      <c r="AY117">
        <v>59095365</v>
      </c>
      <c r="AZ117">
        <v>59277417</v>
      </c>
      <c r="BA117">
        <v>59379449</v>
      </c>
      <c r="BB117">
        <v>59539717</v>
      </c>
      <c r="BC117">
        <v>60233948</v>
      </c>
      <c r="BD117">
        <v>60789140</v>
      </c>
      <c r="BE117">
        <v>60730582</v>
      </c>
      <c r="BF117">
        <v>60627498</v>
      </c>
      <c r="BG117">
        <v>60536709</v>
      </c>
      <c r="BH117">
        <v>60431283</v>
      </c>
    </row>
    <row r="118" spans="1:60" x14ac:dyDescent="0.25">
      <c r="A118" t="s">
        <v>536</v>
      </c>
      <c r="B118">
        <v>1628520</v>
      </c>
      <c r="C118">
        <v>1651073</v>
      </c>
      <c r="D118">
        <v>1676501</v>
      </c>
      <c r="E118">
        <v>1703651</v>
      </c>
      <c r="F118">
        <v>1730738</v>
      </c>
      <c r="G118">
        <v>1756511</v>
      </c>
      <c r="H118">
        <v>1780518</v>
      </c>
      <c r="I118">
        <v>1803319</v>
      </c>
      <c r="J118">
        <v>1825879</v>
      </c>
      <c r="K118">
        <v>1849662</v>
      </c>
      <c r="L118">
        <v>1875642</v>
      </c>
      <c r="M118">
        <v>1904276</v>
      </c>
      <c r="N118">
        <v>1935100</v>
      </c>
      <c r="O118">
        <v>1966974</v>
      </c>
      <c r="P118">
        <v>1998309</v>
      </c>
      <c r="Q118">
        <v>2028016</v>
      </c>
      <c r="R118">
        <v>2055365</v>
      </c>
      <c r="S118">
        <v>2080831</v>
      </c>
      <c r="T118">
        <v>2105907</v>
      </c>
      <c r="U118">
        <v>2132785</v>
      </c>
      <c r="V118">
        <v>2162846</v>
      </c>
      <c r="W118">
        <v>2196921</v>
      </c>
      <c r="X118">
        <v>2234057</v>
      </c>
      <c r="Y118">
        <v>2271736</v>
      </c>
      <c r="Z118">
        <v>2306366</v>
      </c>
      <c r="AA118">
        <v>2335510</v>
      </c>
      <c r="AB118">
        <v>2358161</v>
      </c>
      <c r="AC118">
        <v>2375393</v>
      </c>
      <c r="AD118">
        <v>2389411</v>
      </c>
      <c r="AE118">
        <v>2403464</v>
      </c>
      <c r="AF118">
        <v>2419906</v>
      </c>
      <c r="AG118">
        <v>2439334</v>
      </c>
      <c r="AH118">
        <v>2461049</v>
      </c>
      <c r="AI118">
        <v>2484581</v>
      </c>
      <c r="AJ118">
        <v>2509043</v>
      </c>
      <c r="AK118">
        <v>2533711</v>
      </c>
      <c r="AL118">
        <v>2558637</v>
      </c>
      <c r="AM118">
        <v>2583916</v>
      </c>
      <c r="AN118">
        <v>2608873</v>
      </c>
      <c r="AO118">
        <v>2632675</v>
      </c>
      <c r="AP118">
        <v>2654701</v>
      </c>
      <c r="AQ118">
        <v>2674702</v>
      </c>
      <c r="AR118">
        <v>2692845</v>
      </c>
      <c r="AS118">
        <v>2709437</v>
      </c>
      <c r="AT118">
        <v>2725015</v>
      </c>
      <c r="AU118">
        <v>2740003</v>
      </c>
      <c r="AV118">
        <v>2754407</v>
      </c>
      <c r="AW118">
        <v>2768227</v>
      </c>
      <c r="AX118">
        <v>2781876</v>
      </c>
      <c r="AY118">
        <v>2795837</v>
      </c>
      <c r="AZ118">
        <v>2810460</v>
      </c>
      <c r="BA118">
        <v>2825929</v>
      </c>
      <c r="BB118">
        <v>2842132</v>
      </c>
      <c r="BC118">
        <v>2858709</v>
      </c>
      <c r="BD118">
        <v>2875136</v>
      </c>
      <c r="BE118">
        <v>2891021</v>
      </c>
      <c r="BF118">
        <v>2906238</v>
      </c>
      <c r="BG118">
        <v>2920853</v>
      </c>
      <c r="BH118">
        <v>2934855</v>
      </c>
    </row>
    <row r="119" spans="1:60" x14ac:dyDescent="0.25">
      <c r="A119" t="s">
        <v>497</v>
      </c>
      <c r="B119">
        <v>933102</v>
      </c>
      <c r="C119">
        <v>973988</v>
      </c>
      <c r="D119">
        <v>1010658</v>
      </c>
      <c r="E119">
        <v>1050213</v>
      </c>
      <c r="F119">
        <v>1102399</v>
      </c>
      <c r="G119">
        <v>1173606</v>
      </c>
      <c r="H119">
        <v>1267062</v>
      </c>
      <c r="I119">
        <v>1378998</v>
      </c>
      <c r="J119">
        <v>1500163</v>
      </c>
      <c r="K119">
        <v>1617428</v>
      </c>
      <c r="L119">
        <v>1721323</v>
      </c>
      <c r="M119">
        <v>1809182</v>
      </c>
      <c r="N119">
        <v>1883935</v>
      </c>
      <c r="O119">
        <v>1948442</v>
      </c>
      <c r="P119">
        <v>2007735</v>
      </c>
      <c r="Q119">
        <v>2065913</v>
      </c>
      <c r="R119">
        <v>2123180</v>
      </c>
      <c r="S119">
        <v>2179363</v>
      </c>
      <c r="T119">
        <v>2237943</v>
      </c>
      <c r="U119">
        <v>2303122</v>
      </c>
      <c r="V119">
        <v>2377995</v>
      </c>
      <c r="W119">
        <v>2464867</v>
      </c>
      <c r="X119">
        <v>2563534</v>
      </c>
      <c r="Y119">
        <v>2671413</v>
      </c>
      <c r="Z119">
        <v>2784463</v>
      </c>
      <c r="AA119">
        <v>2900049</v>
      </c>
      <c r="AB119">
        <v>3015299</v>
      </c>
      <c r="AC119">
        <v>3131796</v>
      </c>
      <c r="AD119">
        <v>3256558</v>
      </c>
      <c r="AE119">
        <v>3399330</v>
      </c>
      <c r="AF119">
        <v>3565890</v>
      </c>
      <c r="AG119">
        <v>3760496</v>
      </c>
      <c r="AH119">
        <v>3977672</v>
      </c>
      <c r="AI119">
        <v>4201555</v>
      </c>
      <c r="AJ119">
        <v>4410359</v>
      </c>
      <c r="AK119">
        <v>4588843</v>
      </c>
      <c r="AL119">
        <v>4732854</v>
      </c>
      <c r="AM119">
        <v>4848541</v>
      </c>
      <c r="AN119">
        <v>4943975</v>
      </c>
      <c r="AO119">
        <v>5031762</v>
      </c>
      <c r="AP119">
        <v>5122493</v>
      </c>
      <c r="AQ119">
        <v>5217336</v>
      </c>
      <c r="AR119">
        <v>5317506</v>
      </c>
      <c r="AS119">
        <v>5434030</v>
      </c>
      <c r="AT119">
        <v>5580244</v>
      </c>
      <c r="AU119">
        <v>5765635</v>
      </c>
      <c r="AV119">
        <v>5991540</v>
      </c>
      <c r="AW119">
        <v>6255280</v>
      </c>
      <c r="AX119">
        <v>6556478</v>
      </c>
      <c r="AY119">
        <v>6893260</v>
      </c>
      <c r="AZ119">
        <v>7261539</v>
      </c>
      <c r="BA119">
        <v>7663131</v>
      </c>
      <c r="BB119">
        <v>8090872</v>
      </c>
      <c r="BC119">
        <v>8520420</v>
      </c>
      <c r="BD119">
        <v>8920049</v>
      </c>
      <c r="BE119">
        <v>9266575</v>
      </c>
      <c r="BF119">
        <v>9551467</v>
      </c>
      <c r="BG119">
        <v>9779173</v>
      </c>
      <c r="BH119">
        <v>9956011</v>
      </c>
    </row>
    <row r="120" spans="1:60" x14ac:dyDescent="0.25">
      <c r="A120" t="s">
        <v>407</v>
      </c>
      <c r="B120">
        <v>92500572</v>
      </c>
      <c r="C120">
        <v>94943000</v>
      </c>
      <c r="D120">
        <v>95832000</v>
      </c>
      <c r="E120">
        <v>96812000</v>
      </c>
      <c r="F120">
        <v>97826000</v>
      </c>
      <c r="G120">
        <v>98883000</v>
      </c>
      <c r="H120">
        <v>99790000</v>
      </c>
      <c r="I120">
        <v>100725000</v>
      </c>
      <c r="J120">
        <v>101061000</v>
      </c>
      <c r="K120">
        <v>103172000</v>
      </c>
      <c r="L120">
        <v>104345000</v>
      </c>
      <c r="M120">
        <v>105697000</v>
      </c>
      <c r="N120">
        <v>107188000</v>
      </c>
      <c r="O120">
        <v>108079000</v>
      </c>
      <c r="P120">
        <v>110162000</v>
      </c>
      <c r="Q120">
        <v>111940000</v>
      </c>
      <c r="R120">
        <v>112771000</v>
      </c>
      <c r="S120">
        <v>113863000</v>
      </c>
      <c r="T120">
        <v>114898000</v>
      </c>
      <c r="U120">
        <v>115870000</v>
      </c>
      <c r="V120">
        <v>116782000</v>
      </c>
      <c r="W120">
        <v>117648000</v>
      </c>
      <c r="X120">
        <v>118449000</v>
      </c>
      <c r="Y120">
        <v>119259000</v>
      </c>
      <c r="Z120">
        <v>120018000</v>
      </c>
      <c r="AA120">
        <v>120754000</v>
      </c>
      <c r="AB120">
        <v>121492000</v>
      </c>
      <c r="AC120">
        <v>122091000</v>
      </c>
      <c r="AD120">
        <v>122613000</v>
      </c>
      <c r="AE120">
        <v>123116000</v>
      </c>
      <c r="AF120">
        <v>123537000</v>
      </c>
      <c r="AG120">
        <v>123921000</v>
      </c>
      <c r="AH120">
        <v>124229000</v>
      </c>
      <c r="AI120">
        <v>124536000</v>
      </c>
      <c r="AJ120">
        <v>124961000</v>
      </c>
      <c r="AK120">
        <v>125439000</v>
      </c>
      <c r="AL120">
        <v>125757000</v>
      </c>
      <c r="AM120">
        <v>126057000</v>
      </c>
      <c r="AN120">
        <v>126400000</v>
      </c>
      <c r="AO120">
        <v>126631000</v>
      </c>
      <c r="AP120">
        <v>126843000</v>
      </c>
      <c r="AQ120">
        <v>127149000</v>
      </c>
      <c r="AR120">
        <v>127445000</v>
      </c>
      <c r="AS120">
        <v>127718000</v>
      </c>
      <c r="AT120">
        <v>127761000</v>
      </c>
      <c r="AU120">
        <v>127773000</v>
      </c>
      <c r="AV120">
        <v>127854000</v>
      </c>
      <c r="AW120">
        <v>128001000</v>
      </c>
      <c r="AX120">
        <v>128063000</v>
      </c>
      <c r="AY120">
        <v>128047000</v>
      </c>
      <c r="AZ120">
        <v>128070000</v>
      </c>
      <c r="BA120">
        <v>127833000</v>
      </c>
      <c r="BB120">
        <v>127629000</v>
      </c>
      <c r="BC120">
        <v>127445000</v>
      </c>
      <c r="BD120">
        <v>127276000</v>
      </c>
      <c r="BE120">
        <v>127141000</v>
      </c>
      <c r="BF120">
        <v>126994511</v>
      </c>
      <c r="BG120">
        <v>126785797</v>
      </c>
      <c r="BH120">
        <v>126529100</v>
      </c>
    </row>
    <row r="121" spans="1:60" x14ac:dyDescent="0.25">
      <c r="A121" t="s">
        <v>461</v>
      </c>
      <c r="B121">
        <v>9934563</v>
      </c>
      <c r="C121">
        <v>10349414</v>
      </c>
      <c r="D121">
        <v>10756928</v>
      </c>
      <c r="E121">
        <v>11147859</v>
      </c>
      <c r="F121">
        <v>11511847</v>
      </c>
      <c r="G121">
        <v>11841920</v>
      </c>
      <c r="H121">
        <v>12132559</v>
      </c>
      <c r="I121">
        <v>12385710</v>
      </c>
      <c r="J121">
        <v>12611426</v>
      </c>
      <c r="K121">
        <v>12824606</v>
      </c>
      <c r="L121">
        <v>13036139</v>
      </c>
      <c r="M121">
        <v>13250213</v>
      </c>
      <c r="N121">
        <v>13463985</v>
      </c>
      <c r="O121">
        <v>13673007</v>
      </c>
      <c r="P121">
        <v>13869975</v>
      </c>
      <c r="Q121">
        <v>14050226</v>
      </c>
      <c r="R121">
        <v>14212145</v>
      </c>
      <c r="S121">
        <v>14359624</v>
      </c>
      <c r="T121">
        <v>14499952</v>
      </c>
      <c r="U121">
        <v>14643133</v>
      </c>
      <c r="V121">
        <v>14796174</v>
      </c>
      <c r="W121">
        <v>14958908</v>
      </c>
      <c r="X121">
        <v>15128087</v>
      </c>
      <c r="Y121">
        <v>15303309</v>
      </c>
      <c r="Z121">
        <v>15483419</v>
      </c>
      <c r="AA121">
        <v>15665595</v>
      </c>
      <c r="AB121">
        <v>15852525</v>
      </c>
      <c r="AC121">
        <v>16039251</v>
      </c>
      <c r="AD121">
        <v>16206002</v>
      </c>
      <c r="AE121">
        <v>16249500</v>
      </c>
      <c r="AF121">
        <v>16348000</v>
      </c>
      <c r="AG121">
        <v>16450500</v>
      </c>
      <c r="AH121">
        <v>16439095</v>
      </c>
      <c r="AI121">
        <v>16330419</v>
      </c>
      <c r="AJ121">
        <v>16095199</v>
      </c>
      <c r="AK121">
        <v>15815626</v>
      </c>
      <c r="AL121">
        <v>15577894</v>
      </c>
      <c r="AM121">
        <v>15333703</v>
      </c>
      <c r="AN121">
        <v>15071300</v>
      </c>
      <c r="AO121">
        <v>14928426</v>
      </c>
      <c r="AP121">
        <v>14883626</v>
      </c>
      <c r="AQ121">
        <v>14858335</v>
      </c>
      <c r="AR121">
        <v>14858948</v>
      </c>
      <c r="AS121">
        <v>14909018</v>
      </c>
      <c r="AT121">
        <v>15012985</v>
      </c>
      <c r="AU121">
        <v>15147029</v>
      </c>
      <c r="AV121">
        <v>15308084</v>
      </c>
      <c r="AW121">
        <v>15484192</v>
      </c>
      <c r="AX121">
        <v>15674000</v>
      </c>
      <c r="AY121">
        <v>16092822</v>
      </c>
      <c r="AZ121">
        <v>16321872</v>
      </c>
      <c r="BA121">
        <v>16557201</v>
      </c>
      <c r="BB121">
        <v>16792089</v>
      </c>
      <c r="BC121">
        <v>17035550</v>
      </c>
      <c r="BD121">
        <v>17288285</v>
      </c>
      <c r="BE121">
        <v>17542806</v>
      </c>
      <c r="BF121">
        <v>17794055</v>
      </c>
      <c r="BG121">
        <v>18037776</v>
      </c>
      <c r="BH121">
        <v>18276499</v>
      </c>
    </row>
    <row r="122" spans="1:60" x14ac:dyDescent="0.25">
      <c r="A122" t="s">
        <v>424</v>
      </c>
      <c r="B122">
        <v>8120080</v>
      </c>
      <c r="C122">
        <v>8377696</v>
      </c>
      <c r="D122">
        <v>8647011</v>
      </c>
      <c r="E122">
        <v>8928511</v>
      </c>
      <c r="F122">
        <v>9222692</v>
      </c>
      <c r="G122">
        <v>9530173</v>
      </c>
      <c r="H122">
        <v>9851444</v>
      </c>
      <c r="I122">
        <v>10187478</v>
      </c>
      <c r="J122">
        <v>10539894</v>
      </c>
      <c r="K122">
        <v>10910675</v>
      </c>
      <c r="L122">
        <v>11301394</v>
      </c>
      <c r="M122">
        <v>11713048</v>
      </c>
      <c r="N122">
        <v>12146068</v>
      </c>
      <c r="O122">
        <v>12600797</v>
      </c>
      <c r="P122">
        <v>13077341</v>
      </c>
      <c r="Q122">
        <v>13575907</v>
      </c>
      <c r="R122">
        <v>14096263</v>
      </c>
      <c r="S122">
        <v>14638890</v>
      </c>
      <c r="T122">
        <v>15205374</v>
      </c>
      <c r="U122">
        <v>15797776</v>
      </c>
      <c r="V122">
        <v>16417197</v>
      </c>
      <c r="W122">
        <v>17063876</v>
      </c>
      <c r="X122">
        <v>17736326</v>
      </c>
      <c r="Y122">
        <v>18431761</v>
      </c>
      <c r="Z122">
        <v>19146400</v>
      </c>
      <c r="AA122">
        <v>19877083</v>
      </c>
      <c r="AB122">
        <v>20622560</v>
      </c>
      <c r="AC122">
        <v>21382112</v>
      </c>
      <c r="AD122">
        <v>22153676</v>
      </c>
      <c r="AE122">
        <v>22935092</v>
      </c>
      <c r="AF122">
        <v>23724579</v>
      </c>
      <c r="AG122">
        <v>24521703</v>
      </c>
      <c r="AH122">
        <v>25326078</v>
      </c>
      <c r="AI122">
        <v>26136216</v>
      </c>
      <c r="AJ122">
        <v>26950513</v>
      </c>
      <c r="AK122">
        <v>27768296</v>
      </c>
      <c r="AL122">
        <v>28589451</v>
      </c>
      <c r="AM122">
        <v>29415659</v>
      </c>
      <c r="AN122">
        <v>30250488</v>
      </c>
      <c r="AO122">
        <v>31098757</v>
      </c>
      <c r="AP122">
        <v>31964557</v>
      </c>
      <c r="AQ122">
        <v>32848564</v>
      </c>
      <c r="AR122">
        <v>33751739</v>
      </c>
      <c r="AS122">
        <v>34678779</v>
      </c>
      <c r="AT122">
        <v>35635271</v>
      </c>
      <c r="AU122">
        <v>36624895</v>
      </c>
      <c r="AV122">
        <v>37649033</v>
      </c>
      <c r="AW122">
        <v>38705932</v>
      </c>
      <c r="AX122">
        <v>39791981</v>
      </c>
      <c r="AY122">
        <v>40901792</v>
      </c>
      <c r="AZ122">
        <v>42030676</v>
      </c>
      <c r="BA122">
        <v>43178257</v>
      </c>
      <c r="BB122">
        <v>44343410</v>
      </c>
      <c r="BC122">
        <v>45519889</v>
      </c>
      <c r="BD122">
        <v>46699981</v>
      </c>
      <c r="BE122">
        <v>47878336</v>
      </c>
      <c r="BF122">
        <v>49051686</v>
      </c>
      <c r="BG122">
        <v>50221473</v>
      </c>
      <c r="BH122">
        <v>51393010</v>
      </c>
    </row>
    <row r="123" spans="1:60" x14ac:dyDescent="0.25">
      <c r="A123" t="s">
        <v>1075</v>
      </c>
      <c r="B123">
        <v>2172300</v>
      </c>
      <c r="C123">
        <v>2255900</v>
      </c>
      <c r="D123">
        <v>2333400</v>
      </c>
      <c r="E123">
        <v>2413700</v>
      </c>
      <c r="F123">
        <v>2495300</v>
      </c>
      <c r="G123">
        <v>2573300</v>
      </c>
      <c r="H123">
        <v>2655300</v>
      </c>
      <c r="I123">
        <v>2736500</v>
      </c>
      <c r="J123">
        <v>2818300</v>
      </c>
      <c r="K123">
        <v>2894800</v>
      </c>
      <c r="L123">
        <v>2959900</v>
      </c>
      <c r="M123">
        <v>3022300</v>
      </c>
      <c r="N123">
        <v>3088200</v>
      </c>
      <c r="O123">
        <v>3153800</v>
      </c>
      <c r="P123">
        <v>3223900</v>
      </c>
      <c r="Q123">
        <v>3292400</v>
      </c>
      <c r="R123">
        <v>3358700</v>
      </c>
      <c r="S123">
        <v>3423900</v>
      </c>
      <c r="T123">
        <v>3487100</v>
      </c>
      <c r="U123">
        <v>3552000</v>
      </c>
      <c r="V123">
        <v>3617400</v>
      </c>
      <c r="W123">
        <v>3685800</v>
      </c>
      <c r="X123">
        <v>3759300</v>
      </c>
      <c r="Y123">
        <v>3838300</v>
      </c>
      <c r="Z123">
        <v>3916400</v>
      </c>
      <c r="AA123">
        <v>3990300</v>
      </c>
      <c r="AB123">
        <v>4066500</v>
      </c>
      <c r="AC123">
        <v>4144600</v>
      </c>
      <c r="AD123">
        <v>4218400</v>
      </c>
      <c r="AE123">
        <v>4307500</v>
      </c>
      <c r="AF123">
        <v>4391200</v>
      </c>
      <c r="AG123">
        <v>4463600</v>
      </c>
      <c r="AH123">
        <v>4515400</v>
      </c>
      <c r="AI123">
        <v>4516700</v>
      </c>
      <c r="AJ123">
        <v>4515100</v>
      </c>
      <c r="AK123">
        <v>4560400</v>
      </c>
      <c r="AL123">
        <v>4628400</v>
      </c>
      <c r="AM123">
        <v>4696400</v>
      </c>
      <c r="AN123">
        <v>4769000</v>
      </c>
      <c r="AO123">
        <v>4840400</v>
      </c>
      <c r="AP123">
        <v>4898400</v>
      </c>
      <c r="AQ123">
        <v>4945100</v>
      </c>
      <c r="AR123">
        <v>4990700</v>
      </c>
      <c r="AS123">
        <v>5043300</v>
      </c>
      <c r="AT123">
        <v>5104700</v>
      </c>
      <c r="AU123">
        <v>5162600</v>
      </c>
      <c r="AV123">
        <v>5218400</v>
      </c>
      <c r="AW123">
        <v>5268400</v>
      </c>
      <c r="AX123">
        <v>5318700</v>
      </c>
      <c r="AY123">
        <v>5383300</v>
      </c>
      <c r="AZ123">
        <v>5447900</v>
      </c>
      <c r="BA123">
        <v>5514600</v>
      </c>
      <c r="BB123">
        <v>5607200</v>
      </c>
      <c r="BC123">
        <v>5719600</v>
      </c>
      <c r="BD123">
        <v>5835500</v>
      </c>
      <c r="BE123">
        <v>5956900</v>
      </c>
      <c r="BF123">
        <v>6079500</v>
      </c>
      <c r="BG123">
        <v>6198200</v>
      </c>
      <c r="BH123">
        <v>6315800</v>
      </c>
    </row>
    <row r="124" spans="1:60" x14ac:dyDescent="0.25">
      <c r="A124" t="s">
        <v>468</v>
      </c>
      <c r="B124">
        <v>5722370</v>
      </c>
      <c r="C124">
        <v>5872966</v>
      </c>
      <c r="D124">
        <v>6028431</v>
      </c>
      <c r="E124">
        <v>6183584</v>
      </c>
      <c r="F124">
        <v>6331449</v>
      </c>
      <c r="G124">
        <v>6467197</v>
      </c>
      <c r="H124">
        <v>6585035</v>
      </c>
      <c r="I124">
        <v>6685960</v>
      </c>
      <c r="J124">
        <v>6779787</v>
      </c>
      <c r="K124">
        <v>6880623</v>
      </c>
      <c r="L124">
        <v>6996576</v>
      </c>
      <c r="M124">
        <v>7139647</v>
      </c>
      <c r="N124">
        <v>7302111</v>
      </c>
      <c r="O124">
        <v>7449238</v>
      </c>
      <c r="P124">
        <v>7533336</v>
      </c>
      <c r="Q124">
        <v>7524447</v>
      </c>
      <c r="R124">
        <v>7404684</v>
      </c>
      <c r="S124">
        <v>7196042</v>
      </c>
      <c r="T124">
        <v>6957265</v>
      </c>
      <c r="U124">
        <v>6770396</v>
      </c>
      <c r="V124">
        <v>6693764</v>
      </c>
      <c r="W124">
        <v>6749847</v>
      </c>
      <c r="X124">
        <v>6919801</v>
      </c>
      <c r="Y124">
        <v>7169997</v>
      </c>
      <c r="Z124">
        <v>7447853</v>
      </c>
      <c r="AA124">
        <v>7714880</v>
      </c>
      <c r="AB124">
        <v>7960949</v>
      </c>
      <c r="AC124">
        <v>8198082</v>
      </c>
      <c r="AD124">
        <v>8435912</v>
      </c>
      <c r="AE124">
        <v>8691334</v>
      </c>
      <c r="AF124">
        <v>8975597</v>
      </c>
      <c r="AG124">
        <v>9289299</v>
      </c>
      <c r="AH124">
        <v>9623889</v>
      </c>
      <c r="AI124">
        <v>9970733</v>
      </c>
      <c r="AJ124">
        <v>10317899</v>
      </c>
      <c r="AK124">
        <v>10656138</v>
      </c>
      <c r="AL124">
        <v>10982917</v>
      </c>
      <c r="AM124">
        <v>11298600</v>
      </c>
      <c r="AN124">
        <v>11600508</v>
      </c>
      <c r="AO124">
        <v>11886458</v>
      </c>
      <c r="AP124">
        <v>12155239</v>
      </c>
      <c r="AQ124">
        <v>12405408</v>
      </c>
      <c r="AR124">
        <v>12637727</v>
      </c>
      <c r="AS124">
        <v>12856163</v>
      </c>
      <c r="AT124">
        <v>13066469</v>
      </c>
      <c r="AU124">
        <v>13273354</v>
      </c>
      <c r="AV124">
        <v>13477709</v>
      </c>
      <c r="AW124">
        <v>13679962</v>
      </c>
      <c r="AX124">
        <v>13883834</v>
      </c>
      <c r="AY124">
        <v>14093604</v>
      </c>
      <c r="AZ124">
        <v>14312212</v>
      </c>
      <c r="BA124">
        <v>14541423</v>
      </c>
      <c r="BB124">
        <v>14780454</v>
      </c>
      <c r="BC124">
        <v>15026332</v>
      </c>
      <c r="BD124">
        <v>15274503</v>
      </c>
      <c r="BE124">
        <v>15521436</v>
      </c>
      <c r="BF124">
        <v>15766293</v>
      </c>
      <c r="BG124">
        <v>16009414</v>
      </c>
      <c r="BH124">
        <v>16249798</v>
      </c>
    </row>
    <row r="125" spans="1:60" x14ac:dyDescent="0.25">
      <c r="A125" t="s">
        <v>589</v>
      </c>
      <c r="B125">
        <v>41202</v>
      </c>
      <c r="C125">
        <v>42229</v>
      </c>
      <c r="D125">
        <v>43281</v>
      </c>
      <c r="E125">
        <v>44338</v>
      </c>
      <c r="F125">
        <v>45399</v>
      </c>
      <c r="G125">
        <v>46429</v>
      </c>
      <c r="H125">
        <v>47434</v>
      </c>
      <c r="I125">
        <v>48417</v>
      </c>
      <c r="J125">
        <v>49363</v>
      </c>
      <c r="K125">
        <v>50267</v>
      </c>
      <c r="L125">
        <v>51151</v>
      </c>
      <c r="M125">
        <v>51980</v>
      </c>
      <c r="N125">
        <v>52780</v>
      </c>
      <c r="O125">
        <v>53553</v>
      </c>
      <c r="P125">
        <v>54333</v>
      </c>
      <c r="Q125">
        <v>55114</v>
      </c>
      <c r="R125">
        <v>55924</v>
      </c>
      <c r="S125">
        <v>56764</v>
      </c>
      <c r="T125">
        <v>57618</v>
      </c>
      <c r="U125">
        <v>58461</v>
      </c>
      <c r="V125">
        <v>59301</v>
      </c>
      <c r="W125">
        <v>60104</v>
      </c>
      <c r="X125">
        <v>60887</v>
      </c>
      <c r="Y125">
        <v>61733</v>
      </c>
      <c r="Z125">
        <v>62744</v>
      </c>
      <c r="AA125">
        <v>63986</v>
      </c>
      <c r="AB125">
        <v>65505</v>
      </c>
      <c r="AC125">
        <v>67248</v>
      </c>
      <c r="AD125">
        <v>69089</v>
      </c>
      <c r="AE125">
        <v>70853</v>
      </c>
      <c r="AF125">
        <v>72400</v>
      </c>
      <c r="AG125">
        <v>73692</v>
      </c>
      <c r="AH125">
        <v>74766</v>
      </c>
      <c r="AI125">
        <v>75716</v>
      </c>
      <c r="AJ125">
        <v>76670</v>
      </c>
      <c r="AK125">
        <v>77723</v>
      </c>
      <c r="AL125">
        <v>78903</v>
      </c>
      <c r="AM125">
        <v>80187</v>
      </c>
      <c r="AN125">
        <v>81556</v>
      </c>
      <c r="AO125">
        <v>82972</v>
      </c>
      <c r="AP125">
        <v>84396</v>
      </c>
      <c r="AQ125">
        <v>85849</v>
      </c>
      <c r="AR125">
        <v>87305</v>
      </c>
      <c r="AS125">
        <v>88835</v>
      </c>
      <c r="AT125">
        <v>90499</v>
      </c>
      <c r="AU125">
        <v>92325</v>
      </c>
      <c r="AV125">
        <v>94343</v>
      </c>
      <c r="AW125">
        <v>96527</v>
      </c>
      <c r="AX125">
        <v>98761</v>
      </c>
      <c r="AY125">
        <v>100930</v>
      </c>
      <c r="AZ125">
        <v>102927</v>
      </c>
      <c r="BA125">
        <v>104728</v>
      </c>
      <c r="BB125">
        <v>106370</v>
      </c>
      <c r="BC125">
        <v>107890</v>
      </c>
      <c r="BD125">
        <v>109391</v>
      </c>
      <c r="BE125">
        <v>110930</v>
      </c>
      <c r="BF125">
        <v>112524</v>
      </c>
      <c r="BG125">
        <v>114158</v>
      </c>
      <c r="BH125">
        <v>115847</v>
      </c>
    </row>
    <row r="126" spans="1:60" x14ac:dyDescent="0.25">
      <c r="A126" t="s">
        <v>1136</v>
      </c>
      <c r="B126">
        <v>51195</v>
      </c>
      <c r="C126">
        <v>51192</v>
      </c>
      <c r="D126">
        <v>50963</v>
      </c>
      <c r="E126">
        <v>50525</v>
      </c>
      <c r="F126">
        <v>49931</v>
      </c>
      <c r="G126">
        <v>49214</v>
      </c>
      <c r="H126">
        <v>48358</v>
      </c>
      <c r="I126">
        <v>47381</v>
      </c>
      <c r="J126">
        <v>46397</v>
      </c>
      <c r="K126">
        <v>45534</v>
      </c>
      <c r="L126">
        <v>44883</v>
      </c>
      <c r="M126">
        <v>44490</v>
      </c>
      <c r="N126">
        <v>44320</v>
      </c>
      <c r="O126">
        <v>44311</v>
      </c>
      <c r="P126">
        <v>44328</v>
      </c>
      <c r="Q126">
        <v>44272</v>
      </c>
      <c r="R126">
        <v>44143</v>
      </c>
      <c r="S126">
        <v>43942</v>
      </c>
      <c r="T126">
        <v>43708</v>
      </c>
      <c r="U126">
        <v>43455</v>
      </c>
      <c r="V126">
        <v>43205</v>
      </c>
      <c r="W126">
        <v>42960</v>
      </c>
      <c r="X126">
        <v>42728</v>
      </c>
      <c r="Y126">
        <v>42482</v>
      </c>
      <c r="Z126">
        <v>42199</v>
      </c>
      <c r="AA126">
        <v>41866</v>
      </c>
      <c r="AB126">
        <v>41479</v>
      </c>
      <c r="AC126">
        <v>41041</v>
      </c>
      <c r="AD126">
        <v>40641</v>
      </c>
      <c r="AE126">
        <v>40354</v>
      </c>
      <c r="AF126">
        <v>40259</v>
      </c>
      <c r="AG126">
        <v>40379</v>
      </c>
      <c r="AH126">
        <v>40697</v>
      </c>
      <c r="AI126">
        <v>41135</v>
      </c>
      <c r="AJ126">
        <v>41617</v>
      </c>
      <c r="AK126">
        <v>42074</v>
      </c>
      <c r="AL126">
        <v>42475</v>
      </c>
      <c r="AM126">
        <v>42854</v>
      </c>
      <c r="AN126">
        <v>43221</v>
      </c>
      <c r="AO126">
        <v>43614</v>
      </c>
      <c r="AP126">
        <v>44074</v>
      </c>
      <c r="AQ126">
        <v>44599</v>
      </c>
      <c r="AR126">
        <v>45165</v>
      </c>
      <c r="AS126">
        <v>45746</v>
      </c>
      <c r="AT126">
        <v>46324</v>
      </c>
      <c r="AU126">
        <v>46857</v>
      </c>
      <c r="AV126">
        <v>47339</v>
      </c>
      <c r="AW126">
        <v>47778</v>
      </c>
      <c r="AX126">
        <v>48185</v>
      </c>
      <c r="AY126">
        <v>48599</v>
      </c>
      <c r="AZ126">
        <v>49016</v>
      </c>
      <c r="BA126">
        <v>49447</v>
      </c>
      <c r="BB126">
        <v>49887</v>
      </c>
      <c r="BC126">
        <v>50331</v>
      </c>
      <c r="BD126">
        <v>50774</v>
      </c>
      <c r="BE126">
        <v>51203</v>
      </c>
      <c r="BF126">
        <v>51625</v>
      </c>
      <c r="BG126">
        <v>52045</v>
      </c>
      <c r="BH126">
        <v>52441</v>
      </c>
    </row>
    <row r="127" spans="1:60" x14ac:dyDescent="0.25">
      <c r="A127" t="s">
        <v>1137</v>
      </c>
      <c r="B127">
        <v>25012374</v>
      </c>
      <c r="C127">
        <v>25765673</v>
      </c>
      <c r="D127">
        <v>26513030</v>
      </c>
      <c r="E127">
        <v>27261747</v>
      </c>
      <c r="F127">
        <v>27984155</v>
      </c>
      <c r="G127">
        <v>28704674</v>
      </c>
      <c r="H127">
        <v>29435571</v>
      </c>
      <c r="I127">
        <v>30130983</v>
      </c>
      <c r="J127">
        <v>30838302</v>
      </c>
      <c r="K127">
        <v>31544266</v>
      </c>
      <c r="L127">
        <v>32240827</v>
      </c>
      <c r="M127">
        <v>32882704</v>
      </c>
      <c r="N127">
        <v>33505406</v>
      </c>
      <c r="O127">
        <v>34103149</v>
      </c>
      <c r="P127">
        <v>34692266</v>
      </c>
      <c r="Q127">
        <v>35280725</v>
      </c>
      <c r="R127">
        <v>35848523</v>
      </c>
      <c r="S127">
        <v>36411795</v>
      </c>
      <c r="T127">
        <v>36969185</v>
      </c>
      <c r="U127">
        <v>37534236</v>
      </c>
      <c r="V127">
        <v>38123775</v>
      </c>
      <c r="W127">
        <v>38723248</v>
      </c>
      <c r="X127">
        <v>39326352</v>
      </c>
      <c r="Y127">
        <v>39910403</v>
      </c>
      <c r="Z127">
        <v>40405956</v>
      </c>
      <c r="AA127">
        <v>40805744</v>
      </c>
      <c r="AB127">
        <v>41213674</v>
      </c>
      <c r="AC127">
        <v>41621690</v>
      </c>
      <c r="AD127">
        <v>42031247</v>
      </c>
      <c r="AE127">
        <v>42449038</v>
      </c>
      <c r="AF127">
        <v>42869283</v>
      </c>
      <c r="AG127">
        <v>43295704</v>
      </c>
      <c r="AH127">
        <v>43747962</v>
      </c>
      <c r="AI127">
        <v>44194628</v>
      </c>
      <c r="AJ127">
        <v>44641540</v>
      </c>
      <c r="AK127">
        <v>45092991</v>
      </c>
      <c r="AL127">
        <v>45524681</v>
      </c>
      <c r="AM127">
        <v>45953580</v>
      </c>
      <c r="AN127">
        <v>46286503</v>
      </c>
      <c r="AO127">
        <v>46616677</v>
      </c>
      <c r="AP127">
        <v>47008111</v>
      </c>
      <c r="AQ127">
        <v>47370164</v>
      </c>
      <c r="AR127">
        <v>47644736</v>
      </c>
      <c r="AS127">
        <v>47892330</v>
      </c>
      <c r="AT127">
        <v>48082519</v>
      </c>
      <c r="AU127">
        <v>48184561</v>
      </c>
      <c r="AV127">
        <v>48438292</v>
      </c>
      <c r="AW127">
        <v>48683638</v>
      </c>
      <c r="AX127">
        <v>49054708</v>
      </c>
      <c r="AY127">
        <v>49307835</v>
      </c>
      <c r="AZ127">
        <v>49554112</v>
      </c>
      <c r="BA127">
        <v>49936638</v>
      </c>
      <c r="BB127">
        <v>50199853</v>
      </c>
      <c r="BC127">
        <v>50428893</v>
      </c>
      <c r="BD127">
        <v>50746659</v>
      </c>
      <c r="BE127">
        <v>51014947</v>
      </c>
      <c r="BF127">
        <v>51245707</v>
      </c>
      <c r="BG127">
        <v>51466201</v>
      </c>
      <c r="BH127">
        <v>51635256</v>
      </c>
    </row>
    <row r="128" spans="1:60" x14ac:dyDescent="0.25">
      <c r="A128" t="s">
        <v>526</v>
      </c>
      <c r="B128">
        <v>269029</v>
      </c>
      <c r="C128">
        <v>300576</v>
      </c>
      <c r="D128">
        <v>337348</v>
      </c>
      <c r="E128">
        <v>378746</v>
      </c>
      <c r="F128">
        <v>423898</v>
      </c>
      <c r="G128">
        <v>472037</v>
      </c>
      <c r="H128">
        <v>523166</v>
      </c>
      <c r="I128">
        <v>577164</v>
      </c>
      <c r="J128">
        <v>632899</v>
      </c>
      <c r="K128">
        <v>688979</v>
      </c>
      <c r="L128">
        <v>744450</v>
      </c>
      <c r="M128">
        <v>798642</v>
      </c>
      <c r="N128">
        <v>851916</v>
      </c>
      <c r="O128">
        <v>905635</v>
      </c>
      <c r="P128">
        <v>961770</v>
      </c>
      <c r="Q128">
        <v>1021720</v>
      </c>
      <c r="R128">
        <v>1085861</v>
      </c>
      <c r="S128">
        <v>1153583</v>
      </c>
      <c r="T128">
        <v>1224067</v>
      </c>
      <c r="U128">
        <v>1296081</v>
      </c>
      <c r="V128">
        <v>1368677</v>
      </c>
      <c r="W128">
        <v>1439331</v>
      </c>
      <c r="X128">
        <v>1507645</v>
      </c>
      <c r="Y128">
        <v>1576968</v>
      </c>
      <c r="Z128">
        <v>1652150</v>
      </c>
      <c r="AA128">
        <v>1735274</v>
      </c>
      <c r="AB128">
        <v>1832310</v>
      </c>
      <c r="AC128">
        <v>1938909</v>
      </c>
      <c r="AD128">
        <v>2034857</v>
      </c>
      <c r="AE128">
        <v>2092777</v>
      </c>
      <c r="AF128">
        <v>2095344</v>
      </c>
      <c r="AG128">
        <v>2031296</v>
      </c>
      <c r="AK128">
        <v>1605901</v>
      </c>
      <c r="AL128">
        <v>1626857</v>
      </c>
      <c r="AM128">
        <v>1710256</v>
      </c>
      <c r="AN128">
        <v>1831119</v>
      </c>
      <c r="AO128">
        <v>1951636</v>
      </c>
      <c r="AP128">
        <v>2045123</v>
      </c>
      <c r="AQ128">
        <v>2103282</v>
      </c>
      <c r="AR128">
        <v>2136997</v>
      </c>
      <c r="AS128">
        <v>2161626</v>
      </c>
      <c r="AT128">
        <v>2200492</v>
      </c>
      <c r="AU128">
        <v>2270198</v>
      </c>
      <c r="AV128">
        <v>2373672</v>
      </c>
      <c r="AW128">
        <v>2504019</v>
      </c>
      <c r="AX128">
        <v>2656009</v>
      </c>
      <c r="AY128">
        <v>2821045</v>
      </c>
      <c r="AZ128">
        <v>2991884</v>
      </c>
      <c r="BA128">
        <v>3168060</v>
      </c>
      <c r="BB128">
        <v>3348853</v>
      </c>
      <c r="BC128">
        <v>3526378</v>
      </c>
      <c r="BD128">
        <v>3690942</v>
      </c>
      <c r="BE128">
        <v>3835591</v>
      </c>
      <c r="BF128">
        <v>3956873</v>
      </c>
      <c r="BG128">
        <v>4056097</v>
      </c>
      <c r="BH128">
        <v>4137309</v>
      </c>
    </row>
    <row r="129" spans="1:60" x14ac:dyDescent="0.25">
      <c r="A129" t="s">
        <v>1138</v>
      </c>
      <c r="B129">
        <v>204214185</v>
      </c>
      <c r="C129">
        <v>209991788</v>
      </c>
      <c r="D129">
        <v>215945959</v>
      </c>
      <c r="E129">
        <v>222052829</v>
      </c>
      <c r="F129">
        <v>228279229</v>
      </c>
      <c r="G129">
        <v>234599288</v>
      </c>
      <c r="H129">
        <v>241005051</v>
      </c>
      <c r="I129">
        <v>247497113</v>
      </c>
      <c r="J129">
        <v>254069201</v>
      </c>
      <c r="K129">
        <v>260716644</v>
      </c>
      <c r="L129">
        <v>267436459</v>
      </c>
      <c r="M129">
        <v>274223248</v>
      </c>
      <c r="N129">
        <v>281076139</v>
      </c>
      <c r="O129">
        <v>288002834</v>
      </c>
      <c r="P129">
        <v>295014919</v>
      </c>
      <c r="Q129">
        <v>302121282</v>
      </c>
      <c r="R129">
        <v>309317366</v>
      </c>
      <c r="S129">
        <v>316599746</v>
      </c>
      <c r="T129">
        <v>323978218</v>
      </c>
      <c r="U129">
        <v>331465770</v>
      </c>
      <c r="V129">
        <v>339067716</v>
      </c>
      <c r="W129">
        <v>346786830</v>
      </c>
      <c r="X129">
        <v>354608437</v>
      </c>
      <c r="Y129">
        <v>362498351</v>
      </c>
      <c r="Z129">
        <v>370410991</v>
      </c>
      <c r="AA129">
        <v>378311111</v>
      </c>
      <c r="AB129">
        <v>386183203</v>
      </c>
      <c r="AC129">
        <v>394027388</v>
      </c>
      <c r="AD129">
        <v>401843272</v>
      </c>
      <c r="AE129">
        <v>409636367</v>
      </c>
      <c r="AF129">
        <v>417409519</v>
      </c>
      <c r="AG129">
        <v>425153755</v>
      </c>
      <c r="AH129">
        <v>432859827</v>
      </c>
      <c r="AI129">
        <v>440530487</v>
      </c>
      <c r="AJ129">
        <v>448171372</v>
      </c>
      <c r="AK129">
        <v>455783349</v>
      </c>
      <c r="AL129">
        <v>463368817</v>
      </c>
      <c r="AM129">
        <v>470916671</v>
      </c>
      <c r="AN129">
        <v>478398772</v>
      </c>
      <c r="AO129">
        <v>485778282</v>
      </c>
      <c r="AP129">
        <v>493029013</v>
      </c>
      <c r="AQ129">
        <v>500140855</v>
      </c>
      <c r="AR129">
        <v>507121489</v>
      </c>
      <c r="AS129">
        <v>513985894</v>
      </c>
      <c r="AT129">
        <v>520757766</v>
      </c>
      <c r="AU129">
        <v>527455967</v>
      </c>
      <c r="AV129">
        <v>534080194</v>
      </c>
      <c r="AW129">
        <v>540628539</v>
      </c>
      <c r="AX129">
        <v>547116062</v>
      </c>
      <c r="AY129">
        <v>553561029</v>
      </c>
      <c r="AZ129">
        <v>559867514</v>
      </c>
      <c r="BA129">
        <v>566309408</v>
      </c>
      <c r="BB129">
        <v>572713225</v>
      </c>
      <c r="BC129">
        <v>579053861</v>
      </c>
      <c r="BD129">
        <v>585296422</v>
      </c>
      <c r="BE129">
        <v>591416820</v>
      </c>
      <c r="BF129">
        <v>597399287</v>
      </c>
      <c r="BG129">
        <v>603254104</v>
      </c>
      <c r="BH129">
        <v>609013934</v>
      </c>
    </row>
    <row r="130" spans="1:60" x14ac:dyDescent="0.25">
      <c r="A130" t="s">
        <v>1139</v>
      </c>
      <c r="B130">
        <v>2120898</v>
      </c>
      <c r="C130">
        <v>2170344</v>
      </c>
      <c r="D130">
        <v>2221125</v>
      </c>
      <c r="E130">
        <v>2273351</v>
      </c>
      <c r="F130">
        <v>2327137</v>
      </c>
      <c r="G130">
        <v>2382594</v>
      </c>
      <c r="H130">
        <v>2439196</v>
      </c>
      <c r="I130">
        <v>2496920</v>
      </c>
      <c r="J130">
        <v>2556852</v>
      </c>
      <c r="K130">
        <v>2620434</v>
      </c>
      <c r="L130">
        <v>2688428</v>
      </c>
      <c r="M130">
        <v>2762265</v>
      </c>
      <c r="N130">
        <v>2840841</v>
      </c>
      <c r="O130">
        <v>2919287</v>
      </c>
      <c r="P130">
        <v>2990965</v>
      </c>
      <c r="Q130">
        <v>3051577</v>
      </c>
      <c r="R130">
        <v>3098973</v>
      </c>
      <c r="S130">
        <v>3135842</v>
      </c>
      <c r="T130">
        <v>3168843</v>
      </c>
      <c r="U130">
        <v>3207328</v>
      </c>
      <c r="V130">
        <v>3258144</v>
      </c>
      <c r="W130">
        <v>3323366</v>
      </c>
      <c r="X130">
        <v>3401191</v>
      </c>
      <c r="Y130">
        <v>3489903</v>
      </c>
      <c r="Z130">
        <v>3586316</v>
      </c>
      <c r="AA130">
        <v>3687898</v>
      </c>
      <c r="AB130">
        <v>3794198</v>
      </c>
      <c r="AC130">
        <v>3905530</v>
      </c>
      <c r="AD130">
        <v>4020811</v>
      </c>
      <c r="AE130">
        <v>4138845</v>
      </c>
      <c r="AF130">
        <v>4258472</v>
      </c>
      <c r="AG130">
        <v>4379236</v>
      </c>
      <c r="AH130">
        <v>4500351</v>
      </c>
      <c r="AI130">
        <v>4619944</v>
      </c>
      <c r="AJ130">
        <v>4735845</v>
      </c>
      <c r="AK130">
        <v>4846483</v>
      </c>
      <c r="AL130">
        <v>4951195</v>
      </c>
      <c r="AM130">
        <v>5050315</v>
      </c>
      <c r="AN130">
        <v>5144602</v>
      </c>
      <c r="AO130">
        <v>5235346</v>
      </c>
      <c r="AP130">
        <v>5323700</v>
      </c>
      <c r="AQ130">
        <v>5409582</v>
      </c>
      <c r="AR130">
        <v>5493246</v>
      </c>
      <c r="AS130">
        <v>5576640</v>
      </c>
      <c r="AT130">
        <v>5662208</v>
      </c>
      <c r="AU130">
        <v>5751676</v>
      </c>
      <c r="AV130">
        <v>5846074</v>
      </c>
      <c r="AW130">
        <v>5944948</v>
      </c>
      <c r="AX130">
        <v>6046620</v>
      </c>
      <c r="AY130">
        <v>6148623</v>
      </c>
      <c r="AZ130">
        <v>6249165</v>
      </c>
      <c r="BA130">
        <v>6347567</v>
      </c>
      <c r="BB130">
        <v>6444530</v>
      </c>
      <c r="BC130">
        <v>6541304</v>
      </c>
      <c r="BD130">
        <v>6639756</v>
      </c>
      <c r="BE130">
        <v>6741164</v>
      </c>
      <c r="BF130">
        <v>6845846</v>
      </c>
      <c r="BG130">
        <v>6953035</v>
      </c>
      <c r="BH130">
        <v>7061507</v>
      </c>
    </row>
    <row r="131" spans="1:60" x14ac:dyDescent="0.25">
      <c r="A131" t="s">
        <v>508</v>
      </c>
      <c r="B131">
        <v>1804941</v>
      </c>
      <c r="C131">
        <v>1864619</v>
      </c>
      <c r="D131">
        <v>1925297</v>
      </c>
      <c r="E131">
        <v>1985001</v>
      </c>
      <c r="F131">
        <v>2041229</v>
      </c>
      <c r="G131">
        <v>2092375</v>
      </c>
      <c r="H131">
        <v>2136617</v>
      </c>
      <c r="I131">
        <v>2174738</v>
      </c>
      <c r="J131">
        <v>2210772</v>
      </c>
      <c r="K131">
        <v>2250447</v>
      </c>
      <c r="L131">
        <v>2297434</v>
      </c>
      <c r="M131">
        <v>2354047</v>
      </c>
      <c r="N131">
        <v>2417836</v>
      </c>
      <c r="O131">
        <v>2481943</v>
      </c>
      <c r="P131">
        <v>2536778</v>
      </c>
      <c r="Q131">
        <v>2575749</v>
      </c>
      <c r="R131">
        <v>2596406</v>
      </c>
      <c r="S131">
        <v>2601740</v>
      </c>
      <c r="T131">
        <v>2597205</v>
      </c>
      <c r="U131">
        <v>2590902</v>
      </c>
      <c r="V131">
        <v>2588929</v>
      </c>
      <c r="W131">
        <v>2594302</v>
      </c>
      <c r="X131">
        <v>2606139</v>
      </c>
      <c r="Y131">
        <v>2622072</v>
      </c>
      <c r="Z131">
        <v>2638054</v>
      </c>
      <c r="AA131">
        <v>2651995</v>
      </c>
      <c r="AB131">
        <v>2660872</v>
      </c>
      <c r="AC131">
        <v>2667960</v>
      </c>
      <c r="AD131">
        <v>2684675</v>
      </c>
      <c r="AE131">
        <v>2726440</v>
      </c>
      <c r="AF131">
        <v>2803044</v>
      </c>
      <c r="AG131">
        <v>2921706</v>
      </c>
      <c r="AH131">
        <v>3076132</v>
      </c>
      <c r="AI131">
        <v>3246126</v>
      </c>
      <c r="AJ131">
        <v>3403357</v>
      </c>
      <c r="AK131">
        <v>3528380</v>
      </c>
      <c r="AL131">
        <v>3610665</v>
      </c>
      <c r="AM131">
        <v>3658424</v>
      </c>
      <c r="AN131">
        <v>3693520</v>
      </c>
      <c r="AO131">
        <v>3747766</v>
      </c>
      <c r="AP131">
        <v>3842778</v>
      </c>
      <c r="AQ131">
        <v>3991001</v>
      </c>
      <c r="AR131">
        <v>4182205</v>
      </c>
      <c r="AS131">
        <v>4388375</v>
      </c>
      <c r="AT131">
        <v>4569378</v>
      </c>
      <c r="AU131">
        <v>4698763</v>
      </c>
      <c r="AV131">
        <v>4759753</v>
      </c>
      <c r="AW131">
        <v>4767344</v>
      </c>
      <c r="AX131">
        <v>4764741</v>
      </c>
      <c r="AY131">
        <v>4813026</v>
      </c>
      <c r="AZ131">
        <v>4953061</v>
      </c>
      <c r="BA131">
        <v>5202343</v>
      </c>
      <c r="BB131">
        <v>5538634</v>
      </c>
      <c r="BC131">
        <v>5914621</v>
      </c>
      <c r="BD131">
        <v>6262410</v>
      </c>
      <c r="BE131">
        <v>6532678</v>
      </c>
      <c r="BF131">
        <v>6711121</v>
      </c>
      <c r="BG131">
        <v>6811873</v>
      </c>
      <c r="BH131">
        <v>6848925</v>
      </c>
    </row>
    <row r="132" spans="1:60" x14ac:dyDescent="0.25">
      <c r="A132" t="s">
        <v>520</v>
      </c>
      <c r="B132">
        <v>1118657</v>
      </c>
      <c r="C132">
        <v>1142302</v>
      </c>
      <c r="D132">
        <v>1166648</v>
      </c>
      <c r="E132">
        <v>1191802</v>
      </c>
      <c r="F132">
        <v>1217901</v>
      </c>
      <c r="G132">
        <v>1245102</v>
      </c>
      <c r="H132">
        <v>1273464</v>
      </c>
      <c r="I132">
        <v>1303035</v>
      </c>
      <c r="J132">
        <v>1333978</v>
      </c>
      <c r="K132">
        <v>1366502</v>
      </c>
      <c r="L132">
        <v>1400730</v>
      </c>
      <c r="M132">
        <v>1436738</v>
      </c>
      <c r="N132">
        <v>1474567</v>
      </c>
      <c r="O132">
        <v>1514366</v>
      </c>
      <c r="P132">
        <v>1556290</v>
      </c>
      <c r="Q132">
        <v>1600452</v>
      </c>
      <c r="R132">
        <v>1645836</v>
      </c>
      <c r="S132">
        <v>1692140</v>
      </c>
      <c r="T132">
        <v>1740914</v>
      </c>
      <c r="U132">
        <v>1794248</v>
      </c>
      <c r="V132">
        <v>1853001</v>
      </c>
      <c r="W132">
        <v>1918826</v>
      </c>
      <c r="X132">
        <v>1989483</v>
      </c>
      <c r="Y132">
        <v>2057227</v>
      </c>
      <c r="Z132">
        <v>2111671</v>
      </c>
      <c r="AA132">
        <v>2145754</v>
      </c>
      <c r="AB132">
        <v>2158429</v>
      </c>
      <c r="AC132">
        <v>2153316</v>
      </c>
      <c r="AD132">
        <v>2134097</v>
      </c>
      <c r="AE132">
        <v>2106431</v>
      </c>
      <c r="AF132">
        <v>2075912</v>
      </c>
      <c r="AG132">
        <v>2040139</v>
      </c>
      <c r="AH132">
        <v>2001624</v>
      </c>
      <c r="AI132">
        <v>1976699</v>
      </c>
      <c r="AJ132">
        <v>1986493</v>
      </c>
      <c r="AK132">
        <v>2044661</v>
      </c>
      <c r="AL132">
        <v>2160478</v>
      </c>
      <c r="AM132">
        <v>2326202</v>
      </c>
      <c r="AN132">
        <v>2517481</v>
      </c>
      <c r="AO132">
        <v>2699712</v>
      </c>
      <c r="AP132">
        <v>2848456</v>
      </c>
      <c r="AQ132">
        <v>2953927</v>
      </c>
      <c r="AR132">
        <v>3024729</v>
      </c>
      <c r="AS132">
        <v>3077058</v>
      </c>
      <c r="AT132">
        <v>3135651</v>
      </c>
      <c r="AU132">
        <v>3218116</v>
      </c>
      <c r="AV132">
        <v>3329211</v>
      </c>
      <c r="AW132">
        <v>3461911</v>
      </c>
      <c r="AX132">
        <v>3607860</v>
      </c>
      <c r="AY132">
        <v>3754133</v>
      </c>
      <c r="AZ132">
        <v>3891356</v>
      </c>
      <c r="BA132">
        <v>4017443</v>
      </c>
      <c r="BB132">
        <v>4135659</v>
      </c>
      <c r="BC132">
        <v>4248334</v>
      </c>
      <c r="BD132">
        <v>4359505</v>
      </c>
      <c r="BE132">
        <v>4472230</v>
      </c>
      <c r="BF132">
        <v>4586788</v>
      </c>
      <c r="BG132">
        <v>4702228</v>
      </c>
      <c r="BH132">
        <v>4818977</v>
      </c>
    </row>
    <row r="133" spans="1:60" x14ac:dyDescent="0.25">
      <c r="A133" t="s">
        <v>504</v>
      </c>
      <c r="B133">
        <v>1448417</v>
      </c>
      <c r="C133">
        <v>1498071</v>
      </c>
      <c r="D133">
        <v>1550813</v>
      </c>
      <c r="E133">
        <v>1607171</v>
      </c>
      <c r="F133">
        <v>1667825</v>
      </c>
      <c r="G133">
        <v>1733306</v>
      </c>
      <c r="H133">
        <v>1803683</v>
      </c>
      <c r="I133">
        <v>1878877</v>
      </c>
      <c r="J133">
        <v>1958914</v>
      </c>
      <c r="K133">
        <v>2043818</v>
      </c>
      <c r="L133">
        <v>2133526</v>
      </c>
      <c r="M133">
        <v>2228146</v>
      </c>
      <c r="N133">
        <v>2327490</v>
      </c>
      <c r="O133">
        <v>2430755</v>
      </c>
      <c r="P133">
        <v>2536888</v>
      </c>
      <c r="Q133">
        <v>2645139</v>
      </c>
      <c r="R133">
        <v>2754696</v>
      </c>
      <c r="S133">
        <v>2865637</v>
      </c>
      <c r="T133">
        <v>2979093</v>
      </c>
      <c r="U133">
        <v>3096729</v>
      </c>
      <c r="V133">
        <v>3219466</v>
      </c>
      <c r="W133">
        <v>3347781</v>
      </c>
      <c r="X133">
        <v>3480454</v>
      </c>
      <c r="Y133">
        <v>3614689</v>
      </c>
      <c r="Z133">
        <v>3746715</v>
      </c>
      <c r="AA133">
        <v>3873781</v>
      </c>
      <c r="AB133">
        <v>3994597</v>
      </c>
      <c r="AC133">
        <v>4109725</v>
      </c>
      <c r="AD133">
        <v>4220450</v>
      </c>
      <c r="AE133">
        <v>4328939</v>
      </c>
      <c r="AF133">
        <v>4436661</v>
      </c>
      <c r="AG133">
        <v>4544242</v>
      </c>
      <c r="AH133">
        <v>4650885</v>
      </c>
      <c r="AI133">
        <v>4755133</v>
      </c>
      <c r="AJ133">
        <v>4854875</v>
      </c>
      <c r="AK133">
        <v>4948798</v>
      </c>
      <c r="AL133">
        <v>5036171</v>
      </c>
      <c r="AM133">
        <v>5118007</v>
      </c>
      <c r="AN133">
        <v>5196780</v>
      </c>
      <c r="AO133">
        <v>5275926</v>
      </c>
      <c r="AP133">
        <v>5357891</v>
      </c>
      <c r="AQ133">
        <v>5443248</v>
      </c>
      <c r="AR133">
        <v>5531089</v>
      </c>
      <c r="AS133">
        <v>5620547</v>
      </c>
      <c r="AT133">
        <v>5710154</v>
      </c>
      <c r="AU133">
        <v>5798614</v>
      </c>
      <c r="AV133">
        <v>5886872</v>
      </c>
      <c r="AW133">
        <v>5974787</v>
      </c>
      <c r="AX133">
        <v>6058748</v>
      </c>
      <c r="AY133">
        <v>6133984</v>
      </c>
      <c r="AZ133">
        <v>6197663</v>
      </c>
      <c r="BA133">
        <v>6247439</v>
      </c>
      <c r="BB133">
        <v>6285750</v>
      </c>
      <c r="BC133">
        <v>6320359</v>
      </c>
      <c r="BD133">
        <v>6362037</v>
      </c>
      <c r="BE133">
        <v>6418315</v>
      </c>
      <c r="BF133">
        <v>6492164</v>
      </c>
      <c r="BG133">
        <v>6580724</v>
      </c>
      <c r="BH133">
        <v>6678567</v>
      </c>
    </row>
    <row r="134" spans="1:60" x14ac:dyDescent="0.25">
      <c r="A134" t="s">
        <v>1140</v>
      </c>
      <c r="B134">
        <v>89697</v>
      </c>
      <c r="C134">
        <v>90716</v>
      </c>
      <c r="D134">
        <v>91891</v>
      </c>
      <c r="E134">
        <v>93211</v>
      </c>
      <c r="F134">
        <v>94636</v>
      </c>
      <c r="G134">
        <v>96134</v>
      </c>
      <c r="H134">
        <v>97715</v>
      </c>
      <c r="I134">
        <v>99365</v>
      </c>
      <c r="J134">
        <v>101035</v>
      </c>
      <c r="K134">
        <v>102597</v>
      </c>
      <c r="L134">
        <v>104015</v>
      </c>
      <c r="M134">
        <v>105247</v>
      </c>
      <c r="N134">
        <v>106310</v>
      </c>
      <c r="O134">
        <v>107320</v>
      </c>
      <c r="P134">
        <v>108391</v>
      </c>
      <c r="Q134">
        <v>109627</v>
      </c>
      <c r="R134">
        <v>111067</v>
      </c>
      <c r="S134">
        <v>112685</v>
      </c>
      <c r="T134">
        <v>114400</v>
      </c>
      <c r="U134">
        <v>116136</v>
      </c>
      <c r="V134">
        <v>117822</v>
      </c>
      <c r="W134">
        <v>119430</v>
      </c>
      <c r="X134">
        <v>120988</v>
      </c>
      <c r="Y134">
        <v>122564</v>
      </c>
      <c r="Z134">
        <v>124292</v>
      </c>
      <c r="AA134">
        <v>126244</v>
      </c>
      <c r="AB134">
        <v>128449</v>
      </c>
      <c r="AC134">
        <v>130856</v>
      </c>
      <c r="AD134">
        <v>133367</v>
      </c>
      <c r="AE134">
        <v>135788</v>
      </c>
      <c r="AF134">
        <v>138020</v>
      </c>
      <c r="AG134">
        <v>139995</v>
      </c>
      <c r="AH134">
        <v>141760</v>
      </c>
      <c r="AI134">
        <v>143409</v>
      </c>
      <c r="AJ134">
        <v>145083</v>
      </c>
      <c r="AK134">
        <v>146870</v>
      </c>
      <c r="AL134">
        <v>148834</v>
      </c>
      <c r="AM134">
        <v>150913</v>
      </c>
      <c r="AN134">
        <v>153021</v>
      </c>
      <c r="AO134">
        <v>154995</v>
      </c>
      <c r="AP134">
        <v>156729</v>
      </c>
      <c r="AQ134">
        <v>158179</v>
      </c>
      <c r="AR134">
        <v>159392</v>
      </c>
      <c r="AS134">
        <v>160530</v>
      </c>
      <c r="AT134">
        <v>161816</v>
      </c>
      <c r="AU134">
        <v>163417</v>
      </c>
      <c r="AV134">
        <v>165381</v>
      </c>
      <c r="AW134">
        <v>167639</v>
      </c>
      <c r="AX134">
        <v>170011</v>
      </c>
      <c r="AY134">
        <v>172221</v>
      </c>
      <c r="AZ134">
        <v>174085</v>
      </c>
      <c r="BA134">
        <v>175544</v>
      </c>
      <c r="BB134">
        <v>176646</v>
      </c>
      <c r="BC134">
        <v>177513</v>
      </c>
      <c r="BD134">
        <v>178296</v>
      </c>
      <c r="BE134">
        <v>179126</v>
      </c>
      <c r="BF134">
        <v>180024</v>
      </c>
      <c r="BG134">
        <v>180955</v>
      </c>
      <c r="BH134">
        <v>181889</v>
      </c>
    </row>
    <row r="135" spans="1:60" x14ac:dyDescent="0.25">
      <c r="A135" t="s">
        <v>1141</v>
      </c>
      <c r="B135">
        <v>219907801</v>
      </c>
      <c r="C135">
        <v>225993884</v>
      </c>
      <c r="D135">
        <v>232265533</v>
      </c>
      <c r="E135">
        <v>238696012</v>
      </c>
      <c r="F135">
        <v>245233432</v>
      </c>
      <c r="G135">
        <v>251850859</v>
      </c>
      <c r="H135">
        <v>258538106</v>
      </c>
      <c r="I135">
        <v>265295652</v>
      </c>
      <c r="J135">
        <v>272128513</v>
      </c>
      <c r="K135">
        <v>279037414</v>
      </c>
      <c r="L135">
        <v>286027166</v>
      </c>
      <c r="M135">
        <v>293097388</v>
      </c>
      <c r="N135">
        <v>300238819</v>
      </c>
      <c r="O135">
        <v>307462534</v>
      </c>
      <c r="P135">
        <v>314773956</v>
      </c>
      <c r="Q135">
        <v>322176757</v>
      </c>
      <c r="R135">
        <v>329667217</v>
      </c>
      <c r="S135">
        <v>337240049</v>
      </c>
      <c r="T135">
        <v>344913615</v>
      </c>
      <c r="U135">
        <v>352693991</v>
      </c>
      <c r="V135">
        <v>360591861</v>
      </c>
      <c r="W135">
        <v>368601995</v>
      </c>
      <c r="X135">
        <v>376714428</v>
      </c>
      <c r="Y135">
        <v>384896426</v>
      </c>
      <c r="Z135">
        <v>393106351</v>
      </c>
      <c r="AA135">
        <v>401311796</v>
      </c>
      <c r="AB135">
        <v>409496610</v>
      </c>
      <c r="AC135">
        <v>417659736</v>
      </c>
      <c r="AD135">
        <v>425800798</v>
      </c>
      <c r="AE135">
        <v>433925886</v>
      </c>
      <c r="AF135">
        <v>442040696</v>
      </c>
      <c r="AG135">
        <v>450125305</v>
      </c>
      <c r="AH135">
        <v>458175526</v>
      </c>
      <c r="AI135">
        <v>466199679</v>
      </c>
      <c r="AJ135">
        <v>474193423</v>
      </c>
      <c r="AK135">
        <v>482150647</v>
      </c>
      <c r="AL135">
        <v>490080681</v>
      </c>
      <c r="AM135">
        <v>497957410</v>
      </c>
      <c r="AN135">
        <v>505774348</v>
      </c>
      <c r="AO135">
        <v>513442848</v>
      </c>
      <c r="AP135">
        <v>520964431</v>
      </c>
      <c r="AQ135">
        <v>528336554</v>
      </c>
      <c r="AR135">
        <v>535570691</v>
      </c>
      <c r="AS135">
        <v>542684680</v>
      </c>
      <c r="AT135">
        <v>549705414</v>
      </c>
      <c r="AU135">
        <v>556652026</v>
      </c>
      <c r="AV135">
        <v>563521369</v>
      </c>
      <c r="AW135">
        <v>570314774</v>
      </c>
      <c r="AX135">
        <v>577050884</v>
      </c>
      <c r="AY135">
        <v>583746102</v>
      </c>
      <c r="AZ135">
        <v>590303295</v>
      </c>
      <c r="BA135">
        <v>596966199</v>
      </c>
      <c r="BB135">
        <v>603586217</v>
      </c>
      <c r="BC135">
        <v>610151927</v>
      </c>
      <c r="BD135">
        <v>616619613</v>
      </c>
      <c r="BE135">
        <v>622986033</v>
      </c>
      <c r="BF135">
        <v>629240066</v>
      </c>
      <c r="BG135">
        <v>635372515</v>
      </c>
      <c r="BH135">
        <v>641357515</v>
      </c>
    </row>
    <row r="136" spans="1:60" x14ac:dyDescent="0.25">
      <c r="A136" t="s">
        <v>1142</v>
      </c>
      <c r="B136">
        <v>240518433</v>
      </c>
      <c r="C136">
        <v>246113640</v>
      </c>
      <c r="D136">
        <v>251900741</v>
      </c>
      <c r="E136">
        <v>257908074</v>
      </c>
      <c r="F136">
        <v>264174179</v>
      </c>
      <c r="G136">
        <v>270720892</v>
      </c>
      <c r="H136">
        <v>277573029</v>
      </c>
      <c r="I136">
        <v>284708409</v>
      </c>
      <c r="J136">
        <v>292045744</v>
      </c>
      <c r="K136">
        <v>299473256</v>
      </c>
      <c r="L136">
        <v>306916896</v>
      </c>
      <c r="M136">
        <v>314344629</v>
      </c>
      <c r="N136">
        <v>321797581</v>
      </c>
      <c r="O136">
        <v>329357353</v>
      </c>
      <c r="P136">
        <v>337142681</v>
      </c>
      <c r="Q136">
        <v>345242710</v>
      </c>
      <c r="R136">
        <v>353691338</v>
      </c>
      <c r="S136">
        <v>362475112</v>
      </c>
      <c r="T136">
        <v>371577256</v>
      </c>
      <c r="U136">
        <v>380963304</v>
      </c>
      <c r="V136">
        <v>390612563</v>
      </c>
      <c r="W136">
        <v>400528924</v>
      </c>
      <c r="X136">
        <v>410740611</v>
      </c>
      <c r="Y136">
        <v>421279107</v>
      </c>
      <c r="Z136">
        <v>432185325</v>
      </c>
      <c r="AA136">
        <v>443491288</v>
      </c>
      <c r="AB136">
        <v>455193656</v>
      </c>
      <c r="AC136">
        <v>467290514</v>
      </c>
      <c r="AD136">
        <v>479814021</v>
      </c>
      <c r="AE136">
        <v>492803028</v>
      </c>
      <c r="AF136">
        <v>506275612</v>
      </c>
      <c r="AG136">
        <v>520262423</v>
      </c>
      <c r="AH136">
        <v>534731006</v>
      </c>
      <c r="AI136">
        <v>549559264</v>
      </c>
      <c r="AJ136">
        <v>564581083</v>
      </c>
      <c r="AK136">
        <v>579681672</v>
      </c>
      <c r="AL136">
        <v>594801259</v>
      </c>
      <c r="AM136">
        <v>609983301</v>
      </c>
      <c r="AN136">
        <v>625342098</v>
      </c>
      <c r="AO136">
        <v>641046802</v>
      </c>
      <c r="AP136">
        <v>657215864</v>
      </c>
      <c r="AQ136">
        <v>673903112</v>
      </c>
      <c r="AR136">
        <v>691061397</v>
      </c>
      <c r="AS136">
        <v>708587948</v>
      </c>
      <c r="AT136">
        <v>726331177</v>
      </c>
      <c r="AU136">
        <v>744190510</v>
      </c>
      <c r="AV136">
        <v>762132501</v>
      </c>
      <c r="AW136">
        <v>780219542</v>
      </c>
      <c r="AX136">
        <v>798563392</v>
      </c>
      <c r="AY136">
        <v>817322629</v>
      </c>
      <c r="AZ136">
        <v>836614860</v>
      </c>
      <c r="BA136">
        <v>856472234</v>
      </c>
      <c r="BB136">
        <v>876869863</v>
      </c>
      <c r="BC136">
        <v>897797478</v>
      </c>
      <c r="BD136">
        <v>919226401</v>
      </c>
      <c r="BE136">
        <v>941131317</v>
      </c>
      <c r="BF136">
        <v>963511276</v>
      </c>
      <c r="BG136">
        <v>986365080</v>
      </c>
      <c r="BH136">
        <v>1009662578</v>
      </c>
    </row>
    <row r="137" spans="1:60" x14ac:dyDescent="0.25">
      <c r="A137" t="s">
        <v>1143</v>
      </c>
      <c r="B137">
        <v>158779911</v>
      </c>
      <c r="C137">
        <v>162259865</v>
      </c>
      <c r="D137">
        <v>165830670</v>
      </c>
      <c r="E137">
        <v>169529568</v>
      </c>
      <c r="F137">
        <v>173410029</v>
      </c>
      <c r="G137">
        <v>177509185</v>
      </c>
      <c r="H137">
        <v>181839891</v>
      </c>
      <c r="I137">
        <v>186385902</v>
      </c>
      <c r="J137">
        <v>191120090</v>
      </c>
      <c r="K137">
        <v>196001924</v>
      </c>
      <c r="L137">
        <v>201001375</v>
      </c>
      <c r="M137">
        <v>206110337</v>
      </c>
      <c r="N137">
        <v>211335895</v>
      </c>
      <c r="O137">
        <v>216681265</v>
      </c>
      <c r="P137">
        <v>222154521</v>
      </c>
      <c r="Q137">
        <v>227761362</v>
      </c>
      <c r="R137">
        <v>233513206</v>
      </c>
      <c r="S137">
        <v>239409309</v>
      </c>
      <c r="T137">
        <v>245430650</v>
      </c>
      <c r="U137">
        <v>251550765</v>
      </c>
      <c r="V137">
        <v>257758125</v>
      </c>
      <c r="W137">
        <v>264051673</v>
      </c>
      <c r="X137">
        <v>270462062</v>
      </c>
      <c r="Y137">
        <v>277049449</v>
      </c>
      <c r="Z137">
        <v>283893524</v>
      </c>
      <c r="AA137">
        <v>291057942</v>
      </c>
      <c r="AB137">
        <v>298550548</v>
      </c>
      <c r="AC137">
        <v>306374108</v>
      </c>
      <c r="AD137">
        <v>314578310</v>
      </c>
      <c r="AE137">
        <v>323219957</v>
      </c>
      <c r="AF137">
        <v>332330635</v>
      </c>
      <c r="AG137">
        <v>341955755</v>
      </c>
      <c r="AH137">
        <v>352066121</v>
      </c>
      <c r="AI137">
        <v>362526825</v>
      </c>
      <c r="AJ137">
        <v>373150870</v>
      </c>
      <c r="AK137">
        <v>383810298</v>
      </c>
      <c r="AL137">
        <v>394448671</v>
      </c>
      <c r="AM137">
        <v>405123344</v>
      </c>
      <c r="AN137">
        <v>415959410</v>
      </c>
      <c r="AO137">
        <v>427140442</v>
      </c>
      <c r="AP137">
        <v>438799433</v>
      </c>
      <c r="AQ137">
        <v>450962074</v>
      </c>
      <c r="AR137">
        <v>463584766</v>
      </c>
      <c r="AS137">
        <v>476645372</v>
      </c>
      <c r="AT137">
        <v>490099969</v>
      </c>
      <c r="AU137">
        <v>503907174</v>
      </c>
      <c r="AV137">
        <v>518097437</v>
      </c>
      <c r="AW137">
        <v>532663586</v>
      </c>
      <c r="AX137">
        <v>547481280</v>
      </c>
      <c r="AY137">
        <v>562386040</v>
      </c>
      <c r="AZ137">
        <v>577274011</v>
      </c>
      <c r="BA137">
        <v>592092182</v>
      </c>
      <c r="BB137">
        <v>606913332</v>
      </c>
      <c r="BC137">
        <v>621915808</v>
      </c>
      <c r="BD137">
        <v>637350644</v>
      </c>
      <c r="BE137">
        <v>653405207</v>
      </c>
      <c r="BF137">
        <v>670117389</v>
      </c>
      <c r="BG137">
        <v>687449530</v>
      </c>
      <c r="BH137">
        <v>705417321</v>
      </c>
    </row>
    <row r="138" spans="1:60" x14ac:dyDescent="0.25">
      <c r="A138" t="s">
        <v>1088</v>
      </c>
      <c r="B138">
        <v>16493</v>
      </c>
      <c r="C138">
        <v>16893</v>
      </c>
      <c r="D138">
        <v>17289</v>
      </c>
      <c r="E138">
        <v>17719</v>
      </c>
      <c r="F138">
        <v>18168</v>
      </c>
      <c r="G138">
        <v>18649</v>
      </c>
      <c r="H138">
        <v>19152</v>
      </c>
      <c r="I138">
        <v>19691</v>
      </c>
      <c r="J138">
        <v>20235</v>
      </c>
      <c r="K138">
        <v>20766</v>
      </c>
      <c r="L138">
        <v>21266</v>
      </c>
      <c r="M138">
        <v>21728</v>
      </c>
      <c r="N138">
        <v>22151</v>
      </c>
      <c r="O138">
        <v>22563</v>
      </c>
      <c r="P138">
        <v>22983</v>
      </c>
      <c r="Q138">
        <v>23438</v>
      </c>
      <c r="R138">
        <v>23931</v>
      </c>
      <c r="S138">
        <v>24448</v>
      </c>
      <c r="T138">
        <v>24975</v>
      </c>
      <c r="U138">
        <v>25459</v>
      </c>
      <c r="V138">
        <v>25879</v>
      </c>
      <c r="W138">
        <v>26238</v>
      </c>
      <c r="X138">
        <v>26536</v>
      </c>
      <c r="Y138">
        <v>26789</v>
      </c>
      <c r="Z138">
        <v>27036</v>
      </c>
      <c r="AA138">
        <v>27288</v>
      </c>
      <c r="AB138">
        <v>27559</v>
      </c>
      <c r="AC138">
        <v>27837</v>
      </c>
      <c r="AD138">
        <v>28129</v>
      </c>
      <c r="AE138">
        <v>28449</v>
      </c>
      <c r="AF138">
        <v>28789</v>
      </c>
      <c r="AG138">
        <v>29159</v>
      </c>
      <c r="AH138">
        <v>29553</v>
      </c>
      <c r="AI138">
        <v>29975</v>
      </c>
      <c r="AJ138">
        <v>30426</v>
      </c>
      <c r="AK138">
        <v>30880</v>
      </c>
      <c r="AL138">
        <v>31348</v>
      </c>
      <c r="AM138">
        <v>31830</v>
      </c>
      <c r="AN138">
        <v>32311</v>
      </c>
      <c r="AO138">
        <v>32769</v>
      </c>
      <c r="AP138">
        <v>33184</v>
      </c>
      <c r="AQ138">
        <v>33552</v>
      </c>
      <c r="AR138">
        <v>33879</v>
      </c>
      <c r="AS138">
        <v>34175</v>
      </c>
      <c r="AT138">
        <v>34452</v>
      </c>
      <c r="AU138">
        <v>34713</v>
      </c>
      <c r="AV138">
        <v>34970</v>
      </c>
      <c r="AW138">
        <v>35217</v>
      </c>
      <c r="AX138">
        <v>35471</v>
      </c>
      <c r="AY138">
        <v>35727</v>
      </c>
      <c r="AZ138">
        <v>35994</v>
      </c>
      <c r="BA138">
        <v>36293</v>
      </c>
      <c r="BB138">
        <v>36615</v>
      </c>
      <c r="BC138">
        <v>36934</v>
      </c>
      <c r="BD138">
        <v>37223</v>
      </c>
      <c r="BE138">
        <v>37470</v>
      </c>
      <c r="BF138">
        <v>37658</v>
      </c>
      <c r="BG138">
        <v>37800</v>
      </c>
      <c r="BH138">
        <v>37910</v>
      </c>
    </row>
    <row r="139" spans="1:60" x14ac:dyDescent="0.25">
      <c r="A139" t="s">
        <v>454</v>
      </c>
      <c r="B139">
        <v>9874476</v>
      </c>
      <c r="C139">
        <v>10111637</v>
      </c>
      <c r="D139">
        <v>10352179</v>
      </c>
      <c r="E139">
        <v>10597511</v>
      </c>
      <c r="F139">
        <v>10849975</v>
      </c>
      <c r="G139">
        <v>11110820</v>
      </c>
      <c r="H139">
        <v>11380670</v>
      </c>
      <c r="I139">
        <v>11657650</v>
      </c>
      <c r="J139">
        <v>11937600</v>
      </c>
      <c r="K139">
        <v>12214956</v>
      </c>
      <c r="L139">
        <v>12485740</v>
      </c>
      <c r="M139">
        <v>12747821</v>
      </c>
      <c r="N139">
        <v>13002231</v>
      </c>
      <c r="O139">
        <v>13252036</v>
      </c>
      <c r="P139">
        <v>13501935</v>
      </c>
      <c r="Q139">
        <v>13755146</v>
      </c>
      <c r="R139">
        <v>14012899</v>
      </c>
      <c r="S139">
        <v>14273495</v>
      </c>
      <c r="T139">
        <v>14533690</v>
      </c>
      <c r="U139">
        <v>14788862</v>
      </c>
      <c r="V139">
        <v>15035834</v>
      </c>
      <c r="W139">
        <v>15272831</v>
      </c>
      <c r="X139">
        <v>15501207</v>
      </c>
      <c r="Y139">
        <v>15724651</v>
      </c>
      <c r="Z139">
        <v>15948487</v>
      </c>
      <c r="AA139">
        <v>16176280</v>
      </c>
      <c r="AB139">
        <v>16408859</v>
      </c>
      <c r="AC139">
        <v>16643952</v>
      </c>
      <c r="AD139">
        <v>16878189</v>
      </c>
      <c r="AE139">
        <v>17106753</v>
      </c>
      <c r="AF139">
        <v>17325773</v>
      </c>
      <c r="AG139">
        <v>17535729</v>
      </c>
      <c r="AH139">
        <v>17736821</v>
      </c>
      <c r="AI139">
        <v>17924823</v>
      </c>
      <c r="AJ139">
        <v>18094477</v>
      </c>
      <c r="AK139">
        <v>18242912</v>
      </c>
      <c r="AL139">
        <v>18367288</v>
      </c>
      <c r="AM139">
        <v>18470900</v>
      </c>
      <c r="AN139">
        <v>18564599</v>
      </c>
      <c r="AO139">
        <v>18663284</v>
      </c>
      <c r="AP139">
        <v>18777601</v>
      </c>
      <c r="AQ139">
        <v>18911730</v>
      </c>
      <c r="AR139">
        <v>19062482</v>
      </c>
      <c r="AS139">
        <v>19224037</v>
      </c>
      <c r="AT139">
        <v>19387153</v>
      </c>
      <c r="AU139">
        <v>19544988</v>
      </c>
      <c r="AV139">
        <v>19695972</v>
      </c>
      <c r="AW139">
        <v>19842044</v>
      </c>
      <c r="AX139">
        <v>19983984</v>
      </c>
      <c r="AY139">
        <v>20123508</v>
      </c>
      <c r="AZ139">
        <v>20261737</v>
      </c>
      <c r="BA139">
        <v>20398670</v>
      </c>
      <c r="BB139">
        <v>20425000</v>
      </c>
      <c r="BC139">
        <v>20585000</v>
      </c>
      <c r="BD139">
        <v>20778000</v>
      </c>
      <c r="BE139">
        <v>20970000</v>
      </c>
      <c r="BF139">
        <v>21203000</v>
      </c>
      <c r="BG139">
        <v>21444000</v>
      </c>
      <c r="BH139">
        <v>21670000</v>
      </c>
    </row>
    <row r="140" spans="1:60" x14ac:dyDescent="0.25">
      <c r="A140" t="s">
        <v>1144</v>
      </c>
      <c r="B140">
        <v>928490499</v>
      </c>
      <c r="C140">
        <v>949753699</v>
      </c>
      <c r="D140">
        <v>971742838</v>
      </c>
      <c r="E140">
        <v>994420244</v>
      </c>
      <c r="F140">
        <v>1017725630</v>
      </c>
      <c r="G140">
        <v>1041611332</v>
      </c>
      <c r="H140">
        <v>1066074552</v>
      </c>
      <c r="I140">
        <v>1091126634</v>
      </c>
      <c r="J140">
        <v>1116788548</v>
      </c>
      <c r="K140">
        <v>1143088505</v>
      </c>
      <c r="L140">
        <v>1170050244</v>
      </c>
      <c r="M140">
        <v>1197695284</v>
      </c>
      <c r="N140">
        <v>1226045232</v>
      </c>
      <c r="O140">
        <v>1255126850</v>
      </c>
      <c r="P140">
        <v>1284982577</v>
      </c>
      <c r="Q140">
        <v>1315638970</v>
      </c>
      <c r="R140">
        <v>1347077568</v>
      </c>
      <c r="S140">
        <v>1379310126</v>
      </c>
      <c r="T140">
        <v>1412439164</v>
      </c>
      <c r="U140">
        <v>1446597778</v>
      </c>
      <c r="V140">
        <v>1481859807</v>
      </c>
      <c r="W140">
        <v>1518293900</v>
      </c>
      <c r="X140">
        <v>1555686714</v>
      </c>
      <c r="Y140">
        <v>1593969308</v>
      </c>
      <c r="Z140">
        <v>1632885169</v>
      </c>
      <c r="AA140">
        <v>1672196713</v>
      </c>
      <c r="AB140">
        <v>1711883766</v>
      </c>
      <c r="AC140">
        <v>1751925747</v>
      </c>
      <c r="AD140">
        <v>1792245451</v>
      </c>
      <c r="AE140">
        <v>1832773126</v>
      </c>
      <c r="AF140">
        <v>1875358869</v>
      </c>
      <c r="AG140">
        <v>1915913909</v>
      </c>
      <c r="AH140">
        <v>1956554979</v>
      </c>
      <c r="AI140">
        <v>1997079030</v>
      </c>
      <c r="AJ140">
        <v>2037399623</v>
      </c>
      <c r="AK140">
        <v>2077790619</v>
      </c>
      <c r="AL140">
        <v>2118416707</v>
      </c>
      <c r="AM140">
        <v>2159201405</v>
      </c>
      <c r="AN140">
        <v>2199992975</v>
      </c>
      <c r="AO140">
        <v>2240609732</v>
      </c>
      <c r="AP140">
        <v>2281159205</v>
      </c>
      <c r="AQ140">
        <v>2321544987</v>
      </c>
      <c r="AR140">
        <v>2361829370</v>
      </c>
      <c r="AS140">
        <v>2402147090</v>
      </c>
      <c r="AT140">
        <v>2442531361</v>
      </c>
      <c r="AU140">
        <v>2483021672</v>
      </c>
      <c r="AV140">
        <v>2523645459</v>
      </c>
      <c r="AW140">
        <v>2564440295</v>
      </c>
      <c r="AX140">
        <v>2605437640</v>
      </c>
      <c r="AY140">
        <v>2646675754</v>
      </c>
      <c r="AZ140">
        <v>2688436551</v>
      </c>
      <c r="BA140">
        <v>2730385840</v>
      </c>
      <c r="BB140">
        <v>2772231195</v>
      </c>
      <c r="BC140">
        <v>2814221065</v>
      </c>
      <c r="BD140">
        <v>2856124025</v>
      </c>
      <c r="BE140">
        <v>2898058449</v>
      </c>
      <c r="BF140">
        <v>2939830821</v>
      </c>
      <c r="BG140">
        <v>2981420591</v>
      </c>
      <c r="BH140">
        <v>3022905169</v>
      </c>
    </row>
    <row r="141" spans="1:60" x14ac:dyDescent="0.25">
      <c r="A141" t="s">
        <v>1145</v>
      </c>
      <c r="B141">
        <v>2271826072</v>
      </c>
      <c r="C141">
        <v>2301530783</v>
      </c>
      <c r="D141">
        <v>2344507821</v>
      </c>
      <c r="E141">
        <v>2399685292</v>
      </c>
      <c r="F141">
        <v>2455350597</v>
      </c>
      <c r="G141">
        <v>2512791707</v>
      </c>
      <c r="H141">
        <v>2573990531</v>
      </c>
      <c r="I141">
        <v>2635220005</v>
      </c>
      <c r="J141">
        <v>2698168546</v>
      </c>
      <c r="K141">
        <v>2763558198</v>
      </c>
      <c r="L141">
        <v>2830664982</v>
      </c>
      <c r="M141">
        <v>2899197937</v>
      </c>
      <c r="N141">
        <v>2966819339</v>
      </c>
      <c r="O141">
        <v>3034402941</v>
      </c>
      <c r="P141">
        <v>3101560890</v>
      </c>
      <c r="Q141">
        <v>3167483411</v>
      </c>
      <c r="R141">
        <v>3232891073</v>
      </c>
      <c r="S141">
        <v>3297820434</v>
      </c>
      <c r="T141">
        <v>3363879204</v>
      </c>
      <c r="U141">
        <v>3431452144</v>
      </c>
      <c r="V141">
        <v>3500013974</v>
      </c>
      <c r="W141">
        <v>3570596695</v>
      </c>
      <c r="X141">
        <v>3644529753</v>
      </c>
      <c r="Y141">
        <v>3719629711</v>
      </c>
      <c r="Z141">
        <v>3794807260</v>
      </c>
      <c r="AA141">
        <v>3871482909</v>
      </c>
      <c r="AB141">
        <v>3950364261</v>
      </c>
      <c r="AC141">
        <v>4031393179</v>
      </c>
      <c r="AD141">
        <v>4113221493</v>
      </c>
      <c r="AE141">
        <v>4194569000</v>
      </c>
      <c r="AF141">
        <v>4277170872</v>
      </c>
      <c r="AG141">
        <v>4356603492</v>
      </c>
      <c r="AH141">
        <v>4434540894</v>
      </c>
      <c r="AI141">
        <v>4511601957</v>
      </c>
      <c r="AJ141">
        <v>4588114102</v>
      </c>
      <c r="AK141">
        <v>4664148544</v>
      </c>
      <c r="AL141">
        <v>4739881155</v>
      </c>
      <c r="AM141">
        <v>4815512572</v>
      </c>
      <c r="AN141">
        <v>4890406949</v>
      </c>
      <c r="AO141">
        <v>4964125844</v>
      </c>
      <c r="AP141">
        <v>5037268787</v>
      </c>
      <c r="AQ141">
        <v>5109571487</v>
      </c>
      <c r="AR141">
        <v>5181350933</v>
      </c>
      <c r="AS141">
        <v>5253312522</v>
      </c>
      <c r="AT141">
        <v>5325421944</v>
      </c>
      <c r="AU141">
        <v>5397859154</v>
      </c>
      <c r="AV141">
        <v>5470400681</v>
      </c>
      <c r="AW141">
        <v>5542975651</v>
      </c>
      <c r="AX141">
        <v>5616213108</v>
      </c>
      <c r="AY141">
        <v>5690410869</v>
      </c>
      <c r="AZ141">
        <v>5765121055</v>
      </c>
      <c r="BA141">
        <v>5840675761</v>
      </c>
      <c r="BB141">
        <v>5916770281</v>
      </c>
      <c r="BC141">
        <v>5993786433</v>
      </c>
      <c r="BD141">
        <v>6071330528</v>
      </c>
      <c r="BE141">
        <v>6149221337</v>
      </c>
      <c r="BF141">
        <v>6227752871</v>
      </c>
      <c r="BG141">
        <v>6306560891</v>
      </c>
      <c r="BH141">
        <v>6383958209</v>
      </c>
    </row>
    <row r="142" spans="1:60" x14ac:dyDescent="0.25">
      <c r="A142" t="s">
        <v>541</v>
      </c>
      <c r="B142">
        <v>837270</v>
      </c>
      <c r="C142">
        <v>852890</v>
      </c>
      <c r="D142">
        <v>869136</v>
      </c>
      <c r="E142">
        <v>886057</v>
      </c>
      <c r="F142">
        <v>903763</v>
      </c>
      <c r="G142">
        <v>922306</v>
      </c>
      <c r="H142">
        <v>941794</v>
      </c>
      <c r="I142">
        <v>962273</v>
      </c>
      <c r="J142">
        <v>983685</v>
      </c>
      <c r="K142">
        <v>1005909</v>
      </c>
      <c r="L142">
        <v>1028926</v>
      </c>
      <c r="M142">
        <v>1052614</v>
      </c>
      <c r="N142">
        <v>1077095</v>
      </c>
      <c r="O142">
        <v>1102878</v>
      </c>
      <c r="P142">
        <v>1130635</v>
      </c>
      <c r="Q142">
        <v>1160792</v>
      </c>
      <c r="R142">
        <v>1193521</v>
      </c>
      <c r="S142">
        <v>1228536</v>
      </c>
      <c r="T142">
        <v>1265202</v>
      </c>
      <c r="U142">
        <v>1302667</v>
      </c>
      <c r="V142">
        <v>1340255</v>
      </c>
      <c r="W142">
        <v>1377799</v>
      </c>
      <c r="X142">
        <v>1415367</v>
      </c>
      <c r="Y142">
        <v>1452728</v>
      </c>
      <c r="Z142">
        <v>1489691</v>
      </c>
      <c r="AA142">
        <v>1526131</v>
      </c>
      <c r="AB142">
        <v>1561692</v>
      </c>
      <c r="AC142">
        <v>1596394</v>
      </c>
      <c r="AD142">
        <v>1630996</v>
      </c>
      <c r="AE142">
        <v>1666563</v>
      </c>
      <c r="AF142">
        <v>1703747</v>
      </c>
      <c r="AG142">
        <v>1742539</v>
      </c>
      <c r="AH142">
        <v>1782285</v>
      </c>
      <c r="AI142">
        <v>1822236</v>
      </c>
      <c r="AJ142">
        <v>1861324</v>
      </c>
      <c r="AK142">
        <v>1898598</v>
      </c>
      <c r="AL142">
        <v>1934291</v>
      </c>
      <c r="AM142">
        <v>1968044</v>
      </c>
      <c r="AN142">
        <v>1997516</v>
      </c>
      <c r="AO142">
        <v>2019731</v>
      </c>
      <c r="AP142">
        <v>2032804</v>
      </c>
      <c r="AQ142">
        <v>2035740</v>
      </c>
      <c r="AR142">
        <v>2029829</v>
      </c>
      <c r="AS142">
        <v>2018348</v>
      </c>
      <c r="AT142">
        <v>2005940</v>
      </c>
      <c r="AU142">
        <v>1996114</v>
      </c>
      <c r="AV142">
        <v>1989939</v>
      </c>
      <c r="AW142">
        <v>1986922</v>
      </c>
      <c r="AX142">
        <v>1987129</v>
      </c>
      <c r="AY142">
        <v>1990131</v>
      </c>
      <c r="AZ142">
        <v>1995581</v>
      </c>
      <c r="BA142">
        <v>2003787</v>
      </c>
      <c r="BB142">
        <v>2014990</v>
      </c>
      <c r="BC142">
        <v>2028519</v>
      </c>
      <c r="BD142">
        <v>2043437</v>
      </c>
      <c r="BE142">
        <v>2059021</v>
      </c>
      <c r="BF142">
        <v>2075001</v>
      </c>
      <c r="BG142">
        <v>2091412</v>
      </c>
      <c r="BH142">
        <v>2108132</v>
      </c>
    </row>
    <row r="143" spans="1:60" x14ac:dyDescent="0.25">
      <c r="A143" t="s">
        <v>1146</v>
      </c>
      <c r="B143">
        <v>1097403781</v>
      </c>
      <c r="C143">
        <v>1099797275</v>
      </c>
      <c r="D143">
        <v>1114451802</v>
      </c>
      <c r="E143">
        <v>1140424871</v>
      </c>
      <c r="F143">
        <v>1165967060</v>
      </c>
      <c r="G143">
        <v>1192235073</v>
      </c>
      <c r="H143">
        <v>1221252541</v>
      </c>
      <c r="I143">
        <v>1249424428</v>
      </c>
      <c r="J143">
        <v>1278385430</v>
      </c>
      <c r="K143">
        <v>1308816321</v>
      </c>
      <c r="L143">
        <v>1339919001</v>
      </c>
      <c r="M143">
        <v>1371557517</v>
      </c>
      <c r="N143">
        <v>1401527248</v>
      </c>
      <c r="O143">
        <v>1430526179</v>
      </c>
      <c r="P143">
        <v>1458108109</v>
      </c>
      <c r="Q143">
        <v>1483449266</v>
      </c>
      <c r="R143">
        <v>1507257850</v>
      </c>
      <c r="S143">
        <v>1529518337</v>
      </c>
      <c r="T143">
        <v>1551730186</v>
      </c>
      <c r="U143">
        <v>1574150421</v>
      </c>
      <c r="V143">
        <v>1596184271</v>
      </c>
      <c r="W143">
        <v>1618775545</v>
      </c>
      <c r="X143">
        <v>1643485593</v>
      </c>
      <c r="Y143">
        <v>1668173934</v>
      </c>
      <c r="Z143">
        <v>1691966485</v>
      </c>
      <c r="AA143">
        <v>1716487312</v>
      </c>
      <c r="AB143">
        <v>1742456920</v>
      </c>
      <c r="AC143">
        <v>1769838060</v>
      </c>
      <c r="AD143">
        <v>1797369949</v>
      </c>
      <c r="AE143">
        <v>1823976433</v>
      </c>
      <c r="AF143">
        <v>1849526605</v>
      </c>
      <c r="AG143">
        <v>1873490015</v>
      </c>
      <c r="AH143">
        <v>1893548031</v>
      </c>
      <c r="AI143">
        <v>1914561058</v>
      </c>
      <c r="AJ143">
        <v>1935068108</v>
      </c>
      <c r="AK143">
        <v>1956575285</v>
      </c>
      <c r="AL143">
        <v>1975922433</v>
      </c>
      <c r="AM143">
        <v>1994983078</v>
      </c>
      <c r="AN143">
        <v>2013289641</v>
      </c>
      <c r="AO143">
        <v>2030330432</v>
      </c>
      <c r="AP143">
        <v>2045841423</v>
      </c>
      <c r="AQ143">
        <v>2060587322</v>
      </c>
      <c r="AR143">
        <v>2074469505</v>
      </c>
      <c r="AS143">
        <v>2088020747</v>
      </c>
      <c r="AT143">
        <v>2101455067</v>
      </c>
      <c r="AU143">
        <v>2115014282</v>
      </c>
      <c r="AV143">
        <v>2128455973</v>
      </c>
      <c r="AW143">
        <v>2141610789</v>
      </c>
      <c r="AX143">
        <v>2154947270</v>
      </c>
      <c r="AY143">
        <v>2168543985</v>
      </c>
      <c r="AZ143">
        <v>2181529363</v>
      </c>
      <c r="BA143">
        <v>2194530619</v>
      </c>
      <c r="BB143">
        <v>2207632770</v>
      </c>
      <c r="BC143">
        <v>2220999087</v>
      </c>
      <c r="BD143">
        <v>2234568586</v>
      </c>
      <c r="BE143">
        <v>2248128427</v>
      </c>
      <c r="BF143">
        <v>2262158994</v>
      </c>
      <c r="BG143">
        <v>2276319334</v>
      </c>
      <c r="BH143">
        <v>2288665963</v>
      </c>
    </row>
    <row r="144" spans="1:60" x14ac:dyDescent="0.25">
      <c r="A144" t="s">
        <v>537</v>
      </c>
      <c r="B144">
        <v>2778550</v>
      </c>
      <c r="C144">
        <v>2823550</v>
      </c>
      <c r="D144">
        <v>2863350</v>
      </c>
      <c r="E144">
        <v>2898950</v>
      </c>
      <c r="F144">
        <v>2935200</v>
      </c>
      <c r="G144">
        <v>2971450</v>
      </c>
      <c r="H144">
        <v>3008050</v>
      </c>
      <c r="I144">
        <v>3044400</v>
      </c>
      <c r="J144">
        <v>3078850</v>
      </c>
      <c r="K144">
        <v>3107321</v>
      </c>
      <c r="L144">
        <v>3139689</v>
      </c>
      <c r="M144">
        <v>3179041</v>
      </c>
      <c r="N144">
        <v>3213622</v>
      </c>
      <c r="O144">
        <v>3244438</v>
      </c>
      <c r="P144">
        <v>3273894</v>
      </c>
      <c r="Q144">
        <v>3301652</v>
      </c>
      <c r="R144">
        <v>3328664</v>
      </c>
      <c r="S144">
        <v>3355036</v>
      </c>
      <c r="T144">
        <v>3379514</v>
      </c>
      <c r="U144">
        <v>3397842</v>
      </c>
      <c r="V144">
        <v>3413202</v>
      </c>
      <c r="W144">
        <v>3432947</v>
      </c>
      <c r="X144">
        <v>3457179</v>
      </c>
      <c r="Y144">
        <v>3485192</v>
      </c>
      <c r="Z144">
        <v>3514205</v>
      </c>
      <c r="AA144">
        <v>3544543</v>
      </c>
      <c r="AB144">
        <v>3578914</v>
      </c>
      <c r="AC144">
        <v>3616367</v>
      </c>
      <c r="AD144">
        <v>3655049</v>
      </c>
      <c r="AE144">
        <v>3684255</v>
      </c>
      <c r="AF144">
        <v>3697838</v>
      </c>
      <c r="AG144">
        <v>3704134</v>
      </c>
      <c r="AH144">
        <v>3700114</v>
      </c>
      <c r="AI144">
        <v>3682613</v>
      </c>
      <c r="AJ144">
        <v>3657144</v>
      </c>
      <c r="AK144">
        <v>3629102</v>
      </c>
      <c r="AL144">
        <v>3601613</v>
      </c>
      <c r="AM144">
        <v>3575137</v>
      </c>
      <c r="AN144">
        <v>3549331</v>
      </c>
      <c r="AO144">
        <v>3524238</v>
      </c>
      <c r="AP144">
        <v>3499536</v>
      </c>
      <c r="AQ144">
        <v>3470818</v>
      </c>
      <c r="AR144">
        <v>3443067</v>
      </c>
      <c r="AS144">
        <v>3415213</v>
      </c>
      <c r="AT144">
        <v>3377075</v>
      </c>
      <c r="AU144">
        <v>3322528</v>
      </c>
      <c r="AV144">
        <v>3269909</v>
      </c>
      <c r="AW144">
        <v>3231294</v>
      </c>
      <c r="AX144">
        <v>3198231</v>
      </c>
      <c r="AY144">
        <v>3162916</v>
      </c>
      <c r="AZ144">
        <v>3097282</v>
      </c>
      <c r="BA144">
        <v>3028115</v>
      </c>
      <c r="BB144">
        <v>2987773</v>
      </c>
      <c r="BC144">
        <v>2957689</v>
      </c>
      <c r="BD144">
        <v>2932367</v>
      </c>
      <c r="BE144">
        <v>2904910</v>
      </c>
      <c r="BF144">
        <v>2868231</v>
      </c>
      <c r="BG144">
        <v>2828403</v>
      </c>
      <c r="BH144">
        <v>2789533</v>
      </c>
    </row>
    <row r="145" spans="1:60" x14ac:dyDescent="0.25">
      <c r="A145" t="s">
        <v>566</v>
      </c>
      <c r="B145">
        <v>313970</v>
      </c>
      <c r="C145">
        <v>316845</v>
      </c>
      <c r="D145">
        <v>320750</v>
      </c>
      <c r="E145">
        <v>324100</v>
      </c>
      <c r="F145">
        <v>327750</v>
      </c>
      <c r="G145">
        <v>331500</v>
      </c>
      <c r="H145">
        <v>333895</v>
      </c>
      <c r="I145">
        <v>334995</v>
      </c>
      <c r="J145">
        <v>335850</v>
      </c>
      <c r="K145">
        <v>337500</v>
      </c>
      <c r="L145">
        <v>339171</v>
      </c>
      <c r="M145">
        <v>342421</v>
      </c>
      <c r="N145">
        <v>346600</v>
      </c>
      <c r="O145">
        <v>350450</v>
      </c>
      <c r="P145">
        <v>355050</v>
      </c>
      <c r="Q145">
        <v>358950</v>
      </c>
      <c r="R145">
        <v>360731</v>
      </c>
      <c r="S145">
        <v>361358</v>
      </c>
      <c r="T145">
        <v>362007</v>
      </c>
      <c r="U145">
        <v>362856</v>
      </c>
      <c r="V145">
        <v>364150</v>
      </c>
      <c r="W145">
        <v>365225</v>
      </c>
      <c r="X145">
        <v>365525</v>
      </c>
      <c r="Y145">
        <v>365622</v>
      </c>
      <c r="Z145">
        <v>365998</v>
      </c>
      <c r="AA145">
        <v>366706</v>
      </c>
      <c r="AB145">
        <v>368355</v>
      </c>
      <c r="AC145">
        <v>370750</v>
      </c>
      <c r="AD145">
        <v>373450</v>
      </c>
      <c r="AE145">
        <v>377100</v>
      </c>
      <c r="AF145">
        <v>381850</v>
      </c>
      <c r="AG145">
        <v>387000</v>
      </c>
      <c r="AH145">
        <v>392175</v>
      </c>
      <c r="AI145">
        <v>397475</v>
      </c>
      <c r="AJ145">
        <v>402925</v>
      </c>
      <c r="AK145">
        <v>408625</v>
      </c>
      <c r="AL145">
        <v>414225</v>
      </c>
      <c r="AM145">
        <v>419450</v>
      </c>
      <c r="AN145">
        <v>424700</v>
      </c>
      <c r="AO145">
        <v>430475</v>
      </c>
      <c r="AP145">
        <v>436300</v>
      </c>
      <c r="AQ145">
        <v>441525</v>
      </c>
      <c r="AR145">
        <v>446175</v>
      </c>
      <c r="AS145">
        <v>451630</v>
      </c>
      <c r="AT145">
        <v>458095</v>
      </c>
      <c r="AU145">
        <v>465158</v>
      </c>
      <c r="AV145">
        <v>472637</v>
      </c>
      <c r="AW145">
        <v>479993</v>
      </c>
      <c r="AX145">
        <v>488650</v>
      </c>
      <c r="AY145">
        <v>497783</v>
      </c>
      <c r="AZ145">
        <v>506953</v>
      </c>
      <c r="BA145">
        <v>518347</v>
      </c>
      <c r="BB145">
        <v>530946</v>
      </c>
      <c r="BC145">
        <v>543360</v>
      </c>
      <c r="BD145">
        <v>556319</v>
      </c>
      <c r="BE145">
        <v>569604</v>
      </c>
      <c r="BF145">
        <v>582014</v>
      </c>
      <c r="BG145">
        <v>596336</v>
      </c>
      <c r="BH145">
        <v>607728</v>
      </c>
    </row>
    <row r="146" spans="1:60" x14ac:dyDescent="0.25">
      <c r="A146" t="s">
        <v>546</v>
      </c>
      <c r="B146">
        <v>2120979</v>
      </c>
      <c r="C146">
        <v>2152681</v>
      </c>
      <c r="D146">
        <v>2181586</v>
      </c>
      <c r="E146">
        <v>2210919</v>
      </c>
      <c r="F146">
        <v>2240623</v>
      </c>
      <c r="G146">
        <v>2265919</v>
      </c>
      <c r="H146">
        <v>2283217</v>
      </c>
      <c r="I146">
        <v>2301220</v>
      </c>
      <c r="J146">
        <v>2323619</v>
      </c>
      <c r="K146">
        <v>2343173</v>
      </c>
      <c r="L146">
        <v>2359164</v>
      </c>
      <c r="M146">
        <v>2376389</v>
      </c>
      <c r="N146">
        <v>2395674</v>
      </c>
      <c r="O146">
        <v>2415819</v>
      </c>
      <c r="P146">
        <v>2437186</v>
      </c>
      <c r="Q146">
        <v>2456130</v>
      </c>
      <c r="R146">
        <v>2470989</v>
      </c>
      <c r="S146">
        <v>2485073</v>
      </c>
      <c r="T146">
        <v>2497921</v>
      </c>
      <c r="U146">
        <v>2505953</v>
      </c>
      <c r="V146">
        <v>2511701</v>
      </c>
      <c r="W146">
        <v>2519421</v>
      </c>
      <c r="X146">
        <v>2531080</v>
      </c>
      <c r="Y146">
        <v>2546011</v>
      </c>
      <c r="Z146">
        <v>2562047</v>
      </c>
      <c r="AA146">
        <v>2578873</v>
      </c>
      <c r="AB146">
        <v>2599892</v>
      </c>
      <c r="AC146">
        <v>2626583</v>
      </c>
      <c r="AD146">
        <v>2653434</v>
      </c>
      <c r="AE146">
        <v>2666955</v>
      </c>
      <c r="AF146">
        <v>2663151</v>
      </c>
      <c r="AG146">
        <v>2650581</v>
      </c>
      <c r="AH146">
        <v>2614338</v>
      </c>
      <c r="AI146">
        <v>2563290</v>
      </c>
      <c r="AJ146">
        <v>2520742</v>
      </c>
      <c r="AK146">
        <v>2485056</v>
      </c>
      <c r="AL146">
        <v>2457222</v>
      </c>
      <c r="AM146">
        <v>2432851</v>
      </c>
      <c r="AN146">
        <v>2410019</v>
      </c>
      <c r="AO146">
        <v>2390482</v>
      </c>
      <c r="AP146">
        <v>2367550</v>
      </c>
      <c r="AQ146">
        <v>2337170</v>
      </c>
      <c r="AR146">
        <v>2310173</v>
      </c>
      <c r="AS146">
        <v>2287955</v>
      </c>
      <c r="AT146">
        <v>2263122</v>
      </c>
      <c r="AU146">
        <v>2238799</v>
      </c>
      <c r="AV146">
        <v>2218357</v>
      </c>
      <c r="AW146">
        <v>2200325</v>
      </c>
      <c r="AX146">
        <v>2177322</v>
      </c>
      <c r="AY146">
        <v>2141669</v>
      </c>
      <c r="AZ146">
        <v>2097555</v>
      </c>
      <c r="BA146">
        <v>2059709</v>
      </c>
      <c r="BB146">
        <v>2034319</v>
      </c>
      <c r="BC146">
        <v>2012647</v>
      </c>
      <c r="BD146">
        <v>1993782</v>
      </c>
      <c r="BE146">
        <v>1977527</v>
      </c>
      <c r="BF146">
        <v>1959537</v>
      </c>
      <c r="BG146">
        <v>1942248</v>
      </c>
      <c r="BH146">
        <v>1926542</v>
      </c>
    </row>
    <row r="147" spans="1:60" x14ac:dyDescent="0.25">
      <c r="A147" t="s">
        <v>1147</v>
      </c>
      <c r="B147">
        <v>167791</v>
      </c>
      <c r="C147">
        <v>170462</v>
      </c>
      <c r="D147">
        <v>176183</v>
      </c>
      <c r="E147">
        <v>184245</v>
      </c>
      <c r="F147">
        <v>193561</v>
      </c>
      <c r="G147">
        <v>203228</v>
      </c>
      <c r="H147">
        <v>213192</v>
      </c>
      <c r="I147">
        <v>223418</v>
      </c>
      <c r="J147">
        <v>233000</v>
      </c>
      <c r="K147">
        <v>240839</v>
      </c>
      <c r="L147">
        <v>246194</v>
      </c>
      <c r="M147">
        <v>248738</v>
      </c>
      <c r="N147">
        <v>248767</v>
      </c>
      <c r="O147">
        <v>246947</v>
      </c>
      <c r="P147">
        <v>244285</v>
      </c>
      <c r="Q147">
        <v>241628</v>
      </c>
      <c r="R147">
        <v>239075</v>
      </c>
      <c r="S147">
        <v>236678</v>
      </c>
      <c r="T147">
        <v>235171</v>
      </c>
      <c r="U147">
        <v>235440</v>
      </c>
      <c r="V147">
        <v>238071</v>
      </c>
      <c r="W147">
        <v>243373</v>
      </c>
      <c r="X147">
        <v>251158</v>
      </c>
      <c r="Y147">
        <v>260931</v>
      </c>
      <c r="Z147">
        <v>271918</v>
      </c>
      <c r="AA147">
        <v>283503</v>
      </c>
      <c r="AB147">
        <v>295591</v>
      </c>
      <c r="AC147">
        <v>308180</v>
      </c>
      <c r="AD147">
        <v>320773</v>
      </c>
      <c r="AE147">
        <v>332783</v>
      </c>
      <c r="AF147">
        <v>343808</v>
      </c>
      <c r="AG147">
        <v>353626</v>
      </c>
      <c r="AH147">
        <v>362311</v>
      </c>
      <c r="AI147">
        <v>370199</v>
      </c>
      <c r="AJ147">
        <v>377798</v>
      </c>
      <c r="AK147">
        <v>385513</v>
      </c>
      <c r="AL147">
        <v>393373</v>
      </c>
      <c r="AM147">
        <v>401352</v>
      </c>
      <c r="AN147">
        <v>409616</v>
      </c>
      <c r="AO147">
        <v>418383</v>
      </c>
      <c r="AP147">
        <v>427782</v>
      </c>
      <c r="AQ147">
        <v>437938</v>
      </c>
      <c r="AR147">
        <v>448821</v>
      </c>
      <c r="AS147">
        <v>460165</v>
      </c>
      <c r="AT147">
        <v>471597</v>
      </c>
      <c r="AU147">
        <v>482858</v>
      </c>
      <c r="AV147">
        <v>493799</v>
      </c>
      <c r="AW147">
        <v>504511</v>
      </c>
      <c r="AX147">
        <v>515239</v>
      </c>
      <c r="AY147">
        <v>526400</v>
      </c>
      <c r="AZ147">
        <v>538219</v>
      </c>
      <c r="BA147">
        <v>550832</v>
      </c>
      <c r="BB147">
        <v>564039</v>
      </c>
      <c r="BC147">
        <v>577372</v>
      </c>
      <c r="BD147">
        <v>590208</v>
      </c>
      <c r="BE147">
        <v>602085</v>
      </c>
      <c r="BF147">
        <v>612836</v>
      </c>
      <c r="BG147">
        <v>622585</v>
      </c>
      <c r="BH147">
        <v>631636</v>
      </c>
    </row>
    <row r="148" spans="1:60" x14ac:dyDescent="0.25">
      <c r="A148" t="s">
        <v>1148</v>
      </c>
      <c r="B148">
        <v>3893</v>
      </c>
      <c r="C148">
        <v>3989</v>
      </c>
      <c r="D148">
        <v>4076</v>
      </c>
      <c r="E148">
        <v>4183</v>
      </c>
      <c r="F148">
        <v>4308</v>
      </c>
      <c r="G148">
        <v>4468</v>
      </c>
      <c r="H148">
        <v>4685</v>
      </c>
      <c r="I148">
        <v>4920</v>
      </c>
      <c r="J148">
        <v>5193</v>
      </c>
      <c r="K148">
        <v>5459</v>
      </c>
      <c r="L148">
        <v>5712</v>
      </c>
      <c r="M148">
        <v>5944</v>
      </c>
      <c r="N148">
        <v>6156</v>
      </c>
      <c r="O148">
        <v>6368</v>
      </c>
      <c r="P148">
        <v>6607</v>
      </c>
      <c r="Q148">
        <v>6881</v>
      </c>
      <c r="R148">
        <v>7246</v>
      </c>
      <c r="S148">
        <v>7718</v>
      </c>
      <c r="T148">
        <v>8190</v>
      </c>
      <c r="U148">
        <v>8557</v>
      </c>
      <c r="V148">
        <v>8771</v>
      </c>
      <c r="W148">
        <v>8678</v>
      </c>
      <c r="X148">
        <v>8369</v>
      </c>
      <c r="Y148">
        <v>8294</v>
      </c>
      <c r="Z148">
        <v>9061</v>
      </c>
      <c r="AA148">
        <v>11061</v>
      </c>
      <c r="AB148">
        <v>14559</v>
      </c>
      <c r="AC148">
        <v>19275</v>
      </c>
      <c r="AD148">
        <v>24378</v>
      </c>
      <c r="AE148">
        <v>28722</v>
      </c>
      <c r="AF148">
        <v>31520</v>
      </c>
      <c r="AG148">
        <v>32449</v>
      </c>
      <c r="AH148">
        <v>31811</v>
      </c>
      <c r="AI148">
        <v>30200</v>
      </c>
      <c r="AJ148">
        <v>28484</v>
      </c>
      <c r="AK148">
        <v>27321</v>
      </c>
      <c r="AL148">
        <v>26849</v>
      </c>
      <c r="AM148">
        <v>26909</v>
      </c>
      <c r="AN148">
        <v>27392</v>
      </c>
      <c r="AO148">
        <v>28116</v>
      </c>
      <c r="AP148">
        <v>28935</v>
      </c>
      <c r="AQ148">
        <v>29853</v>
      </c>
      <c r="AR148">
        <v>30910</v>
      </c>
      <c r="AS148">
        <v>32053</v>
      </c>
      <c r="AT148">
        <v>33186</v>
      </c>
      <c r="AU148">
        <v>34248</v>
      </c>
      <c r="AV148">
        <v>35237</v>
      </c>
      <c r="AW148">
        <v>36137</v>
      </c>
      <c r="AX148">
        <v>36885</v>
      </c>
      <c r="AY148">
        <v>37377</v>
      </c>
      <c r="AZ148">
        <v>37582</v>
      </c>
      <c r="BA148">
        <v>37446</v>
      </c>
      <c r="BB148">
        <v>37009</v>
      </c>
      <c r="BC148">
        <v>36453</v>
      </c>
      <c r="BD148">
        <v>36015</v>
      </c>
      <c r="BE148">
        <v>35858</v>
      </c>
      <c r="BF148">
        <v>36065</v>
      </c>
      <c r="BG148">
        <v>36560</v>
      </c>
      <c r="BH148">
        <v>37264</v>
      </c>
    </row>
    <row r="149" spans="1:60" x14ac:dyDescent="0.25">
      <c r="A149" t="s">
        <v>435</v>
      </c>
      <c r="B149">
        <v>12328532</v>
      </c>
      <c r="C149">
        <v>12710581</v>
      </c>
      <c r="D149">
        <v>13094888</v>
      </c>
      <c r="E149">
        <v>13478423</v>
      </c>
      <c r="F149">
        <v>13857649</v>
      </c>
      <c r="G149">
        <v>14230163</v>
      </c>
      <c r="H149">
        <v>14595350</v>
      </c>
      <c r="I149">
        <v>14954031</v>
      </c>
      <c r="J149">
        <v>15307273</v>
      </c>
      <c r="K149">
        <v>15656843</v>
      </c>
      <c r="L149">
        <v>16004731</v>
      </c>
      <c r="M149">
        <v>16350881</v>
      </c>
      <c r="N149">
        <v>16696891</v>
      </c>
      <c r="O149">
        <v>17048518</v>
      </c>
      <c r="P149">
        <v>17413144</v>
      </c>
      <c r="Q149">
        <v>17796164</v>
      </c>
      <c r="R149">
        <v>18198844</v>
      </c>
      <c r="S149">
        <v>18620093</v>
      </c>
      <c r="T149">
        <v>19059770</v>
      </c>
      <c r="U149">
        <v>19516942</v>
      </c>
      <c r="V149">
        <v>19990012</v>
      </c>
      <c r="W149">
        <v>20479715</v>
      </c>
      <c r="X149">
        <v>20984009</v>
      </c>
      <c r="Y149">
        <v>21495086</v>
      </c>
      <c r="Z149">
        <v>22002643</v>
      </c>
      <c r="AA149">
        <v>22499110</v>
      </c>
      <c r="AB149">
        <v>22980335</v>
      </c>
      <c r="AC149">
        <v>23447252</v>
      </c>
      <c r="AD149">
        <v>23903592</v>
      </c>
      <c r="AE149">
        <v>24355619</v>
      </c>
      <c r="AF149">
        <v>24807462</v>
      </c>
      <c r="AG149">
        <v>25260404</v>
      </c>
      <c r="AH149">
        <v>25711406</v>
      </c>
      <c r="AI149">
        <v>26155203</v>
      </c>
      <c r="AJ149">
        <v>26584478</v>
      </c>
      <c r="AK149">
        <v>26994250</v>
      </c>
      <c r="AL149">
        <v>27383473</v>
      </c>
      <c r="AM149">
        <v>27754571</v>
      </c>
      <c r="AN149">
        <v>28110443</v>
      </c>
      <c r="AO149">
        <v>28455509</v>
      </c>
      <c r="AP149">
        <v>28793679</v>
      </c>
      <c r="AQ149">
        <v>29126330</v>
      </c>
      <c r="AR149">
        <v>29454768</v>
      </c>
      <c r="AS149">
        <v>29782884</v>
      </c>
      <c r="AT149">
        <v>30115214</v>
      </c>
      <c r="AU149">
        <v>30455561</v>
      </c>
      <c r="AV149">
        <v>30804683</v>
      </c>
      <c r="AW149">
        <v>31163673</v>
      </c>
      <c r="AX149">
        <v>31536811</v>
      </c>
      <c r="AY149">
        <v>31929087</v>
      </c>
      <c r="AZ149">
        <v>32343389</v>
      </c>
      <c r="BA149">
        <v>32781850</v>
      </c>
      <c r="BB149">
        <v>33241898</v>
      </c>
      <c r="BC149">
        <v>33715693</v>
      </c>
      <c r="BD149">
        <v>34192347</v>
      </c>
      <c r="BE149">
        <v>34663603</v>
      </c>
      <c r="BF149">
        <v>35126296</v>
      </c>
      <c r="BG149">
        <v>35581294</v>
      </c>
      <c r="BH149">
        <v>36029138</v>
      </c>
    </row>
    <row r="150" spans="1:60" x14ac:dyDescent="0.25">
      <c r="A150" t="s">
        <v>1149</v>
      </c>
      <c r="B150">
        <v>22452</v>
      </c>
      <c r="C150">
        <v>22808</v>
      </c>
      <c r="D150">
        <v>23039</v>
      </c>
      <c r="E150">
        <v>23168</v>
      </c>
      <c r="F150">
        <v>23236</v>
      </c>
      <c r="G150">
        <v>23282</v>
      </c>
      <c r="H150">
        <v>23305</v>
      </c>
      <c r="I150">
        <v>23292</v>
      </c>
      <c r="J150">
        <v>23304</v>
      </c>
      <c r="K150">
        <v>23346</v>
      </c>
      <c r="L150">
        <v>23484</v>
      </c>
      <c r="M150">
        <v>23721</v>
      </c>
      <c r="N150">
        <v>24051</v>
      </c>
      <c r="O150">
        <v>24439</v>
      </c>
      <c r="P150">
        <v>24836</v>
      </c>
      <c r="Q150">
        <v>25198</v>
      </c>
      <c r="R150">
        <v>25524</v>
      </c>
      <c r="S150">
        <v>25809</v>
      </c>
      <c r="T150">
        <v>26087</v>
      </c>
      <c r="U150">
        <v>26394</v>
      </c>
      <c r="V150">
        <v>26745</v>
      </c>
      <c r="W150">
        <v>27162</v>
      </c>
      <c r="X150">
        <v>27627</v>
      </c>
      <c r="Y150">
        <v>28097</v>
      </c>
      <c r="Z150">
        <v>28510</v>
      </c>
      <c r="AA150">
        <v>28832</v>
      </c>
      <c r="AB150">
        <v>29041</v>
      </c>
      <c r="AC150">
        <v>29168</v>
      </c>
      <c r="AD150">
        <v>29229</v>
      </c>
      <c r="AE150">
        <v>29305</v>
      </c>
      <c r="AF150">
        <v>29438</v>
      </c>
      <c r="AG150">
        <v>29622</v>
      </c>
      <c r="AH150">
        <v>29865</v>
      </c>
      <c r="AI150">
        <v>30146</v>
      </c>
      <c r="AJ150">
        <v>30435</v>
      </c>
      <c r="AK150">
        <v>30716</v>
      </c>
      <c r="AL150">
        <v>30995</v>
      </c>
      <c r="AM150">
        <v>31280</v>
      </c>
      <c r="AN150">
        <v>31556</v>
      </c>
      <c r="AO150">
        <v>31844</v>
      </c>
      <c r="AP150">
        <v>32147</v>
      </c>
      <c r="AQ150">
        <v>32470</v>
      </c>
      <c r="AR150">
        <v>32806</v>
      </c>
      <c r="AS150">
        <v>33153</v>
      </c>
      <c r="AT150">
        <v>33500</v>
      </c>
      <c r="AU150">
        <v>33843</v>
      </c>
      <c r="AV150">
        <v>34190</v>
      </c>
      <c r="AW150">
        <v>34525</v>
      </c>
      <c r="AX150">
        <v>34872</v>
      </c>
      <c r="AY150">
        <v>35226</v>
      </c>
      <c r="AZ150">
        <v>35612</v>
      </c>
      <c r="BA150">
        <v>36024</v>
      </c>
      <c r="BB150">
        <v>36460</v>
      </c>
      <c r="BC150">
        <v>36901</v>
      </c>
      <c r="BD150">
        <v>37322</v>
      </c>
      <c r="BE150">
        <v>37718</v>
      </c>
      <c r="BF150">
        <v>38070</v>
      </c>
      <c r="BG150">
        <v>38392</v>
      </c>
      <c r="BH150">
        <v>38682</v>
      </c>
    </row>
    <row r="151" spans="1:60" x14ac:dyDescent="0.25">
      <c r="A151" t="s">
        <v>1076</v>
      </c>
      <c r="B151">
        <v>2544000</v>
      </c>
      <c r="C151">
        <v>2605000</v>
      </c>
      <c r="D151">
        <v>2664000</v>
      </c>
      <c r="E151">
        <v>2720000</v>
      </c>
      <c r="F151">
        <v>2774000</v>
      </c>
      <c r="G151">
        <v>2825000</v>
      </c>
      <c r="H151">
        <v>2873000</v>
      </c>
      <c r="I151">
        <v>2918000</v>
      </c>
      <c r="J151">
        <v>2960000</v>
      </c>
      <c r="K151">
        <v>3002000</v>
      </c>
      <c r="L151">
        <v>3044000</v>
      </c>
      <c r="M151">
        <v>3087000</v>
      </c>
      <c r="N151">
        <v>3131000</v>
      </c>
      <c r="O151">
        <v>3174000</v>
      </c>
      <c r="P151">
        <v>3215000</v>
      </c>
      <c r="Q151">
        <v>3251000</v>
      </c>
      <c r="R151">
        <v>3284000</v>
      </c>
      <c r="S151">
        <v>3312000</v>
      </c>
      <c r="T151">
        <v>3339000</v>
      </c>
      <c r="U151">
        <v>3366000</v>
      </c>
      <c r="V151">
        <v>3396000</v>
      </c>
      <c r="W151">
        <v>3429000</v>
      </c>
      <c r="X151">
        <v>3464000</v>
      </c>
      <c r="Y151">
        <v>3500000</v>
      </c>
      <c r="Z151">
        <v>3536000</v>
      </c>
      <c r="AA151">
        <v>3570000</v>
      </c>
      <c r="AB151">
        <v>3602000</v>
      </c>
      <c r="AC151">
        <v>3633000</v>
      </c>
      <c r="AD151">
        <v>3660000</v>
      </c>
      <c r="AE151">
        <v>3681000</v>
      </c>
      <c r="AF151">
        <v>3696000</v>
      </c>
      <c r="AG151">
        <v>3704000</v>
      </c>
      <c r="AH151">
        <v>3706000</v>
      </c>
      <c r="AI151">
        <v>3701000</v>
      </c>
      <c r="AJ151">
        <v>3690000</v>
      </c>
      <c r="AK151">
        <v>3675099</v>
      </c>
      <c r="AL151">
        <v>3667748</v>
      </c>
      <c r="AM151">
        <v>3654208</v>
      </c>
      <c r="AN151">
        <v>3652732</v>
      </c>
      <c r="AO151">
        <v>3647001</v>
      </c>
      <c r="AP151">
        <v>3639592</v>
      </c>
      <c r="AQ151">
        <v>3631462</v>
      </c>
      <c r="AR151">
        <v>3623062</v>
      </c>
      <c r="AS151">
        <v>3612874</v>
      </c>
      <c r="AT151">
        <v>3603945</v>
      </c>
      <c r="AU151">
        <v>3595187</v>
      </c>
      <c r="AV151">
        <v>3585209</v>
      </c>
      <c r="AW151">
        <v>3576910</v>
      </c>
      <c r="AX151">
        <v>3570108</v>
      </c>
      <c r="AY151">
        <v>3565604</v>
      </c>
      <c r="AZ151">
        <v>3562045</v>
      </c>
      <c r="BA151">
        <v>3559986</v>
      </c>
      <c r="BB151">
        <v>3559519</v>
      </c>
      <c r="BC151">
        <v>3558566</v>
      </c>
      <c r="BD151">
        <v>3556397</v>
      </c>
      <c r="BE151">
        <v>3554108</v>
      </c>
      <c r="BF151">
        <v>3551954</v>
      </c>
      <c r="BG151">
        <v>3549196</v>
      </c>
      <c r="BH151">
        <v>3545883</v>
      </c>
    </row>
    <row r="152" spans="1:60" x14ac:dyDescent="0.25">
      <c r="A152" t="s">
        <v>447</v>
      </c>
      <c r="B152">
        <v>5099373</v>
      </c>
      <c r="C152">
        <v>5223568</v>
      </c>
      <c r="D152">
        <v>5352503</v>
      </c>
      <c r="E152">
        <v>5486319</v>
      </c>
      <c r="F152">
        <v>5625164</v>
      </c>
      <c r="G152">
        <v>5769218</v>
      </c>
      <c r="H152">
        <v>5918595</v>
      </c>
      <c r="I152">
        <v>6073526</v>
      </c>
      <c r="J152">
        <v>6234465</v>
      </c>
      <c r="K152">
        <v>6401921</v>
      </c>
      <c r="L152">
        <v>6576305</v>
      </c>
      <c r="M152">
        <v>6757850</v>
      </c>
      <c r="N152">
        <v>6946620</v>
      </c>
      <c r="O152">
        <v>7142627</v>
      </c>
      <c r="P152">
        <v>7345780</v>
      </c>
      <c r="Q152">
        <v>7556026</v>
      </c>
      <c r="R152">
        <v>7773449</v>
      </c>
      <c r="S152">
        <v>7998164</v>
      </c>
      <c r="T152">
        <v>8230218</v>
      </c>
      <c r="U152">
        <v>8469672</v>
      </c>
      <c r="V152">
        <v>8716553</v>
      </c>
      <c r="W152">
        <v>8971345</v>
      </c>
      <c r="X152">
        <v>9234129</v>
      </c>
      <c r="Y152">
        <v>9504281</v>
      </c>
      <c r="Z152">
        <v>9780872</v>
      </c>
      <c r="AA152">
        <v>10063495</v>
      </c>
      <c r="AB152">
        <v>10352120</v>
      </c>
      <c r="AC152">
        <v>10647754</v>
      </c>
      <c r="AD152">
        <v>10952395</v>
      </c>
      <c r="AE152">
        <v>11268658</v>
      </c>
      <c r="AF152">
        <v>11598633</v>
      </c>
      <c r="AG152">
        <v>11942819</v>
      </c>
      <c r="AH152">
        <v>12301336</v>
      </c>
      <c r="AI152">
        <v>12675460</v>
      </c>
      <c r="AJ152">
        <v>13066543</v>
      </c>
      <c r="AK152">
        <v>13475400</v>
      </c>
      <c r="AL152">
        <v>13902688</v>
      </c>
      <c r="AM152">
        <v>14347854</v>
      </c>
      <c r="AN152">
        <v>14808791</v>
      </c>
      <c r="AO152">
        <v>15282521</v>
      </c>
      <c r="AP152">
        <v>15766806</v>
      </c>
      <c r="AQ152">
        <v>16260932</v>
      </c>
      <c r="AR152">
        <v>16765117</v>
      </c>
      <c r="AS152">
        <v>17279141</v>
      </c>
      <c r="AT152">
        <v>17802997</v>
      </c>
      <c r="AU152">
        <v>18336724</v>
      </c>
      <c r="AV152">
        <v>18880269</v>
      </c>
      <c r="AW152">
        <v>19433530</v>
      </c>
      <c r="AX152">
        <v>19996473</v>
      </c>
      <c r="AY152">
        <v>20569117</v>
      </c>
      <c r="AZ152">
        <v>21151640</v>
      </c>
      <c r="BA152">
        <v>21743967</v>
      </c>
      <c r="BB152">
        <v>22346641</v>
      </c>
      <c r="BC152">
        <v>22961253</v>
      </c>
      <c r="BD152">
        <v>23589887</v>
      </c>
      <c r="BE152">
        <v>24234088</v>
      </c>
      <c r="BF152">
        <v>24894380</v>
      </c>
      <c r="BG152">
        <v>25570540</v>
      </c>
      <c r="BH152">
        <v>26262368</v>
      </c>
    </row>
    <row r="153" spans="1:60" x14ac:dyDescent="0.25">
      <c r="A153" t="s">
        <v>575</v>
      </c>
      <c r="B153">
        <v>89863</v>
      </c>
      <c r="C153">
        <v>92325</v>
      </c>
      <c r="D153">
        <v>94905</v>
      </c>
      <c r="E153">
        <v>97551</v>
      </c>
      <c r="F153">
        <v>100171</v>
      </c>
      <c r="G153">
        <v>102718</v>
      </c>
      <c r="H153">
        <v>105136</v>
      </c>
      <c r="I153">
        <v>107478</v>
      </c>
      <c r="J153">
        <v>109891</v>
      </c>
      <c r="K153">
        <v>112582</v>
      </c>
      <c r="L153">
        <v>115691</v>
      </c>
      <c r="M153">
        <v>119302</v>
      </c>
      <c r="N153">
        <v>123354</v>
      </c>
      <c r="O153">
        <v>127701</v>
      </c>
      <c r="P153">
        <v>132104</v>
      </c>
      <c r="Q153">
        <v>136417</v>
      </c>
      <c r="R153">
        <v>140563</v>
      </c>
      <c r="S153">
        <v>144631</v>
      </c>
      <c r="T153">
        <v>148780</v>
      </c>
      <c r="U153">
        <v>153276</v>
      </c>
      <c r="V153">
        <v>158272</v>
      </c>
      <c r="W153">
        <v>163824</v>
      </c>
      <c r="X153">
        <v>169851</v>
      </c>
      <c r="Y153">
        <v>176244</v>
      </c>
      <c r="Z153">
        <v>182850</v>
      </c>
      <c r="AA153">
        <v>189537</v>
      </c>
      <c r="AB153">
        <v>196264</v>
      </c>
      <c r="AC153">
        <v>203028</v>
      </c>
      <c r="AD153">
        <v>209785</v>
      </c>
      <c r="AE153">
        <v>216510</v>
      </c>
      <c r="AF153">
        <v>223158</v>
      </c>
      <c r="AG153">
        <v>229751</v>
      </c>
      <c r="AH153">
        <v>236265</v>
      </c>
      <c r="AI153">
        <v>242605</v>
      </c>
      <c r="AJ153">
        <v>248588</v>
      </c>
      <c r="AK153">
        <v>254139</v>
      </c>
      <c r="AL153">
        <v>259183</v>
      </c>
      <c r="AM153">
        <v>263842</v>
      </c>
      <c r="AN153">
        <v>268455</v>
      </c>
      <c r="AO153">
        <v>273527</v>
      </c>
      <c r="AP153">
        <v>279398</v>
      </c>
      <c r="AQ153">
        <v>286306</v>
      </c>
      <c r="AR153">
        <v>294186</v>
      </c>
      <c r="AS153">
        <v>302683</v>
      </c>
      <c r="AT153">
        <v>311265</v>
      </c>
      <c r="AU153">
        <v>319608</v>
      </c>
      <c r="AV153">
        <v>327487</v>
      </c>
      <c r="AW153">
        <v>335169</v>
      </c>
      <c r="AX153">
        <v>343452</v>
      </c>
      <c r="AY153">
        <v>353398</v>
      </c>
      <c r="AZ153">
        <v>365734</v>
      </c>
      <c r="BA153">
        <v>380495</v>
      </c>
      <c r="BB153">
        <v>397237</v>
      </c>
      <c r="BC153">
        <v>415593</v>
      </c>
      <c r="BD153">
        <v>435015</v>
      </c>
      <c r="BE153">
        <v>454915</v>
      </c>
      <c r="BF153">
        <v>475513</v>
      </c>
      <c r="BG153">
        <v>496402</v>
      </c>
      <c r="BH153">
        <v>515696</v>
      </c>
    </row>
    <row r="154" spans="1:60" x14ac:dyDescent="0.25">
      <c r="A154" t="s">
        <v>1150</v>
      </c>
      <c r="B154">
        <v>105203269</v>
      </c>
      <c r="C154">
        <v>108061812</v>
      </c>
      <c r="D154">
        <v>111045434</v>
      </c>
      <c r="E154">
        <v>114101592</v>
      </c>
      <c r="F154">
        <v>117271166</v>
      </c>
      <c r="G154">
        <v>120541214</v>
      </c>
      <c r="H154">
        <v>123908159</v>
      </c>
      <c r="I154">
        <v>127444958</v>
      </c>
      <c r="J154">
        <v>131026912</v>
      </c>
      <c r="K154">
        <v>134704201</v>
      </c>
      <c r="L154">
        <v>138473064</v>
      </c>
      <c r="M154">
        <v>142307879</v>
      </c>
      <c r="N154">
        <v>146213388</v>
      </c>
      <c r="O154">
        <v>150292291</v>
      </c>
      <c r="P154">
        <v>154509812</v>
      </c>
      <c r="Q154">
        <v>158917328</v>
      </c>
      <c r="R154">
        <v>163532323</v>
      </c>
      <c r="S154">
        <v>168361100</v>
      </c>
      <c r="T154">
        <v>173447058</v>
      </c>
      <c r="U154">
        <v>178866341</v>
      </c>
      <c r="V154">
        <v>184628605</v>
      </c>
      <c r="W154">
        <v>190731422</v>
      </c>
      <c r="X154">
        <v>197157159</v>
      </c>
      <c r="Y154">
        <v>203834190</v>
      </c>
      <c r="Z154">
        <v>210648811</v>
      </c>
      <c r="AA154">
        <v>217572788</v>
      </c>
      <c r="AB154">
        <v>224549844</v>
      </c>
      <c r="AC154">
        <v>231570113</v>
      </c>
      <c r="AD154">
        <v>238565130</v>
      </c>
      <c r="AE154">
        <v>245453259</v>
      </c>
      <c r="AF154">
        <v>254215138</v>
      </c>
      <c r="AG154">
        <v>261046309</v>
      </c>
      <c r="AH154">
        <v>265656619</v>
      </c>
      <c r="AI154">
        <v>272107828</v>
      </c>
      <c r="AJ154">
        <v>278384965</v>
      </c>
      <c r="AK154">
        <v>286096964</v>
      </c>
      <c r="AL154">
        <v>292041181</v>
      </c>
      <c r="AM154">
        <v>297891731</v>
      </c>
      <c r="AN154">
        <v>303641740</v>
      </c>
      <c r="AO154">
        <v>309436741</v>
      </c>
      <c r="AP154">
        <v>315326801</v>
      </c>
      <c r="AQ154">
        <v>321297208</v>
      </c>
      <c r="AR154">
        <v>327362252</v>
      </c>
      <c r="AS154">
        <v>333608779</v>
      </c>
      <c r="AT154">
        <v>340143481</v>
      </c>
      <c r="AU154">
        <v>347029874</v>
      </c>
      <c r="AV154">
        <v>354302463</v>
      </c>
      <c r="AW154">
        <v>361929136</v>
      </c>
      <c r="AX154">
        <v>369823252</v>
      </c>
      <c r="AY154">
        <v>377883993</v>
      </c>
      <c r="AZ154">
        <v>385917886</v>
      </c>
      <c r="BA154">
        <v>393944527</v>
      </c>
      <c r="BB154">
        <v>401974219</v>
      </c>
      <c r="BC154">
        <v>409977874</v>
      </c>
      <c r="BD154">
        <v>417932242</v>
      </c>
      <c r="BE154">
        <v>425821770</v>
      </c>
      <c r="BF154">
        <v>433597626</v>
      </c>
      <c r="BG154">
        <v>441255234</v>
      </c>
      <c r="BH154">
        <v>448912859</v>
      </c>
    </row>
    <row r="155" spans="1:60" x14ac:dyDescent="0.25">
      <c r="A155" t="s">
        <v>406</v>
      </c>
      <c r="B155">
        <v>37771859</v>
      </c>
      <c r="C155">
        <v>38966056</v>
      </c>
      <c r="D155">
        <v>40195319</v>
      </c>
      <c r="E155">
        <v>41462369</v>
      </c>
      <c r="F155">
        <v>42771079</v>
      </c>
      <c r="G155">
        <v>44123853</v>
      </c>
      <c r="H155">
        <v>45519737</v>
      </c>
      <c r="I155">
        <v>46956208</v>
      </c>
      <c r="J155">
        <v>48431972</v>
      </c>
      <c r="K155">
        <v>49945279</v>
      </c>
      <c r="L155">
        <v>51493565</v>
      </c>
      <c r="M155">
        <v>53076373</v>
      </c>
      <c r="N155">
        <v>54689943</v>
      </c>
      <c r="O155">
        <v>56324303</v>
      </c>
      <c r="P155">
        <v>57966804</v>
      </c>
      <c r="Q155">
        <v>59607953</v>
      </c>
      <c r="R155">
        <v>61242190</v>
      </c>
      <c r="S155">
        <v>62869903</v>
      </c>
      <c r="T155">
        <v>64494869</v>
      </c>
      <c r="U155">
        <v>66123897</v>
      </c>
      <c r="V155">
        <v>67761372</v>
      </c>
      <c r="W155">
        <v>69407624</v>
      </c>
      <c r="X155">
        <v>71058654</v>
      </c>
      <c r="Y155">
        <v>72709299</v>
      </c>
      <c r="Z155">
        <v>74352631</v>
      </c>
      <c r="AA155">
        <v>75983485</v>
      </c>
      <c r="AB155">
        <v>77599098</v>
      </c>
      <c r="AC155">
        <v>79200081</v>
      </c>
      <c r="AD155">
        <v>80788721</v>
      </c>
      <c r="AE155">
        <v>82368931</v>
      </c>
      <c r="AF155">
        <v>83943132</v>
      </c>
      <c r="AG155">
        <v>85512623</v>
      </c>
      <c r="AH155">
        <v>87075138</v>
      </c>
      <c r="AI155">
        <v>88625440</v>
      </c>
      <c r="AJ155">
        <v>90156400</v>
      </c>
      <c r="AK155">
        <v>91663285</v>
      </c>
      <c r="AL155">
        <v>93147044</v>
      </c>
      <c r="AM155">
        <v>94611002</v>
      </c>
      <c r="AN155">
        <v>96056321</v>
      </c>
      <c r="AO155">
        <v>97484832</v>
      </c>
      <c r="AP155">
        <v>98899845</v>
      </c>
      <c r="AQ155">
        <v>100298153</v>
      </c>
      <c r="AR155">
        <v>101684758</v>
      </c>
      <c r="AS155">
        <v>103081020</v>
      </c>
      <c r="AT155">
        <v>104514932</v>
      </c>
      <c r="AU155">
        <v>106005203</v>
      </c>
      <c r="AV155">
        <v>107560153</v>
      </c>
      <c r="AW155">
        <v>109170502</v>
      </c>
      <c r="AX155">
        <v>110815271</v>
      </c>
      <c r="AY155">
        <v>112463887</v>
      </c>
      <c r="AZ155">
        <v>114092963</v>
      </c>
      <c r="BA155">
        <v>115695473</v>
      </c>
      <c r="BB155">
        <v>117274155</v>
      </c>
      <c r="BC155">
        <v>118827161</v>
      </c>
      <c r="BD155">
        <v>120355128</v>
      </c>
      <c r="BE155">
        <v>121858258</v>
      </c>
      <c r="BF155">
        <v>123333376</v>
      </c>
      <c r="BG155">
        <v>124777324</v>
      </c>
      <c r="BH155">
        <v>126190788</v>
      </c>
    </row>
    <row r="156" spans="1:60" x14ac:dyDescent="0.25">
      <c r="A156" t="s">
        <v>1151</v>
      </c>
      <c r="B156">
        <v>14662</v>
      </c>
      <c r="C156">
        <v>15051</v>
      </c>
      <c r="D156">
        <v>15547</v>
      </c>
      <c r="E156">
        <v>16114</v>
      </c>
      <c r="F156">
        <v>16710</v>
      </c>
      <c r="G156">
        <v>17284</v>
      </c>
      <c r="H156">
        <v>17842</v>
      </c>
      <c r="I156">
        <v>18388</v>
      </c>
      <c r="J156">
        <v>18961</v>
      </c>
      <c r="K156">
        <v>19622</v>
      </c>
      <c r="L156">
        <v>20395</v>
      </c>
      <c r="M156">
        <v>21313</v>
      </c>
      <c r="N156">
        <v>22341</v>
      </c>
      <c r="O156">
        <v>23439</v>
      </c>
      <c r="P156">
        <v>24531</v>
      </c>
      <c r="Q156">
        <v>25576</v>
      </c>
      <c r="R156">
        <v>26552</v>
      </c>
      <c r="S156">
        <v>27470</v>
      </c>
      <c r="T156">
        <v>28406</v>
      </c>
      <c r="U156">
        <v>29416</v>
      </c>
      <c r="V156">
        <v>30576</v>
      </c>
      <c r="W156">
        <v>31893</v>
      </c>
      <c r="X156">
        <v>33328</v>
      </c>
      <c r="Y156">
        <v>34889</v>
      </c>
      <c r="Z156">
        <v>36557</v>
      </c>
      <c r="AA156">
        <v>38333</v>
      </c>
      <c r="AB156">
        <v>40211</v>
      </c>
      <c r="AC156">
        <v>42173</v>
      </c>
      <c r="AD156">
        <v>44083</v>
      </c>
      <c r="AE156">
        <v>45820</v>
      </c>
      <c r="AF156">
        <v>47271</v>
      </c>
      <c r="AG156">
        <v>48404</v>
      </c>
      <c r="AH156">
        <v>49245</v>
      </c>
      <c r="AI156">
        <v>49831</v>
      </c>
      <c r="AJ156">
        <v>50215</v>
      </c>
      <c r="AK156">
        <v>50457</v>
      </c>
      <c r="AL156">
        <v>50533</v>
      </c>
      <c r="AM156">
        <v>50450</v>
      </c>
      <c r="AN156">
        <v>50356</v>
      </c>
      <c r="AO156">
        <v>50423</v>
      </c>
      <c r="AP156">
        <v>50753</v>
      </c>
      <c r="AQ156">
        <v>51422</v>
      </c>
      <c r="AR156">
        <v>52370</v>
      </c>
      <c r="AS156">
        <v>53456</v>
      </c>
      <c r="AT156">
        <v>54476</v>
      </c>
      <c r="AU156">
        <v>55258</v>
      </c>
      <c r="AV156">
        <v>55767</v>
      </c>
      <c r="AW156">
        <v>56051</v>
      </c>
      <c r="AX156">
        <v>56174</v>
      </c>
      <c r="AY156">
        <v>56250</v>
      </c>
      <c r="AZ156">
        <v>56366</v>
      </c>
      <c r="BA156">
        <v>56531</v>
      </c>
      <c r="BB156">
        <v>56717</v>
      </c>
      <c r="BC156">
        <v>56938</v>
      </c>
      <c r="BD156">
        <v>57179</v>
      </c>
      <c r="BE156">
        <v>57439</v>
      </c>
      <c r="BF156">
        <v>57735</v>
      </c>
      <c r="BG156">
        <v>58058</v>
      </c>
      <c r="BH156">
        <v>58413</v>
      </c>
    </row>
    <row r="157" spans="1:60" x14ac:dyDescent="0.25">
      <c r="A157" t="s">
        <v>1152</v>
      </c>
      <c r="B157">
        <v>2113046161</v>
      </c>
      <c r="C157">
        <v>2139270918</v>
      </c>
      <c r="D157">
        <v>2178677151</v>
      </c>
      <c r="E157">
        <v>2230155724</v>
      </c>
      <c r="F157">
        <v>2281940568</v>
      </c>
      <c r="G157">
        <v>2335282522</v>
      </c>
      <c r="H157">
        <v>2392150640</v>
      </c>
      <c r="I157">
        <v>2448834103</v>
      </c>
      <c r="J157">
        <v>2507048456</v>
      </c>
      <c r="K157">
        <v>2567556274</v>
      </c>
      <c r="L157">
        <v>2629663607</v>
      </c>
      <c r="M157">
        <v>2693087600</v>
      </c>
      <c r="N157">
        <v>2755483444</v>
      </c>
      <c r="O157">
        <v>2817721676</v>
      </c>
      <c r="P157">
        <v>2879406369</v>
      </c>
      <c r="Q157">
        <v>2939722049</v>
      </c>
      <c r="R157">
        <v>2999377867</v>
      </c>
      <c r="S157">
        <v>3058411125</v>
      </c>
      <c r="T157">
        <v>3118448554</v>
      </c>
      <c r="U157">
        <v>3179901379</v>
      </c>
      <c r="V157">
        <v>3242255849</v>
      </c>
      <c r="W157">
        <v>3306545022</v>
      </c>
      <c r="X157">
        <v>3374067691</v>
      </c>
      <c r="Y157">
        <v>3442580262</v>
      </c>
      <c r="Z157">
        <v>3510913736</v>
      </c>
      <c r="AA157">
        <v>3580424967</v>
      </c>
      <c r="AB157">
        <v>3651813713</v>
      </c>
      <c r="AC157">
        <v>3725019071</v>
      </c>
      <c r="AD157">
        <v>3798643183</v>
      </c>
      <c r="AE157">
        <v>3871349043</v>
      </c>
      <c r="AF157">
        <v>3944840237</v>
      </c>
      <c r="AG157">
        <v>4014647737</v>
      </c>
      <c r="AH157">
        <v>4082474773</v>
      </c>
      <c r="AI157">
        <v>4149075132</v>
      </c>
      <c r="AJ157">
        <v>4214963232</v>
      </c>
      <c r="AK157">
        <v>4280338246</v>
      </c>
      <c r="AL157">
        <v>4345432484</v>
      </c>
      <c r="AM157">
        <v>4410389228</v>
      </c>
      <c r="AN157">
        <v>4474447539</v>
      </c>
      <c r="AO157">
        <v>4536985402</v>
      </c>
      <c r="AP157">
        <v>4598469354</v>
      </c>
      <c r="AQ157">
        <v>4658609413</v>
      </c>
      <c r="AR157">
        <v>4717766167</v>
      </c>
      <c r="AS157">
        <v>4776667150</v>
      </c>
      <c r="AT157">
        <v>4835321975</v>
      </c>
      <c r="AU157">
        <v>4893951980</v>
      </c>
      <c r="AV157">
        <v>4952303244</v>
      </c>
      <c r="AW157">
        <v>5010312065</v>
      </c>
      <c r="AX157">
        <v>5068731828</v>
      </c>
      <c r="AY157">
        <v>5128024829</v>
      </c>
      <c r="AZ157">
        <v>5187847044</v>
      </c>
      <c r="BA157">
        <v>5248583579</v>
      </c>
      <c r="BB157">
        <v>5309856949</v>
      </c>
      <c r="BC157">
        <v>5371870625</v>
      </c>
      <c r="BD157">
        <v>5433979884</v>
      </c>
      <c r="BE157">
        <v>5495816130</v>
      </c>
      <c r="BF157">
        <v>5557635482</v>
      </c>
      <c r="BG157">
        <v>5619111361</v>
      </c>
      <c r="BH157">
        <v>5678540888</v>
      </c>
    </row>
    <row r="158" spans="1:60" x14ac:dyDescent="0.25">
      <c r="A158" t="s">
        <v>2890</v>
      </c>
      <c r="B158">
        <v>1488667</v>
      </c>
      <c r="C158">
        <v>1507654</v>
      </c>
      <c r="D158">
        <v>1527111</v>
      </c>
      <c r="E158">
        <v>1547450</v>
      </c>
      <c r="F158">
        <v>1569142</v>
      </c>
      <c r="G158">
        <v>1592433</v>
      </c>
      <c r="H158">
        <v>1617795</v>
      </c>
      <c r="I158">
        <v>1644943</v>
      </c>
      <c r="J158">
        <v>1672399</v>
      </c>
      <c r="K158">
        <v>1698144</v>
      </c>
      <c r="L158">
        <v>1720800</v>
      </c>
      <c r="M158">
        <v>1739521</v>
      </c>
      <c r="N158">
        <v>1754956</v>
      </c>
      <c r="O158">
        <v>1768991</v>
      </c>
      <c r="P158">
        <v>1784398</v>
      </c>
      <c r="Q158">
        <v>1803010</v>
      </c>
      <c r="R158">
        <v>1825552</v>
      </c>
      <c r="S158">
        <v>1851069</v>
      </c>
      <c r="T158">
        <v>1877688</v>
      </c>
      <c r="U158">
        <v>1902719</v>
      </c>
      <c r="V158">
        <v>1924197</v>
      </c>
      <c r="W158">
        <v>1941530</v>
      </c>
      <c r="X158">
        <v>1955243</v>
      </c>
      <c r="Y158">
        <v>1965895</v>
      </c>
      <c r="Z158">
        <v>1974415</v>
      </c>
      <c r="AA158">
        <v>1981534</v>
      </c>
      <c r="AB158">
        <v>1987538</v>
      </c>
      <c r="AC158">
        <v>1992274</v>
      </c>
      <c r="AD158">
        <v>1995513</v>
      </c>
      <c r="AE158">
        <v>1996870</v>
      </c>
      <c r="AF158">
        <v>1996228</v>
      </c>
      <c r="AG158">
        <v>1993302</v>
      </c>
      <c r="AH158">
        <v>1988659</v>
      </c>
      <c r="AI158">
        <v>1984028</v>
      </c>
      <c r="AJ158">
        <v>1981703</v>
      </c>
      <c r="AK158">
        <v>1983252</v>
      </c>
      <c r="AL158">
        <v>1989443</v>
      </c>
      <c r="AM158">
        <v>1999598</v>
      </c>
      <c r="AN158">
        <v>2012057</v>
      </c>
      <c r="AO158">
        <v>2024394</v>
      </c>
      <c r="AP158">
        <v>2034819</v>
      </c>
      <c r="AQ158">
        <v>2042842</v>
      </c>
      <c r="AR158">
        <v>2048928</v>
      </c>
      <c r="AS158">
        <v>2053426</v>
      </c>
      <c r="AT158">
        <v>2057048</v>
      </c>
      <c r="AU158">
        <v>2060273</v>
      </c>
      <c r="AV158">
        <v>2063131</v>
      </c>
      <c r="AW158">
        <v>2065426</v>
      </c>
      <c r="AX158">
        <v>2067313</v>
      </c>
      <c r="AY158">
        <v>2069039</v>
      </c>
      <c r="AZ158">
        <v>2070741</v>
      </c>
      <c r="BA158">
        <v>2072487</v>
      </c>
      <c r="BB158">
        <v>2074278</v>
      </c>
      <c r="BC158">
        <v>2076067</v>
      </c>
      <c r="BD158">
        <v>2077775</v>
      </c>
      <c r="BE158">
        <v>2079328</v>
      </c>
      <c r="BF158">
        <v>2080745</v>
      </c>
      <c r="BG158">
        <v>2081996</v>
      </c>
      <c r="BH158">
        <v>2082958</v>
      </c>
    </row>
    <row r="159" spans="1:60" x14ac:dyDescent="0.25">
      <c r="A159" t="s">
        <v>457</v>
      </c>
      <c r="B159">
        <v>5263733</v>
      </c>
      <c r="C159">
        <v>5322266</v>
      </c>
      <c r="D159">
        <v>5381368</v>
      </c>
      <c r="E159">
        <v>5441613</v>
      </c>
      <c r="F159">
        <v>5503752</v>
      </c>
      <c r="G159">
        <v>5568484</v>
      </c>
      <c r="H159">
        <v>5635859</v>
      </c>
      <c r="I159">
        <v>5706199</v>
      </c>
      <c r="J159">
        <v>5780835</v>
      </c>
      <c r="K159">
        <v>5861412</v>
      </c>
      <c r="L159">
        <v>5949045</v>
      </c>
      <c r="M159">
        <v>6044530</v>
      </c>
      <c r="N159">
        <v>6147458</v>
      </c>
      <c r="O159">
        <v>6256187</v>
      </c>
      <c r="P159">
        <v>6368348</v>
      </c>
      <c r="Q159">
        <v>6482278</v>
      </c>
      <c r="R159">
        <v>6596728</v>
      </c>
      <c r="S159">
        <v>6712267</v>
      </c>
      <c r="T159">
        <v>6831085</v>
      </c>
      <c r="U159">
        <v>6956402</v>
      </c>
      <c r="V159">
        <v>7090126</v>
      </c>
      <c r="W159">
        <v>7234728</v>
      </c>
      <c r="X159">
        <v>7388668</v>
      </c>
      <c r="Y159">
        <v>7545166</v>
      </c>
      <c r="Z159">
        <v>7694855</v>
      </c>
      <c r="AA159">
        <v>7831889</v>
      </c>
      <c r="AB159">
        <v>7952865</v>
      </c>
      <c r="AC159">
        <v>8062219</v>
      </c>
      <c r="AD159">
        <v>8171522</v>
      </c>
      <c r="AE159">
        <v>8296915</v>
      </c>
      <c r="AF159">
        <v>8449913</v>
      </c>
      <c r="AG159">
        <v>8635527</v>
      </c>
      <c r="AH159">
        <v>8850334</v>
      </c>
      <c r="AI159">
        <v>9087176</v>
      </c>
      <c r="AJ159">
        <v>9334880</v>
      </c>
      <c r="AK159">
        <v>9585653</v>
      </c>
      <c r="AL159">
        <v>9837571</v>
      </c>
      <c r="AM159">
        <v>10094368</v>
      </c>
      <c r="AN159">
        <v>10360561</v>
      </c>
      <c r="AO159">
        <v>10642936</v>
      </c>
      <c r="AP159">
        <v>10946445</v>
      </c>
      <c r="AQ159">
        <v>11271600</v>
      </c>
      <c r="AR159">
        <v>11616887</v>
      </c>
      <c r="AS159">
        <v>11982695</v>
      </c>
      <c r="AT159">
        <v>12369070</v>
      </c>
      <c r="AU159">
        <v>12775516</v>
      </c>
      <c r="AV159">
        <v>13203378</v>
      </c>
      <c r="AW159">
        <v>13651464</v>
      </c>
      <c r="AX159">
        <v>14113577</v>
      </c>
      <c r="AY159">
        <v>14581429</v>
      </c>
      <c r="AZ159">
        <v>15049353</v>
      </c>
      <c r="BA159">
        <v>15514591</v>
      </c>
      <c r="BB159">
        <v>15979499</v>
      </c>
      <c r="BC159">
        <v>16449864</v>
      </c>
      <c r="BD159">
        <v>16934220</v>
      </c>
      <c r="BE159">
        <v>17438778</v>
      </c>
      <c r="BF159">
        <v>17965429</v>
      </c>
      <c r="BG159">
        <v>18512394</v>
      </c>
      <c r="BH159">
        <v>19077690</v>
      </c>
    </row>
    <row r="160" spans="1:60" x14ac:dyDescent="0.25">
      <c r="A160" t="s">
        <v>571</v>
      </c>
      <c r="B160">
        <v>326550</v>
      </c>
      <c r="C160">
        <v>325250</v>
      </c>
      <c r="D160">
        <v>323900</v>
      </c>
      <c r="E160">
        <v>322550</v>
      </c>
      <c r="F160">
        <v>321250</v>
      </c>
      <c r="G160">
        <v>318800</v>
      </c>
      <c r="H160">
        <v>315200</v>
      </c>
      <c r="I160">
        <v>311550</v>
      </c>
      <c r="J160">
        <v>307900</v>
      </c>
      <c r="K160">
        <v>304300</v>
      </c>
      <c r="L160">
        <v>302650</v>
      </c>
      <c r="M160">
        <v>302700</v>
      </c>
      <c r="N160">
        <v>302450</v>
      </c>
      <c r="O160">
        <v>302200</v>
      </c>
      <c r="P160">
        <v>301996</v>
      </c>
      <c r="Q160">
        <v>304222</v>
      </c>
      <c r="R160">
        <v>305774</v>
      </c>
      <c r="S160">
        <v>306970</v>
      </c>
      <c r="T160">
        <v>310182</v>
      </c>
      <c r="U160">
        <v>313342</v>
      </c>
      <c r="V160">
        <v>316645</v>
      </c>
      <c r="W160">
        <v>318982</v>
      </c>
      <c r="X160">
        <v>325898</v>
      </c>
      <c r="Y160">
        <v>330524</v>
      </c>
      <c r="Z160">
        <v>330593</v>
      </c>
      <c r="AA160">
        <v>336452</v>
      </c>
      <c r="AB160">
        <v>342121</v>
      </c>
      <c r="AC160">
        <v>344485</v>
      </c>
      <c r="AD160">
        <v>347325</v>
      </c>
      <c r="AE160">
        <v>350722</v>
      </c>
      <c r="AF160">
        <v>354170</v>
      </c>
      <c r="AG160">
        <v>363845</v>
      </c>
      <c r="AH160">
        <v>367618</v>
      </c>
      <c r="AI160">
        <v>371308</v>
      </c>
      <c r="AJ160">
        <v>374797</v>
      </c>
      <c r="AK160">
        <v>377419</v>
      </c>
      <c r="AL160">
        <v>379905</v>
      </c>
      <c r="AM160">
        <v>382791</v>
      </c>
      <c r="AN160">
        <v>385287</v>
      </c>
      <c r="AO160">
        <v>387578</v>
      </c>
      <c r="AP160">
        <v>390087</v>
      </c>
      <c r="AQ160">
        <v>393028</v>
      </c>
      <c r="AR160">
        <v>395969</v>
      </c>
      <c r="AS160">
        <v>398582</v>
      </c>
      <c r="AT160">
        <v>401268</v>
      </c>
      <c r="AU160">
        <v>403834</v>
      </c>
      <c r="AV160">
        <v>405308</v>
      </c>
      <c r="AW160">
        <v>406724</v>
      </c>
      <c r="AX160">
        <v>409379</v>
      </c>
      <c r="AY160">
        <v>412477</v>
      </c>
      <c r="AZ160">
        <v>414508</v>
      </c>
      <c r="BA160">
        <v>416268</v>
      </c>
      <c r="BB160">
        <v>420028</v>
      </c>
      <c r="BC160">
        <v>425967</v>
      </c>
      <c r="BD160">
        <v>434558</v>
      </c>
      <c r="BE160">
        <v>445053</v>
      </c>
      <c r="BF160">
        <v>455356</v>
      </c>
      <c r="BG160">
        <v>467999</v>
      </c>
      <c r="BH160">
        <v>483530</v>
      </c>
    </row>
    <row r="161" spans="1:60" x14ac:dyDescent="0.25">
      <c r="A161" t="s">
        <v>422</v>
      </c>
      <c r="B161">
        <v>21736942</v>
      </c>
      <c r="C161">
        <v>22211624</v>
      </c>
      <c r="D161">
        <v>22697667</v>
      </c>
      <c r="E161">
        <v>23198241</v>
      </c>
      <c r="F161">
        <v>23717788</v>
      </c>
      <c r="G161">
        <v>24259359</v>
      </c>
      <c r="H161">
        <v>24823940</v>
      </c>
      <c r="I161">
        <v>25410060</v>
      </c>
      <c r="J161">
        <v>26015248</v>
      </c>
      <c r="K161">
        <v>26635849</v>
      </c>
      <c r="L161">
        <v>27269069</v>
      </c>
      <c r="M161">
        <v>27913750</v>
      </c>
      <c r="N161">
        <v>28570097</v>
      </c>
      <c r="O161">
        <v>29238168</v>
      </c>
      <c r="P161">
        <v>29918461</v>
      </c>
      <c r="Q161">
        <v>30611095</v>
      </c>
      <c r="R161">
        <v>31314341</v>
      </c>
      <c r="S161">
        <v>32026742</v>
      </c>
      <c r="T161">
        <v>32748784</v>
      </c>
      <c r="U161">
        <v>33481396</v>
      </c>
      <c r="V161">
        <v>34224313</v>
      </c>
      <c r="W161">
        <v>34976462</v>
      </c>
      <c r="X161">
        <v>35734272</v>
      </c>
      <c r="Y161">
        <v>36491800</v>
      </c>
      <c r="Z161">
        <v>37241527</v>
      </c>
      <c r="AA161">
        <v>37977086</v>
      </c>
      <c r="AB161">
        <v>38698482</v>
      </c>
      <c r="AC161">
        <v>39404335</v>
      </c>
      <c r="AD161">
        <v>40085651</v>
      </c>
      <c r="AE161">
        <v>40731426</v>
      </c>
      <c r="AF161">
        <v>41335199</v>
      </c>
      <c r="AG161">
        <v>41890197</v>
      </c>
      <c r="AH161">
        <v>42401684</v>
      </c>
      <c r="AI161">
        <v>42890002</v>
      </c>
      <c r="AJ161">
        <v>43383428</v>
      </c>
      <c r="AK161">
        <v>43901598</v>
      </c>
      <c r="AL161">
        <v>44452206</v>
      </c>
      <c r="AM161">
        <v>45027233</v>
      </c>
      <c r="AN161">
        <v>45611220</v>
      </c>
      <c r="AO161">
        <v>46181077</v>
      </c>
      <c r="AP161">
        <v>46719701</v>
      </c>
      <c r="AQ161">
        <v>47225120</v>
      </c>
      <c r="AR161">
        <v>47702171</v>
      </c>
      <c r="AS161">
        <v>48148902</v>
      </c>
      <c r="AT161">
        <v>48564484</v>
      </c>
      <c r="AU161">
        <v>48949924</v>
      </c>
      <c r="AV161">
        <v>49301050</v>
      </c>
      <c r="AW161">
        <v>49621475</v>
      </c>
      <c r="AX161">
        <v>49929642</v>
      </c>
      <c r="AY161">
        <v>50250367</v>
      </c>
      <c r="AZ161">
        <v>50600818</v>
      </c>
      <c r="BA161">
        <v>50990615</v>
      </c>
      <c r="BB161">
        <v>51413698</v>
      </c>
      <c r="BC161">
        <v>51852451</v>
      </c>
      <c r="BD161">
        <v>52280807</v>
      </c>
      <c r="BE161">
        <v>52680726</v>
      </c>
      <c r="BF161">
        <v>53045226</v>
      </c>
      <c r="BG161">
        <v>53382581</v>
      </c>
      <c r="BH161">
        <v>53708395</v>
      </c>
    </row>
    <row r="162" spans="1:60" x14ac:dyDescent="0.25">
      <c r="A162" t="s">
        <v>1153</v>
      </c>
      <c r="B162">
        <v>97553162</v>
      </c>
      <c r="C162">
        <v>100147129</v>
      </c>
      <c r="D162">
        <v>102808053</v>
      </c>
      <c r="E162">
        <v>105546273</v>
      </c>
      <c r="F162">
        <v>108376339</v>
      </c>
      <c r="G162">
        <v>111307812</v>
      </c>
      <c r="H162">
        <v>114351833</v>
      </c>
      <c r="I162">
        <v>117503859</v>
      </c>
      <c r="J162">
        <v>120739199</v>
      </c>
      <c r="K162">
        <v>124023257</v>
      </c>
      <c r="L162">
        <v>127335091</v>
      </c>
      <c r="M162">
        <v>130670746</v>
      </c>
      <c r="N162">
        <v>134051043</v>
      </c>
      <c r="O162">
        <v>137511210</v>
      </c>
      <c r="P162">
        <v>141099581</v>
      </c>
      <c r="Q162">
        <v>144855682</v>
      </c>
      <c r="R162">
        <v>148781931</v>
      </c>
      <c r="S162">
        <v>152881209</v>
      </c>
      <c r="T162">
        <v>157192233</v>
      </c>
      <c r="U162">
        <v>161761420</v>
      </c>
      <c r="V162">
        <v>166616401</v>
      </c>
      <c r="W162">
        <v>171766031</v>
      </c>
      <c r="X162">
        <v>177185670</v>
      </c>
      <c r="Y162">
        <v>182825264</v>
      </c>
      <c r="Z162">
        <v>188614696</v>
      </c>
      <c r="AA162">
        <v>194494169</v>
      </c>
      <c r="AB162">
        <v>200443463</v>
      </c>
      <c r="AC162">
        <v>206447530</v>
      </c>
      <c r="AD162">
        <v>212456887</v>
      </c>
      <c r="AE162">
        <v>218415849</v>
      </c>
      <c r="AF162">
        <v>226259037</v>
      </c>
      <c r="AG162">
        <v>232101440</v>
      </c>
      <c r="AH162">
        <v>237828663</v>
      </c>
      <c r="AI162">
        <v>243429290</v>
      </c>
      <c r="AJ162">
        <v>248897270</v>
      </c>
      <c r="AK162">
        <v>254233351</v>
      </c>
      <c r="AL162">
        <v>259431597</v>
      </c>
      <c r="AM162">
        <v>264504166</v>
      </c>
      <c r="AN162">
        <v>269440690</v>
      </c>
      <c r="AO162">
        <v>274350032</v>
      </c>
      <c r="AP162">
        <v>279279634</v>
      </c>
      <c r="AQ162">
        <v>284249018</v>
      </c>
      <c r="AR162">
        <v>289264324</v>
      </c>
      <c r="AS162">
        <v>294343628</v>
      </c>
      <c r="AT162">
        <v>299502774</v>
      </c>
      <c r="AU162">
        <v>304755503</v>
      </c>
      <c r="AV162">
        <v>310109412</v>
      </c>
      <c r="AW162">
        <v>315573347</v>
      </c>
      <c r="AX162">
        <v>321168767</v>
      </c>
      <c r="AY162">
        <v>326900984</v>
      </c>
      <c r="AZ162">
        <v>332777824</v>
      </c>
      <c r="BA162">
        <v>338814807</v>
      </c>
      <c r="BB162">
        <v>345004009</v>
      </c>
      <c r="BC162">
        <v>351299193</v>
      </c>
      <c r="BD162">
        <v>357637340</v>
      </c>
      <c r="BE162">
        <v>363975550</v>
      </c>
      <c r="BF162">
        <v>370276461</v>
      </c>
      <c r="BG162">
        <v>376546755</v>
      </c>
      <c r="BH162">
        <v>382896715</v>
      </c>
    </row>
    <row r="163" spans="1:60" x14ac:dyDescent="0.25">
      <c r="A163" t="s">
        <v>562</v>
      </c>
      <c r="B163">
        <v>480579</v>
      </c>
      <c r="C163">
        <v>491140</v>
      </c>
      <c r="D163">
        <v>502558</v>
      </c>
      <c r="E163">
        <v>513409</v>
      </c>
      <c r="F163">
        <v>521753</v>
      </c>
      <c r="G163">
        <v>526327</v>
      </c>
      <c r="H163">
        <v>526419</v>
      </c>
      <c r="I163">
        <v>522796</v>
      </c>
      <c r="J163">
        <v>517481</v>
      </c>
      <c r="K163">
        <v>513340</v>
      </c>
      <c r="L163">
        <v>512407</v>
      </c>
      <c r="M163">
        <v>515449</v>
      </c>
      <c r="N163">
        <v>521785</v>
      </c>
      <c r="O163">
        <v>530220</v>
      </c>
      <c r="P163">
        <v>538902</v>
      </c>
      <c r="Q163">
        <v>546487</v>
      </c>
      <c r="R163">
        <v>552562</v>
      </c>
      <c r="S163">
        <v>557576</v>
      </c>
      <c r="T163">
        <v>562065</v>
      </c>
      <c r="U163">
        <v>566888</v>
      </c>
      <c r="V163">
        <v>572608</v>
      </c>
      <c r="W163">
        <v>579445</v>
      </c>
      <c r="X163">
        <v>587001</v>
      </c>
      <c r="Y163">
        <v>594506</v>
      </c>
      <c r="Z163">
        <v>600884</v>
      </c>
      <c r="AA163">
        <v>605398</v>
      </c>
      <c r="AB163">
        <v>607711</v>
      </c>
      <c r="AC163">
        <v>608144</v>
      </c>
      <c r="AD163">
        <v>607413</v>
      </c>
      <c r="AE163">
        <v>606571</v>
      </c>
      <c r="AF163">
        <v>606372</v>
      </c>
      <c r="AG163">
        <v>607105</v>
      </c>
      <c r="AH163">
        <v>608516</v>
      </c>
      <c r="AI163">
        <v>610170</v>
      </c>
      <c r="AJ163">
        <v>611389</v>
      </c>
      <c r="AK163">
        <v>611712</v>
      </c>
      <c r="AL163">
        <v>611003</v>
      </c>
      <c r="AM163">
        <v>609520</v>
      </c>
      <c r="AN163">
        <v>607662</v>
      </c>
      <c r="AO163">
        <v>606001</v>
      </c>
      <c r="AP163">
        <v>604950</v>
      </c>
      <c r="AQ163">
        <v>607389</v>
      </c>
      <c r="AR163">
        <v>609828</v>
      </c>
      <c r="AS163">
        <v>612267</v>
      </c>
      <c r="AT163">
        <v>613353</v>
      </c>
      <c r="AU163">
        <v>614261</v>
      </c>
      <c r="AV163">
        <v>615025</v>
      </c>
      <c r="AW163">
        <v>615875</v>
      </c>
      <c r="AX163">
        <v>616969</v>
      </c>
      <c r="AY163">
        <v>618294</v>
      </c>
      <c r="AZ163">
        <v>619428</v>
      </c>
      <c r="BA163">
        <v>620079</v>
      </c>
      <c r="BB163">
        <v>620601</v>
      </c>
      <c r="BC163">
        <v>621207</v>
      </c>
      <c r="BD163">
        <v>621810</v>
      </c>
      <c r="BE163">
        <v>622159</v>
      </c>
      <c r="BF163">
        <v>622303</v>
      </c>
      <c r="BG163">
        <v>622373</v>
      </c>
      <c r="BH163">
        <v>622345</v>
      </c>
    </row>
    <row r="164" spans="1:60" x14ac:dyDescent="0.25">
      <c r="A164" t="s">
        <v>533</v>
      </c>
      <c r="B164">
        <v>955505</v>
      </c>
      <c r="C164">
        <v>982178</v>
      </c>
      <c r="D164">
        <v>1011324</v>
      </c>
      <c r="E164">
        <v>1042383</v>
      </c>
      <c r="F164">
        <v>1074514</v>
      </c>
      <c r="G164">
        <v>1107124</v>
      </c>
      <c r="H164">
        <v>1139961</v>
      </c>
      <c r="I164">
        <v>1173191</v>
      </c>
      <c r="J164">
        <v>1207104</v>
      </c>
      <c r="K164">
        <v>1242214</v>
      </c>
      <c r="L164">
        <v>1278825</v>
      </c>
      <c r="M164">
        <v>1317050</v>
      </c>
      <c r="N164">
        <v>1356670</v>
      </c>
      <c r="O164">
        <v>1397304</v>
      </c>
      <c r="P164">
        <v>1438425</v>
      </c>
      <c r="Q164">
        <v>1479651</v>
      </c>
      <c r="R164">
        <v>1520865</v>
      </c>
      <c r="S164">
        <v>1562209</v>
      </c>
      <c r="T164">
        <v>1603906</v>
      </c>
      <c r="U164">
        <v>1646291</v>
      </c>
      <c r="V164">
        <v>1689622</v>
      </c>
      <c r="W164">
        <v>1733475</v>
      </c>
      <c r="X164">
        <v>1777727</v>
      </c>
      <c r="Y164">
        <v>1823216</v>
      </c>
      <c r="Z164">
        <v>1871090</v>
      </c>
      <c r="AA164">
        <v>1921881</v>
      </c>
      <c r="AB164">
        <v>1976310</v>
      </c>
      <c r="AC164">
        <v>2033344</v>
      </c>
      <c r="AD164">
        <v>2089715</v>
      </c>
      <c r="AE164">
        <v>2141011</v>
      </c>
      <c r="AF164">
        <v>2184145</v>
      </c>
      <c r="AG164">
        <v>2217917</v>
      </c>
      <c r="AH164">
        <v>2243495</v>
      </c>
      <c r="AI164">
        <v>2263186</v>
      </c>
      <c r="AJ164">
        <v>2280479</v>
      </c>
      <c r="AK164">
        <v>2298020</v>
      </c>
      <c r="AL164">
        <v>2316568</v>
      </c>
      <c r="AM164">
        <v>2335734</v>
      </c>
      <c r="AN164">
        <v>2355664</v>
      </c>
      <c r="AO164">
        <v>2376225</v>
      </c>
      <c r="AP164">
        <v>2397418</v>
      </c>
      <c r="AQ164">
        <v>2419588</v>
      </c>
      <c r="AR164">
        <v>2443271</v>
      </c>
      <c r="AS164">
        <v>2468762</v>
      </c>
      <c r="AT164">
        <v>2496391</v>
      </c>
      <c r="AU164">
        <v>2526424</v>
      </c>
      <c r="AV164">
        <v>2558856</v>
      </c>
      <c r="AW164">
        <v>2593820</v>
      </c>
      <c r="AX164">
        <v>2631898</v>
      </c>
      <c r="AY164">
        <v>2673796</v>
      </c>
      <c r="AZ164">
        <v>2719896</v>
      </c>
      <c r="BA164">
        <v>2770362</v>
      </c>
      <c r="BB164">
        <v>2824699</v>
      </c>
      <c r="BC164">
        <v>2881792</v>
      </c>
      <c r="BD164">
        <v>2940108</v>
      </c>
      <c r="BE164">
        <v>2998439</v>
      </c>
      <c r="BF164">
        <v>3056359</v>
      </c>
      <c r="BG164">
        <v>3113779</v>
      </c>
      <c r="BH164">
        <v>3170208</v>
      </c>
    </row>
    <row r="165" spans="1:60" x14ac:dyDescent="0.25">
      <c r="A165" t="s">
        <v>1154</v>
      </c>
      <c r="B165">
        <v>9979</v>
      </c>
      <c r="C165">
        <v>10245</v>
      </c>
      <c r="D165">
        <v>10436</v>
      </c>
      <c r="E165">
        <v>10590</v>
      </c>
      <c r="F165">
        <v>10783</v>
      </c>
      <c r="G165">
        <v>11022</v>
      </c>
      <c r="H165">
        <v>11344</v>
      </c>
      <c r="I165">
        <v>11721</v>
      </c>
      <c r="J165">
        <v>12140</v>
      </c>
      <c r="K165">
        <v>12574</v>
      </c>
      <c r="L165">
        <v>12994</v>
      </c>
      <c r="M165">
        <v>13429</v>
      </c>
      <c r="N165">
        <v>13882</v>
      </c>
      <c r="O165">
        <v>14325</v>
      </c>
      <c r="P165">
        <v>14677</v>
      </c>
      <c r="Q165">
        <v>14924</v>
      </c>
      <c r="R165">
        <v>15026</v>
      </c>
      <c r="S165">
        <v>15048</v>
      </c>
      <c r="T165">
        <v>15170</v>
      </c>
      <c r="U165">
        <v>15638</v>
      </c>
      <c r="V165">
        <v>16633</v>
      </c>
      <c r="W165">
        <v>18158</v>
      </c>
      <c r="X165">
        <v>20167</v>
      </c>
      <c r="Y165">
        <v>22622</v>
      </c>
      <c r="Z165">
        <v>25500</v>
      </c>
      <c r="AA165">
        <v>28720</v>
      </c>
      <c r="AB165">
        <v>32370</v>
      </c>
      <c r="AC165">
        <v>36377</v>
      </c>
      <c r="AD165">
        <v>40288</v>
      </c>
      <c r="AE165">
        <v>43540</v>
      </c>
      <c r="AF165">
        <v>45752</v>
      </c>
      <c r="AG165">
        <v>46666</v>
      </c>
      <c r="AH165">
        <v>46476</v>
      </c>
      <c r="AI165">
        <v>45758</v>
      </c>
      <c r="AJ165">
        <v>45364</v>
      </c>
      <c r="AK165">
        <v>45870</v>
      </c>
      <c r="AL165">
        <v>47521</v>
      </c>
      <c r="AM165">
        <v>50056</v>
      </c>
      <c r="AN165">
        <v>52997</v>
      </c>
      <c r="AO165">
        <v>55636</v>
      </c>
      <c r="AP165">
        <v>57453</v>
      </c>
      <c r="AQ165">
        <v>58321</v>
      </c>
      <c r="AR165">
        <v>58420</v>
      </c>
      <c r="AS165">
        <v>57947</v>
      </c>
      <c r="AT165">
        <v>57246</v>
      </c>
      <c r="AU165">
        <v>56542</v>
      </c>
      <c r="AV165">
        <v>55882</v>
      </c>
      <c r="AW165">
        <v>55219</v>
      </c>
      <c r="AX165">
        <v>54625</v>
      </c>
      <c r="AY165">
        <v>54193</v>
      </c>
      <c r="AZ165">
        <v>53971</v>
      </c>
      <c r="BA165">
        <v>54012</v>
      </c>
      <c r="BB165">
        <v>54311</v>
      </c>
      <c r="BC165">
        <v>54784</v>
      </c>
      <c r="BD165">
        <v>55305</v>
      </c>
      <c r="BE165">
        <v>55780</v>
      </c>
      <c r="BF165">
        <v>56188</v>
      </c>
      <c r="BG165">
        <v>56562</v>
      </c>
      <c r="BH165">
        <v>56882</v>
      </c>
    </row>
    <row r="166" spans="1:60" x14ac:dyDescent="0.25">
      <c r="A166" t="s">
        <v>442</v>
      </c>
      <c r="B166">
        <v>7184869</v>
      </c>
      <c r="C166">
        <v>7342111</v>
      </c>
      <c r="D166">
        <v>7507303</v>
      </c>
      <c r="E166">
        <v>7679458</v>
      </c>
      <c r="F166">
        <v>7857104</v>
      </c>
      <c r="G166">
        <v>8039215</v>
      </c>
      <c r="H166">
        <v>8225921</v>
      </c>
      <c r="I166">
        <v>8417702</v>
      </c>
      <c r="J166">
        <v>8614447</v>
      </c>
      <c r="K166">
        <v>8816057</v>
      </c>
      <c r="L166">
        <v>9022741</v>
      </c>
      <c r="M166">
        <v>9232655</v>
      </c>
      <c r="N166">
        <v>9446240</v>
      </c>
      <c r="O166">
        <v>9668657</v>
      </c>
      <c r="P166">
        <v>9906965</v>
      </c>
      <c r="Q166">
        <v>10165215</v>
      </c>
      <c r="R166">
        <v>10443953</v>
      </c>
      <c r="S166">
        <v>10738533</v>
      </c>
      <c r="T166">
        <v>11041204</v>
      </c>
      <c r="U166">
        <v>11341402</v>
      </c>
      <c r="V166">
        <v>11630194</v>
      </c>
      <c r="W166">
        <v>11913088</v>
      </c>
      <c r="X166">
        <v>12189824</v>
      </c>
      <c r="Y166">
        <v>12439762</v>
      </c>
      <c r="Z166">
        <v>12636116</v>
      </c>
      <c r="AA166">
        <v>12764387</v>
      </c>
      <c r="AB166">
        <v>12808558</v>
      </c>
      <c r="AC166">
        <v>12786349</v>
      </c>
      <c r="AD166">
        <v>12758008</v>
      </c>
      <c r="AE166">
        <v>12805946</v>
      </c>
      <c r="AF166">
        <v>12987292</v>
      </c>
      <c r="AG166">
        <v>13328032</v>
      </c>
      <c r="AH166">
        <v>13806001</v>
      </c>
      <c r="AI166">
        <v>14370946</v>
      </c>
      <c r="AJ166">
        <v>14948048</v>
      </c>
      <c r="AK166">
        <v>15483286</v>
      </c>
      <c r="AL166">
        <v>15960442</v>
      </c>
      <c r="AM166">
        <v>16397183</v>
      </c>
      <c r="AN166">
        <v>16813949</v>
      </c>
      <c r="AO166">
        <v>17244188</v>
      </c>
      <c r="AP166">
        <v>17711927</v>
      </c>
      <c r="AQ166">
        <v>18221888</v>
      </c>
      <c r="AR166">
        <v>18764155</v>
      </c>
      <c r="AS166">
        <v>19331100</v>
      </c>
      <c r="AT166">
        <v>19910552</v>
      </c>
      <c r="AU166">
        <v>20493925</v>
      </c>
      <c r="AV166">
        <v>21080110</v>
      </c>
      <c r="AW166">
        <v>21673316</v>
      </c>
      <c r="AX166">
        <v>22276596</v>
      </c>
      <c r="AY166">
        <v>22894710</v>
      </c>
      <c r="AZ166">
        <v>23531574</v>
      </c>
      <c r="BA166">
        <v>24187487</v>
      </c>
      <c r="BB166">
        <v>24862648</v>
      </c>
      <c r="BC166">
        <v>25560725</v>
      </c>
      <c r="BD166">
        <v>26286163</v>
      </c>
      <c r="BE166">
        <v>27042002</v>
      </c>
      <c r="BF166">
        <v>27829942</v>
      </c>
      <c r="BG166">
        <v>28649007</v>
      </c>
      <c r="BH166">
        <v>29495962</v>
      </c>
    </row>
    <row r="167" spans="1:60" x14ac:dyDescent="0.25">
      <c r="A167" t="s">
        <v>524</v>
      </c>
      <c r="B167">
        <v>850384</v>
      </c>
      <c r="C167">
        <v>875581</v>
      </c>
      <c r="D167">
        <v>901686</v>
      </c>
      <c r="E167">
        <v>928734</v>
      </c>
      <c r="F167">
        <v>956799</v>
      </c>
      <c r="G167">
        <v>985910</v>
      </c>
      <c r="H167">
        <v>1016100</v>
      </c>
      <c r="I167">
        <v>1047344</v>
      </c>
      <c r="J167">
        <v>1079580</v>
      </c>
      <c r="K167">
        <v>1112745</v>
      </c>
      <c r="L167">
        <v>1146780</v>
      </c>
      <c r="M167">
        <v>1181674</v>
      </c>
      <c r="N167">
        <v>1217446</v>
      </c>
      <c r="O167">
        <v>1254157</v>
      </c>
      <c r="P167">
        <v>1291855</v>
      </c>
      <c r="Q167">
        <v>1330598</v>
      </c>
      <c r="R167">
        <v>1370357</v>
      </c>
      <c r="S167">
        <v>1411140</v>
      </c>
      <c r="T167">
        <v>1453032</v>
      </c>
      <c r="U167">
        <v>1496185</v>
      </c>
      <c r="V167">
        <v>1540640</v>
      </c>
      <c r="W167">
        <v>1586493</v>
      </c>
      <c r="X167">
        <v>1633652</v>
      </c>
      <c r="Y167">
        <v>1681863</v>
      </c>
      <c r="Z167">
        <v>1730738</v>
      </c>
      <c r="AA167">
        <v>1780030</v>
      </c>
      <c r="AB167">
        <v>1829675</v>
      </c>
      <c r="AC167">
        <v>1879763</v>
      </c>
      <c r="AD167">
        <v>1930433</v>
      </c>
      <c r="AE167">
        <v>1981899</v>
      </c>
      <c r="AF167">
        <v>2034346</v>
      </c>
      <c r="AG167">
        <v>2087912</v>
      </c>
      <c r="AH167">
        <v>2142645</v>
      </c>
      <c r="AI167">
        <v>2198532</v>
      </c>
      <c r="AJ167">
        <v>2255516</v>
      </c>
      <c r="AK167">
        <v>2313630</v>
      </c>
      <c r="AL167">
        <v>2372901</v>
      </c>
      <c r="AM167">
        <v>2433563</v>
      </c>
      <c r="AN167">
        <v>2496216</v>
      </c>
      <c r="AO167">
        <v>2561585</v>
      </c>
      <c r="AP167">
        <v>2630219</v>
      </c>
      <c r="AQ167">
        <v>2702400</v>
      </c>
      <c r="AR167">
        <v>2778099</v>
      </c>
      <c r="AS167">
        <v>2857148</v>
      </c>
      <c r="AT167">
        <v>2939247</v>
      </c>
      <c r="AU167">
        <v>3024194</v>
      </c>
      <c r="AV167">
        <v>3111906</v>
      </c>
      <c r="AW167">
        <v>3202517</v>
      </c>
      <c r="AX167">
        <v>3296238</v>
      </c>
      <c r="AY167">
        <v>3393409</v>
      </c>
      <c r="AZ167">
        <v>3494195</v>
      </c>
      <c r="BA167">
        <v>3598648</v>
      </c>
      <c r="BB167">
        <v>3706554</v>
      </c>
      <c r="BC167">
        <v>3817494</v>
      </c>
      <c r="BD167">
        <v>3930896</v>
      </c>
      <c r="BE167">
        <v>4046301</v>
      </c>
      <c r="BF167">
        <v>4163534</v>
      </c>
      <c r="BG167">
        <v>4282574</v>
      </c>
      <c r="BH167">
        <v>4403319</v>
      </c>
    </row>
    <row r="168" spans="1:60" x14ac:dyDescent="0.25">
      <c r="A168" t="s">
        <v>552</v>
      </c>
      <c r="B168">
        <v>659351</v>
      </c>
      <c r="C168">
        <v>680757</v>
      </c>
      <c r="D168">
        <v>700349</v>
      </c>
      <c r="E168">
        <v>718861</v>
      </c>
      <c r="F168">
        <v>736381</v>
      </c>
      <c r="G168">
        <v>753000</v>
      </c>
      <c r="H168">
        <v>768813</v>
      </c>
      <c r="I168">
        <v>783917</v>
      </c>
      <c r="J168">
        <v>798413</v>
      </c>
      <c r="K168">
        <v>812405</v>
      </c>
      <c r="L168">
        <v>826000</v>
      </c>
      <c r="M168">
        <v>839230</v>
      </c>
      <c r="N168">
        <v>852053</v>
      </c>
      <c r="O168">
        <v>864819</v>
      </c>
      <c r="P168">
        <v>878042</v>
      </c>
      <c r="Q168">
        <v>892000</v>
      </c>
      <c r="R168">
        <v>906507</v>
      </c>
      <c r="S168">
        <v>921379</v>
      </c>
      <c r="T168">
        <v>933499</v>
      </c>
      <c r="U168">
        <v>949888</v>
      </c>
      <c r="V168">
        <v>966039</v>
      </c>
      <c r="W168">
        <v>980462</v>
      </c>
      <c r="X168">
        <v>992521</v>
      </c>
      <c r="Y168">
        <v>1001691</v>
      </c>
      <c r="Z168">
        <v>1012221</v>
      </c>
      <c r="AA168">
        <v>1020528</v>
      </c>
      <c r="AB168">
        <v>1028360</v>
      </c>
      <c r="AC168">
        <v>1036082</v>
      </c>
      <c r="AD168">
        <v>1043239</v>
      </c>
      <c r="AE168">
        <v>1051260</v>
      </c>
      <c r="AF168">
        <v>1058775</v>
      </c>
      <c r="AG168">
        <v>1070266</v>
      </c>
      <c r="AH168">
        <v>1084441</v>
      </c>
      <c r="AI168">
        <v>1097374</v>
      </c>
      <c r="AJ168">
        <v>1112846</v>
      </c>
      <c r="AK168">
        <v>1122457</v>
      </c>
      <c r="AL168">
        <v>1133996</v>
      </c>
      <c r="AM168">
        <v>1148284</v>
      </c>
      <c r="AN168">
        <v>1160421</v>
      </c>
      <c r="AO168">
        <v>1175267</v>
      </c>
      <c r="AP168">
        <v>1186873</v>
      </c>
      <c r="AQ168">
        <v>1196287</v>
      </c>
      <c r="AR168">
        <v>1204621</v>
      </c>
      <c r="AS168">
        <v>1213370</v>
      </c>
      <c r="AT168">
        <v>1221003</v>
      </c>
      <c r="AU168">
        <v>1228254</v>
      </c>
      <c r="AV168">
        <v>1233996</v>
      </c>
      <c r="AW168">
        <v>1239630</v>
      </c>
      <c r="AX168">
        <v>1244121</v>
      </c>
      <c r="AY168">
        <v>1247429</v>
      </c>
      <c r="AZ168">
        <v>1250400</v>
      </c>
      <c r="BA168">
        <v>1252404</v>
      </c>
      <c r="BB168">
        <v>1255882</v>
      </c>
      <c r="BC168">
        <v>1258653</v>
      </c>
      <c r="BD168">
        <v>1260934</v>
      </c>
      <c r="BE168">
        <v>1262605</v>
      </c>
      <c r="BF168">
        <v>1263473</v>
      </c>
      <c r="BG168">
        <v>1264613</v>
      </c>
      <c r="BH168">
        <v>1265303</v>
      </c>
    </row>
    <row r="169" spans="1:60" x14ac:dyDescent="0.25">
      <c r="A169" t="s">
        <v>459</v>
      </c>
      <c r="B169">
        <v>3659984</v>
      </c>
      <c r="C169">
        <v>3747753</v>
      </c>
      <c r="D169">
        <v>3839043</v>
      </c>
      <c r="E169">
        <v>3933908</v>
      </c>
      <c r="F169">
        <v>4032371</v>
      </c>
      <c r="G169">
        <v>4134460</v>
      </c>
      <c r="H169">
        <v>4240429</v>
      </c>
      <c r="I169">
        <v>4350452</v>
      </c>
      <c r="J169">
        <v>4464423</v>
      </c>
      <c r="K169">
        <v>4582198</v>
      </c>
      <c r="L169">
        <v>4703782</v>
      </c>
      <c r="M169">
        <v>4829090</v>
      </c>
      <c r="N169">
        <v>4958549</v>
      </c>
      <c r="O169">
        <v>5093363</v>
      </c>
      <c r="P169">
        <v>5235073</v>
      </c>
      <c r="Q169">
        <v>5384795</v>
      </c>
      <c r="R169">
        <v>5545651</v>
      </c>
      <c r="S169">
        <v>5717953</v>
      </c>
      <c r="T169">
        <v>5896865</v>
      </c>
      <c r="U169">
        <v>6075495</v>
      </c>
      <c r="V169">
        <v>6250440</v>
      </c>
      <c r="W169">
        <v>6412384</v>
      </c>
      <c r="X169">
        <v>6565985</v>
      </c>
      <c r="Y169">
        <v>6737924</v>
      </c>
      <c r="Z169">
        <v>6964607</v>
      </c>
      <c r="AA169">
        <v>7268267</v>
      </c>
      <c r="AB169">
        <v>7666391</v>
      </c>
      <c r="AC169">
        <v>8141146</v>
      </c>
      <c r="AD169">
        <v>8636690</v>
      </c>
      <c r="AE169">
        <v>9075572</v>
      </c>
      <c r="AF169">
        <v>9404500</v>
      </c>
      <c r="AG169">
        <v>9600355</v>
      </c>
      <c r="AH169">
        <v>9685973</v>
      </c>
      <c r="AI169">
        <v>9710331</v>
      </c>
      <c r="AJ169">
        <v>9745690</v>
      </c>
      <c r="AK169">
        <v>9844415</v>
      </c>
      <c r="AL169">
        <v>10022789</v>
      </c>
      <c r="AM169">
        <v>10264906</v>
      </c>
      <c r="AN169">
        <v>10552338</v>
      </c>
      <c r="AO169">
        <v>10854322</v>
      </c>
      <c r="AP169">
        <v>11148758</v>
      </c>
      <c r="AQ169">
        <v>11432000</v>
      </c>
      <c r="AR169">
        <v>11713664</v>
      </c>
      <c r="AS169">
        <v>12000181</v>
      </c>
      <c r="AT169">
        <v>12301838</v>
      </c>
      <c r="AU169">
        <v>12625952</v>
      </c>
      <c r="AV169">
        <v>12973699</v>
      </c>
      <c r="AW169">
        <v>13341806</v>
      </c>
      <c r="AX169">
        <v>13727890</v>
      </c>
      <c r="AY169">
        <v>14128155</v>
      </c>
      <c r="AZ169">
        <v>14539612</v>
      </c>
      <c r="BA169">
        <v>14962112</v>
      </c>
      <c r="BB169">
        <v>15396005</v>
      </c>
      <c r="BC169">
        <v>15839269</v>
      </c>
      <c r="BD169">
        <v>16289540</v>
      </c>
      <c r="BE169">
        <v>16745303</v>
      </c>
      <c r="BF169">
        <v>17205289</v>
      </c>
      <c r="BG169">
        <v>17670260</v>
      </c>
      <c r="BH169">
        <v>18143315</v>
      </c>
    </row>
    <row r="170" spans="1:60" x14ac:dyDescent="0.25">
      <c r="A170" t="s">
        <v>440</v>
      </c>
      <c r="B170">
        <v>8156347</v>
      </c>
      <c r="C170">
        <v>8417824</v>
      </c>
      <c r="D170">
        <v>8692342</v>
      </c>
      <c r="E170">
        <v>8973788</v>
      </c>
      <c r="F170">
        <v>9253842</v>
      </c>
      <c r="G170">
        <v>9526558</v>
      </c>
      <c r="H170">
        <v>9790084</v>
      </c>
      <c r="I170">
        <v>10046325</v>
      </c>
      <c r="J170">
        <v>10297983</v>
      </c>
      <c r="K170">
        <v>10549399</v>
      </c>
      <c r="L170">
        <v>10804131</v>
      </c>
      <c r="M170">
        <v>11062433</v>
      </c>
      <c r="N170">
        <v>11324277</v>
      </c>
      <c r="O170">
        <v>11592638</v>
      </c>
      <c r="P170">
        <v>11871104</v>
      </c>
      <c r="Q170">
        <v>12162187</v>
      </c>
      <c r="R170">
        <v>12468689</v>
      </c>
      <c r="S170">
        <v>12790312</v>
      </c>
      <c r="T170">
        <v>13122839</v>
      </c>
      <c r="U170">
        <v>13460031</v>
      </c>
      <c r="V170">
        <v>13798085</v>
      </c>
      <c r="W170">
        <v>14134058</v>
      </c>
      <c r="X170">
        <v>14471211</v>
      </c>
      <c r="Y170">
        <v>14819424</v>
      </c>
      <c r="Z170">
        <v>15192298</v>
      </c>
      <c r="AA170">
        <v>15598927</v>
      </c>
      <c r="AB170">
        <v>16043731</v>
      </c>
      <c r="AC170">
        <v>16522000</v>
      </c>
      <c r="AD170">
        <v>17022465</v>
      </c>
      <c r="AE170">
        <v>17528961</v>
      </c>
      <c r="AF170">
        <v>18029824</v>
      </c>
      <c r="AG170">
        <v>18519937</v>
      </c>
      <c r="AH170">
        <v>19002656</v>
      </c>
      <c r="AI170">
        <v>19484898</v>
      </c>
      <c r="AJ170">
        <v>19977500</v>
      </c>
      <c r="AK170">
        <v>20487607</v>
      </c>
      <c r="AL170">
        <v>21017613</v>
      </c>
      <c r="AM170">
        <v>21562793</v>
      </c>
      <c r="AN170">
        <v>22114654</v>
      </c>
      <c r="AO170">
        <v>22661298</v>
      </c>
      <c r="AP170">
        <v>23194257</v>
      </c>
      <c r="AQ170">
        <v>23709119</v>
      </c>
      <c r="AR170">
        <v>24208391</v>
      </c>
      <c r="AS170">
        <v>24698819</v>
      </c>
      <c r="AT170">
        <v>25190652</v>
      </c>
      <c r="AU170">
        <v>25690611</v>
      </c>
      <c r="AV170">
        <v>26201961</v>
      </c>
      <c r="AW170">
        <v>26720370</v>
      </c>
      <c r="AX170">
        <v>27236006</v>
      </c>
      <c r="AY170">
        <v>27735040</v>
      </c>
      <c r="AZ170">
        <v>28208035</v>
      </c>
      <c r="BA170">
        <v>28650955</v>
      </c>
      <c r="BB170">
        <v>29068159</v>
      </c>
      <c r="BC170">
        <v>29468872</v>
      </c>
      <c r="BD170">
        <v>29866559</v>
      </c>
      <c r="BE170">
        <v>30270962</v>
      </c>
      <c r="BF170">
        <v>30684804</v>
      </c>
      <c r="BG170">
        <v>31105028</v>
      </c>
      <c r="BH170">
        <v>31528585</v>
      </c>
    </row>
    <row r="171" spans="1:60" x14ac:dyDescent="0.25">
      <c r="A171" t="s">
        <v>1155</v>
      </c>
      <c r="B171">
        <v>198624409</v>
      </c>
      <c r="C171">
        <v>202007500</v>
      </c>
      <c r="D171">
        <v>205198600</v>
      </c>
      <c r="E171">
        <v>208253700</v>
      </c>
      <c r="F171">
        <v>211262900</v>
      </c>
      <c r="G171">
        <v>214031100</v>
      </c>
      <c r="H171">
        <v>216659000</v>
      </c>
      <c r="I171">
        <v>219176000</v>
      </c>
      <c r="J171">
        <v>221503000</v>
      </c>
      <c r="K171">
        <v>223759000</v>
      </c>
      <c r="L171">
        <v>226431000</v>
      </c>
      <c r="M171">
        <v>229677632</v>
      </c>
      <c r="N171">
        <v>232168663</v>
      </c>
      <c r="O171">
        <v>234454577</v>
      </c>
      <c r="P171">
        <v>236715369</v>
      </c>
      <c r="Q171">
        <v>239169275</v>
      </c>
      <c r="R171">
        <v>241538008</v>
      </c>
      <c r="S171">
        <v>244018243</v>
      </c>
      <c r="T171">
        <v>246601803</v>
      </c>
      <c r="U171">
        <v>249310344</v>
      </c>
      <c r="V171">
        <v>251795337</v>
      </c>
      <c r="W171">
        <v>254340965</v>
      </c>
      <c r="X171">
        <v>256836391</v>
      </c>
      <c r="Y171">
        <v>259214381</v>
      </c>
      <c r="Z171">
        <v>261488476</v>
      </c>
      <c r="AA171">
        <v>263823014</v>
      </c>
      <c r="AB171">
        <v>266290660</v>
      </c>
      <c r="AC171">
        <v>268793450</v>
      </c>
      <c r="AD171">
        <v>271349094</v>
      </c>
      <c r="AE171">
        <v>274154622</v>
      </c>
      <c r="AF171">
        <v>277373464</v>
      </c>
      <c r="AG171">
        <v>281077441</v>
      </c>
      <c r="AH171">
        <v>284943859</v>
      </c>
      <c r="AI171">
        <v>288662674</v>
      </c>
      <c r="AJ171">
        <v>292185983</v>
      </c>
      <c r="AK171">
        <v>295640057</v>
      </c>
      <c r="AL171">
        <v>299064347</v>
      </c>
      <c r="AM171">
        <v>302623445</v>
      </c>
      <c r="AN171">
        <v>306070116</v>
      </c>
      <c r="AO171">
        <v>309502571</v>
      </c>
      <c r="AP171">
        <v>312909974</v>
      </c>
      <c r="AQ171">
        <v>316052361</v>
      </c>
      <c r="AR171">
        <v>319048184</v>
      </c>
      <c r="AS171">
        <v>321815286</v>
      </c>
      <c r="AT171">
        <v>324809693</v>
      </c>
      <c r="AU171">
        <v>327824506</v>
      </c>
      <c r="AV171">
        <v>331015609</v>
      </c>
      <c r="AW171">
        <v>334185120</v>
      </c>
      <c r="AX171">
        <v>337406357</v>
      </c>
      <c r="AY171">
        <v>340466060</v>
      </c>
      <c r="AZ171">
        <v>343396098</v>
      </c>
      <c r="BA171">
        <v>345983901</v>
      </c>
      <c r="BB171">
        <v>348653238</v>
      </c>
      <c r="BC171">
        <v>351205682</v>
      </c>
      <c r="BD171">
        <v>353888995</v>
      </c>
      <c r="BE171">
        <v>356510820</v>
      </c>
      <c r="BF171">
        <v>359245384</v>
      </c>
      <c r="BG171">
        <v>361751263</v>
      </c>
      <c r="BH171">
        <v>364290258</v>
      </c>
    </row>
    <row r="172" spans="1:60" x14ac:dyDescent="0.25">
      <c r="A172" t="s">
        <v>538</v>
      </c>
      <c r="B172">
        <v>634142</v>
      </c>
      <c r="C172">
        <v>649279</v>
      </c>
      <c r="D172">
        <v>665115</v>
      </c>
      <c r="E172">
        <v>681637</v>
      </c>
      <c r="F172">
        <v>698796</v>
      </c>
      <c r="G172">
        <v>716584</v>
      </c>
      <c r="H172">
        <v>734867</v>
      </c>
      <c r="I172">
        <v>753688</v>
      </c>
      <c r="J172">
        <v>773422</v>
      </c>
      <c r="K172">
        <v>794588</v>
      </c>
      <c r="L172">
        <v>817469</v>
      </c>
      <c r="M172">
        <v>842354</v>
      </c>
      <c r="N172">
        <v>868958</v>
      </c>
      <c r="O172">
        <v>896266</v>
      </c>
      <c r="P172">
        <v>922903</v>
      </c>
      <c r="Q172">
        <v>947921</v>
      </c>
      <c r="R172">
        <v>971121</v>
      </c>
      <c r="S172">
        <v>992956</v>
      </c>
      <c r="T172">
        <v>1014057</v>
      </c>
      <c r="U172">
        <v>1035381</v>
      </c>
      <c r="V172">
        <v>1057727</v>
      </c>
      <c r="W172">
        <v>1080941</v>
      </c>
      <c r="X172">
        <v>1105104</v>
      </c>
      <c r="Y172">
        <v>1131632</v>
      </c>
      <c r="Z172">
        <v>1162279</v>
      </c>
      <c r="AA172">
        <v>1198148</v>
      </c>
      <c r="AB172">
        <v>1239928</v>
      </c>
      <c r="AC172">
        <v>1286797</v>
      </c>
      <c r="AD172">
        <v>1336536</v>
      </c>
      <c r="AE172">
        <v>1386010</v>
      </c>
      <c r="AF172">
        <v>1432905</v>
      </c>
      <c r="AG172">
        <v>1476388</v>
      </c>
      <c r="AH172">
        <v>1516958</v>
      </c>
      <c r="AI172">
        <v>1555101</v>
      </c>
      <c r="AJ172">
        <v>1591822</v>
      </c>
      <c r="AK172">
        <v>1627865</v>
      </c>
      <c r="AL172">
        <v>1663378</v>
      </c>
      <c r="AM172">
        <v>1698032</v>
      </c>
      <c r="AN172">
        <v>1731639</v>
      </c>
      <c r="AO172">
        <v>1763859</v>
      </c>
      <c r="AP172">
        <v>1794571</v>
      </c>
      <c r="AQ172">
        <v>1823672</v>
      </c>
      <c r="AR172">
        <v>1851523</v>
      </c>
      <c r="AS172">
        <v>1879117</v>
      </c>
      <c r="AT172">
        <v>1907745</v>
      </c>
      <c r="AU172">
        <v>1938320</v>
      </c>
      <c r="AV172">
        <v>1971317</v>
      </c>
      <c r="AW172">
        <v>2006514</v>
      </c>
      <c r="AX172">
        <v>2043394</v>
      </c>
      <c r="AY172">
        <v>2081044</v>
      </c>
      <c r="AZ172">
        <v>2118874</v>
      </c>
      <c r="BA172">
        <v>2156701</v>
      </c>
      <c r="BB172">
        <v>2194784</v>
      </c>
      <c r="BC172">
        <v>2233510</v>
      </c>
      <c r="BD172">
        <v>2273430</v>
      </c>
      <c r="BE172">
        <v>2314904</v>
      </c>
      <c r="BF172">
        <v>2358041</v>
      </c>
      <c r="BG172">
        <v>2402603</v>
      </c>
      <c r="BH172">
        <v>2448255</v>
      </c>
    </row>
    <row r="173" spans="1:60" x14ac:dyDescent="0.25">
      <c r="A173" t="s">
        <v>581</v>
      </c>
      <c r="B173">
        <v>79000</v>
      </c>
      <c r="C173">
        <v>81200</v>
      </c>
      <c r="D173">
        <v>83400</v>
      </c>
      <c r="E173">
        <v>85700</v>
      </c>
      <c r="F173">
        <v>88100</v>
      </c>
      <c r="G173">
        <v>90500</v>
      </c>
      <c r="H173">
        <v>93500</v>
      </c>
      <c r="I173">
        <v>96500</v>
      </c>
      <c r="J173">
        <v>99500</v>
      </c>
      <c r="K173">
        <v>104000</v>
      </c>
      <c r="L173">
        <v>112000</v>
      </c>
      <c r="M173">
        <v>120000</v>
      </c>
      <c r="N173">
        <v>125500</v>
      </c>
      <c r="O173">
        <v>128500</v>
      </c>
      <c r="P173">
        <v>131000</v>
      </c>
      <c r="Q173">
        <v>132500</v>
      </c>
      <c r="R173">
        <v>134000</v>
      </c>
      <c r="S173">
        <v>136000</v>
      </c>
      <c r="T173">
        <v>137500</v>
      </c>
      <c r="U173">
        <v>138500</v>
      </c>
      <c r="V173">
        <v>140050</v>
      </c>
      <c r="W173">
        <v>142650</v>
      </c>
      <c r="X173">
        <v>145700</v>
      </c>
      <c r="Y173">
        <v>148700</v>
      </c>
      <c r="Z173">
        <v>151650</v>
      </c>
      <c r="AA173">
        <v>154450</v>
      </c>
      <c r="AB173">
        <v>157350</v>
      </c>
      <c r="AC173">
        <v>160500</v>
      </c>
      <c r="AD173">
        <v>163650</v>
      </c>
      <c r="AE173">
        <v>166898</v>
      </c>
      <c r="AF173">
        <v>170899</v>
      </c>
      <c r="AG173">
        <v>175362</v>
      </c>
      <c r="AH173">
        <v>179799</v>
      </c>
      <c r="AI173">
        <v>184496</v>
      </c>
      <c r="AJ173">
        <v>189482</v>
      </c>
      <c r="AK173">
        <v>193816</v>
      </c>
      <c r="AL173">
        <v>197564</v>
      </c>
      <c r="AM173">
        <v>201418</v>
      </c>
      <c r="AN173">
        <v>205279</v>
      </c>
      <c r="AO173">
        <v>209214</v>
      </c>
      <c r="AP173">
        <v>213230</v>
      </c>
      <c r="AQ173">
        <v>217324</v>
      </c>
      <c r="AR173">
        <v>221490</v>
      </c>
      <c r="AS173">
        <v>225296</v>
      </c>
      <c r="AT173">
        <v>228750</v>
      </c>
      <c r="AU173">
        <v>232250</v>
      </c>
      <c r="AV173">
        <v>235750</v>
      </c>
      <c r="AW173">
        <v>239250</v>
      </c>
      <c r="AX173">
        <v>242750</v>
      </c>
      <c r="AY173">
        <v>245950</v>
      </c>
      <c r="AZ173">
        <v>249750</v>
      </c>
      <c r="BA173">
        <v>254350</v>
      </c>
      <c r="BB173">
        <v>259000</v>
      </c>
      <c r="BC173">
        <v>263650</v>
      </c>
      <c r="BD173">
        <v>268050</v>
      </c>
      <c r="BE173">
        <v>272400</v>
      </c>
      <c r="BF173">
        <v>276550</v>
      </c>
      <c r="BG173">
        <v>280350</v>
      </c>
      <c r="BH173">
        <v>284060</v>
      </c>
    </row>
    <row r="174" spans="1:60" x14ac:dyDescent="0.25">
      <c r="A174" t="s">
        <v>453</v>
      </c>
      <c r="B174">
        <v>3388764</v>
      </c>
      <c r="C174">
        <v>3486326</v>
      </c>
      <c r="D174">
        <v>3588228</v>
      </c>
      <c r="E174">
        <v>3693980</v>
      </c>
      <c r="F174">
        <v>3802803</v>
      </c>
      <c r="G174">
        <v>3914117</v>
      </c>
      <c r="H174">
        <v>4027963</v>
      </c>
      <c r="I174">
        <v>4144592</v>
      </c>
      <c r="J174">
        <v>4263927</v>
      </c>
      <c r="K174">
        <v>4385927</v>
      </c>
      <c r="L174">
        <v>4510644</v>
      </c>
      <c r="M174">
        <v>4637988</v>
      </c>
      <c r="N174">
        <v>4768227</v>
      </c>
      <c r="O174">
        <v>4902151</v>
      </c>
      <c r="P174">
        <v>5040798</v>
      </c>
      <c r="Q174">
        <v>5184941</v>
      </c>
      <c r="R174">
        <v>5335085</v>
      </c>
      <c r="S174">
        <v>5491153</v>
      </c>
      <c r="T174">
        <v>5652652</v>
      </c>
      <c r="U174">
        <v>5818763</v>
      </c>
      <c r="V174">
        <v>5989004</v>
      </c>
      <c r="W174">
        <v>6163705</v>
      </c>
      <c r="X174">
        <v>6343523</v>
      </c>
      <c r="Y174">
        <v>6528641</v>
      </c>
      <c r="Z174">
        <v>6719309</v>
      </c>
      <c r="AA174">
        <v>6915997</v>
      </c>
      <c r="AB174">
        <v>7118883</v>
      </c>
      <c r="AC174">
        <v>7328943</v>
      </c>
      <c r="AD174">
        <v>7548433</v>
      </c>
      <c r="AE174">
        <v>7780245</v>
      </c>
      <c r="AF174">
        <v>8026591</v>
      </c>
      <c r="AG174">
        <v>8288735</v>
      </c>
      <c r="AH174">
        <v>8566770</v>
      </c>
      <c r="AI174">
        <v>8860287</v>
      </c>
      <c r="AJ174">
        <v>9168312</v>
      </c>
      <c r="AK174">
        <v>9490288</v>
      </c>
      <c r="AL174">
        <v>9826598</v>
      </c>
      <c r="AM174">
        <v>10178201</v>
      </c>
      <c r="AN174">
        <v>10545716</v>
      </c>
      <c r="AO174">
        <v>10929918</v>
      </c>
      <c r="AP174">
        <v>11331557</v>
      </c>
      <c r="AQ174">
        <v>11751365</v>
      </c>
      <c r="AR174">
        <v>12189983</v>
      </c>
      <c r="AS174">
        <v>12647984</v>
      </c>
      <c r="AT174">
        <v>13125916</v>
      </c>
      <c r="AU174">
        <v>13624467</v>
      </c>
      <c r="AV174">
        <v>14143971</v>
      </c>
      <c r="AW174">
        <v>14685399</v>
      </c>
      <c r="AX174">
        <v>15250908</v>
      </c>
      <c r="AY174">
        <v>15843133</v>
      </c>
      <c r="AZ174">
        <v>16464025</v>
      </c>
      <c r="BA174">
        <v>17114761</v>
      </c>
      <c r="BB174">
        <v>17795191</v>
      </c>
      <c r="BC174">
        <v>18504255</v>
      </c>
      <c r="BD174">
        <v>19240157</v>
      </c>
      <c r="BE174">
        <v>20001663</v>
      </c>
      <c r="BF174">
        <v>20788838</v>
      </c>
      <c r="BG174">
        <v>21602472</v>
      </c>
      <c r="BH174">
        <v>22442948</v>
      </c>
    </row>
    <row r="175" spans="1:60" x14ac:dyDescent="0.25">
      <c r="A175" t="s">
        <v>403</v>
      </c>
      <c r="B175">
        <v>45138458</v>
      </c>
      <c r="C175">
        <v>46063563</v>
      </c>
      <c r="D175">
        <v>47029822</v>
      </c>
      <c r="E175">
        <v>48032934</v>
      </c>
      <c r="F175">
        <v>49066760</v>
      </c>
      <c r="G175">
        <v>50127921</v>
      </c>
      <c r="H175">
        <v>51217973</v>
      </c>
      <c r="I175">
        <v>52342233</v>
      </c>
      <c r="J175">
        <v>53506196</v>
      </c>
      <c r="K175">
        <v>54717039</v>
      </c>
      <c r="L175">
        <v>55982144</v>
      </c>
      <c r="M175">
        <v>57296983</v>
      </c>
      <c r="N175">
        <v>58665808</v>
      </c>
      <c r="O175">
        <v>60114625</v>
      </c>
      <c r="P175">
        <v>61677177</v>
      </c>
      <c r="Q175">
        <v>63374298</v>
      </c>
      <c r="R175">
        <v>65221378</v>
      </c>
      <c r="S175">
        <v>67203128</v>
      </c>
      <c r="T175">
        <v>69271917</v>
      </c>
      <c r="U175">
        <v>71361131</v>
      </c>
      <c r="V175">
        <v>73423633</v>
      </c>
      <c r="W175">
        <v>75440502</v>
      </c>
      <c r="X175">
        <v>77427546</v>
      </c>
      <c r="Y175">
        <v>79414840</v>
      </c>
      <c r="Z175">
        <v>81448755</v>
      </c>
      <c r="AA175">
        <v>83562785</v>
      </c>
      <c r="AB175">
        <v>85766399</v>
      </c>
      <c r="AC175">
        <v>88048032</v>
      </c>
      <c r="AD175">
        <v>90395271</v>
      </c>
      <c r="AE175">
        <v>92788027</v>
      </c>
      <c r="AF175">
        <v>95212450</v>
      </c>
      <c r="AG175">
        <v>97667632</v>
      </c>
      <c r="AH175">
        <v>100161710</v>
      </c>
      <c r="AI175">
        <v>102700753</v>
      </c>
      <c r="AJ175">
        <v>105293700</v>
      </c>
      <c r="AK175">
        <v>107948335</v>
      </c>
      <c r="AL175">
        <v>110668794</v>
      </c>
      <c r="AM175">
        <v>113457663</v>
      </c>
      <c r="AN175">
        <v>116319759</v>
      </c>
      <c r="AO175">
        <v>119260063</v>
      </c>
      <c r="AP175">
        <v>122283850</v>
      </c>
      <c r="AQ175">
        <v>125394046</v>
      </c>
      <c r="AR175">
        <v>128596076</v>
      </c>
      <c r="AS175">
        <v>131900631</v>
      </c>
      <c r="AT175">
        <v>135320422</v>
      </c>
      <c r="AU175">
        <v>138865016</v>
      </c>
      <c r="AV175">
        <v>142538308</v>
      </c>
      <c r="AW175">
        <v>146339977</v>
      </c>
      <c r="AX175">
        <v>150269623</v>
      </c>
      <c r="AY175">
        <v>154324933</v>
      </c>
      <c r="AZ175">
        <v>158503197</v>
      </c>
      <c r="BA175">
        <v>162805071</v>
      </c>
      <c r="BB175">
        <v>167228767</v>
      </c>
      <c r="BC175">
        <v>171765769</v>
      </c>
      <c r="BD175">
        <v>176404902</v>
      </c>
      <c r="BE175">
        <v>181137448</v>
      </c>
      <c r="BF175">
        <v>185960289</v>
      </c>
      <c r="BG175">
        <v>190873311</v>
      </c>
      <c r="BH175">
        <v>195874740</v>
      </c>
    </row>
    <row r="176" spans="1:60" x14ac:dyDescent="0.25">
      <c r="A176" t="s">
        <v>505</v>
      </c>
      <c r="B176">
        <v>1773129</v>
      </c>
      <c r="C176">
        <v>1829778</v>
      </c>
      <c r="D176">
        <v>1887425</v>
      </c>
      <c r="E176">
        <v>1946234</v>
      </c>
      <c r="F176">
        <v>2006481</v>
      </c>
      <c r="G176">
        <v>2068381</v>
      </c>
      <c r="H176">
        <v>2131976</v>
      </c>
      <c r="I176">
        <v>2197298</v>
      </c>
      <c r="J176">
        <v>2264623</v>
      </c>
      <c r="K176">
        <v>2334279</v>
      </c>
      <c r="L176">
        <v>2406513</v>
      </c>
      <c r="M176">
        <v>2481341</v>
      </c>
      <c r="N176">
        <v>2558699</v>
      </c>
      <c r="O176">
        <v>2638699</v>
      </c>
      <c r="P176">
        <v>2721415</v>
      </c>
      <c r="Q176">
        <v>2806857</v>
      </c>
      <c r="R176">
        <v>2894972</v>
      </c>
      <c r="S176">
        <v>2985489</v>
      </c>
      <c r="T176">
        <v>3077866</v>
      </c>
      <c r="U176">
        <v>3171408</v>
      </c>
      <c r="V176">
        <v>3265519</v>
      </c>
      <c r="W176">
        <v>3360140</v>
      </c>
      <c r="X176">
        <v>3455123</v>
      </c>
      <c r="Y176">
        <v>3549711</v>
      </c>
      <c r="Z176">
        <v>3642976</v>
      </c>
      <c r="AA176">
        <v>3734341</v>
      </c>
      <c r="AB176">
        <v>3823130</v>
      </c>
      <c r="AC176">
        <v>3909671</v>
      </c>
      <c r="AD176">
        <v>3995533</v>
      </c>
      <c r="AE176">
        <v>4082958</v>
      </c>
      <c r="AF176">
        <v>4173434</v>
      </c>
      <c r="AG176">
        <v>4267568</v>
      </c>
      <c r="AH176">
        <v>4364512</v>
      </c>
      <c r="AI176">
        <v>4462497</v>
      </c>
      <c r="AJ176">
        <v>4559006</v>
      </c>
      <c r="AK176">
        <v>4652185</v>
      </c>
      <c r="AL176">
        <v>4741578</v>
      </c>
      <c r="AM176">
        <v>4827661</v>
      </c>
      <c r="AN176">
        <v>4910647</v>
      </c>
      <c r="AO176">
        <v>4991040</v>
      </c>
      <c r="AP176">
        <v>5069302</v>
      </c>
      <c r="AQ176">
        <v>5145366</v>
      </c>
      <c r="AR176">
        <v>5219328</v>
      </c>
      <c r="AS176">
        <v>5292118</v>
      </c>
      <c r="AT176">
        <v>5364935</v>
      </c>
      <c r="AU176">
        <v>5438690</v>
      </c>
      <c r="AV176">
        <v>5513763</v>
      </c>
      <c r="AW176">
        <v>5590055</v>
      </c>
      <c r="AX176">
        <v>5667432</v>
      </c>
      <c r="AY176">
        <v>5745526</v>
      </c>
      <c r="AZ176">
        <v>5824065</v>
      </c>
      <c r="BA176">
        <v>5903039</v>
      </c>
      <c r="BB176">
        <v>5982526</v>
      </c>
      <c r="BC176">
        <v>6062454</v>
      </c>
      <c r="BD176">
        <v>6142733</v>
      </c>
      <c r="BE176">
        <v>6223240</v>
      </c>
      <c r="BF176">
        <v>6303974</v>
      </c>
      <c r="BG176">
        <v>6384855</v>
      </c>
      <c r="BH176">
        <v>6465513</v>
      </c>
    </row>
    <row r="177" spans="1:60" x14ac:dyDescent="0.25">
      <c r="A177" t="s">
        <v>464</v>
      </c>
      <c r="B177">
        <v>11486631</v>
      </c>
      <c r="C177">
        <v>11638712</v>
      </c>
      <c r="D177">
        <v>11805689</v>
      </c>
      <c r="E177">
        <v>11965966</v>
      </c>
      <c r="F177">
        <v>12127120</v>
      </c>
      <c r="G177">
        <v>12294732</v>
      </c>
      <c r="H177">
        <v>12456251</v>
      </c>
      <c r="I177">
        <v>12598201</v>
      </c>
      <c r="J177">
        <v>12729721</v>
      </c>
      <c r="K177">
        <v>12877984</v>
      </c>
      <c r="L177">
        <v>13038526</v>
      </c>
      <c r="M177">
        <v>13194497</v>
      </c>
      <c r="N177">
        <v>13328593</v>
      </c>
      <c r="O177">
        <v>13439322</v>
      </c>
      <c r="P177">
        <v>13545056</v>
      </c>
      <c r="Q177">
        <v>13666335</v>
      </c>
      <c r="R177">
        <v>13774037</v>
      </c>
      <c r="S177">
        <v>13856185</v>
      </c>
      <c r="T177">
        <v>13941700</v>
      </c>
      <c r="U177">
        <v>14038270</v>
      </c>
      <c r="V177">
        <v>14149800</v>
      </c>
      <c r="W177">
        <v>14247208</v>
      </c>
      <c r="X177">
        <v>14312690</v>
      </c>
      <c r="Y177">
        <v>14367070</v>
      </c>
      <c r="Z177">
        <v>14424211</v>
      </c>
      <c r="AA177">
        <v>14491632</v>
      </c>
      <c r="AB177">
        <v>14572278</v>
      </c>
      <c r="AC177">
        <v>14665037</v>
      </c>
      <c r="AD177">
        <v>14760094</v>
      </c>
      <c r="AE177">
        <v>14848907</v>
      </c>
      <c r="AF177">
        <v>14951510</v>
      </c>
      <c r="AG177">
        <v>15069798</v>
      </c>
      <c r="AH177">
        <v>15184166</v>
      </c>
      <c r="AI177">
        <v>15290368</v>
      </c>
      <c r="AJ177">
        <v>15382838</v>
      </c>
      <c r="AK177">
        <v>15459006</v>
      </c>
      <c r="AL177">
        <v>15530498</v>
      </c>
      <c r="AM177">
        <v>15610650</v>
      </c>
      <c r="AN177">
        <v>15707209</v>
      </c>
      <c r="AO177">
        <v>15812088</v>
      </c>
      <c r="AP177">
        <v>15925513</v>
      </c>
      <c r="AQ177">
        <v>16046180</v>
      </c>
      <c r="AR177">
        <v>16148929</v>
      </c>
      <c r="AS177">
        <v>16225302</v>
      </c>
      <c r="AT177">
        <v>16281779</v>
      </c>
      <c r="AU177">
        <v>16319868</v>
      </c>
      <c r="AV177">
        <v>16346101</v>
      </c>
      <c r="AW177">
        <v>16381696</v>
      </c>
      <c r="AX177">
        <v>16445593</v>
      </c>
      <c r="AY177">
        <v>16530388</v>
      </c>
      <c r="AZ177">
        <v>16615394</v>
      </c>
      <c r="BA177">
        <v>16693074</v>
      </c>
      <c r="BB177">
        <v>16754962</v>
      </c>
      <c r="BC177">
        <v>16804432</v>
      </c>
      <c r="BD177">
        <v>16865008</v>
      </c>
      <c r="BE177">
        <v>16939923</v>
      </c>
      <c r="BF177">
        <v>17030314</v>
      </c>
      <c r="BG177">
        <v>17131296</v>
      </c>
      <c r="BH177">
        <v>17231017</v>
      </c>
    </row>
    <row r="178" spans="1:60" x14ac:dyDescent="0.25">
      <c r="A178" t="s">
        <v>515</v>
      </c>
      <c r="B178">
        <v>3581239</v>
      </c>
      <c r="C178">
        <v>3609800</v>
      </c>
      <c r="D178">
        <v>3638918</v>
      </c>
      <c r="E178">
        <v>3666537</v>
      </c>
      <c r="F178">
        <v>3694339</v>
      </c>
      <c r="G178">
        <v>3723168</v>
      </c>
      <c r="H178">
        <v>3753012</v>
      </c>
      <c r="I178">
        <v>3784539</v>
      </c>
      <c r="J178">
        <v>3816486</v>
      </c>
      <c r="K178">
        <v>3847707</v>
      </c>
      <c r="L178">
        <v>3875763</v>
      </c>
      <c r="M178">
        <v>3903039</v>
      </c>
      <c r="N178">
        <v>3933004</v>
      </c>
      <c r="O178">
        <v>3960612</v>
      </c>
      <c r="P178">
        <v>3985258</v>
      </c>
      <c r="Q178">
        <v>4007313</v>
      </c>
      <c r="R178">
        <v>4026152</v>
      </c>
      <c r="S178">
        <v>4043205</v>
      </c>
      <c r="T178">
        <v>4058671</v>
      </c>
      <c r="U178">
        <v>4072517</v>
      </c>
      <c r="V178">
        <v>4085620</v>
      </c>
      <c r="W178">
        <v>4099702</v>
      </c>
      <c r="X178">
        <v>4114787</v>
      </c>
      <c r="Y178">
        <v>4128432</v>
      </c>
      <c r="Z178">
        <v>4140099</v>
      </c>
      <c r="AA178">
        <v>4152516</v>
      </c>
      <c r="AB178">
        <v>4167354</v>
      </c>
      <c r="AC178">
        <v>4186905</v>
      </c>
      <c r="AD178">
        <v>4209488</v>
      </c>
      <c r="AE178">
        <v>4226901</v>
      </c>
      <c r="AF178">
        <v>4241473</v>
      </c>
      <c r="AG178">
        <v>4261732</v>
      </c>
      <c r="AH178">
        <v>4286401</v>
      </c>
      <c r="AI178">
        <v>4311991</v>
      </c>
      <c r="AJ178">
        <v>4336613</v>
      </c>
      <c r="AK178">
        <v>4359184</v>
      </c>
      <c r="AL178">
        <v>4381336</v>
      </c>
      <c r="AM178">
        <v>4405157</v>
      </c>
      <c r="AN178">
        <v>4431464</v>
      </c>
      <c r="AO178">
        <v>4461913</v>
      </c>
      <c r="AP178">
        <v>4490967</v>
      </c>
      <c r="AQ178">
        <v>4513751</v>
      </c>
      <c r="AR178">
        <v>4538159</v>
      </c>
      <c r="AS178">
        <v>4564855</v>
      </c>
      <c r="AT178">
        <v>4591910</v>
      </c>
      <c r="AU178">
        <v>4623291</v>
      </c>
      <c r="AV178">
        <v>4660677</v>
      </c>
      <c r="AW178">
        <v>4709153</v>
      </c>
      <c r="AX178">
        <v>4768212</v>
      </c>
      <c r="AY178">
        <v>4828726</v>
      </c>
      <c r="AZ178">
        <v>4889252</v>
      </c>
      <c r="BA178">
        <v>4953088</v>
      </c>
      <c r="BB178">
        <v>5018573</v>
      </c>
      <c r="BC178">
        <v>5079623</v>
      </c>
      <c r="BD178">
        <v>5137232</v>
      </c>
      <c r="BE178">
        <v>5188607</v>
      </c>
      <c r="BF178">
        <v>5234519</v>
      </c>
      <c r="BG178">
        <v>5276968</v>
      </c>
      <c r="BH178">
        <v>5314336</v>
      </c>
    </row>
    <row r="179" spans="1:60" x14ac:dyDescent="0.25">
      <c r="A179" t="s">
        <v>443</v>
      </c>
      <c r="B179">
        <v>10105050</v>
      </c>
      <c r="C179">
        <v>10267264</v>
      </c>
      <c r="D179">
        <v>10433145</v>
      </c>
      <c r="E179">
        <v>10604621</v>
      </c>
      <c r="F179">
        <v>10783967</v>
      </c>
      <c r="G179">
        <v>10972912</v>
      </c>
      <c r="H179">
        <v>11172529</v>
      </c>
      <c r="I179">
        <v>11382967</v>
      </c>
      <c r="J179">
        <v>11603928</v>
      </c>
      <c r="K179">
        <v>11834654</v>
      </c>
      <c r="L179">
        <v>12074626</v>
      </c>
      <c r="M179">
        <v>12323982</v>
      </c>
      <c r="N179">
        <v>12583140</v>
      </c>
      <c r="O179">
        <v>12852206</v>
      </c>
      <c r="P179">
        <v>13131260</v>
      </c>
      <c r="Q179">
        <v>13420369</v>
      </c>
      <c r="R179">
        <v>13719471</v>
      </c>
      <c r="S179">
        <v>14028536</v>
      </c>
      <c r="T179">
        <v>14347641</v>
      </c>
      <c r="U179">
        <v>14676929</v>
      </c>
      <c r="V179">
        <v>15016402</v>
      </c>
      <c r="W179">
        <v>15367230</v>
      </c>
      <c r="X179">
        <v>15729431</v>
      </c>
      <c r="Y179">
        <v>16100617</v>
      </c>
      <c r="Z179">
        <v>16477473</v>
      </c>
      <c r="AA179">
        <v>16858310</v>
      </c>
      <c r="AB179">
        <v>17239673</v>
      </c>
      <c r="AC179">
        <v>17623693</v>
      </c>
      <c r="AD179">
        <v>18020753</v>
      </c>
      <c r="AE179">
        <v>18445028</v>
      </c>
      <c r="AF179">
        <v>18905478</v>
      </c>
      <c r="AG179">
        <v>19405504</v>
      </c>
      <c r="AH179">
        <v>19938320</v>
      </c>
      <c r="AI179">
        <v>20489975</v>
      </c>
      <c r="AJ179">
        <v>21040904</v>
      </c>
      <c r="AK179">
        <v>21576071</v>
      </c>
      <c r="AL179">
        <v>22090352</v>
      </c>
      <c r="AM179">
        <v>22584775</v>
      </c>
      <c r="AN179">
        <v>23057883</v>
      </c>
      <c r="AO179">
        <v>23509964</v>
      </c>
      <c r="AP179">
        <v>23941110</v>
      </c>
      <c r="AQ179">
        <v>24347106</v>
      </c>
      <c r="AR179">
        <v>24725627</v>
      </c>
      <c r="AS179">
        <v>25080872</v>
      </c>
      <c r="AT179">
        <v>25419344</v>
      </c>
      <c r="AU179">
        <v>25744500</v>
      </c>
      <c r="AV179">
        <v>26066693</v>
      </c>
      <c r="AW179">
        <v>26382581</v>
      </c>
      <c r="AX179">
        <v>26666576</v>
      </c>
      <c r="AY179">
        <v>26883535</v>
      </c>
      <c r="AZ179">
        <v>27013212</v>
      </c>
      <c r="BA179">
        <v>27041437</v>
      </c>
      <c r="BB179">
        <v>26989862</v>
      </c>
      <c r="BC179">
        <v>26917906</v>
      </c>
      <c r="BD179">
        <v>26906926</v>
      </c>
      <c r="BE179">
        <v>27015031</v>
      </c>
      <c r="BF179">
        <v>27261131</v>
      </c>
      <c r="BG179">
        <v>27627124</v>
      </c>
      <c r="BH179">
        <v>28087871</v>
      </c>
    </row>
    <row r="180" spans="1:60" x14ac:dyDescent="0.25">
      <c r="A180" t="s">
        <v>1156</v>
      </c>
      <c r="B180">
        <v>4375</v>
      </c>
      <c r="C180">
        <v>4632</v>
      </c>
      <c r="D180">
        <v>4944</v>
      </c>
      <c r="E180">
        <v>5275</v>
      </c>
      <c r="F180">
        <v>5592</v>
      </c>
      <c r="G180">
        <v>5856</v>
      </c>
      <c r="H180">
        <v>6067</v>
      </c>
      <c r="I180">
        <v>6223</v>
      </c>
      <c r="J180">
        <v>6337</v>
      </c>
      <c r="K180">
        <v>6441</v>
      </c>
      <c r="L180">
        <v>6552</v>
      </c>
      <c r="M180">
        <v>6678</v>
      </c>
      <c r="N180">
        <v>6803</v>
      </c>
      <c r="O180">
        <v>6928</v>
      </c>
      <c r="P180">
        <v>7058</v>
      </c>
      <c r="Q180">
        <v>7175</v>
      </c>
      <c r="R180">
        <v>7286</v>
      </c>
      <c r="S180">
        <v>7399</v>
      </c>
      <c r="T180">
        <v>7503</v>
      </c>
      <c r="U180">
        <v>7616</v>
      </c>
      <c r="V180">
        <v>7741</v>
      </c>
      <c r="W180">
        <v>7875</v>
      </c>
      <c r="X180">
        <v>8018</v>
      </c>
      <c r="Y180">
        <v>8171</v>
      </c>
      <c r="Z180">
        <v>8328</v>
      </c>
      <c r="AA180">
        <v>8501</v>
      </c>
      <c r="AB180">
        <v>8683</v>
      </c>
      <c r="AC180">
        <v>8865</v>
      </c>
      <c r="AD180">
        <v>9062</v>
      </c>
      <c r="AE180">
        <v>9278</v>
      </c>
      <c r="AF180">
        <v>9505</v>
      </c>
      <c r="AG180">
        <v>9764</v>
      </c>
      <c r="AH180">
        <v>10030</v>
      </c>
      <c r="AI180">
        <v>10287</v>
      </c>
      <c r="AJ180">
        <v>10498</v>
      </c>
      <c r="AK180">
        <v>10628</v>
      </c>
      <c r="AL180">
        <v>10672</v>
      </c>
      <c r="AM180">
        <v>10647</v>
      </c>
      <c r="AN180">
        <v>10565</v>
      </c>
      <c r="AO180">
        <v>10449</v>
      </c>
      <c r="AP180">
        <v>10337</v>
      </c>
      <c r="AQ180">
        <v>10215</v>
      </c>
      <c r="AR180">
        <v>10102</v>
      </c>
      <c r="AS180">
        <v>9994</v>
      </c>
      <c r="AT180">
        <v>9902</v>
      </c>
      <c r="AU180">
        <v>9849</v>
      </c>
      <c r="AV180">
        <v>9828</v>
      </c>
      <c r="AW180">
        <v>9842</v>
      </c>
      <c r="AX180">
        <v>9891</v>
      </c>
      <c r="AY180">
        <v>9939</v>
      </c>
      <c r="AZ180">
        <v>10005</v>
      </c>
      <c r="BA180">
        <v>10057</v>
      </c>
      <c r="BB180">
        <v>10279</v>
      </c>
      <c r="BC180">
        <v>10821</v>
      </c>
      <c r="BD180">
        <v>11853</v>
      </c>
      <c r="BE180">
        <v>12475</v>
      </c>
      <c r="BF180">
        <v>13049</v>
      </c>
      <c r="BG180">
        <v>12876</v>
      </c>
      <c r="BH180">
        <v>12704</v>
      </c>
    </row>
    <row r="181" spans="1:60" x14ac:dyDescent="0.25">
      <c r="A181" t="s">
        <v>523</v>
      </c>
      <c r="B181">
        <v>2371800</v>
      </c>
      <c r="C181">
        <v>2419700</v>
      </c>
      <c r="D181">
        <v>2482000</v>
      </c>
      <c r="E181">
        <v>2531800</v>
      </c>
      <c r="F181">
        <v>2585400</v>
      </c>
      <c r="G181">
        <v>2628400</v>
      </c>
      <c r="H181">
        <v>2675900</v>
      </c>
      <c r="I181">
        <v>2724100</v>
      </c>
      <c r="J181">
        <v>2748100</v>
      </c>
      <c r="K181">
        <v>2772800</v>
      </c>
      <c r="L181">
        <v>2810700</v>
      </c>
      <c r="M181">
        <v>2853000</v>
      </c>
      <c r="N181">
        <v>2903900</v>
      </c>
      <c r="O181">
        <v>2961300</v>
      </c>
      <c r="P181">
        <v>3023700</v>
      </c>
      <c r="Q181">
        <v>3083100</v>
      </c>
      <c r="R181">
        <v>3110500</v>
      </c>
      <c r="S181">
        <v>3120200</v>
      </c>
      <c r="T181">
        <v>3121200</v>
      </c>
      <c r="U181">
        <v>3109000</v>
      </c>
      <c r="V181">
        <v>3112900</v>
      </c>
      <c r="W181">
        <v>3124900</v>
      </c>
      <c r="X181">
        <v>3156100</v>
      </c>
      <c r="Y181">
        <v>3199300</v>
      </c>
      <c r="Z181">
        <v>3227100</v>
      </c>
      <c r="AA181">
        <v>3247100</v>
      </c>
      <c r="AB181">
        <v>3246300</v>
      </c>
      <c r="AC181">
        <v>3274400</v>
      </c>
      <c r="AD181">
        <v>3283400</v>
      </c>
      <c r="AE181">
        <v>3299200</v>
      </c>
      <c r="AF181">
        <v>3329800</v>
      </c>
      <c r="AG181">
        <v>3495100</v>
      </c>
      <c r="AH181">
        <v>3531700</v>
      </c>
      <c r="AI181">
        <v>3572200</v>
      </c>
      <c r="AJ181">
        <v>3620000</v>
      </c>
      <c r="AK181">
        <v>3673400</v>
      </c>
      <c r="AL181">
        <v>3732000</v>
      </c>
      <c r="AM181">
        <v>3781300</v>
      </c>
      <c r="AN181">
        <v>3815000</v>
      </c>
      <c r="AO181">
        <v>3835100</v>
      </c>
      <c r="AP181">
        <v>3857700</v>
      </c>
      <c r="AQ181">
        <v>3880500</v>
      </c>
      <c r="AR181">
        <v>3948500</v>
      </c>
      <c r="AS181">
        <v>4027200</v>
      </c>
      <c r="AT181">
        <v>4087500</v>
      </c>
      <c r="AU181">
        <v>4133900</v>
      </c>
      <c r="AV181">
        <v>4184600</v>
      </c>
      <c r="AW181">
        <v>4223800</v>
      </c>
      <c r="AX181">
        <v>4259800</v>
      </c>
      <c r="AY181">
        <v>4302600</v>
      </c>
      <c r="AZ181">
        <v>4350700</v>
      </c>
      <c r="BA181">
        <v>4384000</v>
      </c>
      <c r="BB181">
        <v>4408100</v>
      </c>
      <c r="BC181">
        <v>4442100</v>
      </c>
      <c r="BD181">
        <v>4509700</v>
      </c>
      <c r="BE181">
        <v>4595700</v>
      </c>
      <c r="BF181">
        <v>4693200</v>
      </c>
      <c r="BG181">
        <v>4793900</v>
      </c>
      <c r="BH181">
        <v>4885500</v>
      </c>
    </row>
    <row r="182" spans="1:60" x14ac:dyDescent="0.25">
      <c r="A182" t="s">
        <v>1157</v>
      </c>
      <c r="B182">
        <v>791309222</v>
      </c>
      <c r="C182">
        <v>803629386</v>
      </c>
      <c r="D182">
        <v>814576858</v>
      </c>
      <c r="E182">
        <v>825495463</v>
      </c>
      <c r="F182">
        <v>836395330</v>
      </c>
      <c r="G182">
        <v>846970817</v>
      </c>
      <c r="H182">
        <v>857049045</v>
      </c>
      <c r="I182">
        <v>866745021</v>
      </c>
      <c r="J182">
        <v>875528057</v>
      </c>
      <c r="K182">
        <v>886061016</v>
      </c>
      <c r="L182">
        <v>895585273</v>
      </c>
      <c r="M182">
        <v>906059367</v>
      </c>
      <c r="N182">
        <v>916286623</v>
      </c>
      <c r="O182">
        <v>925600118</v>
      </c>
      <c r="P182">
        <v>935983893</v>
      </c>
      <c r="Q182">
        <v>945871539</v>
      </c>
      <c r="R182">
        <v>954394265</v>
      </c>
      <c r="S182">
        <v>963138632</v>
      </c>
      <c r="T182">
        <v>971910822</v>
      </c>
      <c r="U182">
        <v>980829495</v>
      </c>
      <c r="V182">
        <v>989638618</v>
      </c>
      <c r="W182">
        <v>998349556</v>
      </c>
      <c r="X182">
        <v>1006653522</v>
      </c>
      <c r="Y182">
        <v>1014600264</v>
      </c>
      <c r="Z182">
        <v>1022196070</v>
      </c>
      <c r="AA182">
        <v>1029842555</v>
      </c>
      <c r="AB182">
        <v>1037777618</v>
      </c>
      <c r="AC182">
        <v>1045652901</v>
      </c>
      <c r="AD182">
        <v>1053638658</v>
      </c>
      <c r="AE182">
        <v>1062081668</v>
      </c>
      <c r="AF182">
        <v>1071033942</v>
      </c>
      <c r="AG182">
        <v>1080817111</v>
      </c>
      <c r="AH182">
        <v>1090444452</v>
      </c>
      <c r="AI182">
        <v>1099606388</v>
      </c>
      <c r="AJ182">
        <v>1108313712</v>
      </c>
      <c r="AK182">
        <v>1116879852</v>
      </c>
      <c r="AL182">
        <v>1125172255</v>
      </c>
      <c r="AM182">
        <v>1133422874</v>
      </c>
      <c r="AN182">
        <v>1141378668</v>
      </c>
      <c r="AO182">
        <v>1149382451</v>
      </c>
      <c r="AP182">
        <v>1157244082</v>
      </c>
      <c r="AQ182">
        <v>1165497846</v>
      </c>
      <c r="AR182">
        <v>1173879536</v>
      </c>
      <c r="AS182">
        <v>1182206361</v>
      </c>
      <c r="AT182">
        <v>1190571071</v>
      </c>
      <c r="AU182">
        <v>1198888103</v>
      </c>
      <c r="AV182">
        <v>1207587551</v>
      </c>
      <c r="AW182">
        <v>1216472640</v>
      </c>
      <c r="AX182">
        <v>1225804612</v>
      </c>
      <c r="AY182">
        <v>1234364086</v>
      </c>
      <c r="AZ182">
        <v>1242309585</v>
      </c>
      <c r="BA182">
        <v>1248424526</v>
      </c>
      <c r="BB182">
        <v>1256042703</v>
      </c>
      <c r="BC182">
        <v>1263987635</v>
      </c>
      <c r="BD182">
        <v>1272282569</v>
      </c>
      <c r="BE182">
        <v>1280466626</v>
      </c>
      <c r="BF182">
        <v>1288747101</v>
      </c>
      <c r="BG182">
        <v>1296225760</v>
      </c>
      <c r="BH182">
        <v>1303529456</v>
      </c>
    </row>
    <row r="183" spans="1:60" x14ac:dyDescent="0.25">
      <c r="A183" t="s">
        <v>522</v>
      </c>
      <c r="B183">
        <v>551740</v>
      </c>
      <c r="C183">
        <v>564893</v>
      </c>
      <c r="D183">
        <v>578823</v>
      </c>
      <c r="E183">
        <v>593504</v>
      </c>
      <c r="F183">
        <v>608889</v>
      </c>
      <c r="G183">
        <v>625009</v>
      </c>
      <c r="H183">
        <v>642001</v>
      </c>
      <c r="I183">
        <v>660114</v>
      </c>
      <c r="J183">
        <v>679595</v>
      </c>
      <c r="K183">
        <v>700729</v>
      </c>
      <c r="L183">
        <v>723851</v>
      </c>
      <c r="M183">
        <v>748968</v>
      </c>
      <c r="N183">
        <v>776380</v>
      </c>
      <c r="O183">
        <v>806986</v>
      </c>
      <c r="P183">
        <v>841950</v>
      </c>
      <c r="Q183">
        <v>882047</v>
      </c>
      <c r="R183">
        <v>927436</v>
      </c>
      <c r="S183">
        <v>977804</v>
      </c>
      <c r="T183">
        <v>1032799</v>
      </c>
      <c r="U183">
        <v>1091852</v>
      </c>
      <c r="V183">
        <v>1154377</v>
      </c>
      <c r="W183">
        <v>1220585</v>
      </c>
      <c r="X183">
        <v>1290111</v>
      </c>
      <c r="Y183">
        <v>1361087</v>
      </c>
      <c r="Z183">
        <v>1431070</v>
      </c>
      <c r="AA183">
        <v>1498418</v>
      </c>
      <c r="AB183">
        <v>1561185</v>
      </c>
      <c r="AC183">
        <v>1619863</v>
      </c>
      <c r="AD183">
        <v>1678110</v>
      </c>
      <c r="AE183">
        <v>1741156</v>
      </c>
      <c r="AF183">
        <v>1812161</v>
      </c>
      <c r="AG183">
        <v>1893768</v>
      </c>
      <c r="AH183">
        <v>1983275</v>
      </c>
      <c r="AI183">
        <v>2072104</v>
      </c>
      <c r="AJ183">
        <v>2148419</v>
      </c>
      <c r="AK183">
        <v>2204277</v>
      </c>
      <c r="AL183">
        <v>2236654</v>
      </c>
      <c r="AM183">
        <v>2249762</v>
      </c>
      <c r="AN183">
        <v>2251864</v>
      </c>
      <c r="AO183">
        <v>2254904</v>
      </c>
      <c r="AP183">
        <v>2267973</v>
      </c>
      <c r="AQ183">
        <v>2294962</v>
      </c>
      <c r="AR183">
        <v>2334858</v>
      </c>
      <c r="AS183">
        <v>2386166</v>
      </c>
      <c r="AT183">
        <v>2445517</v>
      </c>
      <c r="AU183">
        <v>2511251</v>
      </c>
      <c r="AV183">
        <v>2580758</v>
      </c>
      <c r="AW183">
        <v>2657158</v>
      </c>
      <c r="AX183">
        <v>2750963</v>
      </c>
      <c r="AY183">
        <v>2876186</v>
      </c>
      <c r="AZ183">
        <v>3041434</v>
      </c>
      <c r="BA183">
        <v>3251108</v>
      </c>
      <c r="BB183">
        <v>3498029</v>
      </c>
      <c r="BC183">
        <v>3764805</v>
      </c>
      <c r="BD183">
        <v>4027260</v>
      </c>
      <c r="BE183">
        <v>4267348</v>
      </c>
      <c r="BF183">
        <v>4479219</v>
      </c>
      <c r="BG183">
        <v>4665935</v>
      </c>
      <c r="BH183">
        <v>4829483</v>
      </c>
    </row>
    <row r="184" spans="1:60" x14ac:dyDescent="0.25">
      <c r="A184" t="s">
        <v>1158</v>
      </c>
      <c r="B184">
        <v>9151857</v>
      </c>
      <c r="C184">
        <v>9315842</v>
      </c>
      <c r="D184">
        <v>9485204</v>
      </c>
      <c r="E184">
        <v>9659445</v>
      </c>
      <c r="F184">
        <v>9840384</v>
      </c>
      <c r="G184">
        <v>10026016</v>
      </c>
      <c r="H184">
        <v>10214279</v>
      </c>
      <c r="I184">
        <v>10406026</v>
      </c>
      <c r="J184">
        <v>10606249</v>
      </c>
      <c r="K184">
        <v>10813743</v>
      </c>
      <c r="L184">
        <v>11029142</v>
      </c>
      <c r="M184">
        <v>11255183</v>
      </c>
      <c r="N184">
        <v>11488089</v>
      </c>
      <c r="O184">
        <v>11725327</v>
      </c>
      <c r="P184">
        <v>11968103</v>
      </c>
      <c r="Q184">
        <v>12219436</v>
      </c>
      <c r="R184">
        <v>12475022</v>
      </c>
      <c r="S184">
        <v>12737735</v>
      </c>
      <c r="T184">
        <v>13008031</v>
      </c>
      <c r="U184">
        <v>13294830</v>
      </c>
      <c r="V184">
        <v>13598543</v>
      </c>
      <c r="W184">
        <v>13917162</v>
      </c>
      <c r="X184">
        <v>14253289</v>
      </c>
      <c r="Y184">
        <v>14600203</v>
      </c>
      <c r="Z184">
        <v>14962381</v>
      </c>
      <c r="AA184">
        <v>15347583</v>
      </c>
      <c r="AB184">
        <v>15754507</v>
      </c>
      <c r="AC184">
        <v>16180181</v>
      </c>
      <c r="AD184">
        <v>16610017</v>
      </c>
      <c r="AE184">
        <v>17031547</v>
      </c>
      <c r="AF184">
        <v>17430779</v>
      </c>
      <c r="AG184">
        <v>17813831</v>
      </c>
      <c r="AH184">
        <v>18156566</v>
      </c>
      <c r="AI184">
        <v>18476081</v>
      </c>
      <c r="AJ184">
        <v>18801065</v>
      </c>
      <c r="AK184">
        <v>19125016</v>
      </c>
      <c r="AL184">
        <v>19460594</v>
      </c>
      <c r="AM184">
        <v>19809624</v>
      </c>
      <c r="AN184">
        <v>20163885</v>
      </c>
      <c r="AO184">
        <v>20540138</v>
      </c>
      <c r="AP184">
        <v>20917092</v>
      </c>
      <c r="AQ184">
        <v>21276743</v>
      </c>
      <c r="AR184">
        <v>21639132</v>
      </c>
      <c r="AS184">
        <v>22018494</v>
      </c>
      <c r="AT184">
        <v>22442101</v>
      </c>
      <c r="AU184">
        <v>22929109</v>
      </c>
      <c r="AV184">
        <v>23486218</v>
      </c>
      <c r="AW184">
        <v>24104670</v>
      </c>
      <c r="AX184">
        <v>24762406</v>
      </c>
      <c r="AY184">
        <v>25417830</v>
      </c>
      <c r="AZ184">
        <v>26050942</v>
      </c>
      <c r="BA184">
        <v>26647962</v>
      </c>
      <c r="BB184">
        <v>27227319</v>
      </c>
      <c r="BC184">
        <v>27794595</v>
      </c>
      <c r="BD184">
        <v>28364410</v>
      </c>
      <c r="BE184">
        <v>28948869</v>
      </c>
      <c r="BF184">
        <v>29542879</v>
      </c>
      <c r="BG184">
        <v>30148800</v>
      </c>
      <c r="BH184">
        <v>30758989</v>
      </c>
    </row>
    <row r="185" spans="1:60" x14ac:dyDescent="0.25">
      <c r="A185" t="s">
        <v>402</v>
      </c>
      <c r="B185">
        <v>44988690</v>
      </c>
      <c r="C185">
        <v>46065231</v>
      </c>
      <c r="D185">
        <v>47198878</v>
      </c>
      <c r="E185">
        <v>48387301</v>
      </c>
      <c r="F185">
        <v>49627623</v>
      </c>
      <c r="G185">
        <v>50917975</v>
      </c>
      <c r="H185">
        <v>52260189</v>
      </c>
      <c r="I185">
        <v>53655789</v>
      </c>
      <c r="J185">
        <v>55102684</v>
      </c>
      <c r="K185">
        <v>56598144</v>
      </c>
      <c r="L185">
        <v>58142060</v>
      </c>
      <c r="M185">
        <v>59734481</v>
      </c>
      <c r="N185">
        <v>61381987</v>
      </c>
      <c r="O185">
        <v>63099406</v>
      </c>
      <c r="P185">
        <v>64905998</v>
      </c>
      <c r="Q185">
        <v>66816877</v>
      </c>
      <c r="R185">
        <v>68834326</v>
      </c>
      <c r="S185">
        <v>70958169</v>
      </c>
      <c r="T185">
        <v>73197258</v>
      </c>
      <c r="U185">
        <v>75561131</v>
      </c>
      <c r="V185">
        <v>78054343</v>
      </c>
      <c r="W185">
        <v>80680459</v>
      </c>
      <c r="X185">
        <v>83431605</v>
      </c>
      <c r="Y185">
        <v>86285935</v>
      </c>
      <c r="Z185">
        <v>89213706</v>
      </c>
      <c r="AA185">
        <v>92191510</v>
      </c>
      <c r="AB185">
        <v>95215378</v>
      </c>
      <c r="AC185">
        <v>98285755</v>
      </c>
      <c r="AD185">
        <v>101389603</v>
      </c>
      <c r="AE185">
        <v>104512881</v>
      </c>
      <c r="AF185">
        <v>107647921</v>
      </c>
      <c r="AG185">
        <v>110778648</v>
      </c>
      <c r="AH185">
        <v>113911126</v>
      </c>
      <c r="AI185">
        <v>117086685</v>
      </c>
      <c r="AJ185">
        <v>120362762</v>
      </c>
      <c r="AK185">
        <v>123776839</v>
      </c>
      <c r="AL185">
        <v>127349290</v>
      </c>
      <c r="AM185">
        <v>131057431</v>
      </c>
      <c r="AN185">
        <v>134843233</v>
      </c>
      <c r="AO185">
        <v>138624621</v>
      </c>
      <c r="AP185">
        <v>142343578</v>
      </c>
      <c r="AQ185">
        <v>145978402</v>
      </c>
      <c r="AR185">
        <v>149549700</v>
      </c>
      <c r="AS185">
        <v>153093373</v>
      </c>
      <c r="AT185">
        <v>156664697</v>
      </c>
      <c r="AU185">
        <v>160304008</v>
      </c>
      <c r="AV185">
        <v>164022627</v>
      </c>
      <c r="AW185">
        <v>167808105</v>
      </c>
      <c r="AX185">
        <v>171648986</v>
      </c>
      <c r="AY185">
        <v>175525609</v>
      </c>
      <c r="AZ185">
        <v>179424641</v>
      </c>
      <c r="BA185">
        <v>183340592</v>
      </c>
      <c r="BB185">
        <v>187281475</v>
      </c>
      <c r="BC185">
        <v>191262919</v>
      </c>
      <c r="BD185">
        <v>195306825</v>
      </c>
      <c r="BE185">
        <v>199426964</v>
      </c>
      <c r="BF185">
        <v>203627284</v>
      </c>
      <c r="BG185">
        <v>207896686</v>
      </c>
      <c r="BH185">
        <v>212215030</v>
      </c>
    </row>
    <row r="186" spans="1:60" x14ac:dyDescent="0.25">
      <c r="A186" t="s">
        <v>527</v>
      </c>
      <c r="B186">
        <v>1132997</v>
      </c>
      <c r="C186">
        <v>1167113</v>
      </c>
      <c r="D186">
        <v>1202449</v>
      </c>
      <c r="E186">
        <v>1238889</v>
      </c>
      <c r="F186">
        <v>1276331</v>
      </c>
      <c r="G186">
        <v>1314677</v>
      </c>
      <c r="H186">
        <v>1353842</v>
      </c>
      <c r="I186">
        <v>1393825</v>
      </c>
      <c r="J186">
        <v>1434669</v>
      </c>
      <c r="K186">
        <v>1476481</v>
      </c>
      <c r="L186">
        <v>1519285</v>
      </c>
      <c r="M186">
        <v>1563093</v>
      </c>
      <c r="N186">
        <v>1607796</v>
      </c>
      <c r="O186">
        <v>1653212</v>
      </c>
      <c r="P186">
        <v>1699054</v>
      </c>
      <c r="Q186">
        <v>1745138</v>
      </c>
      <c r="R186">
        <v>1791380</v>
      </c>
      <c r="S186">
        <v>1837800</v>
      </c>
      <c r="T186">
        <v>1884424</v>
      </c>
      <c r="U186">
        <v>1931304</v>
      </c>
      <c r="V186">
        <v>1978487</v>
      </c>
      <c r="W186">
        <v>2025971</v>
      </c>
      <c r="X186">
        <v>2073757</v>
      </c>
      <c r="Y186">
        <v>2121860</v>
      </c>
      <c r="Z186">
        <v>2170325</v>
      </c>
      <c r="AA186">
        <v>2219201</v>
      </c>
      <c r="AB186">
        <v>2268500</v>
      </c>
      <c r="AC186">
        <v>2318264</v>
      </c>
      <c r="AD186">
        <v>2368551</v>
      </c>
      <c r="AE186">
        <v>2419426</v>
      </c>
      <c r="AF186">
        <v>2470947</v>
      </c>
      <c r="AG186">
        <v>2523118</v>
      </c>
      <c r="AH186">
        <v>2575954</v>
      </c>
      <c r="AI186">
        <v>2629580</v>
      </c>
      <c r="AJ186">
        <v>2684116</v>
      </c>
      <c r="AK186">
        <v>2739668</v>
      </c>
      <c r="AL186">
        <v>2796291</v>
      </c>
      <c r="AM186">
        <v>2853913</v>
      </c>
      <c r="AN186">
        <v>2912316</v>
      </c>
      <c r="AO186">
        <v>2971196</v>
      </c>
      <c r="AP186">
        <v>3030328</v>
      </c>
      <c r="AQ186">
        <v>3089648</v>
      </c>
      <c r="AR186">
        <v>3149188</v>
      </c>
      <c r="AS186">
        <v>3209048</v>
      </c>
      <c r="AT186">
        <v>3269356</v>
      </c>
      <c r="AU186">
        <v>3330217</v>
      </c>
      <c r="AV186">
        <v>3391666</v>
      </c>
      <c r="AW186">
        <v>3453675</v>
      </c>
      <c r="AX186">
        <v>3516204</v>
      </c>
      <c r="AY186">
        <v>3579215</v>
      </c>
      <c r="AZ186">
        <v>3642687</v>
      </c>
      <c r="BA186">
        <v>3706483</v>
      </c>
      <c r="BB186">
        <v>3770624</v>
      </c>
      <c r="BC186">
        <v>3835437</v>
      </c>
      <c r="BD186">
        <v>3901315</v>
      </c>
      <c r="BE186">
        <v>3968487</v>
      </c>
      <c r="BF186">
        <v>4037078</v>
      </c>
      <c r="BG186">
        <v>4106771</v>
      </c>
      <c r="BH186">
        <v>4176873</v>
      </c>
    </row>
    <row r="187" spans="1:60" x14ac:dyDescent="0.25">
      <c r="A187" t="s">
        <v>438</v>
      </c>
      <c r="B187">
        <v>10155015</v>
      </c>
      <c r="C187">
        <v>10446620</v>
      </c>
      <c r="D187">
        <v>10749466</v>
      </c>
      <c r="E187">
        <v>11062300</v>
      </c>
      <c r="F187">
        <v>11383373</v>
      </c>
      <c r="G187">
        <v>11711392</v>
      </c>
      <c r="H187">
        <v>12045787</v>
      </c>
      <c r="I187">
        <v>12386879</v>
      </c>
      <c r="J187">
        <v>12735486</v>
      </c>
      <c r="K187">
        <v>13092852</v>
      </c>
      <c r="L187">
        <v>13459794</v>
      </c>
      <c r="M187">
        <v>13836367</v>
      </c>
      <c r="N187">
        <v>14221961</v>
      </c>
      <c r="O187">
        <v>14615845</v>
      </c>
      <c r="P187">
        <v>15017055</v>
      </c>
      <c r="Q187">
        <v>15424744</v>
      </c>
      <c r="R187">
        <v>15838572</v>
      </c>
      <c r="S187">
        <v>16258321</v>
      </c>
      <c r="T187">
        <v>16683456</v>
      </c>
      <c r="U187">
        <v>17113388</v>
      </c>
      <c r="V187">
        <v>17547610</v>
      </c>
      <c r="W187">
        <v>17985393</v>
      </c>
      <c r="X187">
        <v>18426415</v>
      </c>
      <c r="Y187">
        <v>18870993</v>
      </c>
      <c r="Z187">
        <v>19319746</v>
      </c>
      <c r="AA187">
        <v>19772872</v>
      </c>
      <c r="AB187">
        <v>20230384</v>
      </c>
      <c r="AC187">
        <v>20691283</v>
      </c>
      <c r="AD187">
        <v>21153459</v>
      </c>
      <c r="AE187">
        <v>21614193</v>
      </c>
      <c r="AF187">
        <v>22071433</v>
      </c>
      <c r="AG187">
        <v>22522378</v>
      </c>
      <c r="AH187">
        <v>22966818</v>
      </c>
      <c r="AI187">
        <v>23408131</v>
      </c>
      <c r="AJ187">
        <v>23851408</v>
      </c>
      <c r="AK187">
        <v>24299160</v>
      </c>
      <c r="AL187">
        <v>24753824</v>
      </c>
      <c r="AM187">
        <v>25210954</v>
      </c>
      <c r="AN187">
        <v>25658062</v>
      </c>
      <c r="AO187">
        <v>26078293</v>
      </c>
      <c r="AP187">
        <v>26459944</v>
      </c>
      <c r="AQ187">
        <v>26799285</v>
      </c>
      <c r="AR187">
        <v>27100968</v>
      </c>
      <c r="AS187">
        <v>27372226</v>
      </c>
      <c r="AT187">
        <v>27624213</v>
      </c>
      <c r="AU187">
        <v>27866145</v>
      </c>
      <c r="AV187">
        <v>28102056</v>
      </c>
      <c r="AW187">
        <v>28333052</v>
      </c>
      <c r="AX187">
        <v>28562317</v>
      </c>
      <c r="AY187">
        <v>28792655</v>
      </c>
      <c r="AZ187">
        <v>29027674</v>
      </c>
      <c r="BA187">
        <v>29264318</v>
      </c>
      <c r="BB187">
        <v>29506788</v>
      </c>
      <c r="BC187">
        <v>29773987</v>
      </c>
      <c r="BD187">
        <v>30090359</v>
      </c>
      <c r="BE187">
        <v>30470734</v>
      </c>
      <c r="BF187">
        <v>30926032</v>
      </c>
      <c r="BG187">
        <v>31444297</v>
      </c>
      <c r="BH187">
        <v>31989256</v>
      </c>
    </row>
    <row r="188" spans="1:60" x14ac:dyDescent="0.25">
      <c r="A188" t="s">
        <v>409</v>
      </c>
      <c r="B188">
        <v>26269734</v>
      </c>
      <c r="C188">
        <v>27161047</v>
      </c>
      <c r="D188">
        <v>28077339</v>
      </c>
      <c r="E188">
        <v>29012625</v>
      </c>
      <c r="F188">
        <v>29958688</v>
      </c>
      <c r="G188">
        <v>30909988</v>
      </c>
      <c r="H188">
        <v>31864182</v>
      </c>
      <c r="I188">
        <v>32823968</v>
      </c>
      <c r="J188">
        <v>33795194</v>
      </c>
      <c r="K188">
        <v>34786305</v>
      </c>
      <c r="L188">
        <v>35803594</v>
      </c>
      <c r="M188">
        <v>36849675</v>
      </c>
      <c r="N188">
        <v>37923396</v>
      </c>
      <c r="O188">
        <v>39022767</v>
      </c>
      <c r="P188">
        <v>40144248</v>
      </c>
      <c r="Q188">
        <v>41285742</v>
      </c>
      <c r="R188">
        <v>42446653</v>
      </c>
      <c r="S188">
        <v>43629412</v>
      </c>
      <c r="T188">
        <v>44838483</v>
      </c>
      <c r="U188">
        <v>46079850</v>
      </c>
      <c r="V188">
        <v>47357743</v>
      </c>
      <c r="W188">
        <v>48672838</v>
      </c>
      <c r="X188">
        <v>50023563</v>
      </c>
      <c r="Y188">
        <v>51408912</v>
      </c>
      <c r="Z188">
        <v>52827040</v>
      </c>
      <c r="AA188">
        <v>54275822</v>
      </c>
      <c r="AB188">
        <v>55755355</v>
      </c>
      <c r="AC188">
        <v>57263836</v>
      </c>
      <c r="AD188">
        <v>58795001</v>
      </c>
      <c r="AE188">
        <v>60340767</v>
      </c>
      <c r="AF188">
        <v>61895160</v>
      </c>
      <c r="AG188">
        <v>63454786</v>
      </c>
      <c r="AH188">
        <v>65020116</v>
      </c>
      <c r="AI188">
        <v>66593904</v>
      </c>
      <c r="AJ188">
        <v>68180859</v>
      </c>
      <c r="AK188">
        <v>69784088</v>
      </c>
      <c r="AL188">
        <v>71401749</v>
      </c>
      <c r="AM188">
        <v>73030884</v>
      </c>
      <c r="AN188">
        <v>74672014</v>
      </c>
      <c r="AO188">
        <v>76325927</v>
      </c>
      <c r="AP188">
        <v>77991755</v>
      </c>
      <c r="AQ188">
        <v>79672873</v>
      </c>
      <c r="AR188">
        <v>81365258</v>
      </c>
      <c r="AS188">
        <v>83051971</v>
      </c>
      <c r="AT188">
        <v>84710542</v>
      </c>
      <c r="AU188">
        <v>86326250</v>
      </c>
      <c r="AV188">
        <v>87888675</v>
      </c>
      <c r="AW188">
        <v>89405482</v>
      </c>
      <c r="AX188">
        <v>90901965</v>
      </c>
      <c r="AY188">
        <v>92414158</v>
      </c>
      <c r="AZ188">
        <v>93966780</v>
      </c>
      <c r="BA188">
        <v>95570047</v>
      </c>
      <c r="BB188">
        <v>97212638</v>
      </c>
      <c r="BC188">
        <v>98871552</v>
      </c>
      <c r="BD188">
        <v>100513138</v>
      </c>
      <c r="BE188">
        <v>102113212</v>
      </c>
      <c r="BF188">
        <v>103663927</v>
      </c>
      <c r="BG188">
        <v>105173264</v>
      </c>
      <c r="BH188">
        <v>106651922</v>
      </c>
    </row>
    <row r="189" spans="1:60" x14ac:dyDescent="0.25">
      <c r="A189" t="s">
        <v>1159</v>
      </c>
      <c r="B189">
        <v>9771</v>
      </c>
      <c r="C189">
        <v>10049</v>
      </c>
      <c r="D189">
        <v>10317</v>
      </c>
      <c r="E189">
        <v>10569</v>
      </c>
      <c r="F189">
        <v>10799</v>
      </c>
      <c r="G189">
        <v>11003</v>
      </c>
      <c r="H189">
        <v>11179</v>
      </c>
      <c r="I189">
        <v>11326</v>
      </c>
      <c r="J189">
        <v>11464</v>
      </c>
      <c r="K189">
        <v>11618</v>
      </c>
      <c r="L189">
        <v>11811</v>
      </c>
      <c r="M189">
        <v>12053</v>
      </c>
      <c r="N189">
        <v>12340</v>
      </c>
      <c r="O189">
        <v>12628</v>
      </c>
      <c r="P189">
        <v>12831</v>
      </c>
      <c r="Q189">
        <v>12904</v>
      </c>
      <c r="R189">
        <v>12837</v>
      </c>
      <c r="S189">
        <v>12646</v>
      </c>
      <c r="T189">
        <v>12403</v>
      </c>
      <c r="U189">
        <v>12229</v>
      </c>
      <c r="V189">
        <v>12179</v>
      </c>
      <c r="W189">
        <v>12279</v>
      </c>
      <c r="X189">
        <v>12516</v>
      </c>
      <c r="Y189">
        <v>12843</v>
      </c>
      <c r="Z189">
        <v>13195</v>
      </c>
      <c r="AA189">
        <v>13528</v>
      </c>
      <c r="AB189">
        <v>13831</v>
      </c>
      <c r="AC189">
        <v>14123</v>
      </c>
      <c r="AD189">
        <v>14402</v>
      </c>
      <c r="AE189">
        <v>14709</v>
      </c>
      <c r="AF189">
        <v>15058</v>
      </c>
      <c r="AG189">
        <v>15441</v>
      </c>
      <c r="AH189">
        <v>15856</v>
      </c>
      <c r="AI189">
        <v>16290</v>
      </c>
      <c r="AJ189">
        <v>16717</v>
      </c>
      <c r="AK189">
        <v>17164</v>
      </c>
      <c r="AL189">
        <v>17593</v>
      </c>
      <c r="AM189">
        <v>18014</v>
      </c>
      <c r="AN189">
        <v>18410</v>
      </c>
      <c r="AO189">
        <v>18776</v>
      </c>
      <c r="AP189">
        <v>19105</v>
      </c>
      <c r="AQ189">
        <v>19386</v>
      </c>
      <c r="AR189">
        <v>19637</v>
      </c>
      <c r="AS189">
        <v>19809</v>
      </c>
      <c r="AT189">
        <v>19867</v>
      </c>
      <c r="AU189">
        <v>19781</v>
      </c>
      <c r="AV189">
        <v>19540</v>
      </c>
      <c r="AW189">
        <v>19158</v>
      </c>
      <c r="AX189">
        <v>18704</v>
      </c>
      <c r="AY189">
        <v>18285</v>
      </c>
      <c r="AZ189">
        <v>17955</v>
      </c>
      <c r="BA189">
        <v>17745</v>
      </c>
      <c r="BB189">
        <v>17640</v>
      </c>
      <c r="BC189">
        <v>17606</v>
      </c>
      <c r="BD189">
        <v>17626</v>
      </c>
      <c r="BE189">
        <v>17665</v>
      </c>
      <c r="BF189">
        <v>17725</v>
      </c>
      <c r="BG189">
        <v>17808</v>
      </c>
      <c r="BH189">
        <v>17907</v>
      </c>
    </row>
    <row r="190" spans="1:60" x14ac:dyDescent="0.25">
      <c r="A190" t="s">
        <v>496</v>
      </c>
      <c r="B190">
        <v>2255859</v>
      </c>
      <c r="C190">
        <v>2297059</v>
      </c>
      <c r="D190">
        <v>2340352</v>
      </c>
      <c r="E190">
        <v>2385946</v>
      </c>
      <c r="F190">
        <v>2434223</v>
      </c>
      <c r="G190">
        <v>2485437</v>
      </c>
      <c r="H190">
        <v>2539674</v>
      </c>
      <c r="I190">
        <v>2596820</v>
      </c>
      <c r="J190">
        <v>2656633</v>
      </c>
      <c r="K190">
        <v>2718811</v>
      </c>
      <c r="L190">
        <v>2783121</v>
      </c>
      <c r="M190">
        <v>2849532</v>
      </c>
      <c r="N190">
        <v>2918139</v>
      </c>
      <c r="O190">
        <v>2989202</v>
      </c>
      <c r="P190">
        <v>3063049</v>
      </c>
      <c r="Q190">
        <v>3139945</v>
      </c>
      <c r="R190">
        <v>3219829</v>
      </c>
      <c r="S190">
        <v>3302633</v>
      </c>
      <c r="T190">
        <v>3388618</v>
      </c>
      <c r="U190">
        <v>3478100</v>
      </c>
      <c r="V190">
        <v>3571205</v>
      </c>
      <c r="W190">
        <v>3668104</v>
      </c>
      <c r="X190">
        <v>3768483</v>
      </c>
      <c r="Y190">
        <v>3871492</v>
      </c>
      <c r="Z190">
        <v>3975956</v>
      </c>
      <c r="AA190">
        <v>4081030</v>
      </c>
      <c r="AB190">
        <v>4186499</v>
      </c>
      <c r="AC190">
        <v>4292563</v>
      </c>
      <c r="AD190">
        <v>4399324</v>
      </c>
      <c r="AE190">
        <v>4506991</v>
      </c>
      <c r="AF190">
        <v>4615839</v>
      </c>
      <c r="AG190">
        <v>4725547</v>
      </c>
      <c r="AH190">
        <v>4836217</v>
      </c>
      <c r="AI190">
        <v>4949051</v>
      </c>
      <c r="AJ190">
        <v>5065661</v>
      </c>
      <c r="AK190">
        <v>5187060</v>
      </c>
      <c r="AL190">
        <v>5314248</v>
      </c>
      <c r="AM190">
        <v>5446641</v>
      </c>
      <c r="AN190">
        <v>5581762</v>
      </c>
      <c r="AO190">
        <v>5716161</v>
      </c>
      <c r="AP190">
        <v>5847586</v>
      </c>
      <c r="AQ190">
        <v>5974629</v>
      </c>
      <c r="AR190">
        <v>6098621</v>
      </c>
      <c r="AS190">
        <v>6223377</v>
      </c>
      <c r="AT190">
        <v>6354245</v>
      </c>
      <c r="AU190">
        <v>6494903</v>
      </c>
      <c r="AV190">
        <v>6646895</v>
      </c>
      <c r="AW190">
        <v>6808514</v>
      </c>
      <c r="AX190">
        <v>6976201</v>
      </c>
      <c r="AY190">
        <v>7144776</v>
      </c>
      <c r="AZ190">
        <v>7310507</v>
      </c>
      <c r="BA190">
        <v>7472200</v>
      </c>
      <c r="BB190">
        <v>7631002</v>
      </c>
      <c r="BC190">
        <v>7788379</v>
      </c>
      <c r="BD190">
        <v>7946731</v>
      </c>
      <c r="BE190">
        <v>8107775</v>
      </c>
      <c r="BF190">
        <v>8271760</v>
      </c>
      <c r="BG190">
        <v>8438029</v>
      </c>
      <c r="BH190">
        <v>8606316</v>
      </c>
    </row>
    <row r="191" spans="1:60" x14ac:dyDescent="0.25">
      <c r="A191" t="s">
        <v>433</v>
      </c>
      <c r="B191">
        <v>29637450</v>
      </c>
      <c r="C191">
        <v>29964000</v>
      </c>
      <c r="D191">
        <v>30308500</v>
      </c>
      <c r="E191">
        <v>30712000</v>
      </c>
      <c r="F191">
        <v>31139450</v>
      </c>
      <c r="G191">
        <v>31444950</v>
      </c>
      <c r="H191">
        <v>31681000</v>
      </c>
      <c r="I191">
        <v>31987155</v>
      </c>
      <c r="J191">
        <v>32294655</v>
      </c>
      <c r="K191">
        <v>32548300</v>
      </c>
      <c r="L191">
        <v>32664300</v>
      </c>
      <c r="M191">
        <v>32783500</v>
      </c>
      <c r="N191">
        <v>33055650</v>
      </c>
      <c r="O191">
        <v>33357200</v>
      </c>
      <c r="P191">
        <v>33678899</v>
      </c>
      <c r="Q191">
        <v>34015199</v>
      </c>
      <c r="R191">
        <v>34356300</v>
      </c>
      <c r="S191">
        <v>34689050</v>
      </c>
      <c r="T191">
        <v>34965600</v>
      </c>
      <c r="U191">
        <v>35247217</v>
      </c>
      <c r="V191">
        <v>35574150</v>
      </c>
      <c r="W191">
        <v>35898587</v>
      </c>
      <c r="X191">
        <v>36230481</v>
      </c>
      <c r="Y191">
        <v>36571808</v>
      </c>
      <c r="Z191">
        <v>36904134</v>
      </c>
      <c r="AA191">
        <v>37201885</v>
      </c>
      <c r="AB191">
        <v>37456119</v>
      </c>
      <c r="AC191">
        <v>37668045</v>
      </c>
      <c r="AD191">
        <v>37824487</v>
      </c>
      <c r="AE191">
        <v>37961529</v>
      </c>
      <c r="AF191">
        <v>38110782</v>
      </c>
      <c r="AG191">
        <v>38246193</v>
      </c>
      <c r="AH191">
        <v>38363667</v>
      </c>
      <c r="AI191">
        <v>38461408</v>
      </c>
      <c r="AJ191">
        <v>38542652</v>
      </c>
      <c r="AK191">
        <v>38594998</v>
      </c>
      <c r="AL191">
        <v>38624370</v>
      </c>
      <c r="AM191">
        <v>38649660</v>
      </c>
      <c r="AN191">
        <v>38663481</v>
      </c>
      <c r="AO191">
        <v>38660271</v>
      </c>
      <c r="AP191">
        <v>38258629</v>
      </c>
      <c r="AQ191">
        <v>38248076</v>
      </c>
      <c r="AR191">
        <v>38230364</v>
      </c>
      <c r="AS191">
        <v>38204570</v>
      </c>
      <c r="AT191">
        <v>38182222</v>
      </c>
      <c r="AU191">
        <v>38165445</v>
      </c>
      <c r="AV191">
        <v>38141267</v>
      </c>
      <c r="AW191">
        <v>38120560</v>
      </c>
      <c r="AX191">
        <v>38125759</v>
      </c>
      <c r="AY191">
        <v>38151603</v>
      </c>
      <c r="AZ191">
        <v>38042794</v>
      </c>
      <c r="BA191">
        <v>38063255</v>
      </c>
      <c r="BB191">
        <v>38063164</v>
      </c>
      <c r="BC191">
        <v>38040196</v>
      </c>
      <c r="BD191">
        <v>38011735</v>
      </c>
      <c r="BE191">
        <v>37986412</v>
      </c>
      <c r="BF191">
        <v>37970087</v>
      </c>
      <c r="BG191">
        <v>37974826</v>
      </c>
      <c r="BH191">
        <v>37978548</v>
      </c>
    </row>
    <row r="192" spans="1:60" x14ac:dyDescent="0.25">
      <c r="A192" t="s">
        <v>1160</v>
      </c>
      <c r="B192">
        <v>187617091</v>
      </c>
      <c r="C192">
        <v>191889701</v>
      </c>
      <c r="D192">
        <v>196349224</v>
      </c>
      <c r="E192">
        <v>200997724</v>
      </c>
      <c r="F192">
        <v>205835453</v>
      </c>
      <c r="G192">
        <v>210864985</v>
      </c>
      <c r="H192">
        <v>216096098</v>
      </c>
      <c r="I192">
        <v>221539671</v>
      </c>
      <c r="J192">
        <v>227201434</v>
      </c>
      <c r="K192">
        <v>233086769</v>
      </c>
      <c r="L192">
        <v>239204902</v>
      </c>
      <c r="M192">
        <v>245537549</v>
      </c>
      <c r="N192">
        <v>252097524</v>
      </c>
      <c r="O192">
        <v>258953043</v>
      </c>
      <c r="P192">
        <v>266195005</v>
      </c>
      <c r="Q192">
        <v>273877851</v>
      </c>
      <c r="R192">
        <v>282049515</v>
      </c>
      <c r="S192">
        <v>290664899</v>
      </c>
      <c r="T192">
        <v>299569965</v>
      </c>
      <c r="U192">
        <v>308551448</v>
      </c>
      <c r="V192">
        <v>317462492</v>
      </c>
      <c r="W192">
        <v>326257657</v>
      </c>
      <c r="X192">
        <v>335003787</v>
      </c>
      <c r="Y192">
        <v>343806020</v>
      </c>
      <c r="Z192">
        <v>352822108</v>
      </c>
      <c r="AA192">
        <v>362177640</v>
      </c>
      <c r="AB192">
        <v>371878676</v>
      </c>
      <c r="AC192">
        <v>381918512</v>
      </c>
      <c r="AD192">
        <v>392393097</v>
      </c>
      <c r="AE192">
        <v>403416160</v>
      </c>
      <c r="AF192">
        <v>415057375</v>
      </c>
      <c r="AG192">
        <v>427398511</v>
      </c>
      <c r="AH192">
        <v>440397767</v>
      </c>
      <c r="AI192">
        <v>453849633</v>
      </c>
      <c r="AJ192">
        <v>467465199</v>
      </c>
      <c r="AK192">
        <v>481049511</v>
      </c>
      <c r="AL192">
        <v>494517676</v>
      </c>
      <c r="AM192">
        <v>507968946</v>
      </c>
      <c r="AN192">
        <v>521617674</v>
      </c>
      <c r="AO192">
        <v>535773390</v>
      </c>
      <c r="AP192">
        <v>550660001</v>
      </c>
      <c r="AQ192">
        <v>566366102</v>
      </c>
      <c r="AR192">
        <v>582828705</v>
      </c>
      <c r="AS192">
        <v>599938109</v>
      </c>
      <c r="AT192">
        <v>617518671</v>
      </c>
      <c r="AU192">
        <v>635451653</v>
      </c>
      <c r="AV192">
        <v>653695022</v>
      </c>
      <c r="AW192">
        <v>672318833</v>
      </c>
      <c r="AX192">
        <v>691447610</v>
      </c>
      <c r="AY192">
        <v>711257522</v>
      </c>
      <c r="AZ192">
        <v>731868772</v>
      </c>
      <c r="BA192">
        <v>753326798</v>
      </c>
      <c r="BB192">
        <v>775573001</v>
      </c>
      <c r="BC192">
        <v>798495530</v>
      </c>
      <c r="BD192">
        <v>821931240</v>
      </c>
      <c r="BE192">
        <v>845759344</v>
      </c>
      <c r="BF192">
        <v>869943914</v>
      </c>
      <c r="BG192">
        <v>894512725</v>
      </c>
      <c r="BH192">
        <v>919485393</v>
      </c>
    </row>
    <row r="193" spans="1:60" x14ac:dyDescent="0.25">
      <c r="A193" t="s">
        <v>531</v>
      </c>
      <c r="B193">
        <v>2358000</v>
      </c>
      <c r="C193">
        <v>2399722</v>
      </c>
      <c r="D193">
        <v>2450322</v>
      </c>
      <c r="E193">
        <v>2504530</v>
      </c>
      <c r="F193">
        <v>2554066</v>
      </c>
      <c r="G193">
        <v>2594000</v>
      </c>
      <c r="H193">
        <v>2624995</v>
      </c>
      <c r="I193">
        <v>2645674</v>
      </c>
      <c r="J193">
        <v>2662064</v>
      </c>
      <c r="K193">
        <v>2684150</v>
      </c>
      <c r="L193">
        <v>2718000</v>
      </c>
      <c r="M193">
        <v>2762190</v>
      </c>
      <c r="N193">
        <v>2817256</v>
      </c>
      <c r="O193">
        <v>2878786</v>
      </c>
      <c r="P193">
        <v>2939299</v>
      </c>
      <c r="Q193">
        <v>2994000</v>
      </c>
      <c r="R193">
        <v>3043854</v>
      </c>
      <c r="S193">
        <v>3088690</v>
      </c>
      <c r="T193">
        <v>3129421</v>
      </c>
      <c r="U193">
        <v>3168088</v>
      </c>
      <c r="V193">
        <v>3206000</v>
      </c>
      <c r="W193">
        <v>3242552</v>
      </c>
      <c r="X193">
        <v>3277453</v>
      </c>
      <c r="Y193">
        <v>3311138</v>
      </c>
      <c r="Z193">
        <v>3344190</v>
      </c>
      <c r="AA193">
        <v>3377000</v>
      </c>
      <c r="AB193">
        <v>3409554</v>
      </c>
      <c r="AC193">
        <v>3441850</v>
      </c>
      <c r="AD193">
        <v>3473898</v>
      </c>
      <c r="AE193">
        <v>3505650</v>
      </c>
      <c r="AF193">
        <v>3537000</v>
      </c>
      <c r="AG193">
        <v>3562110</v>
      </c>
      <c r="AH193">
        <v>3585176</v>
      </c>
      <c r="AI193">
        <v>3615497</v>
      </c>
      <c r="AJ193">
        <v>3649237</v>
      </c>
      <c r="AK193">
        <v>3683103</v>
      </c>
      <c r="AL193">
        <v>3724655</v>
      </c>
      <c r="AM193">
        <v>3759430</v>
      </c>
      <c r="AN193">
        <v>3781101</v>
      </c>
      <c r="AO193">
        <v>3800081</v>
      </c>
      <c r="AP193">
        <v>3810605</v>
      </c>
      <c r="AQ193">
        <v>3818774</v>
      </c>
      <c r="AR193">
        <v>3823701</v>
      </c>
      <c r="AS193">
        <v>3826095</v>
      </c>
      <c r="AT193">
        <v>3826878</v>
      </c>
      <c r="AU193">
        <v>3821362</v>
      </c>
      <c r="AV193">
        <v>3805214</v>
      </c>
      <c r="AW193">
        <v>3782995</v>
      </c>
      <c r="AX193">
        <v>3760866</v>
      </c>
      <c r="AY193">
        <v>3740410</v>
      </c>
      <c r="AZ193">
        <v>3721525</v>
      </c>
      <c r="BA193">
        <v>3678732</v>
      </c>
      <c r="BB193">
        <v>3634488</v>
      </c>
      <c r="BC193">
        <v>3593077</v>
      </c>
      <c r="BD193">
        <v>3534874</v>
      </c>
      <c r="BE193">
        <v>3473166</v>
      </c>
      <c r="BF193">
        <v>3406495</v>
      </c>
      <c r="BG193">
        <v>3325001</v>
      </c>
      <c r="BH193">
        <v>3195153</v>
      </c>
    </row>
    <row r="194" spans="1:60" x14ac:dyDescent="0.25">
      <c r="A194" t="s">
        <v>1161</v>
      </c>
      <c r="B194">
        <v>11424176</v>
      </c>
      <c r="C194">
        <v>11665595</v>
      </c>
      <c r="D194">
        <v>11871712</v>
      </c>
      <c r="E194">
        <v>12065468</v>
      </c>
      <c r="F194">
        <v>12282419</v>
      </c>
      <c r="G194">
        <v>12547525</v>
      </c>
      <c r="H194">
        <v>12864954</v>
      </c>
      <c r="I194">
        <v>13222694</v>
      </c>
      <c r="J194">
        <v>13609982</v>
      </c>
      <c r="K194">
        <v>14010339</v>
      </c>
      <c r="L194">
        <v>14410400</v>
      </c>
      <c r="M194">
        <v>14809521</v>
      </c>
      <c r="N194">
        <v>15207771</v>
      </c>
      <c r="O194">
        <v>15593351</v>
      </c>
      <c r="P194">
        <v>15952078</v>
      </c>
      <c r="Q194">
        <v>16274740</v>
      </c>
      <c r="R194">
        <v>16554746</v>
      </c>
      <c r="S194">
        <v>16796578</v>
      </c>
      <c r="T194">
        <v>17015983</v>
      </c>
      <c r="U194">
        <v>17235666</v>
      </c>
      <c r="V194">
        <v>17472140</v>
      </c>
      <c r="W194">
        <v>17731230</v>
      </c>
      <c r="X194">
        <v>18008564</v>
      </c>
      <c r="Y194">
        <v>18298214</v>
      </c>
      <c r="Z194">
        <v>18590138</v>
      </c>
      <c r="AA194">
        <v>18877238</v>
      </c>
      <c r="AB194">
        <v>19156795</v>
      </c>
      <c r="AC194">
        <v>19431986</v>
      </c>
      <c r="AD194">
        <v>19708323</v>
      </c>
      <c r="AE194">
        <v>19993755</v>
      </c>
      <c r="AF194">
        <v>20293054</v>
      </c>
      <c r="AG194">
        <v>20609150</v>
      </c>
      <c r="AH194">
        <v>20937404</v>
      </c>
      <c r="AI194">
        <v>21265834</v>
      </c>
      <c r="AJ194">
        <v>21577982</v>
      </c>
      <c r="AK194">
        <v>21862299</v>
      </c>
      <c r="AL194">
        <v>22113438</v>
      </c>
      <c r="AM194">
        <v>22335267</v>
      </c>
      <c r="AN194">
        <v>22536753</v>
      </c>
      <c r="AO194">
        <v>22731482</v>
      </c>
      <c r="AP194">
        <v>22929075</v>
      </c>
      <c r="AQ194">
        <v>23132980</v>
      </c>
      <c r="AR194">
        <v>23339453</v>
      </c>
      <c r="AS194">
        <v>23542426</v>
      </c>
      <c r="AT194">
        <v>23732731</v>
      </c>
      <c r="AU194">
        <v>23904167</v>
      </c>
      <c r="AV194">
        <v>24054864</v>
      </c>
      <c r="AW194">
        <v>24188331</v>
      </c>
      <c r="AX194">
        <v>24310142</v>
      </c>
      <c r="AY194">
        <v>24428341</v>
      </c>
      <c r="AZ194">
        <v>24548836</v>
      </c>
      <c r="BA194">
        <v>24673385</v>
      </c>
      <c r="BB194">
        <v>24800612</v>
      </c>
      <c r="BC194">
        <v>24929452</v>
      </c>
      <c r="BD194">
        <v>25057752</v>
      </c>
      <c r="BE194">
        <v>25183833</v>
      </c>
      <c r="BF194">
        <v>25307744</v>
      </c>
      <c r="BG194">
        <v>25429985</v>
      </c>
      <c r="BH194">
        <v>25549819</v>
      </c>
    </row>
    <row r="195" spans="1:60" x14ac:dyDescent="0.25">
      <c r="A195" t="s">
        <v>484</v>
      </c>
      <c r="B195">
        <v>8857716</v>
      </c>
      <c r="C195">
        <v>8929316</v>
      </c>
      <c r="D195">
        <v>8993985</v>
      </c>
      <c r="E195">
        <v>9030355</v>
      </c>
      <c r="F195">
        <v>9035365</v>
      </c>
      <c r="G195">
        <v>8998595</v>
      </c>
      <c r="H195">
        <v>8930990</v>
      </c>
      <c r="I195">
        <v>8874520</v>
      </c>
      <c r="J195">
        <v>8836650</v>
      </c>
      <c r="K195">
        <v>8757705</v>
      </c>
      <c r="L195">
        <v>8680431</v>
      </c>
      <c r="M195">
        <v>8643756</v>
      </c>
      <c r="N195">
        <v>8630430</v>
      </c>
      <c r="O195">
        <v>8633100</v>
      </c>
      <c r="P195">
        <v>8754365</v>
      </c>
      <c r="Q195">
        <v>9093470</v>
      </c>
      <c r="R195">
        <v>9355810</v>
      </c>
      <c r="S195">
        <v>9455675</v>
      </c>
      <c r="T195">
        <v>9558250</v>
      </c>
      <c r="U195">
        <v>9661265</v>
      </c>
      <c r="V195">
        <v>9766312</v>
      </c>
      <c r="W195">
        <v>9851362</v>
      </c>
      <c r="X195">
        <v>9911771</v>
      </c>
      <c r="Y195">
        <v>9957865</v>
      </c>
      <c r="Z195">
        <v>9996232</v>
      </c>
      <c r="AA195">
        <v>10023613</v>
      </c>
      <c r="AB195">
        <v>10032734</v>
      </c>
      <c r="AC195">
        <v>10030031</v>
      </c>
      <c r="AD195">
        <v>10019610</v>
      </c>
      <c r="AE195">
        <v>10005000</v>
      </c>
      <c r="AF195">
        <v>9983218</v>
      </c>
      <c r="AG195">
        <v>9960235</v>
      </c>
      <c r="AH195">
        <v>9952494</v>
      </c>
      <c r="AI195">
        <v>9964675</v>
      </c>
      <c r="AJ195">
        <v>9991525</v>
      </c>
      <c r="AK195">
        <v>10026176</v>
      </c>
      <c r="AL195">
        <v>10063945</v>
      </c>
      <c r="AM195">
        <v>10108977</v>
      </c>
      <c r="AN195">
        <v>10160196</v>
      </c>
      <c r="AO195">
        <v>10217828</v>
      </c>
      <c r="AP195">
        <v>10289898</v>
      </c>
      <c r="AQ195">
        <v>10362722</v>
      </c>
      <c r="AR195">
        <v>10419631</v>
      </c>
      <c r="AS195">
        <v>10458821</v>
      </c>
      <c r="AT195">
        <v>10483861</v>
      </c>
      <c r="AU195">
        <v>10503330</v>
      </c>
      <c r="AV195">
        <v>10522288</v>
      </c>
      <c r="AW195">
        <v>10542964</v>
      </c>
      <c r="AX195">
        <v>10558177</v>
      </c>
      <c r="AY195">
        <v>10568247</v>
      </c>
      <c r="AZ195">
        <v>10573100</v>
      </c>
      <c r="BA195">
        <v>10557560</v>
      </c>
      <c r="BB195">
        <v>10514844</v>
      </c>
      <c r="BC195">
        <v>10457295</v>
      </c>
      <c r="BD195">
        <v>10401062</v>
      </c>
      <c r="BE195">
        <v>10358076</v>
      </c>
      <c r="BF195">
        <v>10325452</v>
      </c>
      <c r="BG195">
        <v>10300300</v>
      </c>
      <c r="BH195">
        <v>10281762</v>
      </c>
    </row>
    <row r="196" spans="1:60" x14ac:dyDescent="0.25">
      <c r="A196" t="s">
        <v>502</v>
      </c>
      <c r="B196">
        <v>1903982</v>
      </c>
      <c r="C196">
        <v>1954548</v>
      </c>
      <c r="D196">
        <v>2006670</v>
      </c>
      <c r="E196">
        <v>2060339</v>
      </c>
      <c r="F196">
        <v>2115567</v>
      </c>
      <c r="G196">
        <v>2172306</v>
      </c>
      <c r="H196">
        <v>2230741</v>
      </c>
      <c r="I196">
        <v>2290798</v>
      </c>
      <c r="J196">
        <v>2351925</v>
      </c>
      <c r="K196">
        <v>2413396</v>
      </c>
      <c r="L196">
        <v>2474763</v>
      </c>
      <c r="M196">
        <v>2535873</v>
      </c>
      <c r="N196">
        <v>2597154</v>
      </c>
      <c r="O196">
        <v>2659421</v>
      </c>
      <c r="P196">
        <v>2723812</v>
      </c>
      <c r="Q196">
        <v>2791241</v>
      </c>
      <c r="R196">
        <v>2861867</v>
      </c>
      <c r="S196">
        <v>2935712</v>
      </c>
      <c r="T196">
        <v>3013282</v>
      </c>
      <c r="U196">
        <v>3095145</v>
      </c>
      <c r="V196">
        <v>3181625</v>
      </c>
      <c r="W196">
        <v>3272912</v>
      </c>
      <c r="X196">
        <v>3368773</v>
      </c>
      <c r="Y196">
        <v>3468535</v>
      </c>
      <c r="Z196">
        <v>3571272</v>
      </c>
      <c r="AA196">
        <v>3676210</v>
      </c>
      <c r="AB196">
        <v>3783074</v>
      </c>
      <c r="AC196">
        <v>3891734</v>
      </c>
      <c r="AD196">
        <v>4001681</v>
      </c>
      <c r="AE196">
        <v>4112386</v>
      </c>
      <c r="AF196">
        <v>4223415</v>
      </c>
      <c r="AG196">
        <v>4334345</v>
      </c>
      <c r="AH196">
        <v>4445016</v>
      </c>
      <c r="AI196">
        <v>4555521</v>
      </c>
      <c r="AJ196">
        <v>4666094</v>
      </c>
      <c r="AK196">
        <v>4776843</v>
      </c>
      <c r="AL196">
        <v>4887632</v>
      </c>
      <c r="AM196">
        <v>4998100</v>
      </c>
      <c r="AN196">
        <v>5107839</v>
      </c>
      <c r="AO196">
        <v>5216349</v>
      </c>
      <c r="AP196">
        <v>5323201</v>
      </c>
      <c r="AQ196">
        <v>5428444</v>
      </c>
      <c r="AR196">
        <v>5531962</v>
      </c>
      <c r="AS196">
        <v>5632983</v>
      </c>
      <c r="AT196">
        <v>5730549</v>
      </c>
      <c r="AU196">
        <v>5824096</v>
      </c>
      <c r="AV196">
        <v>5913209</v>
      </c>
      <c r="AW196">
        <v>5998427</v>
      </c>
      <c r="AX196">
        <v>6081296</v>
      </c>
      <c r="AY196">
        <v>6163972</v>
      </c>
      <c r="AZ196">
        <v>6248020</v>
      </c>
      <c r="BA196">
        <v>6333976</v>
      </c>
      <c r="BB196">
        <v>6421512</v>
      </c>
      <c r="BC196">
        <v>6510276</v>
      </c>
      <c r="BD196">
        <v>6599526</v>
      </c>
      <c r="BE196">
        <v>6688746</v>
      </c>
      <c r="BF196">
        <v>6777872</v>
      </c>
      <c r="BG196">
        <v>6867062</v>
      </c>
      <c r="BH196">
        <v>6956071</v>
      </c>
    </row>
    <row r="197" spans="1:60" x14ac:dyDescent="0.25">
      <c r="A197" t="s">
        <v>1162</v>
      </c>
      <c r="AF197">
        <v>1978248</v>
      </c>
      <c r="AG197">
        <v>2068845</v>
      </c>
      <c r="AH197">
        <v>2163591</v>
      </c>
      <c r="AI197">
        <v>2262676</v>
      </c>
      <c r="AJ197">
        <v>2366298</v>
      </c>
      <c r="AK197">
        <v>2474666</v>
      </c>
      <c r="AL197">
        <v>2587997</v>
      </c>
      <c r="AM197">
        <v>2706518</v>
      </c>
      <c r="AN197">
        <v>2776568</v>
      </c>
      <c r="AO197">
        <v>2848431</v>
      </c>
      <c r="AP197">
        <v>2922153</v>
      </c>
      <c r="AQ197">
        <v>2997784</v>
      </c>
      <c r="AR197">
        <v>3075373</v>
      </c>
      <c r="AS197">
        <v>3154969</v>
      </c>
      <c r="AT197">
        <v>3236626</v>
      </c>
      <c r="AU197">
        <v>3320396</v>
      </c>
      <c r="AV197">
        <v>3406334</v>
      </c>
      <c r="AW197">
        <v>3494496</v>
      </c>
      <c r="AX197">
        <v>3591977</v>
      </c>
      <c r="AY197">
        <v>3689099</v>
      </c>
      <c r="AZ197">
        <v>3786161</v>
      </c>
      <c r="BA197">
        <v>3882986</v>
      </c>
      <c r="BB197">
        <v>3979998</v>
      </c>
      <c r="BC197">
        <v>4076708</v>
      </c>
      <c r="BD197">
        <v>4173398</v>
      </c>
      <c r="BE197">
        <v>4270092</v>
      </c>
      <c r="BF197">
        <v>4367088</v>
      </c>
      <c r="BG197">
        <v>4454805</v>
      </c>
      <c r="BH197">
        <v>4569087</v>
      </c>
    </row>
    <row r="198" spans="1:60" x14ac:dyDescent="0.25">
      <c r="A198" t="s">
        <v>1163</v>
      </c>
      <c r="B198">
        <v>865072</v>
      </c>
      <c r="C198">
        <v>893380</v>
      </c>
      <c r="D198">
        <v>923306</v>
      </c>
      <c r="E198">
        <v>954111</v>
      </c>
      <c r="F198">
        <v>984823</v>
      </c>
      <c r="G198">
        <v>1014638</v>
      </c>
      <c r="H198">
        <v>1043386</v>
      </c>
      <c r="I198">
        <v>1071175</v>
      </c>
      <c r="J198">
        <v>1098154</v>
      </c>
      <c r="K198">
        <v>1124579</v>
      </c>
      <c r="L198">
        <v>1150750</v>
      </c>
      <c r="M198">
        <v>1176591</v>
      </c>
      <c r="N198">
        <v>1202157</v>
      </c>
      <c r="O198">
        <v>1227656</v>
      </c>
      <c r="P198">
        <v>1253377</v>
      </c>
      <c r="Q198">
        <v>1279521</v>
      </c>
      <c r="R198">
        <v>1306046</v>
      </c>
      <c r="S198">
        <v>1332894</v>
      </c>
      <c r="T198">
        <v>1360543</v>
      </c>
      <c r="U198">
        <v>1389578</v>
      </c>
      <c r="V198">
        <v>1420310</v>
      </c>
      <c r="W198">
        <v>1453208</v>
      </c>
      <c r="X198">
        <v>1487852</v>
      </c>
      <c r="Y198">
        <v>1522652</v>
      </c>
      <c r="Z198">
        <v>1555389</v>
      </c>
      <c r="AA198">
        <v>1584640</v>
      </c>
      <c r="AB198">
        <v>1609574</v>
      </c>
      <c r="AC198">
        <v>1630891</v>
      </c>
      <c r="AD198">
        <v>1650442</v>
      </c>
      <c r="AE198">
        <v>1670947</v>
      </c>
      <c r="AF198">
        <v>1694332</v>
      </c>
      <c r="AG198">
        <v>1721237</v>
      </c>
      <c r="AH198">
        <v>1750921</v>
      </c>
      <c r="AI198">
        <v>1782120</v>
      </c>
      <c r="AJ198">
        <v>1812834</v>
      </c>
      <c r="AK198">
        <v>1841693</v>
      </c>
      <c r="AL198">
        <v>1868414</v>
      </c>
      <c r="AM198">
        <v>1893444</v>
      </c>
      <c r="AN198">
        <v>1917135</v>
      </c>
      <c r="AO198">
        <v>1939992</v>
      </c>
      <c r="AP198">
        <v>1962452</v>
      </c>
      <c r="AQ198">
        <v>1984496</v>
      </c>
      <c r="AR198">
        <v>2006078</v>
      </c>
      <c r="AS198">
        <v>2027846</v>
      </c>
      <c r="AT198">
        <v>2050572</v>
      </c>
      <c r="AU198">
        <v>2074778</v>
      </c>
      <c r="AV198">
        <v>2100869</v>
      </c>
      <c r="AW198">
        <v>2128664</v>
      </c>
      <c r="AX198">
        <v>2157454</v>
      </c>
      <c r="AY198">
        <v>2186314</v>
      </c>
      <c r="AZ198">
        <v>2214519</v>
      </c>
      <c r="BA198">
        <v>2241798</v>
      </c>
      <c r="BB198">
        <v>2268708</v>
      </c>
      <c r="BC198">
        <v>2296101</v>
      </c>
      <c r="BD198">
        <v>2325136</v>
      </c>
      <c r="BE198">
        <v>2355672</v>
      </c>
      <c r="BF198">
        <v>2388307</v>
      </c>
      <c r="BG198">
        <v>2422086</v>
      </c>
      <c r="BH198">
        <v>2457367</v>
      </c>
    </row>
    <row r="199" spans="1:60" x14ac:dyDescent="0.25">
      <c r="A199" t="s">
        <v>1164</v>
      </c>
      <c r="B199">
        <v>754514355</v>
      </c>
      <c r="C199">
        <v>765311460</v>
      </c>
      <c r="D199">
        <v>774755029</v>
      </c>
      <c r="E199">
        <v>784053801</v>
      </c>
      <c r="F199">
        <v>793187000</v>
      </c>
      <c r="G199">
        <v>802029735</v>
      </c>
      <c r="H199">
        <v>810302158</v>
      </c>
      <c r="I199">
        <v>818025942</v>
      </c>
      <c r="J199">
        <v>824783296</v>
      </c>
      <c r="K199">
        <v>833233832</v>
      </c>
      <c r="L199">
        <v>840763997</v>
      </c>
      <c r="M199">
        <v>849163942</v>
      </c>
      <c r="N199">
        <v>857079394</v>
      </c>
      <c r="O199">
        <v>863981736</v>
      </c>
      <c r="P199">
        <v>871928852</v>
      </c>
      <c r="Q199">
        <v>879257621</v>
      </c>
      <c r="R199">
        <v>885141869</v>
      </c>
      <c r="S199">
        <v>891242779</v>
      </c>
      <c r="T199">
        <v>897376841</v>
      </c>
      <c r="U199">
        <v>903768381</v>
      </c>
      <c r="V199">
        <v>909865629</v>
      </c>
      <c r="W199">
        <v>915958644</v>
      </c>
      <c r="X199">
        <v>921480888</v>
      </c>
      <c r="Y199">
        <v>926566813</v>
      </c>
      <c r="Z199">
        <v>931345425</v>
      </c>
      <c r="AA199">
        <v>936158270</v>
      </c>
      <c r="AB199">
        <v>941386226</v>
      </c>
      <c r="AC199">
        <v>946693323</v>
      </c>
      <c r="AD199">
        <v>952208537</v>
      </c>
      <c r="AE199">
        <v>958128673</v>
      </c>
      <c r="AF199">
        <v>964233474</v>
      </c>
      <c r="AG199">
        <v>970954772</v>
      </c>
      <c r="AH199">
        <v>977682743</v>
      </c>
      <c r="AI199">
        <v>984081948</v>
      </c>
      <c r="AJ199">
        <v>989856904</v>
      </c>
      <c r="AK199">
        <v>995277110</v>
      </c>
      <c r="AL199">
        <v>1000603120</v>
      </c>
      <c r="AM199">
        <v>1005699715</v>
      </c>
      <c r="AN199">
        <v>1010590288</v>
      </c>
      <c r="AO199">
        <v>1015420880</v>
      </c>
      <c r="AP199">
        <v>1020504252</v>
      </c>
      <c r="AQ199">
        <v>1025423265</v>
      </c>
      <c r="AR199">
        <v>1030561714</v>
      </c>
      <c r="AS199">
        <v>1035711709</v>
      </c>
      <c r="AT199">
        <v>1041075142</v>
      </c>
      <c r="AU199">
        <v>1046366673</v>
      </c>
      <c r="AV199">
        <v>1052054803</v>
      </c>
      <c r="AW199">
        <v>1057981926</v>
      </c>
      <c r="AX199">
        <v>1064394167</v>
      </c>
      <c r="AY199">
        <v>1069878383</v>
      </c>
      <c r="AZ199">
        <v>1074869481</v>
      </c>
      <c r="BA199">
        <v>1077838624</v>
      </c>
      <c r="BB199">
        <v>1082370705</v>
      </c>
      <c r="BC199">
        <v>1087128029</v>
      </c>
      <c r="BD199">
        <v>1092096206</v>
      </c>
      <c r="BE199">
        <v>1097025299</v>
      </c>
      <c r="BF199">
        <v>1101992071</v>
      </c>
      <c r="BG199">
        <v>1106035186</v>
      </c>
      <c r="BH199">
        <v>1109997273</v>
      </c>
    </row>
    <row r="200" spans="1:60" x14ac:dyDescent="0.25">
      <c r="A200" t="s">
        <v>577</v>
      </c>
      <c r="B200">
        <v>78076</v>
      </c>
      <c r="C200">
        <v>80706</v>
      </c>
      <c r="D200">
        <v>83655</v>
      </c>
      <c r="E200">
        <v>86847</v>
      </c>
      <c r="F200">
        <v>90139</v>
      </c>
      <c r="G200">
        <v>93438</v>
      </c>
      <c r="H200">
        <v>96716</v>
      </c>
      <c r="I200">
        <v>99995</v>
      </c>
      <c r="J200">
        <v>103342</v>
      </c>
      <c r="K200">
        <v>106820</v>
      </c>
      <c r="L200">
        <v>110495</v>
      </c>
      <c r="M200">
        <v>114382</v>
      </c>
      <c r="N200">
        <v>118440</v>
      </c>
      <c r="O200">
        <v>122643</v>
      </c>
      <c r="P200">
        <v>126924</v>
      </c>
      <c r="Q200">
        <v>131233</v>
      </c>
      <c r="R200">
        <v>135549</v>
      </c>
      <c r="S200">
        <v>139891</v>
      </c>
      <c r="T200">
        <v>144277</v>
      </c>
      <c r="U200">
        <v>148741</v>
      </c>
      <c r="V200">
        <v>153301</v>
      </c>
      <c r="W200">
        <v>157953</v>
      </c>
      <c r="X200">
        <v>162685</v>
      </c>
      <c r="Y200">
        <v>167451</v>
      </c>
      <c r="Z200">
        <v>172249</v>
      </c>
      <c r="AA200">
        <v>177027</v>
      </c>
      <c r="AB200">
        <v>181817</v>
      </c>
      <c r="AC200">
        <v>186584</v>
      </c>
      <c r="AD200">
        <v>191266</v>
      </c>
      <c r="AE200">
        <v>195726</v>
      </c>
      <c r="AF200">
        <v>199905</v>
      </c>
      <c r="AG200">
        <v>203726</v>
      </c>
      <c r="AH200">
        <v>207245</v>
      </c>
      <c r="AI200">
        <v>210642</v>
      </c>
      <c r="AJ200">
        <v>214197</v>
      </c>
      <c r="AK200">
        <v>218071</v>
      </c>
      <c r="AL200">
        <v>222322</v>
      </c>
      <c r="AM200">
        <v>226866</v>
      </c>
      <c r="AN200">
        <v>231570</v>
      </c>
      <c r="AO200">
        <v>236221</v>
      </c>
      <c r="AP200">
        <v>240686</v>
      </c>
      <c r="AQ200">
        <v>244931</v>
      </c>
      <c r="AR200">
        <v>248972</v>
      </c>
      <c r="AS200">
        <v>252703</v>
      </c>
      <c r="AT200">
        <v>255992</v>
      </c>
      <c r="AU200">
        <v>258780</v>
      </c>
      <c r="AV200">
        <v>261010</v>
      </c>
      <c r="AW200">
        <v>262721</v>
      </c>
      <c r="AX200">
        <v>264061</v>
      </c>
      <c r="AY200">
        <v>265254</v>
      </c>
      <c r="AZ200">
        <v>266455</v>
      </c>
      <c r="BA200">
        <v>267698</v>
      </c>
      <c r="BB200">
        <v>268998</v>
      </c>
      <c r="BC200">
        <v>270328</v>
      </c>
      <c r="BD200">
        <v>271705</v>
      </c>
      <c r="BE200">
        <v>273124</v>
      </c>
      <c r="BF200">
        <v>274575</v>
      </c>
      <c r="BG200">
        <v>276103</v>
      </c>
      <c r="BH200">
        <v>277679</v>
      </c>
    </row>
    <row r="201" spans="1:60" x14ac:dyDescent="0.25">
      <c r="A201" t="s">
        <v>540</v>
      </c>
      <c r="B201">
        <v>47384</v>
      </c>
      <c r="C201">
        <v>51421</v>
      </c>
      <c r="D201">
        <v>56262</v>
      </c>
      <c r="E201">
        <v>61716</v>
      </c>
      <c r="F201">
        <v>67566</v>
      </c>
      <c r="G201">
        <v>73633</v>
      </c>
      <c r="H201">
        <v>79846</v>
      </c>
      <c r="I201">
        <v>86302</v>
      </c>
      <c r="J201">
        <v>93211</v>
      </c>
      <c r="K201">
        <v>100883</v>
      </c>
      <c r="L201">
        <v>109514</v>
      </c>
      <c r="M201">
        <v>119414</v>
      </c>
      <c r="N201">
        <v>130500</v>
      </c>
      <c r="O201">
        <v>142186</v>
      </c>
      <c r="P201">
        <v>153621</v>
      </c>
      <c r="Q201">
        <v>164320</v>
      </c>
      <c r="R201">
        <v>173721</v>
      </c>
      <c r="S201">
        <v>182318</v>
      </c>
      <c r="T201">
        <v>191951</v>
      </c>
      <c r="U201">
        <v>205171</v>
      </c>
      <c r="V201">
        <v>223632</v>
      </c>
      <c r="W201">
        <v>247988</v>
      </c>
      <c r="X201">
        <v>277226</v>
      </c>
      <c r="Y201">
        <v>309306</v>
      </c>
      <c r="Z201">
        <v>341272</v>
      </c>
      <c r="AA201">
        <v>370890</v>
      </c>
      <c r="AB201">
        <v>397740</v>
      </c>
      <c r="AC201">
        <v>422148</v>
      </c>
      <c r="AD201">
        <v>443605</v>
      </c>
      <c r="AE201">
        <v>461690</v>
      </c>
      <c r="AF201">
        <v>476278</v>
      </c>
      <c r="AG201">
        <v>487353</v>
      </c>
      <c r="AH201">
        <v>495395</v>
      </c>
      <c r="AI201">
        <v>501479</v>
      </c>
      <c r="AJ201">
        <v>507041</v>
      </c>
      <c r="AK201">
        <v>513442</v>
      </c>
      <c r="AL201">
        <v>522531</v>
      </c>
      <c r="AM201">
        <v>535321</v>
      </c>
      <c r="AN201">
        <v>551562</v>
      </c>
      <c r="AO201">
        <v>570489</v>
      </c>
      <c r="AP201">
        <v>592468</v>
      </c>
      <c r="AQ201">
        <v>615012</v>
      </c>
      <c r="AR201">
        <v>640868</v>
      </c>
      <c r="AS201">
        <v>681788</v>
      </c>
      <c r="AT201">
        <v>753334</v>
      </c>
      <c r="AU201">
        <v>865416</v>
      </c>
      <c r="AV201">
        <v>1022711</v>
      </c>
      <c r="AW201">
        <v>1218434</v>
      </c>
      <c r="AX201">
        <v>1436665</v>
      </c>
      <c r="AY201">
        <v>1654950</v>
      </c>
      <c r="AZ201">
        <v>1856327</v>
      </c>
      <c r="BA201">
        <v>2035871</v>
      </c>
      <c r="BB201">
        <v>2196074</v>
      </c>
      <c r="BC201">
        <v>2336574</v>
      </c>
      <c r="BD201">
        <v>2459198</v>
      </c>
      <c r="BE201">
        <v>2565710</v>
      </c>
      <c r="BF201">
        <v>2654374</v>
      </c>
      <c r="BG201">
        <v>2724724</v>
      </c>
      <c r="BH201">
        <v>2781677</v>
      </c>
    </row>
    <row r="202" spans="1:60" x14ac:dyDescent="0.25">
      <c r="A202" t="s">
        <v>458</v>
      </c>
      <c r="B202">
        <v>18406905</v>
      </c>
      <c r="C202">
        <v>18555250</v>
      </c>
      <c r="D202">
        <v>18676550</v>
      </c>
      <c r="E202">
        <v>18797850</v>
      </c>
      <c r="F202">
        <v>18919126</v>
      </c>
      <c r="G202">
        <v>19031576</v>
      </c>
      <c r="H202">
        <v>19215450</v>
      </c>
      <c r="I202">
        <v>19534242</v>
      </c>
      <c r="J202">
        <v>19799831</v>
      </c>
      <c r="K202">
        <v>20009141</v>
      </c>
      <c r="L202">
        <v>20250398</v>
      </c>
      <c r="M202">
        <v>20461567</v>
      </c>
      <c r="N202">
        <v>20657957</v>
      </c>
      <c r="O202">
        <v>20835681</v>
      </c>
      <c r="P202">
        <v>21029429</v>
      </c>
      <c r="Q202">
        <v>21293583</v>
      </c>
      <c r="R202">
        <v>21551634</v>
      </c>
      <c r="S202">
        <v>21756096</v>
      </c>
      <c r="T202">
        <v>21951464</v>
      </c>
      <c r="U202">
        <v>22090488</v>
      </c>
      <c r="V202">
        <v>22242653</v>
      </c>
      <c r="W202">
        <v>22415169</v>
      </c>
      <c r="X202">
        <v>22515389</v>
      </c>
      <c r="Y202">
        <v>22588790</v>
      </c>
      <c r="Z202">
        <v>22655940</v>
      </c>
      <c r="AA202">
        <v>22755427</v>
      </c>
      <c r="AB202">
        <v>22859269</v>
      </c>
      <c r="AC202">
        <v>22949430</v>
      </c>
      <c r="AD202">
        <v>23057662</v>
      </c>
      <c r="AE202">
        <v>23161458</v>
      </c>
      <c r="AF202">
        <v>23201835</v>
      </c>
      <c r="AG202">
        <v>23001155</v>
      </c>
      <c r="AH202">
        <v>22794284</v>
      </c>
      <c r="AI202">
        <v>22763280</v>
      </c>
      <c r="AJ202">
        <v>22730211</v>
      </c>
      <c r="AK202">
        <v>22684270</v>
      </c>
      <c r="AL202">
        <v>22619004</v>
      </c>
      <c r="AM202">
        <v>22553978</v>
      </c>
      <c r="AN202">
        <v>22507344</v>
      </c>
      <c r="AO202">
        <v>22472040</v>
      </c>
      <c r="AP202">
        <v>22442971</v>
      </c>
      <c r="AQ202">
        <v>22131970</v>
      </c>
      <c r="AR202">
        <v>21730496</v>
      </c>
      <c r="AS202">
        <v>21574326</v>
      </c>
      <c r="AT202">
        <v>21451748</v>
      </c>
      <c r="AU202">
        <v>21319685</v>
      </c>
      <c r="AV202">
        <v>21193760</v>
      </c>
      <c r="AW202">
        <v>20882982</v>
      </c>
      <c r="AX202">
        <v>20537875</v>
      </c>
      <c r="AY202">
        <v>20367487</v>
      </c>
      <c r="AZ202">
        <v>20246871</v>
      </c>
      <c r="BA202">
        <v>20147528</v>
      </c>
      <c r="BB202">
        <v>20058035</v>
      </c>
      <c r="BC202">
        <v>19983693</v>
      </c>
      <c r="BD202">
        <v>19908979</v>
      </c>
      <c r="BE202">
        <v>19815481</v>
      </c>
      <c r="BF202">
        <v>19702332</v>
      </c>
      <c r="BG202">
        <v>19587491</v>
      </c>
      <c r="BH202">
        <v>19473936</v>
      </c>
    </row>
    <row r="203" spans="1:60" x14ac:dyDescent="0.25">
      <c r="A203" t="s">
        <v>405</v>
      </c>
      <c r="B203">
        <v>119897000</v>
      </c>
      <c r="C203">
        <v>121236000</v>
      </c>
      <c r="D203">
        <v>122591000</v>
      </c>
      <c r="E203">
        <v>123960000</v>
      </c>
      <c r="F203">
        <v>125345000</v>
      </c>
      <c r="G203">
        <v>126745000</v>
      </c>
      <c r="H203">
        <v>127468000</v>
      </c>
      <c r="I203">
        <v>128196000</v>
      </c>
      <c r="J203">
        <v>128928000</v>
      </c>
      <c r="K203">
        <v>129664000</v>
      </c>
      <c r="L203">
        <v>130404000</v>
      </c>
      <c r="M203">
        <v>131155000</v>
      </c>
      <c r="N203">
        <v>131909000</v>
      </c>
      <c r="O203">
        <v>132669000</v>
      </c>
      <c r="P203">
        <v>133432000</v>
      </c>
      <c r="Q203">
        <v>134200000</v>
      </c>
      <c r="R203">
        <v>135147000</v>
      </c>
      <c r="S203">
        <v>136100000</v>
      </c>
      <c r="T203">
        <v>137060000</v>
      </c>
      <c r="U203">
        <v>138027000</v>
      </c>
      <c r="V203">
        <v>139010000</v>
      </c>
      <c r="W203">
        <v>139941000</v>
      </c>
      <c r="X203">
        <v>140823000</v>
      </c>
      <c r="Y203">
        <v>141668000</v>
      </c>
      <c r="Z203">
        <v>142745000</v>
      </c>
      <c r="AA203">
        <v>143858000</v>
      </c>
      <c r="AB203">
        <v>144894000</v>
      </c>
      <c r="AC203">
        <v>145908000</v>
      </c>
      <c r="AD203">
        <v>146857000</v>
      </c>
      <c r="AE203">
        <v>147721000</v>
      </c>
      <c r="AF203">
        <v>148292000</v>
      </c>
      <c r="AG203">
        <v>148624000</v>
      </c>
      <c r="AH203">
        <v>148689000</v>
      </c>
      <c r="AI203">
        <v>148520000</v>
      </c>
      <c r="AJ203">
        <v>148336000</v>
      </c>
      <c r="AK203">
        <v>148375726</v>
      </c>
      <c r="AL203">
        <v>148160042</v>
      </c>
      <c r="AM203">
        <v>147915307</v>
      </c>
      <c r="AN203">
        <v>147670692</v>
      </c>
      <c r="AO203">
        <v>147214392</v>
      </c>
      <c r="AP203">
        <v>146596557</v>
      </c>
      <c r="AQ203">
        <v>145976083</v>
      </c>
      <c r="AR203">
        <v>145306046</v>
      </c>
      <c r="AS203">
        <v>144648257</v>
      </c>
      <c r="AT203">
        <v>144067054</v>
      </c>
      <c r="AU203">
        <v>143518523</v>
      </c>
      <c r="AV203">
        <v>143049528</v>
      </c>
      <c r="AW203">
        <v>142805088</v>
      </c>
      <c r="AX203">
        <v>142742350</v>
      </c>
      <c r="AY203">
        <v>142785342</v>
      </c>
      <c r="AZ203">
        <v>142849449</v>
      </c>
      <c r="BA203">
        <v>142960868</v>
      </c>
      <c r="BB203">
        <v>143201676</v>
      </c>
      <c r="BC203">
        <v>143506911</v>
      </c>
      <c r="BD203">
        <v>143819666</v>
      </c>
      <c r="BE203">
        <v>144096870</v>
      </c>
      <c r="BF203">
        <v>144342396</v>
      </c>
      <c r="BG203">
        <v>144496740</v>
      </c>
      <c r="BH203">
        <v>144478050</v>
      </c>
    </row>
    <row r="204" spans="1:60" x14ac:dyDescent="0.25">
      <c r="A204" t="s">
        <v>472</v>
      </c>
      <c r="B204">
        <v>2935582</v>
      </c>
      <c r="C204">
        <v>2998325</v>
      </c>
      <c r="D204">
        <v>3052936</v>
      </c>
      <c r="E204">
        <v>3105419</v>
      </c>
      <c r="F204">
        <v>3164263</v>
      </c>
      <c r="G204">
        <v>3235531</v>
      </c>
      <c r="H204">
        <v>3321679</v>
      </c>
      <c r="I204">
        <v>3420895</v>
      </c>
      <c r="J204">
        <v>3529843</v>
      </c>
      <c r="K204">
        <v>3643237</v>
      </c>
      <c r="L204">
        <v>3757358</v>
      </c>
      <c r="M204">
        <v>3871439</v>
      </c>
      <c r="N204">
        <v>3987224</v>
      </c>
      <c r="O204">
        <v>4106407</v>
      </c>
      <c r="P204">
        <v>4231578</v>
      </c>
      <c r="Q204">
        <v>4364706</v>
      </c>
      <c r="R204">
        <v>4506109</v>
      </c>
      <c r="S204">
        <v>4655383</v>
      </c>
      <c r="T204">
        <v>4812872</v>
      </c>
      <c r="U204">
        <v>4978817</v>
      </c>
      <c r="V204">
        <v>5153312</v>
      </c>
      <c r="W204">
        <v>5329252</v>
      </c>
      <c r="X204">
        <v>5504842</v>
      </c>
      <c r="Y204">
        <v>5690980</v>
      </c>
      <c r="Z204">
        <v>5902843</v>
      </c>
      <c r="AA204">
        <v>6146891</v>
      </c>
      <c r="AB204">
        <v>6443751</v>
      </c>
      <c r="AC204">
        <v>6779983</v>
      </c>
      <c r="AD204">
        <v>7088191</v>
      </c>
      <c r="AE204">
        <v>7276985</v>
      </c>
      <c r="AF204">
        <v>7288882</v>
      </c>
      <c r="AG204">
        <v>7083935</v>
      </c>
      <c r="AH204">
        <v>6702244</v>
      </c>
      <c r="AI204">
        <v>6263757</v>
      </c>
      <c r="AJ204">
        <v>5936261</v>
      </c>
      <c r="AK204">
        <v>5836495</v>
      </c>
      <c r="AL204">
        <v>6013107</v>
      </c>
      <c r="AM204">
        <v>6419901</v>
      </c>
      <c r="AN204">
        <v>6962802</v>
      </c>
      <c r="AO204">
        <v>7501234</v>
      </c>
      <c r="AP204">
        <v>7933681</v>
      </c>
      <c r="AQ204">
        <v>8231156</v>
      </c>
      <c r="AR204">
        <v>8427060</v>
      </c>
      <c r="AS204">
        <v>8557161</v>
      </c>
      <c r="AT204">
        <v>8680524</v>
      </c>
      <c r="AU204">
        <v>8840215</v>
      </c>
      <c r="AV204">
        <v>9043337</v>
      </c>
      <c r="AW204">
        <v>9273757</v>
      </c>
      <c r="AX204">
        <v>9524534</v>
      </c>
      <c r="AY204">
        <v>9782770</v>
      </c>
      <c r="AZ204">
        <v>10039338</v>
      </c>
      <c r="BA204">
        <v>10293331</v>
      </c>
      <c r="BB204">
        <v>10549678</v>
      </c>
      <c r="BC204">
        <v>10811543</v>
      </c>
      <c r="BD204">
        <v>11083635</v>
      </c>
      <c r="BE204">
        <v>11369071</v>
      </c>
      <c r="BF204">
        <v>11668818</v>
      </c>
      <c r="BG204">
        <v>11980937</v>
      </c>
      <c r="BH204">
        <v>12301939</v>
      </c>
    </row>
    <row r="205" spans="1:60" x14ac:dyDescent="0.25">
      <c r="A205" t="s">
        <v>1165</v>
      </c>
      <c r="B205">
        <v>572839523</v>
      </c>
      <c r="C205">
        <v>584939726</v>
      </c>
      <c r="D205">
        <v>597494449</v>
      </c>
      <c r="E205">
        <v>610498327</v>
      </c>
      <c r="F205">
        <v>623943332</v>
      </c>
      <c r="G205">
        <v>637823175</v>
      </c>
      <c r="H205">
        <v>652144182</v>
      </c>
      <c r="I205">
        <v>666908582</v>
      </c>
      <c r="J205">
        <v>682102178</v>
      </c>
      <c r="K205">
        <v>697706104</v>
      </c>
      <c r="L205">
        <v>713711349</v>
      </c>
      <c r="M205">
        <v>730107637</v>
      </c>
      <c r="N205">
        <v>746911716</v>
      </c>
      <c r="O205">
        <v>764174958</v>
      </c>
      <c r="P205">
        <v>781966565</v>
      </c>
      <c r="Q205">
        <v>800335563</v>
      </c>
      <c r="R205">
        <v>819292545</v>
      </c>
      <c r="S205">
        <v>838819925</v>
      </c>
      <c r="T205">
        <v>858901731</v>
      </c>
      <c r="U205">
        <v>879510848</v>
      </c>
      <c r="V205">
        <v>900620572</v>
      </c>
      <c r="W205">
        <v>922226636</v>
      </c>
      <c r="X205">
        <v>944315187</v>
      </c>
      <c r="Y205">
        <v>966836452</v>
      </c>
      <c r="Z205">
        <v>989728215</v>
      </c>
      <c r="AA205">
        <v>1012942302</v>
      </c>
      <c r="AB205">
        <v>1036437892</v>
      </c>
      <c r="AC205">
        <v>1060208539</v>
      </c>
      <c r="AD205">
        <v>1084281155</v>
      </c>
      <c r="AE205">
        <v>1108702403</v>
      </c>
      <c r="AF205">
        <v>1133495196</v>
      </c>
      <c r="AG205">
        <v>1158655617</v>
      </c>
      <c r="AH205">
        <v>1184133314</v>
      </c>
      <c r="AI205">
        <v>1209847786</v>
      </c>
      <c r="AJ205">
        <v>1235693869</v>
      </c>
      <c r="AK205">
        <v>1261587756</v>
      </c>
      <c r="AL205">
        <v>1287476190</v>
      </c>
      <c r="AM205">
        <v>1313346377</v>
      </c>
      <c r="AN205">
        <v>1339202708</v>
      </c>
      <c r="AO205">
        <v>1365067928</v>
      </c>
      <c r="AP205">
        <v>1390946064</v>
      </c>
      <c r="AQ205">
        <v>1416822959</v>
      </c>
      <c r="AR205">
        <v>1442644058</v>
      </c>
      <c r="AS205">
        <v>1468324422</v>
      </c>
      <c r="AT205">
        <v>1493757846</v>
      </c>
      <c r="AU205">
        <v>1518861552</v>
      </c>
      <c r="AV205">
        <v>1543610696</v>
      </c>
      <c r="AW205">
        <v>1568003159</v>
      </c>
      <c r="AX205">
        <v>1592010819</v>
      </c>
      <c r="AY205">
        <v>1615610198</v>
      </c>
      <c r="AZ205">
        <v>1638792934</v>
      </c>
      <c r="BA205">
        <v>1661534412</v>
      </c>
      <c r="BB205">
        <v>1683747130</v>
      </c>
      <c r="BC205">
        <v>1705772050</v>
      </c>
      <c r="BD205">
        <v>1727640967</v>
      </c>
      <c r="BE205">
        <v>1749417068</v>
      </c>
      <c r="BF205">
        <v>1771167194</v>
      </c>
      <c r="BG205">
        <v>1792835608</v>
      </c>
      <c r="BH205">
        <v>1814388744</v>
      </c>
    </row>
    <row r="206" spans="1:60" x14ac:dyDescent="0.25">
      <c r="A206" t="s">
        <v>437</v>
      </c>
      <c r="B206">
        <v>4086539</v>
      </c>
      <c r="C206">
        <v>4218853</v>
      </c>
      <c r="D206">
        <v>4362786</v>
      </c>
      <c r="E206">
        <v>4516533</v>
      </c>
      <c r="F206">
        <v>4677298</v>
      </c>
      <c r="G206">
        <v>4843635</v>
      </c>
      <c r="H206">
        <v>5015357</v>
      </c>
      <c r="I206">
        <v>5195135</v>
      </c>
      <c r="J206">
        <v>5387828</v>
      </c>
      <c r="K206">
        <v>5599904</v>
      </c>
      <c r="L206">
        <v>5836389</v>
      </c>
      <c r="M206">
        <v>6100626</v>
      </c>
      <c r="N206">
        <v>6392970</v>
      </c>
      <c r="O206">
        <v>6711923</v>
      </c>
      <c r="P206">
        <v>7054532</v>
      </c>
      <c r="Q206">
        <v>7419493</v>
      </c>
      <c r="R206">
        <v>7802926</v>
      </c>
      <c r="S206">
        <v>8207697</v>
      </c>
      <c r="T206">
        <v>8646845</v>
      </c>
      <c r="U206">
        <v>9137927</v>
      </c>
      <c r="V206">
        <v>9691476</v>
      </c>
      <c r="W206">
        <v>10311775</v>
      </c>
      <c r="X206">
        <v>10988853</v>
      </c>
      <c r="Y206">
        <v>11701128</v>
      </c>
      <c r="Z206">
        <v>12418834</v>
      </c>
      <c r="AA206">
        <v>13118993</v>
      </c>
      <c r="AB206">
        <v>13794165</v>
      </c>
      <c r="AC206">
        <v>14445671</v>
      </c>
      <c r="AD206">
        <v>15070082</v>
      </c>
      <c r="AE206">
        <v>15666297</v>
      </c>
      <c r="AF206">
        <v>16233785</v>
      </c>
      <c r="AG206">
        <v>16772694</v>
      </c>
      <c r="AH206">
        <v>17282691</v>
      </c>
      <c r="AI206">
        <v>17763298</v>
      </c>
      <c r="AJ206">
        <v>18214470</v>
      </c>
      <c r="AK206">
        <v>18638787</v>
      </c>
      <c r="AL206">
        <v>19033845</v>
      </c>
      <c r="AM206">
        <v>19407142</v>
      </c>
      <c r="AN206">
        <v>19783304</v>
      </c>
      <c r="AO206">
        <v>20194527</v>
      </c>
      <c r="AP206">
        <v>20663843</v>
      </c>
      <c r="AQ206">
        <v>21202642</v>
      </c>
      <c r="AR206">
        <v>21805313</v>
      </c>
      <c r="AS206">
        <v>22456649</v>
      </c>
      <c r="AT206">
        <v>23132682</v>
      </c>
      <c r="AU206">
        <v>23816183</v>
      </c>
      <c r="AV206">
        <v>24498310</v>
      </c>
      <c r="AW206">
        <v>25184597</v>
      </c>
      <c r="AX206">
        <v>25888541</v>
      </c>
      <c r="AY206">
        <v>26630303</v>
      </c>
      <c r="AZ206">
        <v>27421461</v>
      </c>
      <c r="BA206">
        <v>28267685</v>
      </c>
      <c r="BB206">
        <v>29155187</v>
      </c>
      <c r="BC206">
        <v>30052518</v>
      </c>
      <c r="BD206">
        <v>30916994</v>
      </c>
      <c r="BE206">
        <v>31717667</v>
      </c>
      <c r="BF206">
        <v>32442572</v>
      </c>
      <c r="BG206">
        <v>33099147</v>
      </c>
      <c r="BH206">
        <v>33699947</v>
      </c>
    </row>
    <row r="207" spans="1:60" x14ac:dyDescent="0.25">
      <c r="A207" t="s">
        <v>429</v>
      </c>
      <c r="B207">
        <v>7544491</v>
      </c>
      <c r="C207">
        <v>7769482</v>
      </c>
      <c r="D207">
        <v>8004121</v>
      </c>
      <c r="E207">
        <v>8248812</v>
      </c>
      <c r="F207">
        <v>8503994</v>
      </c>
      <c r="G207">
        <v>8770097</v>
      </c>
      <c r="H207">
        <v>9047798</v>
      </c>
      <c r="I207">
        <v>9337657</v>
      </c>
      <c r="J207">
        <v>9639840</v>
      </c>
      <c r="K207">
        <v>9954410</v>
      </c>
      <c r="L207">
        <v>10281700</v>
      </c>
      <c r="M207">
        <v>10621472</v>
      </c>
      <c r="N207">
        <v>10974622</v>
      </c>
      <c r="O207">
        <v>11343926</v>
      </c>
      <c r="P207">
        <v>11732958</v>
      </c>
      <c r="Q207">
        <v>12144135</v>
      </c>
      <c r="R207">
        <v>12578407</v>
      </c>
      <c r="S207">
        <v>13034625</v>
      </c>
      <c r="T207">
        <v>13510421</v>
      </c>
      <c r="U207">
        <v>14002303</v>
      </c>
      <c r="V207">
        <v>14507468</v>
      </c>
      <c r="W207">
        <v>15027248</v>
      </c>
      <c r="X207">
        <v>15562125</v>
      </c>
      <c r="Y207">
        <v>16107620</v>
      </c>
      <c r="Z207">
        <v>16657959</v>
      </c>
      <c r="AA207">
        <v>17210187</v>
      </c>
      <c r="AB207">
        <v>17757491</v>
      </c>
      <c r="AC207">
        <v>18303435</v>
      </c>
      <c r="AD207">
        <v>18867560</v>
      </c>
      <c r="AE207">
        <v>19476647</v>
      </c>
      <c r="AF207">
        <v>20147590</v>
      </c>
      <c r="AG207">
        <v>20891441</v>
      </c>
      <c r="AH207">
        <v>21696244</v>
      </c>
      <c r="AI207">
        <v>22527834</v>
      </c>
      <c r="AJ207">
        <v>23338464</v>
      </c>
      <c r="AK207">
        <v>24094747</v>
      </c>
      <c r="AL207">
        <v>24782383</v>
      </c>
      <c r="AM207">
        <v>25413917</v>
      </c>
      <c r="AN207">
        <v>26015521</v>
      </c>
      <c r="AO207">
        <v>26626520</v>
      </c>
      <c r="AP207">
        <v>27275015</v>
      </c>
      <c r="AQ207">
        <v>27971082</v>
      </c>
      <c r="AR207">
        <v>28704778</v>
      </c>
      <c r="AS207">
        <v>29460519</v>
      </c>
      <c r="AT207">
        <v>30214193</v>
      </c>
      <c r="AU207">
        <v>30949516</v>
      </c>
      <c r="AV207">
        <v>31661823</v>
      </c>
      <c r="AW207">
        <v>32360621</v>
      </c>
      <c r="AX207">
        <v>33060837</v>
      </c>
      <c r="AY207">
        <v>33783788</v>
      </c>
      <c r="AZ207">
        <v>34545013</v>
      </c>
      <c r="BA207">
        <v>35349681</v>
      </c>
      <c r="BB207">
        <v>36193783</v>
      </c>
      <c r="BC207">
        <v>37072550</v>
      </c>
      <c r="BD207">
        <v>37977655</v>
      </c>
      <c r="BE207">
        <v>38902950</v>
      </c>
      <c r="BF207">
        <v>39847440</v>
      </c>
      <c r="BG207">
        <v>40813396</v>
      </c>
      <c r="BH207">
        <v>41801533</v>
      </c>
    </row>
    <row r="208" spans="1:60" x14ac:dyDescent="0.25">
      <c r="A208" t="s">
        <v>467</v>
      </c>
      <c r="B208">
        <v>3206749</v>
      </c>
      <c r="C208">
        <v>3295278</v>
      </c>
      <c r="D208">
        <v>3386806</v>
      </c>
      <c r="E208">
        <v>3481654</v>
      </c>
      <c r="F208">
        <v>3580239</v>
      </c>
      <c r="G208">
        <v>3682876</v>
      </c>
      <c r="H208">
        <v>3789383</v>
      </c>
      <c r="I208">
        <v>3899644</v>
      </c>
      <c r="J208">
        <v>4014103</v>
      </c>
      <c r="K208">
        <v>4133322</v>
      </c>
      <c r="L208">
        <v>4257505</v>
      </c>
      <c r="M208">
        <v>4387540</v>
      </c>
      <c r="N208">
        <v>4522893</v>
      </c>
      <c r="O208">
        <v>4660725</v>
      </c>
      <c r="P208">
        <v>4797187</v>
      </c>
      <c r="Q208">
        <v>4929846</v>
      </c>
      <c r="R208">
        <v>5057378</v>
      </c>
      <c r="S208">
        <v>5181514</v>
      </c>
      <c r="T208">
        <v>5306681</v>
      </c>
      <c r="U208">
        <v>5439066</v>
      </c>
      <c r="V208">
        <v>5583165</v>
      </c>
      <c r="W208">
        <v>5740444</v>
      </c>
      <c r="X208">
        <v>5909739</v>
      </c>
      <c r="Y208">
        <v>6089572</v>
      </c>
      <c r="Z208">
        <v>6277424</v>
      </c>
      <c r="AA208">
        <v>6471327</v>
      </c>
      <c r="AB208">
        <v>6670663</v>
      </c>
      <c r="AC208">
        <v>6875754</v>
      </c>
      <c r="AD208">
        <v>7086627</v>
      </c>
      <c r="AE208">
        <v>7303517</v>
      </c>
      <c r="AF208">
        <v>7526307</v>
      </c>
      <c r="AG208">
        <v>7755496</v>
      </c>
      <c r="AH208">
        <v>7990096</v>
      </c>
      <c r="AI208">
        <v>8226760</v>
      </c>
      <c r="AJ208">
        <v>8461068</v>
      </c>
      <c r="AK208">
        <v>8690164</v>
      </c>
      <c r="AL208">
        <v>8912861</v>
      </c>
      <c r="AM208">
        <v>9130877</v>
      </c>
      <c r="AN208">
        <v>9347774</v>
      </c>
      <c r="AO208">
        <v>9568722</v>
      </c>
      <c r="AP208">
        <v>9797734</v>
      </c>
      <c r="AQ208">
        <v>10036104</v>
      </c>
      <c r="AR208">
        <v>10283699</v>
      </c>
      <c r="AS208">
        <v>10541467</v>
      </c>
      <c r="AT208">
        <v>10810083</v>
      </c>
      <c r="AU208">
        <v>11090116</v>
      </c>
      <c r="AV208">
        <v>11382268</v>
      </c>
      <c r="AW208">
        <v>11687080</v>
      </c>
      <c r="AX208">
        <v>12004701</v>
      </c>
      <c r="AY208">
        <v>12335084</v>
      </c>
      <c r="AZ208">
        <v>12678148</v>
      </c>
      <c r="BA208">
        <v>13033809</v>
      </c>
      <c r="BB208">
        <v>13401991</v>
      </c>
      <c r="BC208">
        <v>13782420</v>
      </c>
      <c r="BD208">
        <v>14174731</v>
      </c>
      <c r="BE208">
        <v>14578459</v>
      </c>
      <c r="BF208">
        <v>14993528</v>
      </c>
      <c r="BG208">
        <v>15419381</v>
      </c>
      <c r="BH208">
        <v>15854360</v>
      </c>
    </row>
    <row r="209" spans="1:60" x14ac:dyDescent="0.25">
      <c r="A209" t="s">
        <v>509</v>
      </c>
      <c r="B209">
        <v>1646400</v>
      </c>
      <c r="C209">
        <v>1702400</v>
      </c>
      <c r="D209">
        <v>1750200</v>
      </c>
      <c r="E209">
        <v>1795000</v>
      </c>
      <c r="F209">
        <v>1841600</v>
      </c>
      <c r="G209">
        <v>1886900</v>
      </c>
      <c r="H209">
        <v>1934400</v>
      </c>
      <c r="I209">
        <v>1977600</v>
      </c>
      <c r="J209">
        <v>2012000</v>
      </c>
      <c r="K209">
        <v>2042500</v>
      </c>
      <c r="L209">
        <v>2074507</v>
      </c>
      <c r="M209">
        <v>2112900</v>
      </c>
      <c r="N209">
        <v>2152400</v>
      </c>
      <c r="O209">
        <v>2193000</v>
      </c>
      <c r="P209">
        <v>2229800</v>
      </c>
      <c r="Q209">
        <v>2262600</v>
      </c>
      <c r="R209">
        <v>2293300</v>
      </c>
      <c r="S209">
        <v>2325300</v>
      </c>
      <c r="T209">
        <v>2353600</v>
      </c>
      <c r="U209">
        <v>2383500</v>
      </c>
      <c r="V209">
        <v>2413945</v>
      </c>
      <c r="W209">
        <v>2532835</v>
      </c>
      <c r="X209">
        <v>2646466</v>
      </c>
      <c r="Y209">
        <v>2681061</v>
      </c>
      <c r="Z209">
        <v>2732221</v>
      </c>
      <c r="AA209">
        <v>2735957</v>
      </c>
      <c r="AB209">
        <v>2733373</v>
      </c>
      <c r="AC209">
        <v>2774789</v>
      </c>
      <c r="AD209">
        <v>2846108</v>
      </c>
      <c r="AE209">
        <v>2930901</v>
      </c>
      <c r="AF209">
        <v>3047132</v>
      </c>
      <c r="AG209">
        <v>3135083</v>
      </c>
      <c r="AH209">
        <v>3230698</v>
      </c>
      <c r="AI209">
        <v>3313471</v>
      </c>
      <c r="AJ209">
        <v>3419048</v>
      </c>
      <c r="AK209">
        <v>3524506</v>
      </c>
      <c r="AL209">
        <v>3670704</v>
      </c>
      <c r="AM209">
        <v>3796038</v>
      </c>
      <c r="AN209">
        <v>3927213</v>
      </c>
      <c r="AO209">
        <v>3958723</v>
      </c>
      <c r="AP209">
        <v>4027887</v>
      </c>
      <c r="AQ209">
        <v>4138012</v>
      </c>
      <c r="AR209">
        <v>4175950</v>
      </c>
      <c r="AS209">
        <v>4114826</v>
      </c>
      <c r="AT209">
        <v>4166664</v>
      </c>
      <c r="AU209">
        <v>4265762</v>
      </c>
      <c r="AV209">
        <v>4401365</v>
      </c>
      <c r="AW209">
        <v>4588599</v>
      </c>
      <c r="AX209">
        <v>4839396</v>
      </c>
      <c r="AY209">
        <v>4987573</v>
      </c>
      <c r="AZ209">
        <v>5076732</v>
      </c>
      <c r="BA209">
        <v>5183688</v>
      </c>
      <c r="BB209">
        <v>5312437</v>
      </c>
      <c r="BC209">
        <v>5399162</v>
      </c>
      <c r="BD209">
        <v>5469724</v>
      </c>
      <c r="BE209">
        <v>5535002</v>
      </c>
      <c r="BF209">
        <v>5607283</v>
      </c>
      <c r="BG209">
        <v>5612253</v>
      </c>
      <c r="BH209">
        <v>5638676</v>
      </c>
    </row>
    <row r="210" spans="1:60" x14ac:dyDescent="0.25">
      <c r="A210" t="s">
        <v>563</v>
      </c>
      <c r="B210">
        <v>117849</v>
      </c>
      <c r="C210">
        <v>121378</v>
      </c>
      <c r="D210">
        <v>125040</v>
      </c>
      <c r="E210">
        <v>128838</v>
      </c>
      <c r="F210">
        <v>132759</v>
      </c>
      <c r="G210">
        <v>136816</v>
      </c>
      <c r="H210">
        <v>140991</v>
      </c>
      <c r="I210">
        <v>145317</v>
      </c>
      <c r="J210">
        <v>149881</v>
      </c>
      <c r="K210">
        <v>154830</v>
      </c>
      <c r="L210">
        <v>160250</v>
      </c>
      <c r="M210">
        <v>166162</v>
      </c>
      <c r="N210">
        <v>172552</v>
      </c>
      <c r="O210">
        <v>179305</v>
      </c>
      <c r="P210">
        <v>186295</v>
      </c>
      <c r="Q210">
        <v>193402</v>
      </c>
      <c r="R210">
        <v>200599</v>
      </c>
      <c r="S210">
        <v>207890</v>
      </c>
      <c r="T210">
        <v>215295</v>
      </c>
      <c r="U210">
        <v>222840</v>
      </c>
      <c r="V210">
        <v>230546</v>
      </c>
      <c r="W210">
        <v>238429</v>
      </c>
      <c r="X210">
        <v>246447</v>
      </c>
      <c r="Y210">
        <v>254559</v>
      </c>
      <c r="Z210">
        <v>262687</v>
      </c>
      <c r="AA210">
        <v>270788</v>
      </c>
      <c r="AB210">
        <v>278837</v>
      </c>
      <c r="AC210">
        <v>286870</v>
      </c>
      <c r="AD210">
        <v>294972</v>
      </c>
      <c r="AE210">
        <v>303272</v>
      </c>
      <c r="AF210">
        <v>311866</v>
      </c>
      <c r="AG210">
        <v>320780</v>
      </c>
      <c r="AH210">
        <v>329995</v>
      </c>
      <c r="AI210">
        <v>339504</v>
      </c>
      <c r="AJ210">
        <v>349281</v>
      </c>
      <c r="AK210">
        <v>359281</v>
      </c>
      <c r="AL210">
        <v>369523</v>
      </c>
      <c r="AM210">
        <v>379999</v>
      </c>
      <c r="AN210">
        <v>390693</v>
      </c>
      <c r="AO210">
        <v>401586</v>
      </c>
      <c r="AP210">
        <v>412660</v>
      </c>
      <c r="AQ210">
        <v>423944</v>
      </c>
      <c r="AR210">
        <v>435432</v>
      </c>
      <c r="AS210">
        <v>447017</v>
      </c>
      <c r="AT210">
        <v>458539</v>
      </c>
      <c r="AU210">
        <v>469918</v>
      </c>
      <c r="AV210">
        <v>481078</v>
      </c>
      <c r="AW210">
        <v>492132</v>
      </c>
      <c r="AX210">
        <v>503360</v>
      </c>
      <c r="AY210">
        <v>515181</v>
      </c>
      <c r="AZ210">
        <v>527861</v>
      </c>
      <c r="BA210">
        <v>541521</v>
      </c>
      <c r="BB210">
        <v>556064</v>
      </c>
      <c r="BC210">
        <v>571335</v>
      </c>
      <c r="BD210">
        <v>587079</v>
      </c>
      <c r="BE210">
        <v>603118</v>
      </c>
      <c r="BF210">
        <v>619437</v>
      </c>
      <c r="BG210">
        <v>636038</v>
      </c>
      <c r="BH210">
        <v>652858</v>
      </c>
    </row>
    <row r="211" spans="1:60" x14ac:dyDescent="0.25">
      <c r="A211" t="s">
        <v>503</v>
      </c>
      <c r="B211">
        <v>2317636</v>
      </c>
      <c r="C211">
        <v>2352363</v>
      </c>
      <c r="D211">
        <v>2388769</v>
      </c>
      <c r="E211">
        <v>2426857</v>
      </c>
      <c r="F211">
        <v>2466667</v>
      </c>
      <c r="G211">
        <v>2508219</v>
      </c>
      <c r="H211">
        <v>2551578</v>
      </c>
      <c r="I211">
        <v>2596805</v>
      </c>
      <c r="J211">
        <v>2644020</v>
      </c>
      <c r="K211">
        <v>2693348</v>
      </c>
      <c r="L211">
        <v>2744891</v>
      </c>
      <c r="M211">
        <v>2798724</v>
      </c>
      <c r="N211">
        <v>2854872</v>
      </c>
      <c r="O211">
        <v>2913344</v>
      </c>
      <c r="P211">
        <v>2974104</v>
      </c>
      <c r="Q211">
        <v>3037154</v>
      </c>
      <c r="R211">
        <v>3102592</v>
      </c>
      <c r="S211">
        <v>3170508</v>
      </c>
      <c r="T211">
        <v>3240839</v>
      </c>
      <c r="U211">
        <v>3313504</v>
      </c>
      <c r="V211">
        <v>3388495</v>
      </c>
      <c r="W211">
        <v>3464106</v>
      </c>
      <c r="X211">
        <v>3540170</v>
      </c>
      <c r="Y211">
        <v>3619847</v>
      </c>
      <c r="Z211">
        <v>3707510</v>
      </c>
      <c r="AA211">
        <v>3805311</v>
      </c>
      <c r="AB211">
        <v>3916685</v>
      </c>
      <c r="AC211">
        <v>4038144</v>
      </c>
      <c r="AD211">
        <v>4156634</v>
      </c>
      <c r="AE211">
        <v>4254444</v>
      </c>
      <c r="AF211">
        <v>4319762</v>
      </c>
      <c r="AG211">
        <v>4348660</v>
      </c>
      <c r="AH211">
        <v>4347724</v>
      </c>
      <c r="AI211">
        <v>4328957</v>
      </c>
      <c r="AJ211">
        <v>4309775</v>
      </c>
      <c r="AK211">
        <v>4303957</v>
      </c>
      <c r="AL211">
        <v>4312666</v>
      </c>
      <c r="AM211">
        <v>4335301</v>
      </c>
      <c r="AN211">
        <v>4381483</v>
      </c>
      <c r="AO211">
        <v>4462378</v>
      </c>
      <c r="AP211">
        <v>4584571</v>
      </c>
      <c r="AQ211">
        <v>4754072</v>
      </c>
      <c r="AR211">
        <v>4965766</v>
      </c>
      <c r="AS211">
        <v>5201070</v>
      </c>
      <c r="AT211">
        <v>5433991</v>
      </c>
      <c r="AU211">
        <v>5645624</v>
      </c>
      <c r="AV211">
        <v>5829237</v>
      </c>
      <c r="AW211">
        <v>5989633</v>
      </c>
      <c r="AX211">
        <v>6133603</v>
      </c>
      <c r="AY211">
        <v>6272734</v>
      </c>
      <c r="AZ211">
        <v>6415634</v>
      </c>
      <c r="BA211">
        <v>6563240</v>
      </c>
      <c r="BB211">
        <v>6712581</v>
      </c>
      <c r="BC211">
        <v>6863980</v>
      </c>
      <c r="BD211">
        <v>7017144</v>
      </c>
      <c r="BE211">
        <v>7171914</v>
      </c>
      <c r="BF211">
        <v>7328838</v>
      </c>
      <c r="BG211">
        <v>7488431</v>
      </c>
      <c r="BH211">
        <v>7650154</v>
      </c>
    </row>
    <row r="212" spans="1:60" x14ac:dyDescent="0.25">
      <c r="A212" t="s">
        <v>507</v>
      </c>
      <c r="B212">
        <v>2766324</v>
      </c>
      <c r="C212">
        <v>2846600</v>
      </c>
      <c r="D212">
        <v>2931192</v>
      </c>
      <c r="E212">
        <v>3019224</v>
      </c>
      <c r="F212">
        <v>3109563</v>
      </c>
      <c r="G212">
        <v>3201313</v>
      </c>
      <c r="H212">
        <v>3293952</v>
      </c>
      <c r="I212">
        <v>3387383</v>
      </c>
      <c r="J212">
        <v>3481624</v>
      </c>
      <c r="K212">
        <v>3576838</v>
      </c>
      <c r="L212">
        <v>3673068</v>
      </c>
      <c r="M212">
        <v>3770059</v>
      </c>
      <c r="N212">
        <v>3867309</v>
      </c>
      <c r="O212">
        <v>3964270</v>
      </c>
      <c r="P212">
        <v>4060260</v>
      </c>
      <c r="Q212">
        <v>4154692</v>
      </c>
      <c r="R212">
        <v>4247502</v>
      </c>
      <c r="S212">
        <v>4338458</v>
      </c>
      <c r="T212">
        <v>4426675</v>
      </c>
      <c r="U212">
        <v>4511129</v>
      </c>
      <c r="V212">
        <v>4591134</v>
      </c>
      <c r="W212">
        <v>4666364</v>
      </c>
      <c r="X212">
        <v>4737257</v>
      </c>
      <c r="Y212">
        <v>4804935</v>
      </c>
      <c r="Z212">
        <v>4871035</v>
      </c>
      <c r="AA212">
        <v>4936807</v>
      </c>
      <c r="AB212">
        <v>5002336</v>
      </c>
      <c r="AC212">
        <v>5067537</v>
      </c>
      <c r="AD212">
        <v>5133274</v>
      </c>
      <c r="AE212">
        <v>5200602</v>
      </c>
      <c r="AF212">
        <v>5270079</v>
      </c>
      <c r="AG212">
        <v>5342198</v>
      </c>
      <c r="AH212">
        <v>5416323</v>
      </c>
      <c r="AI212">
        <v>5490477</v>
      </c>
      <c r="AJ212">
        <v>5561919</v>
      </c>
      <c r="AK212">
        <v>5628600</v>
      </c>
      <c r="AL212">
        <v>5689938</v>
      </c>
      <c r="AM212">
        <v>5746284</v>
      </c>
      <c r="AN212">
        <v>5797765</v>
      </c>
      <c r="AO212">
        <v>5844846</v>
      </c>
      <c r="AP212">
        <v>5887936</v>
      </c>
      <c r="AQ212">
        <v>5927006</v>
      </c>
      <c r="AR212">
        <v>5962136</v>
      </c>
      <c r="AS212">
        <v>5994077</v>
      </c>
      <c r="AT212">
        <v>6023797</v>
      </c>
      <c r="AU212">
        <v>6052123</v>
      </c>
      <c r="AV212">
        <v>6079399</v>
      </c>
      <c r="AW212">
        <v>6105810</v>
      </c>
      <c r="AX212">
        <v>6131764</v>
      </c>
      <c r="AY212">
        <v>6157686</v>
      </c>
      <c r="AZ212">
        <v>6183875</v>
      </c>
      <c r="BA212">
        <v>6210568</v>
      </c>
      <c r="BB212">
        <v>6237923</v>
      </c>
      <c r="BC212">
        <v>6266070</v>
      </c>
      <c r="BD212">
        <v>6295128</v>
      </c>
      <c r="BE212">
        <v>6325124</v>
      </c>
      <c r="BF212">
        <v>6356143</v>
      </c>
      <c r="BG212">
        <v>6388122</v>
      </c>
      <c r="BH212">
        <v>6420744</v>
      </c>
    </row>
    <row r="213" spans="1:60" x14ac:dyDescent="0.25">
      <c r="A213" t="s">
        <v>1166</v>
      </c>
      <c r="B213">
        <v>15432</v>
      </c>
      <c r="C213">
        <v>15837</v>
      </c>
      <c r="D213">
        <v>16255</v>
      </c>
      <c r="E213">
        <v>16679</v>
      </c>
      <c r="F213">
        <v>17099</v>
      </c>
      <c r="G213">
        <v>17513</v>
      </c>
      <c r="H213">
        <v>17918</v>
      </c>
      <c r="I213">
        <v>18307</v>
      </c>
      <c r="J213">
        <v>18668</v>
      </c>
      <c r="K213">
        <v>18977</v>
      </c>
      <c r="L213">
        <v>19221</v>
      </c>
      <c r="M213">
        <v>19389</v>
      </c>
      <c r="N213">
        <v>19494</v>
      </c>
      <c r="O213">
        <v>19566</v>
      </c>
      <c r="P213">
        <v>19664</v>
      </c>
      <c r="Q213">
        <v>19831</v>
      </c>
      <c r="R213">
        <v>20083</v>
      </c>
      <c r="S213">
        <v>20397</v>
      </c>
      <c r="T213">
        <v>20760</v>
      </c>
      <c r="U213">
        <v>21127</v>
      </c>
      <c r="V213">
        <v>21459</v>
      </c>
      <c r="W213">
        <v>21765</v>
      </c>
      <c r="X213">
        <v>22037</v>
      </c>
      <c r="Y213">
        <v>22299</v>
      </c>
      <c r="Z213">
        <v>22549</v>
      </c>
      <c r="AA213">
        <v>22798</v>
      </c>
      <c r="AB213">
        <v>23046</v>
      </c>
      <c r="AC213">
        <v>23295</v>
      </c>
      <c r="AD213">
        <v>23551</v>
      </c>
      <c r="AE213">
        <v>23817</v>
      </c>
      <c r="AF213">
        <v>24125</v>
      </c>
      <c r="AG213">
        <v>24460</v>
      </c>
      <c r="AH213">
        <v>24822</v>
      </c>
      <c r="AI213">
        <v>25209</v>
      </c>
      <c r="AJ213">
        <v>25582</v>
      </c>
      <c r="AK213">
        <v>25928</v>
      </c>
      <c r="AL213">
        <v>26252</v>
      </c>
      <c r="AM213">
        <v>26562</v>
      </c>
      <c r="AN213">
        <v>26840</v>
      </c>
      <c r="AO213">
        <v>27145</v>
      </c>
      <c r="AP213">
        <v>27462</v>
      </c>
      <c r="AQ213">
        <v>27812</v>
      </c>
      <c r="AR213">
        <v>28175</v>
      </c>
      <c r="AS213">
        <v>28562</v>
      </c>
      <c r="AT213">
        <v>28940</v>
      </c>
      <c r="AU213">
        <v>29324</v>
      </c>
      <c r="AV213">
        <v>29700</v>
      </c>
      <c r="AW213">
        <v>30063</v>
      </c>
      <c r="AX213">
        <v>30434</v>
      </c>
      <c r="AY213">
        <v>30816</v>
      </c>
      <c r="AZ213">
        <v>31229</v>
      </c>
      <c r="BA213">
        <v>31661</v>
      </c>
      <c r="BB213">
        <v>32105</v>
      </c>
      <c r="BC213">
        <v>32553</v>
      </c>
      <c r="BD213">
        <v>32948</v>
      </c>
      <c r="BE213">
        <v>33272</v>
      </c>
      <c r="BF213">
        <v>33504</v>
      </c>
      <c r="BG213">
        <v>33671</v>
      </c>
      <c r="BH213">
        <v>33785</v>
      </c>
    </row>
    <row r="214" spans="1:60" x14ac:dyDescent="0.25">
      <c r="A214" t="s">
        <v>475</v>
      </c>
      <c r="B214">
        <v>2755972</v>
      </c>
      <c r="C214">
        <v>2814118</v>
      </c>
      <c r="D214">
        <v>2874218</v>
      </c>
      <c r="E214">
        <v>2936477</v>
      </c>
      <c r="F214">
        <v>3001158</v>
      </c>
      <c r="G214">
        <v>3068459</v>
      </c>
      <c r="H214">
        <v>3143648</v>
      </c>
      <c r="I214">
        <v>3227841</v>
      </c>
      <c r="J214">
        <v>3312742</v>
      </c>
      <c r="K214">
        <v>3386738</v>
      </c>
      <c r="L214">
        <v>3444568</v>
      </c>
      <c r="M214">
        <v>3472367</v>
      </c>
      <c r="N214">
        <v>3479790</v>
      </c>
      <c r="O214">
        <v>3512623</v>
      </c>
      <c r="P214">
        <v>3632990</v>
      </c>
      <c r="Q214">
        <v>3880292</v>
      </c>
      <c r="R214">
        <v>4278973</v>
      </c>
      <c r="S214">
        <v>4802141</v>
      </c>
      <c r="T214">
        <v>5375017</v>
      </c>
      <c r="U214">
        <v>5892755</v>
      </c>
      <c r="V214">
        <v>6281134</v>
      </c>
      <c r="W214">
        <v>6511113</v>
      </c>
      <c r="X214">
        <v>6608044</v>
      </c>
      <c r="Y214">
        <v>6618588</v>
      </c>
      <c r="Z214">
        <v>6614715</v>
      </c>
      <c r="AA214">
        <v>6648627</v>
      </c>
      <c r="AB214">
        <v>6736748</v>
      </c>
      <c r="AC214">
        <v>6862273</v>
      </c>
      <c r="AD214">
        <v>7005234</v>
      </c>
      <c r="AE214">
        <v>7133258</v>
      </c>
      <c r="AF214">
        <v>7225092</v>
      </c>
      <c r="AG214">
        <v>7274030</v>
      </c>
      <c r="AH214">
        <v>7295384</v>
      </c>
      <c r="AI214">
        <v>7315865</v>
      </c>
      <c r="AJ214">
        <v>7372598</v>
      </c>
      <c r="AK214">
        <v>7491637</v>
      </c>
      <c r="AL214">
        <v>7682686</v>
      </c>
      <c r="AM214">
        <v>7936127</v>
      </c>
      <c r="AN214">
        <v>8235064</v>
      </c>
      <c r="AO214">
        <v>8553601</v>
      </c>
      <c r="AP214">
        <v>8872254</v>
      </c>
      <c r="AQ214">
        <v>9186725</v>
      </c>
      <c r="AR214">
        <v>9501342</v>
      </c>
      <c r="AS214">
        <v>9815412</v>
      </c>
      <c r="AT214">
        <v>10130243</v>
      </c>
      <c r="AU214">
        <v>10446863</v>
      </c>
      <c r="AV214">
        <v>10763905</v>
      </c>
      <c r="AW214">
        <v>11080121</v>
      </c>
      <c r="AX214">
        <v>11397188</v>
      </c>
      <c r="AY214">
        <v>11717692</v>
      </c>
      <c r="AZ214">
        <v>12043883</v>
      </c>
      <c r="BA214">
        <v>12376302</v>
      </c>
      <c r="BB214">
        <v>12715510</v>
      </c>
      <c r="BC214">
        <v>13063706</v>
      </c>
      <c r="BD214">
        <v>13423576</v>
      </c>
      <c r="BE214">
        <v>13797201</v>
      </c>
      <c r="BF214">
        <v>14185613</v>
      </c>
      <c r="BG214">
        <v>14589119</v>
      </c>
      <c r="BH214">
        <v>15008154</v>
      </c>
    </row>
    <row r="215" spans="1:60" x14ac:dyDescent="0.25">
      <c r="A215" t="s">
        <v>491</v>
      </c>
      <c r="AF215">
        <v>7586000</v>
      </c>
      <c r="AG215">
        <v>7595636</v>
      </c>
      <c r="AH215">
        <v>7646424</v>
      </c>
      <c r="AI215">
        <v>7699307</v>
      </c>
      <c r="AJ215">
        <v>7734639</v>
      </c>
      <c r="AK215">
        <v>7625357</v>
      </c>
      <c r="AL215">
        <v>7617794</v>
      </c>
      <c r="AM215">
        <v>7596501</v>
      </c>
      <c r="AN215">
        <v>7567745</v>
      </c>
      <c r="AO215">
        <v>7540401</v>
      </c>
      <c r="AP215">
        <v>7516346</v>
      </c>
      <c r="AQ215">
        <v>7503433</v>
      </c>
      <c r="AR215">
        <v>7496522</v>
      </c>
      <c r="AS215">
        <v>7480591</v>
      </c>
      <c r="AT215">
        <v>7463157</v>
      </c>
      <c r="AU215">
        <v>7440769</v>
      </c>
      <c r="AV215">
        <v>7411569</v>
      </c>
      <c r="AW215">
        <v>7381579</v>
      </c>
      <c r="AX215">
        <v>7350222</v>
      </c>
      <c r="AY215">
        <v>7320807</v>
      </c>
      <c r="AZ215">
        <v>7291436</v>
      </c>
      <c r="BA215">
        <v>7234099</v>
      </c>
      <c r="BB215">
        <v>7199077</v>
      </c>
      <c r="BC215">
        <v>7164132</v>
      </c>
      <c r="BD215">
        <v>7130576</v>
      </c>
      <c r="BE215">
        <v>7095383</v>
      </c>
      <c r="BF215">
        <v>7058322</v>
      </c>
      <c r="BG215">
        <v>7020858</v>
      </c>
      <c r="BH215">
        <v>6982084</v>
      </c>
    </row>
    <row r="216" spans="1:60" x14ac:dyDescent="0.25">
      <c r="A216" t="s">
        <v>1167</v>
      </c>
      <c r="B216">
        <v>227191523</v>
      </c>
      <c r="C216">
        <v>232524149</v>
      </c>
      <c r="D216">
        <v>238077656</v>
      </c>
      <c r="E216">
        <v>243848250</v>
      </c>
      <c r="F216">
        <v>249827421</v>
      </c>
      <c r="G216">
        <v>256012311</v>
      </c>
      <c r="H216">
        <v>262405723</v>
      </c>
      <c r="I216">
        <v>269022313</v>
      </c>
      <c r="J216">
        <v>275886090</v>
      </c>
      <c r="K216">
        <v>283027719</v>
      </c>
      <c r="L216">
        <v>290472589</v>
      </c>
      <c r="M216">
        <v>298229373</v>
      </c>
      <c r="N216">
        <v>306303245</v>
      </c>
      <c r="O216">
        <v>314704275</v>
      </c>
      <c r="P216">
        <v>323442251</v>
      </c>
      <c r="Q216">
        <v>332524194</v>
      </c>
      <c r="R216">
        <v>341958327</v>
      </c>
      <c r="S216">
        <v>351746884</v>
      </c>
      <c r="T216">
        <v>361877211</v>
      </c>
      <c r="U216">
        <v>372341499</v>
      </c>
      <c r="V216">
        <v>383124971</v>
      </c>
      <c r="W216">
        <v>394217921</v>
      </c>
      <c r="X216">
        <v>405624490</v>
      </c>
      <c r="Y216">
        <v>417361346</v>
      </c>
      <c r="Z216">
        <v>429457221</v>
      </c>
      <c r="AA216">
        <v>441922766</v>
      </c>
      <c r="AB216">
        <v>454769977</v>
      </c>
      <c r="AC216">
        <v>467984669</v>
      </c>
      <c r="AD216">
        <v>481525537</v>
      </c>
      <c r="AE216">
        <v>495338224</v>
      </c>
      <c r="AF216">
        <v>509382344</v>
      </c>
      <c r="AG216">
        <v>523656474</v>
      </c>
      <c r="AH216">
        <v>538175706</v>
      </c>
      <c r="AI216">
        <v>552948109</v>
      </c>
      <c r="AJ216">
        <v>567997803</v>
      </c>
      <c r="AK216">
        <v>583337957</v>
      </c>
      <c r="AL216">
        <v>598991362</v>
      </c>
      <c r="AM216">
        <v>614977052</v>
      </c>
      <c r="AN216">
        <v>631321810</v>
      </c>
      <c r="AO216">
        <v>648067906</v>
      </c>
      <c r="AP216">
        <v>665246450</v>
      </c>
      <c r="AQ216">
        <v>682874868</v>
      </c>
      <c r="AR216">
        <v>700982444</v>
      </c>
      <c r="AS216">
        <v>719633428</v>
      </c>
      <c r="AT216">
        <v>738900780</v>
      </c>
      <c r="AU216">
        <v>758841823</v>
      </c>
      <c r="AV216">
        <v>779482220</v>
      </c>
      <c r="AW216">
        <v>800823501</v>
      </c>
      <c r="AX216">
        <v>822858501</v>
      </c>
      <c r="AY216">
        <v>845567916</v>
      </c>
      <c r="AZ216">
        <v>868935336</v>
      </c>
      <c r="BA216">
        <v>892958731</v>
      </c>
      <c r="BB216">
        <v>917638670</v>
      </c>
      <c r="BC216">
        <v>942951121</v>
      </c>
      <c r="BD216">
        <v>968868428</v>
      </c>
      <c r="BE216">
        <v>995365059</v>
      </c>
      <c r="BF216">
        <v>1022431864</v>
      </c>
      <c r="BG216">
        <v>1050057829</v>
      </c>
      <c r="BH216">
        <v>1078209758</v>
      </c>
    </row>
    <row r="217" spans="1:60" x14ac:dyDescent="0.25">
      <c r="A217" t="s">
        <v>471</v>
      </c>
      <c r="B217">
        <v>2842724</v>
      </c>
      <c r="C217">
        <v>2895605</v>
      </c>
      <c r="D217">
        <v>2951043</v>
      </c>
      <c r="E217">
        <v>3009062</v>
      </c>
      <c r="F217">
        <v>3069739</v>
      </c>
      <c r="G217">
        <v>3133150</v>
      </c>
      <c r="H217">
        <v>3199343</v>
      </c>
      <c r="I217">
        <v>3268405</v>
      </c>
      <c r="J217">
        <v>3340422</v>
      </c>
      <c r="K217">
        <v>3415576</v>
      </c>
      <c r="L217">
        <v>3494004</v>
      </c>
      <c r="M217">
        <v>3575900</v>
      </c>
      <c r="N217">
        <v>3661440</v>
      </c>
      <c r="O217">
        <v>3750782</v>
      </c>
      <c r="P217">
        <v>3844104</v>
      </c>
      <c r="Q217">
        <v>3941618</v>
      </c>
      <c r="R217">
        <v>4041791</v>
      </c>
      <c r="S217">
        <v>4144554</v>
      </c>
      <c r="T217">
        <v>4253083</v>
      </c>
      <c r="U217">
        <v>4371714</v>
      </c>
      <c r="V217">
        <v>4502604</v>
      </c>
      <c r="W217">
        <v>4646489</v>
      </c>
      <c r="X217">
        <v>4799434</v>
      </c>
      <c r="Y217">
        <v>4953151</v>
      </c>
      <c r="Z217">
        <v>5096482</v>
      </c>
      <c r="AA217">
        <v>5220747</v>
      </c>
      <c r="AB217">
        <v>5328164</v>
      </c>
      <c r="AC217">
        <v>5419809</v>
      </c>
      <c r="AD217">
        <v>5485282</v>
      </c>
      <c r="AE217">
        <v>5511579</v>
      </c>
      <c r="AF217">
        <v>5492623</v>
      </c>
      <c r="AG217">
        <v>5420171</v>
      </c>
      <c r="AH217">
        <v>5305457</v>
      </c>
      <c r="AI217">
        <v>5185699</v>
      </c>
      <c r="AJ217">
        <v>5111365</v>
      </c>
      <c r="AK217">
        <v>5118083</v>
      </c>
      <c r="AL217">
        <v>5221926</v>
      </c>
      <c r="AM217">
        <v>5411655</v>
      </c>
      <c r="AN217">
        <v>5661942</v>
      </c>
      <c r="AO217">
        <v>5933882</v>
      </c>
      <c r="AP217">
        <v>6199394</v>
      </c>
      <c r="AQ217">
        <v>6447793</v>
      </c>
      <c r="AR217">
        <v>6688226</v>
      </c>
      <c r="AS217">
        <v>6935676</v>
      </c>
      <c r="AT217">
        <v>7213351</v>
      </c>
      <c r="AU217">
        <v>7535932</v>
      </c>
      <c r="AV217">
        <v>7907406</v>
      </c>
      <c r="AW217">
        <v>8315139</v>
      </c>
      <c r="AX217">
        <v>8736939</v>
      </c>
      <c r="AY217">
        <v>9142259</v>
      </c>
      <c r="AZ217">
        <v>9508364</v>
      </c>
      <c r="BA217">
        <v>9830698</v>
      </c>
      <c r="BB217">
        <v>10113647</v>
      </c>
      <c r="BC217">
        <v>10355036</v>
      </c>
      <c r="BD217">
        <v>10554883</v>
      </c>
      <c r="BE217">
        <v>10715658</v>
      </c>
      <c r="BF217">
        <v>10832512</v>
      </c>
      <c r="BG217">
        <v>10910759</v>
      </c>
      <c r="BH217">
        <v>10975920</v>
      </c>
    </row>
    <row r="218" spans="1:60" x14ac:dyDescent="0.25">
      <c r="A218" t="s">
        <v>1065</v>
      </c>
      <c r="B218">
        <v>227233223</v>
      </c>
      <c r="C218">
        <v>232567038</v>
      </c>
      <c r="D218">
        <v>238121698</v>
      </c>
      <c r="E218">
        <v>243893426</v>
      </c>
      <c r="F218">
        <v>249873743</v>
      </c>
      <c r="G218">
        <v>256059811</v>
      </c>
      <c r="H218">
        <v>262454422</v>
      </c>
      <c r="I218">
        <v>269072224</v>
      </c>
      <c r="J218">
        <v>275937224</v>
      </c>
      <c r="K218">
        <v>283080084</v>
      </c>
      <c r="L218">
        <v>290526189</v>
      </c>
      <c r="M218">
        <v>298284068</v>
      </c>
      <c r="N218">
        <v>306359274</v>
      </c>
      <c r="O218">
        <v>314761167</v>
      </c>
      <c r="P218">
        <v>323500188</v>
      </c>
      <c r="Q218">
        <v>332583486</v>
      </c>
      <c r="R218">
        <v>342018831</v>
      </c>
      <c r="S218">
        <v>351808670</v>
      </c>
      <c r="T218">
        <v>361939361</v>
      </c>
      <c r="U218">
        <v>372404185</v>
      </c>
      <c r="V218">
        <v>383188232</v>
      </c>
      <c r="W218">
        <v>394281956</v>
      </c>
      <c r="X218">
        <v>405688903</v>
      </c>
      <c r="Y218">
        <v>417425681</v>
      </c>
      <c r="Z218">
        <v>429521938</v>
      </c>
      <c r="AA218">
        <v>441988010</v>
      </c>
      <c r="AB218">
        <v>454835629</v>
      </c>
      <c r="AC218">
        <v>468053168</v>
      </c>
      <c r="AD218">
        <v>481594292</v>
      </c>
      <c r="AE218">
        <v>495407391</v>
      </c>
      <c r="AF218">
        <v>509451851</v>
      </c>
      <c r="AG218">
        <v>523726913</v>
      </c>
      <c r="AH218">
        <v>538246469</v>
      </c>
      <c r="AI218">
        <v>553020362</v>
      </c>
      <c r="AJ218">
        <v>568072008</v>
      </c>
      <c r="AK218">
        <v>583413261</v>
      </c>
      <c r="AL218">
        <v>599067779</v>
      </c>
      <c r="AM218">
        <v>615054371</v>
      </c>
      <c r="AN218">
        <v>631400656</v>
      </c>
      <c r="AO218">
        <v>648148316</v>
      </c>
      <c r="AP218">
        <v>665327581</v>
      </c>
      <c r="AQ218">
        <v>682956070</v>
      </c>
      <c r="AR218">
        <v>701066167</v>
      </c>
      <c r="AS218">
        <v>719716209</v>
      </c>
      <c r="AT218">
        <v>738983255</v>
      </c>
      <c r="AU218">
        <v>758924681</v>
      </c>
      <c r="AV218">
        <v>779566820</v>
      </c>
      <c r="AW218">
        <v>800908534</v>
      </c>
      <c r="AX218">
        <v>822945457</v>
      </c>
      <c r="AY218">
        <v>845655214</v>
      </c>
      <c r="AZ218">
        <v>869025106</v>
      </c>
      <c r="BA218">
        <v>893046172</v>
      </c>
      <c r="BB218">
        <v>917726973</v>
      </c>
      <c r="BC218">
        <v>943041070</v>
      </c>
      <c r="BD218">
        <v>968959787</v>
      </c>
      <c r="BE218">
        <v>995458478</v>
      </c>
      <c r="BF218">
        <v>1022526541</v>
      </c>
      <c r="BG218">
        <v>1050153672</v>
      </c>
      <c r="BH218">
        <v>1078306520</v>
      </c>
    </row>
    <row r="219" spans="1:60" x14ac:dyDescent="0.25">
      <c r="A219" t="s">
        <v>1168</v>
      </c>
      <c r="B219">
        <v>14211639</v>
      </c>
      <c r="C219">
        <v>14483282</v>
      </c>
      <c r="D219">
        <v>14762138</v>
      </c>
      <c r="E219">
        <v>15045773</v>
      </c>
      <c r="F219">
        <v>15333405</v>
      </c>
      <c r="G219">
        <v>15621028</v>
      </c>
      <c r="H219">
        <v>15906032</v>
      </c>
      <c r="I219">
        <v>16189727</v>
      </c>
      <c r="J219">
        <v>16478305</v>
      </c>
      <c r="K219">
        <v>16772164</v>
      </c>
      <c r="L219">
        <v>17073346</v>
      </c>
      <c r="M219">
        <v>17384861</v>
      </c>
      <c r="N219">
        <v>17702858</v>
      </c>
      <c r="O219">
        <v>18024937</v>
      </c>
      <c r="P219">
        <v>18352313</v>
      </c>
      <c r="Q219">
        <v>18688110</v>
      </c>
      <c r="R219">
        <v>19027631</v>
      </c>
      <c r="S219">
        <v>19373936</v>
      </c>
      <c r="T219">
        <v>19729135</v>
      </c>
      <c r="U219">
        <v>20104292</v>
      </c>
      <c r="V219">
        <v>20501059</v>
      </c>
      <c r="W219">
        <v>20918882</v>
      </c>
      <c r="X219">
        <v>21359026</v>
      </c>
      <c r="Y219">
        <v>21809947</v>
      </c>
      <c r="Z219">
        <v>22269313</v>
      </c>
      <c r="AA219">
        <v>22740402</v>
      </c>
      <c r="AB219">
        <v>23219524</v>
      </c>
      <c r="AC219">
        <v>23705899</v>
      </c>
      <c r="AD219">
        <v>24190638</v>
      </c>
      <c r="AE219">
        <v>24669512</v>
      </c>
      <c r="AF219">
        <v>25134362</v>
      </c>
      <c r="AG219">
        <v>25593376</v>
      </c>
      <c r="AH219">
        <v>26020302</v>
      </c>
      <c r="AI219">
        <v>26428552</v>
      </c>
      <c r="AJ219">
        <v>26841234</v>
      </c>
      <c r="AK219">
        <v>27247899</v>
      </c>
      <c r="AL219">
        <v>27660288</v>
      </c>
      <c r="AM219">
        <v>28081620</v>
      </c>
      <c r="AN219">
        <v>28504847</v>
      </c>
      <c r="AO219">
        <v>28948606</v>
      </c>
      <c r="AP219">
        <v>29393029</v>
      </c>
      <c r="AQ219">
        <v>29820335</v>
      </c>
      <c r="AR219">
        <v>30250175</v>
      </c>
      <c r="AS219">
        <v>30697311</v>
      </c>
      <c r="AT219">
        <v>31189626</v>
      </c>
      <c r="AU219">
        <v>31746604</v>
      </c>
      <c r="AV219">
        <v>32375210</v>
      </c>
      <c r="AW219">
        <v>33066727</v>
      </c>
      <c r="AX219">
        <v>33798838</v>
      </c>
      <c r="AY219">
        <v>34529596</v>
      </c>
      <c r="AZ219">
        <v>35238667</v>
      </c>
      <c r="BA219">
        <v>35912147</v>
      </c>
      <c r="BB219">
        <v>36568692</v>
      </c>
      <c r="BC219">
        <v>37214028</v>
      </c>
      <c r="BD219">
        <v>37862981</v>
      </c>
      <c r="BE219">
        <v>38526753</v>
      </c>
      <c r="BF219">
        <v>39200572</v>
      </c>
      <c r="BG219">
        <v>39885876</v>
      </c>
      <c r="BH219">
        <v>40575321</v>
      </c>
    </row>
    <row r="220" spans="1:60" x14ac:dyDescent="0.25">
      <c r="A220" t="s">
        <v>583</v>
      </c>
      <c r="B220">
        <v>64302</v>
      </c>
      <c r="C220">
        <v>64602</v>
      </c>
      <c r="D220">
        <v>64479</v>
      </c>
      <c r="E220">
        <v>64231</v>
      </c>
      <c r="F220">
        <v>64277</v>
      </c>
      <c r="G220">
        <v>64892</v>
      </c>
      <c r="H220">
        <v>66183</v>
      </c>
      <c r="I220">
        <v>68047</v>
      </c>
      <c r="J220">
        <v>70257</v>
      </c>
      <c r="K220">
        <v>72507</v>
      </c>
      <c r="L220">
        <v>74564</v>
      </c>
      <c r="M220">
        <v>76347</v>
      </c>
      <c r="N220">
        <v>77934</v>
      </c>
      <c r="O220">
        <v>79464</v>
      </c>
      <c r="P220">
        <v>81152</v>
      </c>
      <c r="Q220">
        <v>83138</v>
      </c>
      <c r="R220">
        <v>85481</v>
      </c>
      <c r="S220">
        <v>88110</v>
      </c>
      <c r="T220">
        <v>90843</v>
      </c>
      <c r="U220">
        <v>93461</v>
      </c>
      <c r="V220">
        <v>95794</v>
      </c>
      <c r="W220">
        <v>97770</v>
      </c>
      <c r="X220">
        <v>99473</v>
      </c>
      <c r="Y220">
        <v>101066</v>
      </c>
      <c r="Z220">
        <v>102829</v>
      </c>
      <c r="AA220">
        <v>104924</v>
      </c>
      <c r="AB220">
        <v>107429</v>
      </c>
      <c r="AC220">
        <v>110254</v>
      </c>
      <c r="AD220">
        <v>113285</v>
      </c>
      <c r="AE220">
        <v>116320</v>
      </c>
      <c r="AF220">
        <v>119209</v>
      </c>
      <c r="AG220">
        <v>121956</v>
      </c>
      <c r="AH220">
        <v>124576</v>
      </c>
      <c r="AI220">
        <v>127062</v>
      </c>
      <c r="AJ220">
        <v>129427</v>
      </c>
      <c r="AK220">
        <v>131678</v>
      </c>
      <c r="AL220">
        <v>133806</v>
      </c>
      <c r="AM220">
        <v>135832</v>
      </c>
      <c r="AN220">
        <v>137848</v>
      </c>
      <c r="AO220">
        <v>139959</v>
      </c>
      <c r="AP220">
        <v>142262</v>
      </c>
      <c r="AQ220">
        <v>144755</v>
      </c>
      <c r="AR220">
        <v>147447</v>
      </c>
      <c r="AS220">
        <v>150415</v>
      </c>
      <c r="AT220">
        <v>153737</v>
      </c>
      <c r="AU220">
        <v>157472</v>
      </c>
      <c r="AV220">
        <v>161681</v>
      </c>
      <c r="AW220">
        <v>166300</v>
      </c>
      <c r="AX220">
        <v>171120</v>
      </c>
      <c r="AY220">
        <v>175876</v>
      </c>
      <c r="AZ220">
        <v>180371</v>
      </c>
      <c r="BA220">
        <v>184524</v>
      </c>
      <c r="BB220">
        <v>188404</v>
      </c>
      <c r="BC220">
        <v>192087</v>
      </c>
      <c r="BD220">
        <v>195727</v>
      </c>
      <c r="BE220">
        <v>199432</v>
      </c>
      <c r="BF220">
        <v>203227</v>
      </c>
      <c r="BG220">
        <v>207089</v>
      </c>
      <c r="BH220">
        <v>211028</v>
      </c>
    </row>
    <row r="221" spans="1:60" x14ac:dyDescent="0.25">
      <c r="A221" t="s">
        <v>567</v>
      </c>
      <c r="B221">
        <v>287871</v>
      </c>
      <c r="C221">
        <v>295916</v>
      </c>
      <c r="D221">
        <v>303895</v>
      </c>
      <c r="E221">
        <v>311947</v>
      </c>
      <c r="F221">
        <v>320270</v>
      </c>
      <c r="G221">
        <v>328936</v>
      </c>
      <c r="H221">
        <v>338158</v>
      </c>
      <c r="I221">
        <v>347660</v>
      </c>
      <c r="J221">
        <v>356550</v>
      </c>
      <c r="K221">
        <v>363575</v>
      </c>
      <c r="L221">
        <v>367931</v>
      </c>
      <c r="M221">
        <v>369236</v>
      </c>
      <c r="N221">
        <v>367907</v>
      </c>
      <c r="O221">
        <v>364915</v>
      </c>
      <c r="P221">
        <v>361667</v>
      </c>
      <c r="Q221">
        <v>359226</v>
      </c>
      <c r="R221">
        <v>357953</v>
      </c>
      <c r="S221">
        <v>357659</v>
      </c>
      <c r="T221">
        <v>358099</v>
      </c>
      <c r="U221">
        <v>358818</v>
      </c>
      <c r="V221">
        <v>359519</v>
      </c>
      <c r="W221">
        <v>360143</v>
      </c>
      <c r="X221">
        <v>360920</v>
      </c>
      <c r="Y221">
        <v>362276</v>
      </c>
      <c r="Z221">
        <v>364733</v>
      </c>
      <c r="AA221">
        <v>368638</v>
      </c>
      <c r="AB221">
        <v>374140</v>
      </c>
      <c r="AC221">
        <v>381037</v>
      </c>
      <c r="AD221">
        <v>388881</v>
      </c>
      <c r="AE221">
        <v>397085</v>
      </c>
      <c r="AF221">
        <v>405168</v>
      </c>
      <c r="AG221">
        <v>413005</v>
      </c>
      <c r="AH221">
        <v>420655</v>
      </c>
      <c r="AI221">
        <v>428030</v>
      </c>
      <c r="AJ221">
        <v>435105</v>
      </c>
      <c r="AK221">
        <v>441851</v>
      </c>
      <c r="AL221">
        <v>448213</v>
      </c>
      <c r="AM221">
        <v>454161</v>
      </c>
      <c r="AN221">
        <v>459831</v>
      </c>
      <c r="AO221">
        <v>465385</v>
      </c>
      <c r="AP221">
        <v>470949</v>
      </c>
      <c r="AQ221">
        <v>476579</v>
      </c>
      <c r="AR221">
        <v>482235</v>
      </c>
      <c r="AS221">
        <v>487942</v>
      </c>
      <c r="AT221">
        <v>493679</v>
      </c>
      <c r="AU221">
        <v>499464</v>
      </c>
      <c r="AV221">
        <v>505295</v>
      </c>
      <c r="AW221">
        <v>511181</v>
      </c>
      <c r="AX221">
        <v>517123</v>
      </c>
      <c r="AY221">
        <v>523111</v>
      </c>
      <c r="AZ221">
        <v>529131</v>
      </c>
      <c r="BA221">
        <v>535179</v>
      </c>
      <c r="BB221">
        <v>541245</v>
      </c>
      <c r="BC221">
        <v>547291</v>
      </c>
      <c r="BD221">
        <v>553273</v>
      </c>
      <c r="BE221">
        <v>559143</v>
      </c>
      <c r="BF221">
        <v>564888</v>
      </c>
      <c r="BG221">
        <v>570496</v>
      </c>
      <c r="BH221">
        <v>575991</v>
      </c>
    </row>
    <row r="222" spans="1:60" x14ac:dyDescent="0.25">
      <c r="A222" t="s">
        <v>1073</v>
      </c>
      <c r="B222">
        <v>4068095</v>
      </c>
      <c r="C222">
        <v>4191667</v>
      </c>
      <c r="D222">
        <v>4238188</v>
      </c>
      <c r="E222">
        <v>4282017</v>
      </c>
      <c r="F222">
        <v>4327341</v>
      </c>
      <c r="G222">
        <v>4370983</v>
      </c>
      <c r="H222">
        <v>4411666</v>
      </c>
      <c r="I222">
        <v>4449367</v>
      </c>
      <c r="J222">
        <v>4483915</v>
      </c>
      <c r="K222">
        <v>4518607</v>
      </c>
      <c r="L222">
        <v>4538223</v>
      </c>
      <c r="M222">
        <v>4557449</v>
      </c>
      <c r="N222">
        <v>4596622</v>
      </c>
      <c r="O222">
        <v>4641445</v>
      </c>
      <c r="P222">
        <v>4689623</v>
      </c>
      <c r="Q222">
        <v>4739105</v>
      </c>
      <c r="R222">
        <v>4789507</v>
      </c>
      <c r="S222">
        <v>4840501</v>
      </c>
      <c r="T222">
        <v>4890125</v>
      </c>
      <c r="U222">
        <v>4938973</v>
      </c>
      <c r="V222">
        <v>4979815</v>
      </c>
      <c r="W222">
        <v>5016105</v>
      </c>
      <c r="X222">
        <v>5055099</v>
      </c>
      <c r="Y222">
        <v>5091971</v>
      </c>
      <c r="Z222">
        <v>5127097</v>
      </c>
      <c r="AA222">
        <v>5161768</v>
      </c>
      <c r="AB222">
        <v>5193838</v>
      </c>
      <c r="AC222">
        <v>5222840</v>
      </c>
      <c r="AD222">
        <v>5250596</v>
      </c>
      <c r="AE222">
        <v>5275942</v>
      </c>
      <c r="AF222">
        <v>5299187</v>
      </c>
      <c r="AG222">
        <v>5303294</v>
      </c>
      <c r="AH222">
        <v>5305016</v>
      </c>
      <c r="AI222">
        <v>5325305</v>
      </c>
      <c r="AJ222">
        <v>5346331</v>
      </c>
      <c r="AK222">
        <v>5361999</v>
      </c>
      <c r="AL222">
        <v>5373361</v>
      </c>
      <c r="AM222">
        <v>5383291</v>
      </c>
      <c r="AN222">
        <v>5390516</v>
      </c>
      <c r="AO222">
        <v>5396020</v>
      </c>
      <c r="AP222">
        <v>5388720</v>
      </c>
      <c r="AQ222">
        <v>5378867</v>
      </c>
      <c r="AR222">
        <v>5376912</v>
      </c>
      <c r="AS222">
        <v>5373374</v>
      </c>
      <c r="AT222">
        <v>5372280</v>
      </c>
      <c r="AU222">
        <v>5372807</v>
      </c>
      <c r="AV222">
        <v>5373054</v>
      </c>
      <c r="AW222">
        <v>5374622</v>
      </c>
      <c r="AX222">
        <v>5379233</v>
      </c>
      <c r="AY222">
        <v>5386406</v>
      </c>
      <c r="AZ222">
        <v>5391428</v>
      </c>
      <c r="BA222">
        <v>5398384</v>
      </c>
      <c r="BB222">
        <v>5407579</v>
      </c>
      <c r="BC222">
        <v>5413393</v>
      </c>
      <c r="BD222">
        <v>5418649</v>
      </c>
      <c r="BE222">
        <v>5423801</v>
      </c>
      <c r="BF222">
        <v>5430798</v>
      </c>
      <c r="BG222">
        <v>5439232</v>
      </c>
      <c r="BH222">
        <v>5447011</v>
      </c>
    </row>
    <row r="223" spans="1:60" x14ac:dyDescent="0.25">
      <c r="A223" t="s">
        <v>544</v>
      </c>
      <c r="B223">
        <v>1584720</v>
      </c>
      <c r="C223">
        <v>1594131</v>
      </c>
      <c r="D223">
        <v>1603649</v>
      </c>
      <c r="E223">
        <v>1616971</v>
      </c>
      <c r="F223">
        <v>1632114</v>
      </c>
      <c r="G223">
        <v>1649160</v>
      </c>
      <c r="H223">
        <v>1669905</v>
      </c>
      <c r="I223">
        <v>1689528</v>
      </c>
      <c r="J223">
        <v>1704546</v>
      </c>
      <c r="K223">
        <v>1713874</v>
      </c>
      <c r="L223">
        <v>1724891</v>
      </c>
      <c r="M223">
        <v>1738335</v>
      </c>
      <c r="N223">
        <v>1752233</v>
      </c>
      <c r="O223">
        <v>1766697</v>
      </c>
      <c r="P223">
        <v>1776132</v>
      </c>
      <c r="Q223">
        <v>1793581</v>
      </c>
      <c r="R223">
        <v>1820249</v>
      </c>
      <c r="S223">
        <v>1842377</v>
      </c>
      <c r="T223">
        <v>1862548</v>
      </c>
      <c r="U223">
        <v>1882599</v>
      </c>
      <c r="V223">
        <v>1901315</v>
      </c>
      <c r="W223">
        <v>1906531</v>
      </c>
      <c r="X223">
        <v>1910334</v>
      </c>
      <c r="Y223">
        <v>1922321</v>
      </c>
      <c r="Z223">
        <v>1932154</v>
      </c>
      <c r="AA223">
        <v>1941641</v>
      </c>
      <c r="AB223">
        <v>1965964</v>
      </c>
      <c r="AC223">
        <v>1989776</v>
      </c>
      <c r="AD223">
        <v>1995196</v>
      </c>
      <c r="AE223">
        <v>1996351</v>
      </c>
      <c r="AF223">
        <v>1998161</v>
      </c>
      <c r="AG223">
        <v>1999429</v>
      </c>
      <c r="AH223">
        <v>1996498</v>
      </c>
      <c r="AI223">
        <v>1991746</v>
      </c>
      <c r="AJ223">
        <v>1989443</v>
      </c>
      <c r="AK223">
        <v>1989872</v>
      </c>
      <c r="AL223">
        <v>1988628</v>
      </c>
      <c r="AM223">
        <v>1985956</v>
      </c>
      <c r="AN223">
        <v>1981629</v>
      </c>
      <c r="AO223">
        <v>1983045</v>
      </c>
      <c r="AP223">
        <v>1988925</v>
      </c>
      <c r="AQ223">
        <v>1992060</v>
      </c>
      <c r="AR223">
        <v>1994530</v>
      </c>
      <c r="AS223">
        <v>1995733</v>
      </c>
      <c r="AT223">
        <v>1997012</v>
      </c>
      <c r="AU223">
        <v>2000474</v>
      </c>
      <c r="AV223">
        <v>2006868</v>
      </c>
      <c r="AW223">
        <v>2018122</v>
      </c>
      <c r="AX223">
        <v>2021316</v>
      </c>
      <c r="AY223">
        <v>2039669</v>
      </c>
      <c r="AZ223">
        <v>2048583</v>
      </c>
      <c r="BA223">
        <v>2052843</v>
      </c>
      <c r="BB223">
        <v>2057159</v>
      </c>
      <c r="BC223">
        <v>2059953</v>
      </c>
      <c r="BD223">
        <v>2061980</v>
      </c>
      <c r="BE223">
        <v>2063531</v>
      </c>
      <c r="BF223">
        <v>2065042</v>
      </c>
      <c r="BG223">
        <v>2066388</v>
      </c>
      <c r="BH223">
        <v>2067372</v>
      </c>
    </row>
    <row r="224" spans="1:60" x14ac:dyDescent="0.25">
      <c r="A224" t="s">
        <v>486</v>
      </c>
      <c r="B224">
        <v>7484656</v>
      </c>
      <c r="C224">
        <v>7519998</v>
      </c>
      <c r="D224">
        <v>7561588</v>
      </c>
      <c r="E224">
        <v>7604328</v>
      </c>
      <c r="F224">
        <v>7661354</v>
      </c>
      <c r="G224">
        <v>7733853</v>
      </c>
      <c r="H224">
        <v>7807797</v>
      </c>
      <c r="I224">
        <v>7867931</v>
      </c>
      <c r="J224">
        <v>7912273</v>
      </c>
      <c r="K224">
        <v>7968072</v>
      </c>
      <c r="L224">
        <v>8042801</v>
      </c>
      <c r="M224">
        <v>8098334</v>
      </c>
      <c r="N224">
        <v>8122300</v>
      </c>
      <c r="O224">
        <v>8136312</v>
      </c>
      <c r="P224">
        <v>8159955</v>
      </c>
      <c r="Q224">
        <v>8192437</v>
      </c>
      <c r="R224">
        <v>8222286</v>
      </c>
      <c r="S224">
        <v>8251540</v>
      </c>
      <c r="T224">
        <v>8275599</v>
      </c>
      <c r="U224">
        <v>8293678</v>
      </c>
      <c r="V224">
        <v>8310531</v>
      </c>
      <c r="W224">
        <v>8320503</v>
      </c>
      <c r="X224">
        <v>8325263</v>
      </c>
      <c r="Y224">
        <v>8329033</v>
      </c>
      <c r="Z224">
        <v>8336605</v>
      </c>
      <c r="AA224">
        <v>8350386</v>
      </c>
      <c r="AB224">
        <v>8369829</v>
      </c>
      <c r="AC224">
        <v>8397804</v>
      </c>
      <c r="AD224">
        <v>8436489</v>
      </c>
      <c r="AE224">
        <v>8492964</v>
      </c>
      <c r="AF224">
        <v>8558835</v>
      </c>
      <c r="AG224">
        <v>8617375</v>
      </c>
      <c r="AH224">
        <v>8668067</v>
      </c>
      <c r="AI224">
        <v>8718561</v>
      </c>
      <c r="AJ224">
        <v>8780745</v>
      </c>
      <c r="AK224">
        <v>8826939</v>
      </c>
      <c r="AL224">
        <v>8840998</v>
      </c>
      <c r="AM224">
        <v>8846062</v>
      </c>
      <c r="AN224">
        <v>8850974</v>
      </c>
      <c r="AO224">
        <v>8857874</v>
      </c>
      <c r="AP224">
        <v>8872109</v>
      </c>
      <c r="AQ224">
        <v>8895960</v>
      </c>
      <c r="AR224">
        <v>8924958</v>
      </c>
      <c r="AS224">
        <v>8958229</v>
      </c>
      <c r="AT224">
        <v>8993531</v>
      </c>
      <c r="AU224">
        <v>9029572</v>
      </c>
      <c r="AV224">
        <v>9080505</v>
      </c>
      <c r="AW224">
        <v>9148092</v>
      </c>
      <c r="AX224">
        <v>9219637</v>
      </c>
      <c r="AY224">
        <v>9298515</v>
      </c>
      <c r="AZ224">
        <v>9378126</v>
      </c>
      <c r="BA224">
        <v>9449213</v>
      </c>
      <c r="BB224">
        <v>9519374</v>
      </c>
      <c r="BC224">
        <v>9600379</v>
      </c>
      <c r="BD224">
        <v>9696110</v>
      </c>
      <c r="BE224">
        <v>9799186</v>
      </c>
      <c r="BF224">
        <v>9923085</v>
      </c>
      <c r="BG224">
        <v>10057698</v>
      </c>
      <c r="BH224">
        <v>10183175</v>
      </c>
    </row>
    <row r="225" spans="1:60" x14ac:dyDescent="0.25">
      <c r="A225" t="s">
        <v>2891</v>
      </c>
      <c r="B225">
        <v>336583</v>
      </c>
      <c r="C225">
        <v>343345</v>
      </c>
      <c r="D225">
        <v>350156</v>
      </c>
      <c r="E225">
        <v>357292</v>
      </c>
      <c r="F225">
        <v>365122</v>
      </c>
      <c r="G225">
        <v>373919</v>
      </c>
      <c r="H225">
        <v>383826</v>
      </c>
      <c r="I225">
        <v>394757</v>
      </c>
      <c r="J225">
        <v>406506</v>
      </c>
      <c r="K225">
        <v>418747</v>
      </c>
      <c r="L225">
        <v>431253</v>
      </c>
      <c r="M225">
        <v>443977</v>
      </c>
      <c r="N225">
        <v>457039</v>
      </c>
      <c r="O225">
        <v>470559</v>
      </c>
      <c r="P225">
        <v>484749</v>
      </c>
      <c r="Q225">
        <v>499763</v>
      </c>
      <c r="R225">
        <v>515599</v>
      </c>
      <c r="S225">
        <v>532260</v>
      </c>
      <c r="T225">
        <v>549796</v>
      </c>
      <c r="U225">
        <v>568315</v>
      </c>
      <c r="V225">
        <v>587858</v>
      </c>
      <c r="W225">
        <v>608380</v>
      </c>
      <c r="X225">
        <v>629811</v>
      </c>
      <c r="Y225">
        <v>652115</v>
      </c>
      <c r="Z225">
        <v>675239</v>
      </c>
      <c r="AA225">
        <v>699080</v>
      </c>
      <c r="AB225">
        <v>723595</v>
      </c>
      <c r="AC225">
        <v>748632</v>
      </c>
      <c r="AD225">
        <v>773768</v>
      </c>
      <c r="AE225">
        <v>798507</v>
      </c>
      <c r="AF225">
        <v>822420</v>
      </c>
      <c r="AG225">
        <v>845266</v>
      </c>
      <c r="AH225">
        <v>866993</v>
      </c>
      <c r="AI225">
        <v>887706</v>
      </c>
      <c r="AJ225">
        <v>907620</v>
      </c>
      <c r="AK225">
        <v>926841</v>
      </c>
      <c r="AL225">
        <v>945508</v>
      </c>
      <c r="AM225">
        <v>963426</v>
      </c>
      <c r="AN225">
        <v>979918</v>
      </c>
      <c r="AO225">
        <v>994108</v>
      </c>
      <c r="AP225">
        <v>1005435</v>
      </c>
      <c r="AQ225">
        <v>1013609</v>
      </c>
      <c r="AR225">
        <v>1019059</v>
      </c>
      <c r="AS225">
        <v>1022802</v>
      </c>
      <c r="AT225">
        <v>1026286</v>
      </c>
      <c r="AU225">
        <v>1030579</v>
      </c>
      <c r="AV225">
        <v>1036092</v>
      </c>
      <c r="AW225">
        <v>1042652</v>
      </c>
      <c r="AX225">
        <v>1049945</v>
      </c>
      <c r="AY225">
        <v>1057467</v>
      </c>
      <c r="AZ225">
        <v>1064837</v>
      </c>
      <c r="BA225">
        <v>1072032</v>
      </c>
      <c r="BB225">
        <v>1079288</v>
      </c>
      <c r="BC225">
        <v>1086839</v>
      </c>
      <c r="BD225">
        <v>1095021</v>
      </c>
      <c r="BE225">
        <v>1104044</v>
      </c>
      <c r="BF225">
        <v>1113984</v>
      </c>
      <c r="BG225">
        <v>1124753</v>
      </c>
      <c r="BH225">
        <v>1136191</v>
      </c>
    </row>
    <row r="226" spans="1:60" x14ac:dyDescent="0.25">
      <c r="A226" t="s">
        <v>1169</v>
      </c>
      <c r="AN226">
        <v>31240</v>
      </c>
      <c r="AO226">
        <v>31084</v>
      </c>
      <c r="AP226">
        <v>30519</v>
      </c>
      <c r="AQ226">
        <v>30600</v>
      </c>
      <c r="AR226">
        <v>30777</v>
      </c>
      <c r="AS226">
        <v>31472</v>
      </c>
      <c r="AT226">
        <v>32488</v>
      </c>
      <c r="AU226">
        <v>33011</v>
      </c>
      <c r="AV226">
        <v>33441</v>
      </c>
      <c r="AW226">
        <v>33811</v>
      </c>
      <c r="AX226">
        <v>33964</v>
      </c>
      <c r="AY226">
        <v>34238</v>
      </c>
      <c r="AZ226">
        <v>34056</v>
      </c>
      <c r="BA226">
        <v>33435</v>
      </c>
      <c r="BB226">
        <v>34640</v>
      </c>
      <c r="BC226">
        <v>36607</v>
      </c>
      <c r="BD226">
        <v>37685</v>
      </c>
      <c r="BE226">
        <v>38825</v>
      </c>
      <c r="BF226">
        <v>39969</v>
      </c>
      <c r="BG226">
        <v>40574</v>
      </c>
      <c r="BH226">
        <v>40654</v>
      </c>
    </row>
    <row r="227" spans="1:60" x14ac:dyDescent="0.25">
      <c r="A227" t="s">
        <v>596</v>
      </c>
      <c r="B227">
        <v>41700</v>
      </c>
      <c r="C227">
        <v>42889</v>
      </c>
      <c r="D227">
        <v>44042</v>
      </c>
      <c r="E227">
        <v>45176</v>
      </c>
      <c r="F227">
        <v>46322</v>
      </c>
      <c r="G227">
        <v>47500</v>
      </c>
      <c r="H227">
        <v>48699</v>
      </c>
      <c r="I227">
        <v>49911</v>
      </c>
      <c r="J227">
        <v>51134</v>
      </c>
      <c r="K227">
        <v>52365</v>
      </c>
      <c r="L227">
        <v>53600</v>
      </c>
      <c r="M227">
        <v>54695</v>
      </c>
      <c r="N227">
        <v>56029</v>
      </c>
      <c r="O227">
        <v>56892</v>
      </c>
      <c r="P227">
        <v>57937</v>
      </c>
      <c r="Q227">
        <v>59292</v>
      </c>
      <c r="R227">
        <v>60504</v>
      </c>
      <c r="S227">
        <v>61786</v>
      </c>
      <c r="T227">
        <v>62150</v>
      </c>
      <c r="U227">
        <v>62686</v>
      </c>
      <c r="V227">
        <v>63261</v>
      </c>
      <c r="W227">
        <v>64035</v>
      </c>
      <c r="X227">
        <v>64413</v>
      </c>
      <c r="Y227">
        <v>64335</v>
      </c>
      <c r="Z227">
        <v>64717</v>
      </c>
      <c r="AA227">
        <v>65244</v>
      </c>
      <c r="AB227">
        <v>65652</v>
      </c>
      <c r="AC227">
        <v>68499</v>
      </c>
      <c r="AD227">
        <v>68755</v>
      </c>
      <c r="AE227">
        <v>69167</v>
      </c>
      <c r="AF227">
        <v>69507</v>
      </c>
      <c r="AG227">
        <v>70439</v>
      </c>
      <c r="AH227">
        <v>70763</v>
      </c>
      <c r="AI227">
        <v>72253</v>
      </c>
      <c r="AJ227">
        <v>74205</v>
      </c>
      <c r="AK227">
        <v>75304</v>
      </c>
      <c r="AL227">
        <v>76417</v>
      </c>
      <c r="AM227">
        <v>77319</v>
      </c>
      <c r="AN227">
        <v>78846</v>
      </c>
      <c r="AO227">
        <v>80410</v>
      </c>
      <c r="AP227">
        <v>81131</v>
      </c>
      <c r="AQ227">
        <v>81202</v>
      </c>
      <c r="AR227">
        <v>83723</v>
      </c>
      <c r="AS227">
        <v>82781</v>
      </c>
      <c r="AT227">
        <v>82475</v>
      </c>
      <c r="AU227">
        <v>82858</v>
      </c>
      <c r="AV227">
        <v>84600</v>
      </c>
      <c r="AW227">
        <v>85033</v>
      </c>
      <c r="AX227">
        <v>86956</v>
      </c>
      <c r="AY227">
        <v>87298</v>
      </c>
      <c r="AZ227">
        <v>89770</v>
      </c>
      <c r="BA227">
        <v>87441</v>
      </c>
      <c r="BB227">
        <v>88303</v>
      </c>
      <c r="BC227">
        <v>89949</v>
      </c>
      <c r="BD227">
        <v>91359</v>
      </c>
      <c r="BE227">
        <v>93419</v>
      </c>
      <c r="BF227">
        <v>94677</v>
      </c>
      <c r="BG227">
        <v>95843</v>
      </c>
      <c r="BH227">
        <v>96762</v>
      </c>
    </row>
    <row r="228" spans="1:60" x14ac:dyDescent="0.25">
      <c r="A228" t="s">
        <v>456</v>
      </c>
      <c r="B228">
        <v>4573512</v>
      </c>
      <c r="C228">
        <v>4721896</v>
      </c>
      <c r="D228">
        <v>4875422</v>
      </c>
      <c r="E228">
        <v>5034646</v>
      </c>
      <c r="F228">
        <v>5200336</v>
      </c>
      <c r="G228">
        <v>5373137</v>
      </c>
      <c r="H228">
        <v>5553246</v>
      </c>
      <c r="I228">
        <v>5740710</v>
      </c>
      <c r="J228">
        <v>5935860</v>
      </c>
      <c r="K228">
        <v>6139048</v>
      </c>
      <c r="L228">
        <v>6350541</v>
      </c>
      <c r="M228">
        <v>6570857</v>
      </c>
      <c r="N228">
        <v>6800141</v>
      </c>
      <c r="O228">
        <v>7037851</v>
      </c>
      <c r="P228">
        <v>7283177</v>
      </c>
      <c r="Q228">
        <v>7535714</v>
      </c>
      <c r="R228">
        <v>7794662</v>
      </c>
      <c r="S228">
        <v>8060649</v>
      </c>
      <c r="T228">
        <v>8336418</v>
      </c>
      <c r="U228">
        <v>8625690</v>
      </c>
      <c r="V228">
        <v>8930774</v>
      </c>
      <c r="W228">
        <v>9252851</v>
      </c>
      <c r="X228">
        <v>9590227</v>
      </c>
      <c r="Y228">
        <v>9938847</v>
      </c>
      <c r="Z228">
        <v>10293049</v>
      </c>
      <c r="AA228">
        <v>10648632</v>
      </c>
      <c r="AB228">
        <v>11004272</v>
      </c>
      <c r="AC228">
        <v>11360852</v>
      </c>
      <c r="AD228">
        <v>11719071</v>
      </c>
      <c r="AE228">
        <v>12080444</v>
      </c>
      <c r="AF228">
        <v>12446171</v>
      </c>
      <c r="AG228">
        <v>12815401</v>
      </c>
      <c r="AH228">
        <v>13187663</v>
      </c>
      <c r="AI228">
        <v>13565072</v>
      </c>
      <c r="AJ228">
        <v>13950476</v>
      </c>
      <c r="AK228">
        <v>14345492</v>
      </c>
      <c r="AL228">
        <v>14754142</v>
      </c>
      <c r="AM228">
        <v>15175316</v>
      </c>
      <c r="AN228">
        <v>15599591</v>
      </c>
      <c r="AO228">
        <v>16013985</v>
      </c>
      <c r="AP228">
        <v>16410848</v>
      </c>
      <c r="AQ228">
        <v>16766561</v>
      </c>
      <c r="AR228">
        <v>17084632</v>
      </c>
      <c r="AS228">
        <v>17415214</v>
      </c>
      <c r="AT228">
        <v>17827825</v>
      </c>
      <c r="AU228">
        <v>18361176</v>
      </c>
      <c r="AV228">
        <v>19059258</v>
      </c>
      <c r="AW228">
        <v>19878254</v>
      </c>
      <c r="AX228">
        <v>20664038</v>
      </c>
      <c r="AY228">
        <v>21205873</v>
      </c>
      <c r="AZ228">
        <v>21362529</v>
      </c>
      <c r="BA228">
        <v>21082966</v>
      </c>
      <c r="BB228">
        <v>20442541</v>
      </c>
      <c r="BC228">
        <v>19584274</v>
      </c>
      <c r="BD228">
        <v>18715672</v>
      </c>
      <c r="BE228">
        <v>17997408</v>
      </c>
      <c r="BF228">
        <v>17453933</v>
      </c>
      <c r="BG228">
        <v>17068002</v>
      </c>
      <c r="BH228">
        <v>16906283</v>
      </c>
    </row>
    <row r="229" spans="1:60" x14ac:dyDescent="0.25">
      <c r="A229" t="s">
        <v>1170</v>
      </c>
      <c r="B229">
        <v>5824</v>
      </c>
      <c r="C229">
        <v>5874</v>
      </c>
      <c r="D229">
        <v>5884</v>
      </c>
      <c r="E229">
        <v>5870</v>
      </c>
      <c r="F229">
        <v>5848</v>
      </c>
      <c r="G229">
        <v>5823</v>
      </c>
      <c r="H229">
        <v>5791</v>
      </c>
      <c r="I229">
        <v>5764</v>
      </c>
      <c r="J229">
        <v>5744</v>
      </c>
      <c r="K229">
        <v>5773</v>
      </c>
      <c r="L229">
        <v>5841</v>
      </c>
      <c r="M229">
        <v>5971</v>
      </c>
      <c r="N229">
        <v>6157</v>
      </c>
      <c r="O229">
        <v>6381</v>
      </c>
      <c r="P229">
        <v>6606</v>
      </c>
      <c r="Q229">
        <v>6827</v>
      </c>
      <c r="R229">
        <v>7015</v>
      </c>
      <c r="S229">
        <v>7198</v>
      </c>
      <c r="T229">
        <v>7385</v>
      </c>
      <c r="U229">
        <v>7613</v>
      </c>
      <c r="V229">
        <v>7888</v>
      </c>
      <c r="W229">
        <v>8235</v>
      </c>
      <c r="X229">
        <v>8654</v>
      </c>
      <c r="Y229">
        <v>9104</v>
      </c>
      <c r="Z229">
        <v>9556</v>
      </c>
      <c r="AA229">
        <v>9970</v>
      </c>
      <c r="AB229">
        <v>10357</v>
      </c>
      <c r="AC229">
        <v>10724</v>
      </c>
      <c r="AD229">
        <v>11093</v>
      </c>
      <c r="AE229">
        <v>11548</v>
      </c>
      <c r="AF229">
        <v>12111</v>
      </c>
      <c r="AG229">
        <v>12811</v>
      </c>
      <c r="AH229">
        <v>13632</v>
      </c>
      <c r="AI229">
        <v>14526</v>
      </c>
      <c r="AJ229">
        <v>15407</v>
      </c>
      <c r="AK229">
        <v>16216</v>
      </c>
      <c r="AL229">
        <v>16926</v>
      </c>
      <c r="AM229">
        <v>17567</v>
      </c>
      <c r="AN229">
        <v>18232</v>
      </c>
      <c r="AO229">
        <v>19065</v>
      </c>
      <c r="AP229">
        <v>20164</v>
      </c>
      <c r="AQ229">
        <v>21573</v>
      </c>
      <c r="AR229">
        <v>23232</v>
      </c>
      <c r="AS229">
        <v>25011</v>
      </c>
      <c r="AT229">
        <v>26700</v>
      </c>
      <c r="AU229">
        <v>28180</v>
      </c>
      <c r="AV229">
        <v>29391</v>
      </c>
      <c r="AW229">
        <v>30385</v>
      </c>
      <c r="AX229">
        <v>31202</v>
      </c>
      <c r="AY229">
        <v>31934</v>
      </c>
      <c r="AZ229">
        <v>32660</v>
      </c>
      <c r="BA229">
        <v>33377</v>
      </c>
      <c r="BB229">
        <v>34066</v>
      </c>
      <c r="BC229">
        <v>34731</v>
      </c>
      <c r="BD229">
        <v>35369</v>
      </c>
      <c r="BE229">
        <v>35981</v>
      </c>
      <c r="BF229">
        <v>36559</v>
      </c>
      <c r="BG229">
        <v>37115</v>
      </c>
      <c r="BH229">
        <v>37665</v>
      </c>
    </row>
    <row r="230" spans="1:60" x14ac:dyDescent="0.25">
      <c r="A230" t="s">
        <v>469</v>
      </c>
      <c r="B230">
        <v>3001609</v>
      </c>
      <c r="C230">
        <v>3060368</v>
      </c>
      <c r="D230">
        <v>3121236</v>
      </c>
      <c r="E230">
        <v>3183572</v>
      </c>
      <c r="F230">
        <v>3246523</v>
      </c>
      <c r="G230">
        <v>3309586</v>
      </c>
      <c r="H230">
        <v>3372189</v>
      </c>
      <c r="I230">
        <v>3434825</v>
      </c>
      <c r="J230">
        <v>3499362</v>
      </c>
      <c r="K230">
        <v>3568398</v>
      </c>
      <c r="L230">
        <v>3643604</v>
      </c>
      <c r="M230">
        <v>3726189</v>
      </c>
      <c r="N230">
        <v>3815260</v>
      </c>
      <c r="O230">
        <v>3907889</v>
      </c>
      <c r="P230">
        <v>3999921</v>
      </c>
      <c r="Q230">
        <v>4088564</v>
      </c>
      <c r="R230">
        <v>4173135</v>
      </c>
      <c r="S230">
        <v>4255248</v>
      </c>
      <c r="T230">
        <v>4337291</v>
      </c>
      <c r="U230">
        <v>4422745</v>
      </c>
      <c r="V230">
        <v>4514430</v>
      </c>
      <c r="W230">
        <v>4612849</v>
      </c>
      <c r="X230">
        <v>4718162</v>
      </c>
      <c r="Y230">
        <v>4832321</v>
      </c>
      <c r="Z230">
        <v>4957558</v>
      </c>
      <c r="AA230">
        <v>5095401</v>
      </c>
      <c r="AB230">
        <v>5247283</v>
      </c>
      <c r="AC230">
        <v>5412847</v>
      </c>
      <c r="AD230">
        <v>5589626</v>
      </c>
      <c r="AE230">
        <v>5773920</v>
      </c>
      <c r="AF230">
        <v>5963252</v>
      </c>
      <c r="AG230">
        <v>6157079</v>
      </c>
      <c r="AH230">
        <v>6356748</v>
      </c>
      <c r="AI230">
        <v>6563922</v>
      </c>
      <c r="AJ230">
        <v>6781053</v>
      </c>
      <c r="AK230">
        <v>7010145</v>
      </c>
      <c r="AL230">
        <v>7250975</v>
      </c>
      <c r="AM230">
        <v>7503493</v>
      </c>
      <c r="AN230">
        <v>7770048</v>
      </c>
      <c r="AO230">
        <v>8053536</v>
      </c>
      <c r="AP230">
        <v>8355654</v>
      </c>
      <c r="AQ230">
        <v>8678051</v>
      </c>
      <c r="AR230">
        <v>9019233</v>
      </c>
      <c r="AS230">
        <v>9373916</v>
      </c>
      <c r="AT230">
        <v>9734767</v>
      </c>
      <c r="AU230">
        <v>10096633</v>
      </c>
      <c r="AV230">
        <v>10457124</v>
      </c>
      <c r="AW230">
        <v>10818024</v>
      </c>
      <c r="AX230">
        <v>11183588</v>
      </c>
      <c r="AY230">
        <v>11560147</v>
      </c>
      <c r="AZ230">
        <v>11952136</v>
      </c>
      <c r="BA230">
        <v>12360989</v>
      </c>
      <c r="BB230">
        <v>12784750</v>
      </c>
      <c r="BC230">
        <v>13220424</v>
      </c>
      <c r="BD230">
        <v>13663559</v>
      </c>
      <c r="BE230">
        <v>14110975</v>
      </c>
      <c r="BF230">
        <v>14561666</v>
      </c>
      <c r="BG230">
        <v>15016773</v>
      </c>
      <c r="BH230">
        <v>15477751</v>
      </c>
    </row>
    <row r="231" spans="1:60" x14ac:dyDescent="0.25">
      <c r="A231" t="s">
        <v>1171</v>
      </c>
      <c r="B231">
        <v>883445573</v>
      </c>
      <c r="C231">
        <v>882807967</v>
      </c>
      <c r="D231">
        <v>894536179</v>
      </c>
      <c r="E231">
        <v>917563055</v>
      </c>
      <c r="F231">
        <v>940205368</v>
      </c>
      <c r="G231">
        <v>963806254</v>
      </c>
      <c r="H231">
        <v>990927389</v>
      </c>
      <c r="I231">
        <v>1017110646</v>
      </c>
      <c r="J231">
        <v>1044230714</v>
      </c>
      <c r="K231">
        <v>1073035641</v>
      </c>
      <c r="L231">
        <v>1102743566</v>
      </c>
      <c r="M231">
        <v>1133088651</v>
      </c>
      <c r="N231">
        <v>1161692276</v>
      </c>
      <c r="O231">
        <v>1189353307</v>
      </c>
      <c r="P231">
        <v>1215519616</v>
      </c>
      <c r="Q231">
        <v>1239283620</v>
      </c>
      <c r="R231">
        <v>1261221825</v>
      </c>
      <c r="S231">
        <v>1281596026</v>
      </c>
      <c r="T231">
        <v>1301958160</v>
      </c>
      <c r="U231">
        <v>1322627335</v>
      </c>
      <c r="V231">
        <v>1342952245</v>
      </c>
      <c r="W231">
        <v>1363987509</v>
      </c>
      <c r="X231">
        <v>1387365773</v>
      </c>
      <c r="Y231">
        <v>1410865625</v>
      </c>
      <c r="Z231">
        <v>1433295147</v>
      </c>
      <c r="AA231">
        <v>1456445290</v>
      </c>
      <c r="AB231">
        <v>1481135087</v>
      </c>
      <c r="AC231">
        <v>1507322668</v>
      </c>
      <c r="AD231">
        <v>1533819043</v>
      </c>
      <c r="AE231">
        <v>1559650576</v>
      </c>
      <c r="AF231">
        <v>1584871832</v>
      </c>
      <c r="AG231">
        <v>1608999005</v>
      </c>
      <c r="AH231">
        <v>1631566815</v>
      </c>
      <c r="AI231">
        <v>1653289954</v>
      </c>
      <c r="AJ231">
        <v>1674861279</v>
      </c>
      <c r="AK231">
        <v>1696014016</v>
      </c>
      <c r="AL231">
        <v>1716810429</v>
      </c>
      <c r="AM231">
        <v>1737388752</v>
      </c>
      <c r="AN231">
        <v>1757224494</v>
      </c>
      <c r="AO231">
        <v>1775880231</v>
      </c>
      <c r="AP231">
        <v>1793498351</v>
      </c>
      <c r="AQ231">
        <v>1810261141</v>
      </c>
      <c r="AR231">
        <v>1826238744</v>
      </c>
      <c r="AS231">
        <v>1841560579</v>
      </c>
      <c r="AT231">
        <v>1856486252</v>
      </c>
      <c r="AU231">
        <v>1871341375</v>
      </c>
      <c r="AV231">
        <v>1885806859</v>
      </c>
      <c r="AW231">
        <v>1899800530</v>
      </c>
      <c r="AX231">
        <v>1913718210</v>
      </c>
      <c r="AY231">
        <v>1927560609</v>
      </c>
      <c r="AZ231">
        <v>1941377349</v>
      </c>
      <c r="BA231">
        <v>1955334267</v>
      </c>
      <c r="BB231">
        <v>1969562739</v>
      </c>
      <c r="BC231">
        <v>1983964453</v>
      </c>
      <c r="BD231">
        <v>1998513398</v>
      </c>
      <c r="BE231">
        <v>2012980531</v>
      </c>
      <c r="BF231">
        <v>2027771091</v>
      </c>
      <c r="BG231">
        <v>2042687863</v>
      </c>
      <c r="BH231">
        <v>2056064424</v>
      </c>
    </row>
    <row r="232" spans="1:60" x14ac:dyDescent="0.25">
      <c r="A232" t="s">
        <v>1172</v>
      </c>
      <c r="B232">
        <v>308925209</v>
      </c>
      <c r="C232">
        <v>313575168</v>
      </c>
      <c r="D232">
        <v>318268089</v>
      </c>
      <c r="E232">
        <v>323037300</v>
      </c>
      <c r="F232">
        <v>327816760</v>
      </c>
      <c r="G232">
        <v>332408546</v>
      </c>
      <c r="H232">
        <v>336269817</v>
      </c>
      <c r="I232">
        <v>340266714</v>
      </c>
      <c r="J232">
        <v>344176940</v>
      </c>
      <c r="K232">
        <v>347963199</v>
      </c>
      <c r="L232">
        <v>351616528</v>
      </c>
      <c r="M232">
        <v>355267605</v>
      </c>
      <c r="N232">
        <v>359067136</v>
      </c>
      <c r="O232">
        <v>362873895</v>
      </c>
      <c r="P232">
        <v>366718674</v>
      </c>
      <c r="Q232">
        <v>370598463</v>
      </c>
      <c r="R232">
        <v>374638948</v>
      </c>
      <c r="S232">
        <v>378610495</v>
      </c>
      <c r="T232">
        <v>382483487</v>
      </c>
      <c r="U232">
        <v>386331985</v>
      </c>
      <c r="V232">
        <v>390313394</v>
      </c>
      <c r="W232">
        <v>394369212</v>
      </c>
      <c r="X232">
        <v>398263895</v>
      </c>
      <c r="Y232">
        <v>402150952</v>
      </c>
      <c r="Z232">
        <v>406270520</v>
      </c>
      <c r="AA232">
        <v>410367344</v>
      </c>
      <c r="AB232">
        <v>414388121</v>
      </c>
      <c r="AC232">
        <v>418349572</v>
      </c>
      <c r="AD232">
        <v>422137029</v>
      </c>
      <c r="AE232">
        <v>425529430</v>
      </c>
      <c r="AF232">
        <v>428315751</v>
      </c>
      <c r="AG232">
        <v>430330022</v>
      </c>
      <c r="AH232">
        <v>431944610</v>
      </c>
      <c r="AI232">
        <v>433317638</v>
      </c>
      <c r="AJ232">
        <v>434073825</v>
      </c>
      <c r="AK232">
        <v>434508847</v>
      </c>
      <c r="AL232">
        <v>434834171</v>
      </c>
      <c r="AM232">
        <v>435191660</v>
      </c>
      <c r="AN232">
        <v>435439577</v>
      </c>
      <c r="AO232">
        <v>435384574</v>
      </c>
      <c r="AP232">
        <v>435028415</v>
      </c>
      <c r="AQ232">
        <v>434598276</v>
      </c>
      <c r="AR232">
        <v>434253516</v>
      </c>
      <c r="AS232">
        <v>434390419</v>
      </c>
      <c r="AT232">
        <v>434730803</v>
      </c>
      <c r="AU232">
        <v>435134576</v>
      </c>
      <c r="AV232">
        <v>435669295</v>
      </c>
      <c r="AW232">
        <v>436349814</v>
      </c>
      <c r="AX232">
        <v>437427283</v>
      </c>
      <c r="AY232">
        <v>439200178</v>
      </c>
      <c r="AZ232">
        <v>441121359</v>
      </c>
      <c r="BA232">
        <v>443356614</v>
      </c>
      <c r="BB232">
        <v>445596591</v>
      </c>
      <c r="BC232">
        <v>448074081</v>
      </c>
      <c r="BD232">
        <v>450528180</v>
      </c>
      <c r="BE232">
        <v>453034345</v>
      </c>
      <c r="BF232">
        <v>455505650</v>
      </c>
      <c r="BG232">
        <v>457810292</v>
      </c>
      <c r="BH232">
        <v>459865205</v>
      </c>
    </row>
    <row r="233" spans="1:60" x14ac:dyDescent="0.25">
      <c r="A233" t="s">
        <v>498</v>
      </c>
      <c r="B233">
        <v>1580513</v>
      </c>
      <c r="C233">
        <v>1597526</v>
      </c>
      <c r="D233">
        <v>1612755</v>
      </c>
      <c r="E233">
        <v>1631764</v>
      </c>
      <c r="F233">
        <v>1662073</v>
      </c>
      <c r="G233">
        <v>1708630</v>
      </c>
      <c r="H233">
        <v>1774029</v>
      </c>
      <c r="I233">
        <v>1855442</v>
      </c>
      <c r="J233">
        <v>1945780</v>
      </c>
      <c r="K233">
        <v>2034907</v>
      </c>
      <c r="L233">
        <v>2115522</v>
      </c>
      <c r="M233">
        <v>2185662</v>
      </c>
      <c r="N233">
        <v>2247582</v>
      </c>
      <c r="O233">
        <v>2303345</v>
      </c>
      <c r="P233">
        <v>2356622</v>
      </c>
      <c r="Q233">
        <v>2410446</v>
      </c>
      <c r="R233">
        <v>2464423</v>
      </c>
      <c r="S233">
        <v>2518457</v>
      </c>
      <c r="T233">
        <v>2576292</v>
      </c>
      <c r="U233">
        <v>2642696</v>
      </c>
      <c r="V233">
        <v>2720839</v>
      </c>
      <c r="W233">
        <v>2812307</v>
      </c>
      <c r="X233">
        <v>2915620</v>
      </c>
      <c r="Y233">
        <v>3026973</v>
      </c>
      <c r="Z233">
        <v>3140846</v>
      </c>
      <c r="AA233">
        <v>3252994</v>
      </c>
      <c r="AB233">
        <v>3363042</v>
      </c>
      <c r="AC233">
        <v>3471739</v>
      </c>
      <c r="AD233">
        <v>3577468</v>
      </c>
      <c r="AE233">
        <v>3678567</v>
      </c>
      <c r="AF233">
        <v>3774312</v>
      </c>
      <c r="AG233">
        <v>3862992</v>
      </c>
      <c r="AH233">
        <v>3945905</v>
      </c>
      <c r="AI233">
        <v>4029053</v>
      </c>
      <c r="AJ233">
        <v>4120616</v>
      </c>
      <c r="AK233">
        <v>4226291</v>
      </c>
      <c r="AL233">
        <v>4348805</v>
      </c>
      <c r="AM233">
        <v>4485951</v>
      </c>
      <c r="AN233">
        <v>4632446</v>
      </c>
      <c r="AO233">
        <v>4780448</v>
      </c>
      <c r="AP233">
        <v>4924402</v>
      </c>
      <c r="AQ233">
        <v>5062567</v>
      </c>
      <c r="AR233">
        <v>5197031</v>
      </c>
      <c r="AS233">
        <v>5330639</v>
      </c>
      <c r="AT233">
        <v>5467766</v>
      </c>
      <c r="AU233">
        <v>5611640</v>
      </c>
      <c r="AV233">
        <v>5762880</v>
      </c>
      <c r="AW233">
        <v>5920359</v>
      </c>
      <c r="AX233">
        <v>6083420</v>
      </c>
      <c r="AY233">
        <v>6250835</v>
      </c>
      <c r="AZ233">
        <v>6421679</v>
      </c>
      <c r="BA233">
        <v>6595943</v>
      </c>
      <c r="BB233">
        <v>6773807</v>
      </c>
      <c r="BC233">
        <v>6954721</v>
      </c>
      <c r="BD233">
        <v>7137997</v>
      </c>
      <c r="BE233">
        <v>7323158</v>
      </c>
      <c r="BF233">
        <v>7509952</v>
      </c>
      <c r="BG233">
        <v>7698475</v>
      </c>
      <c r="BH233">
        <v>7889094</v>
      </c>
    </row>
    <row r="234" spans="1:60" x14ac:dyDescent="0.25">
      <c r="A234" t="s">
        <v>416</v>
      </c>
      <c r="B234">
        <v>27397207</v>
      </c>
      <c r="C234">
        <v>28224187</v>
      </c>
      <c r="D234">
        <v>29080938</v>
      </c>
      <c r="E234">
        <v>29966865</v>
      </c>
      <c r="F234">
        <v>30881138</v>
      </c>
      <c r="G234">
        <v>31822660</v>
      </c>
      <c r="H234">
        <v>32789130</v>
      </c>
      <c r="I234">
        <v>33778799</v>
      </c>
      <c r="J234">
        <v>34791409</v>
      </c>
      <c r="K234">
        <v>35827092</v>
      </c>
      <c r="L234">
        <v>36884536</v>
      </c>
      <c r="M234">
        <v>37963278</v>
      </c>
      <c r="N234">
        <v>39058603</v>
      </c>
      <c r="O234">
        <v>40159582</v>
      </c>
      <c r="P234">
        <v>41252324</v>
      </c>
      <c r="Q234">
        <v>42326312</v>
      </c>
      <c r="R234">
        <v>43377271</v>
      </c>
      <c r="S234">
        <v>44405904</v>
      </c>
      <c r="T234">
        <v>45413080</v>
      </c>
      <c r="U234">
        <v>46401754</v>
      </c>
      <c r="V234">
        <v>47374472</v>
      </c>
      <c r="W234">
        <v>48326274</v>
      </c>
      <c r="X234">
        <v>49255900</v>
      </c>
      <c r="Y234">
        <v>50173924</v>
      </c>
      <c r="Z234">
        <v>51094868</v>
      </c>
      <c r="AA234">
        <v>52026901</v>
      </c>
      <c r="AB234">
        <v>52980094</v>
      </c>
      <c r="AC234">
        <v>53945881</v>
      </c>
      <c r="AD234">
        <v>54891520</v>
      </c>
      <c r="AE234">
        <v>55772169</v>
      </c>
      <c r="AF234">
        <v>56558186</v>
      </c>
      <c r="AG234">
        <v>57232465</v>
      </c>
      <c r="AH234">
        <v>57811021</v>
      </c>
      <c r="AI234">
        <v>58337773</v>
      </c>
      <c r="AJ234">
        <v>58875269</v>
      </c>
      <c r="AK234">
        <v>59467274</v>
      </c>
      <c r="AL234">
        <v>60130186</v>
      </c>
      <c r="AM234">
        <v>60846582</v>
      </c>
      <c r="AN234">
        <v>61585103</v>
      </c>
      <c r="AO234">
        <v>62298571</v>
      </c>
      <c r="AP234">
        <v>62952642</v>
      </c>
      <c r="AQ234">
        <v>63539196</v>
      </c>
      <c r="AR234">
        <v>64069087</v>
      </c>
      <c r="AS234">
        <v>64549866</v>
      </c>
      <c r="AT234">
        <v>64995299</v>
      </c>
      <c r="AU234">
        <v>65416189</v>
      </c>
      <c r="AV234">
        <v>65812536</v>
      </c>
      <c r="AW234">
        <v>66182067</v>
      </c>
      <c r="AX234">
        <v>66530984</v>
      </c>
      <c r="AY234">
        <v>66866839</v>
      </c>
      <c r="AZ234">
        <v>67195028</v>
      </c>
      <c r="BA234">
        <v>67518382</v>
      </c>
      <c r="BB234">
        <v>67835957</v>
      </c>
      <c r="BC234">
        <v>68144501</v>
      </c>
      <c r="BD234">
        <v>68438730</v>
      </c>
      <c r="BE234">
        <v>68714511</v>
      </c>
      <c r="BF234">
        <v>68971331</v>
      </c>
      <c r="BG234">
        <v>69209858</v>
      </c>
      <c r="BH234">
        <v>69428524</v>
      </c>
    </row>
    <row r="235" spans="1:60" x14ac:dyDescent="0.25">
      <c r="A235" t="s">
        <v>490</v>
      </c>
      <c r="B235">
        <v>2087049</v>
      </c>
      <c r="C235">
        <v>2159134</v>
      </c>
      <c r="D235">
        <v>2236574</v>
      </c>
      <c r="E235">
        <v>2318248</v>
      </c>
      <c r="F235">
        <v>2402477</v>
      </c>
      <c r="G235">
        <v>2487976</v>
      </c>
      <c r="H235">
        <v>2574511</v>
      </c>
      <c r="I235">
        <v>2662253</v>
      </c>
      <c r="J235">
        <v>2750928</v>
      </c>
      <c r="K235">
        <v>2840262</v>
      </c>
      <c r="L235">
        <v>2930107</v>
      </c>
      <c r="M235">
        <v>3020413</v>
      </c>
      <c r="N235">
        <v>3111282</v>
      </c>
      <c r="O235">
        <v>3203029</v>
      </c>
      <c r="P235">
        <v>3296103</v>
      </c>
      <c r="Q235">
        <v>3390941</v>
      </c>
      <c r="R235">
        <v>3487652</v>
      </c>
      <c r="S235">
        <v>3586515</v>
      </c>
      <c r="T235">
        <v>3688419</v>
      </c>
      <c r="U235">
        <v>3794451</v>
      </c>
      <c r="V235">
        <v>3905446</v>
      </c>
      <c r="W235">
        <v>4020821</v>
      </c>
      <c r="X235">
        <v>4140295</v>
      </c>
      <c r="Y235">
        <v>4265274</v>
      </c>
      <c r="Z235">
        <v>4397562</v>
      </c>
      <c r="AA235">
        <v>4537822</v>
      </c>
      <c r="AB235">
        <v>4687325</v>
      </c>
      <c r="AC235">
        <v>4844002</v>
      </c>
      <c r="AD235">
        <v>5001169</v>
      </c>
      <c r="AE235">
        <v>5149874</v>
      </c>
      <c r="AF235">
        <v>5283814</v>
      </c>
      <c r="AG235">
        <v>5400630</v>
      </c>
      <c r="AH235">
        <v>5502494</v>
      </c>
      <c r="AI235">
        <v>5593315</v>
      </c>
      <c r="AJ235">
        <v>5679167</v>
      </c>
      <c r="AK235">
        <v>5764810</v>
      </c>
      <c r="AL235">
        <v>5851355</v>
      </c>
      <c r="AM235">
        <v>5938405</v>
      </c>
      <c r="AN235">
        <v>6027388</v>
      </c>
      <c r="AO235">
        <v>6119661</v>
      </c>
      <c r="AP235">
        <v>6216341</v>
      </c>
      <c r="AQ235">
        <v>6318513</v>
      </c>
      <c r="AR235">
        <v>6426867</v>
      </c>
      <c r="AS235">
        <v>6541547</v>
      </c>
      <c r="AT235">
        <v>6662389</v>
      </c>
      <c r="AU235">
        <v>6789321</v>
      </c>
      <c r="AV235">
        <v>6922587</v>
      </c>
      <c r="AW235">
        <v>7062672</v>
      </c>
      <c r="AX235">
        <v>7209930</v>
      </c>
      <c r="AY235">
        <v>7364753</v>
      </c>
      <c r="AZ235">
        <v>7527394</v>
      </c>
      <c r="BA235">
        <v>7697510</v>
      </c>
      <c r="BB235">
        <v>7874835</v>
      </c>
      <c r="BC235">
        <v>8059769</v>
      </c>
      <c r="BD235">
        <v>8252833</v>
      </c>
      <c r="BE235">
        <v>8454028</v>
      </c>
      <c r="BF235">
        <v>8663579</v>
      </c>
      <c r="BG235">
        <v>8880268</v>
      </c>
      <c r="BH235">
        <v>9100837</v>
      </c>
    </row>
    <row r="236" spans="1:60" x14ac:dyDescent="0.25">
      <c r="A236" t="s">
        <v>512</v>
      </c>
      <c r="B236">
        <v>1603258</v>
      </c>
      <c r="C236">
        <v>1658362</v>
      </c>
      <c r="D236">
        <v>1715408</v>
      </c>
      <c r="E236">
        <v>1773853</v>
      </c>
      <c r="F236">
        <v>1833064</v>
      </c>
      <c r="G236">
        <v>1892599</v>
      </c>
      <c r="H236">
        <v>1952141</v>
      </c>
      <c r="I236">
        <v>2011764</v>
      </c>
      <c r="J236">
        <v>2071790</v>
      </c>
      <c r="K236">
        <v>2132802</v>
      </c>
      <c r="L236">
        <v>2195175</v>
      </c>
      <c r="M236">
        <v>2258965</v>
      </c>
      <c r="N236">
        <v>2324015</v>
      </c>
      <c r="O236">
        <v>2390216</v>
      </c>
      <c r="P236">
        <v>2457384</v>
      </c>
      <c r="Q236">
        <v>2525364</v>
      </c>
      <c r="R236">
        <v>2594313</v>
      </c>
      <c r="S236">
        <v>2664258</v>
      </c>
      <c r="T236">
        <v>2734895</v>
      </c>
      <c r="U236">
        <v>2805819</v>
      </c>
      <c r="V236">
        <v>2876808</v>
      </c>
      <c r="W236">
        <v>2947779</v>
      </c>
      <c r="X236">
        <v>3019066</v>
      </c>
      <c r="Y236">
        <v>3091513</v>
      </c>
      <c r="Z236">
        <v>3166221</v>
      </c>
      <c r="AA236">
        <v>3244018</v>
      </c>
      <c r="AB236">
        <v>3324458</v>
      </c>
      <c r="AC236">
        <v>3407321</v>
      </c>
      <c r="AD236">
        <v>3493895</v>
      </c>
      <c r="AE236">
        <v>3585868</v>
      </c>
      <c r="AF236">
        <v>3683967</v>
      </c>
      <c r="AG236">
        <v>3789185</v>
      </c>
      <c r="AH236">
        <v>3899843</v>
      </c>
      <c r="AI236">
        <v>4010789</v>
      </c>
      <c r="AJ236">
        <v>4115102</v>
      </c>
      <c r="AK236">
        <v>4207841</v>
      </c>
      <c r="AL236">
        <v>4287346</v>
      </c>
      <c r="AM236">
        <v>4355116</v>
      </c>
      <c r="AN236">
        <v>4413479</v>
      </c>
      <c r="AO236">
        <v>4466135</v>
      </c>
      <c r="AP236">
        <v>4516133</v>
      </c>
      <c r="AQ236">
        <v>4564083</v>
      </c>
      <c r="AR236">
        <v>4610005</v>
      </c>
      <c r="AS236">
        <v>4655743</v>
      </c>
      <c r="AT236">
        <v>4703401</v>
      </c>
      <c r="AU236">
        <v>4754646</v>
      </c>
      <c r="AV236">
        <v>4810109</v>
      </c>
      <c r="AW236">
        <v>4870141</v>
      </c>
      <c r="AX236">
        <v>4935767</v>
      </c>
      <c r="AY236">
        <v>5007954</v>
      </c>
      <c r="AZ236">
        <v>5087213</v>
      </c>
      <c r="BA236">
        <v>5174085</v>
      </c>
      <c r="BB236">
        <v>5267900</v>
      </c>
      <c r="BC236">
        <v>5366375</v>
      </c>
      <c r="BD236">
        <v>5466328</v>
      </c>
      <c r="BE236">
        <v>5565287</v>
      </c>
      <c r="BF236">
        <v>5662372</v>
      </c>
      <c r="BG236">
        <v>5757669</v>
      </c>
      <c r="BH236">
        <v>5850908</v>
      </c>
    </row>
    <row r="237" spans="1:60" x14ac:dyDescent="0.25">
      <c r="A237" t="s">
        <v>1173</v>
      </c>
      <c r="B237">
        <v>209830870</v>
      </c>
      <c r="C237">
        <v>215714204</v>
      </c>
      <c r="D237">
        <v>221761892</v>
      </c>
      <c r="E237">
        <v>227953108</v>
      </c>
      <c r="F237">
        <v>234259729</v>
      </c>
      <c r="G237">
        <v>240659602</v>
      </c>
      <c r="H237">
        <v>247146615</v>
      </c>
      <c r="I237">
        <v>253720596</v>
      </c>
      <c r="J237">
        <v>260373635</v>
      </c>
      <c r="K237">
        <v>267098365</v>
      </c>
      <c r="L237">
        <v>273890550</v>
      </c>
      <c r="M237">
        <v>280743854</v>
      </c>
      <c r="N237">
        <v>287660314</v>
      </c>
      <c r="O237">
        <v>294655159</v>
      </c>
      <c r="P237">
        <v>301749862</v>
      </c>
      <c r="Q237">
        <v>308960344</v>
      </c>
      <c r="R237">
        <v>316284425</v>
      </c>
      <c r="S237">
        <v>323716454</v>
      </c>
      <c r="T237">
        <v>331262793</v>
      </c>
      <c r="U237">
        <v>338930835</v>
      </c>
      <c r="V237">
        <v>346721295</v>
      </c>
      <c r="W237">
        <v>354637282</v>
      </c>
      <c r="X237">
        <v>362664167</v>
      </c>
      <c r="Y237">
        <v>370762243</v>
      </c>
      <c r="Z237">
        <v>378879107</v>
      </c>
      <c r="AA237">
        <v>386975093</v>
      </c>
      <c r="AB237">
        <v>395030890</v>
      </c>
      <c r="AC237">
        <v>403048813</v>
      </c>
      <c r="AD237">
        <v>411037290</v>
      </c>
      <c r="AE237">
        <v>419014393</v>
      </c>
      <c r="AF237">
        <v>426991606</v>
      </c>
      <c r="AG237">
        <v>434963098</v>
      </c>
      <c r="AH237">
        <v>442915528</v>
      </c>
      <c r="AI237">
        <v>450843971</v>
      </c>
      <c r="AJ237">
        <v>458742858</v>
      </c>
      <c r="AK237">
        <v>466604856</v>
      </c>
      <c r="AL237">
        <v>474430763</v>
      </c>
      <c r="AM237">
        <v>482211642</v>
      </c>
      <c r="AN237">
        <v>489919322</v>
      </c>
      <c r="AO237">
        <v>497517841</v>
      </c>
      <c r="AP237">
        <v>504982243</v>
      </c>
      <c r="AQ237">
        <v>512300865</v>
      </c>
      <c r="AR237">
        <v>519482148</v>
      </c>
      <c r="AS237">
        <v>526547684</v>
      </c>
      <c r="AT237">
        <v>533529987</v>
      </c>
      <c r="AU237">
        <v>540453950</v>
      </c>
      <c r="AV237">
        <v>547323121</v>
      </c>
      <c r="AW237">
        <v>554133291</v>
      </c>
      <c r="AX237">
        <v>560891799</v>
      </c>
      <c r="AY237">
        <v>567605672</v>
      </c>
      <c r="AZ237">
        <v>574171371</v>
      </c>
      <c r="BA237">
        <v>580856609</v>
      </c>
      <c r="BB237">
        <v>587491182</v>
      </c>
      <c r="BC237">
        <v>594063071</v>
      </c>
      <c r="BD237">
        <v>600555906</v>
      </c>
      <c r="BE237">
        <v>606956985</v>
      </c>
      <c r="BF237">
        <v>613258172</v>
      </c>
      <c r="BG237">
        <v>619460244</v>
      </c>
      <c r="BH237">
        <v>625569713</v>
      </c>
    </row>
    <row r="238" spans="1:60" x14ac:dyDescent="0.25">
      <c r="A238" t="s">
        <v>553</v>
      </c>
      <c r="B238">
        <v>474532</v>
      </c>
      <c r="C238">
        <v>482854</v>
      </c>
      <c r="D238">
        <v>491571</v>
      </c>
      <c r="E238">
        <v>500647</v>
      </c>
      <c r="F238">
        <v>510034</v>
      </c>
      <c r="G238">
        <v>519686</v>
      </c>
      <c r="H238">
        <v>529327</v>
      </c>
      <c r="I238">
        <v>538909</v>
      </c>
      <c r="J238">
        <v>548825</v>
      </c>
      <c r="K238">
        <v>559626</v>
      </c>
      <c r="L238">
        <v>571565</v>
      </c>
      <c r="M238">
        <v>585251</v>
      </c>
      <c r="N238">
        <v>600192</v>
      </c>
      <c r="O238">
        <v>614253</v>
      </c>
      <c r="P238">
        <v>624555</v>
      </c>
      <c r="Q238">
        <v>629227</v>
      </c>
      <c r="R238">
        <v>627251</v>
      </c>
      <c r="S238">
        <v>619816</v>
      </c>
      <c r="T238">
        <v>610054</v>
      </c>
      <c r="U238">
        <v>602358</v>
      </c>
      <c r="V238">
        <v>599905</v>
      </c>
      <c r="W238">
        <v>603842</v>
      </c>
      <c r="X238">
        <v>613238</v>
      </c>
      <c r="Y238">
        <v>626675</v>
      </c>
      <c r="Z238">
        <v>641844</v>
      </c>
      <c r="AA238">
        <v>657053</v>
      </c>
      <c r="AB238">
        <v>671752</v>
      </c>
      <c r="AC238">
        <v>686471</v>
      </c>
      <c r="AD238">
        <v>701809</v>
      </c>
      <c r="AE238">
        <v>718741</v>
      </c>
      <c r="AF238">
        <v>737814</v>
      </c>
      <c r="AG238">
        <v>759527</v>
      </c>
      <c r="AH238">
        <v>783198</v>
      </c>
      <c r="AI238">
        <v>806860</v>
      </c>
      <c r="AJ238">
        <v>827825</v>
      </c>
      <c r="AK238">
        <v>844334</v>
      </c>
      <c r="AL238">
        <v>855362</v>
      </c>
      <c r="AM238">
        <v>861866</v>
      </c>
      <c r="AN238">
        <v>866530</v>
      </c>
      <c r="AO238">
        <v>873136</v>
      </c>
      <c r="AP238">
        <v>884366</v>
      </c>
      <c r="AQ238">
        <v>901214</v>
      </c>
      <c r="AR238">
        <v>922694</v>
      </c>
      <c r="AS238">
        <v>947108</v>
      </c>
      <c r="AT238">
        <v>971893</v>
      </c>
      <c r="AU238">
        <v>995135</v>
      </c>
      <c r="AV238">
        <v>1016432</v>
      </c>
      <c r="AW238">
        <v>1036392</v>
      </c>
      <c r="AX238">
        <v>1055431</v>
      </c>
      <c r="AY238">
        <v>1074277</v>
      </c>
      <c r="AZ238">
        <v>1093523</v>
      </c>
      <c r="BA238">
        <v>1113151</v>
      </c>
      <c r="BB238">
        <v>1132994</v>
      </c>
      <c r="BC238">
        <v>1153295</v>
      </c>
      <c r="BD238">
        <v>1174331</v>
      </c>
      <c r="BE238">
        <v>1196302</v>
      </c>
      <c r="BF238">
        <v>1219288</v>
      </c>
      <c r="BG238">
        <v>1243261</v>
      </c>
      <c r="BH238">
        <v>1267972</v>
      </c>
    </row>
    <row r="239" spans="1:60" x14ac:dyDescent="0.25">
      <c r="A239" t="s">
        <v>1174</v>
      </c>
      <c r="B239">
        <v>97553162</v>
      </c>
      <c r="C239">
        <v>100147129</v>
      </c>
      <c r="D239">
        <v>102808053</v>
      </c>
      <c r="E239">
        <v>105546273</v>
      </c>
      <c r="F239">
        <v>108376339</v>
      </c>
      <c r="G239">
        <v>111307812</v>
      </c>
      <c r="H239">
        <v>114351833</v>
      </c>
      <c r="I239">
        <v>117503859</v>
      </c>
      <c r="J239">
        <v>120739199</v>
      </c>
      <c r="K239">
        <v>124023257</v>
      </c>
      <c r="L239">
        <v>127335091</v>
      </c>
      <c r="M239">
        <v>130670746</v>
      </c>
      <c r="N239">
        <v>134051043</v>
      </c>
      <c r="O239">
        <v>137511210</v>
      </c>
      <c r="P239">
        <v>141099581</v>
      </c>
      <c r="Q239">
        <v>144855682</v>
      </c>
      <c r="R239">
        <v>148781931</v>
      </c>
      <c r="S239">
        <v>152881209</v>
      </c>
      <c r="T239">
        <v>157192233</v>
      </c>
      <c r="U239">
        <v>161761420</v>
      </c>
      <c r="V239">
        <v>166616401</v>
      </c>
      <c r="W239">
        <v>171766031</v>
      </c>
      <c r="X239">
        <v>177185670</v>
      </c>
      <c r="Y239">
        <v>182825264</v>
      </c>
      <c r="Z239">
        <v>188614696</v>
      </c>
      <c r="AA239">
        <v>194494169</v>
      </c>
      <c r="AB239">
        <v>200443463</v>
      </c>
      <c r="AC239">
        <v>206447530</v>
      </c>
      <c r="AD239">
        <v>212456887</v>
      </c>
      <c r="AE239">
        <v>218415849</v>
      </c>
      <c r="AF239">
        <v>224280789</v>
      </c>
      <c r="AG239">
        <v>230032595</v>
      </c>
      <c r="AH239">
        <v>235665072</v>
      </c>
      <c r="AI239">
        <v>241166614</v>
      </c>
      <c r="AJ239">
        <v>246530972</v>
      </c>
      <c r="AK239">
        <v>251758685</v>
      </c>
      <c r="AL239">
        <v>256843600</v>
      </c>
      <c r="AM239">
        <v>261797648</v>
      </c>
      <c r="AN239">
        <v>266664122</v>
      </c>
      <c r="AO239">
        <v>271501601</v>
      </c>
      <c r="AP239">
        <v>276357481</v>
      </c>
      <c r="AQ239">
        <v>281251234</v>
      </c>
      <c r="AR239">
        <v>286188951</v>
      </c>
      <c r="AS239">
        <v>291188659</v>
      </c>
      <c r="AT239">
        <v>296266148</v>
      </c>
      <c r="AU239">
        <v>301435107</v>
      </c>
      <c r="AV239">
        <v>306703078</v>
      </c>
      <c r="AW239">
        <v>312078851</v>
      </c>
      <c r="AX239">
        <v>317576790</v>
      </c>
      <c r="AY239">
        <v>323211885</v>
      </c>
      <c r="AZ239">
        <v>328991663</v>
      </c>
      <c r="BA239">
        <v>334931821</v>
      </c>
      <c r="BB239">
        <v>341024011</v>
      </c>
      <c r="BC239">
        <v>347222485</v>
      </c>
      <c r="BD239">
        <v>353463942</v>
      </c>
      <c r="BE239">
        <v>359705458</v>
      </c>
      <c r="BF239">
        <v>365909373</v>
      </c>
      <c r="BG239">
        <v>372091950</v>
      </c>
      <c r="BH239">
        <v>378327628</v>
      </c>
    </row>
    <row r="240" spans="1:60" x14ac:dyDescent="0.25">
      <c r="A240" t="s">
        <v>591</v>
      </c>
      <c r="B240">
        <v>61577</v>
      </c>
      <c r="C240">
        <v>63715</v>
      </c>
      <c r="D240">
        <v>66235</v>
      </c>
      <c r="E240">
        <v>68981</v>
      </c>
      <c r="F240">
        <v>71741</v>
      </c>
      <c r="G240">
        <v>74345</v>
      </c>
      <c r="H240">
        <v>76771</v>
      </c>
      <c r="I240">
        <v>79029</v>
      </c>
      <c r="J240">
        <v>81079</v>
      </c>
      <c r="K240">
        <v>82855</v>
      </c>
      <c r="L240">
        <v>84351</v>
      </c>
      <c r="M240">
        <v>85499</v>
      </c>
      <c r="N240">
        <v>86323</v>
      </c>
      <c r="O240">
        <v>86962</v>
      </c>
      <c r="P240">
        <v>87582</v>
      </c>
      <c r="Q240">
        <v>88318</v>
      </c>
      <c r="R240">
        <v>89234</v>
      </c>
      <c r="S240">
        <v>90273</v>
      </c>
      <c r="T240">
        <v>91335</v>
      </c>
      <c r="U240">
        <v>92268</v>
      </c>
      <c r="V240">
        <v>92971</v>
      </c>
      <c r="W240">
        <v>93409</v>
      </c>
      <c r="X240">
        <v>93641</v>
      </c>
      <c r="Y240">
        <v>93729</v>
      </c>
      <c r="Z240">
        <v>93788</v>
      </c>
      <c r="AA240">
        <v>93896</v>
      </c>
      <c r="AB240">
        <v>94088</v>
      </c>
      <c r="AC240">
        <v>94321</v>
      </c>
      <c r="AD240">
        <v>94591</v>
      </c>
      <c r="AE240">
        <v>94851</v>
      </c>
      <c r="AF240">
        <v>95069</v>
      </c>
      <c r="AG240">
        <v>95246</v>
      </c>
      <c r="AH240">
        <v>95399</v>
      </c>
      <c r="AI240">
        <v>95557</v>
      </c>
      <c r="AJ240">
        <v>95739</v>
      </c>
      <c r="AK240">
        <v>95976</v>
      </c>
      <c r="AL240">
        <v>96273</v>
      </c>
      <c r="AM240">
        <v>96619</v>
      </c>
      <c r="AN240">
        <v>97032</v>
      </c>
      <c r="AO240">
        <v>97482</v>
      </c>
      <c r="AP240">
        <v>97973</v>
      </c>
      <c r="AQ240">
        <v>98487</v>
      </c>
      <c r="AR240">
        <v>99022</v>
      </c>
      <c r="AS240">
        <v>99589</v>
      </c>
      <c r="AT240">
        <v>100218</v>
      </c>
      <c r="AU240">
        <v>100905</v>
      </c>
      <c r="AV240">
        <v>101706</v>
      </c>
      <c r="AW240">
        <v>102581</v>
      </c>
      <c r="AX240">
        <v>103379</v>
      </c>
      <c r="AY240">
        <v>103890</v>
      </c>
      <c r="AZ240">
        <v>103986</v>
      </c>
      <c r="BA240">
        <v>103562</v>
      </c>
      <c r="BB240">
        <v>102737</v>
      </c>
      <c r="BC240">
        <v>101768</v>
      </c>
      <c r="BD240">
        <v>101028</v>
      </c>
      <c r="BE240">
        <v>100781</v>
      </c>
      <c r="BF240">
        <v>101133</v>
      </c>
      <c r="BG240">
        <v>101998</v>
      </c>
      <c r="BH240">
        <v>103197</v>
      </c>
    </row>
    <row r="241" spans="1:60" x14ac:dyDescent="0.25">
      <c r="A241" t="s">
        <v>1175</v>
      </c>
      <c r="B241">
        <v>572839523</v>
      </c>
      <c r="C241">
        <v>584939726</v>
      </c>
      <c r="D241">
        <v>597494449</v>
      </c>
      <c r="E241">
        <v>610498327</v>
      </c>
      <c r="F241">
        <v>623943332</v>
      </c>
      <c r="G241">
        <v>637823175</v>
      </c>
      <c r="H241">
        <v>652144182</v>
      </c>
      <c r="I241">
        <v>666908582</v>
      </c>
      <c r="J241">
        <v>682102178</v>
      </c>
      <c r="K241">
        <v>697706104</v>
      </c>
      <c r="L241">
        <v>713711349</v>
      </c>
      <c r="M241">
        <v>730107637</v>
      </c>
      <c r="N241">
        <v>746911716</v>
      </c>
      <c r="O241">
        <v>764174958</v>
      </c>
      <c r="P241">
        <v>781966565</v>
      </c>
      <c r="Q241">
        <v>800335563</v>
      </c>
      <c r="R241">
        <v>819292545</v>
      </c>
      <c r="S241">
        <v>838819925</v>
      </c>
      <c r="T241">
        <v>858901731</v>
      </c>
      <c r="U241">
        <v>879510848</v>
      </c>
      <c r="V241">
        <v>900620572</v>
      </c>
      <c r="W241">
        <v>922226636</v>
      </c>
      <c r="X241">
        <v>944315187</v>
      </c>
      <c r="Y241">
        <v>966836452</v>
      </c>
      <c r="Z241">
        <v>989728215</v>
      </c>
      <c r="AA241">
        <v>1012942302</v>
      </c>
      <c r="AB241">
        <v>1036437892</v>
      </c>
      <c r="AC241">
        <v>1060208539</v>
      </c>
      <c r="AD241">
        <v>1084281155</v>
      </c>
      <c r="AE241">
        <v>1108702403</v>
      </c>
      <c r="AF241">
        <v>1133495196</v>
      </c>
      <c r="AG241">
        <v>1158655617</v>
      </c>
      <c r="AH241">
        <v>1184133314</v>
      </c>
      <c r="AI241">
        <v>1209847786</v>
      </c>
      <c r="AJ241">
        <v>1235693869</v>
      </c>
      <c r="AK241">
        <v>1261587756</v>
      </c>
      <c r="AL241">
        <v>1287476190</v>
      </c>
      <c r="AM241">
        <v>1313346377</v>
      </c>
      <c r="AN241">
        <v>1339202708</v>
      </c>
      <c r="AO241">
        <v>1365067928</v>
      </c>
      <c r="AP241">
        <v>1390946064</v>
      </c>
      <c r="AQ241">
        <v>1416822959</v>
      </c>
      <c r="AR241">
        <v>1442644058</v>
      </c>
      <c r="AS241">
        <v>1468324422</v>
      </c>
      <c r="AT241">
        <v>1493757846</v>
      </c>
      <c r="AU241">
        <v>1518861552</v>
      </c>
      <c r="AV241">
        <v>1543610696</v>
      </c>
      <c r="AW241">
        <v>1568003159</v>
      </c>
      <c r="AX241">
        <v>1592010819</v>
      </c>
      <c r="AY241">
        <v>1615610198</v>
      </c>
      <c r="AZ241">
        <v>1638792934</v>
      </c>
      <c r="BA241">
        <v>1661534412</v>
      </c>
      <c r="BB241">
        <v>1683747130</v>
      </c>
      <c r="BC241">
        <v>1705772050</v>
      </c>
      <c r="BD241">
        <v>1727640967</v>
      </c>
      <c r="BE241">
        <v>1749417068</v>
      </c>
      <c r="BF241">
        <v>1771167194</v>
      </c>
      <c r="BG241">
        <v>1792835608</v>
      </c>
      <c r="BH241">
        <v>1814388744</v>
      </c>
    </row>
    <row r="242" spans="1:60" x14ac:dyDescent="0.25">
      <c r="A242" t="s">
        <v>1176</v>
      </c>
      <c r="B242">
        <v>227233223</v>
      </c>
      <c r="C242">
        <v>232567038</v>
      </c>
      <c r="D242">
        <v>238121698</v>
      </c>
      <c r="E242">
        <v>243893426</v>
      </c>
      <c r="F242">
        <v>249873743</v>
      </c>
      <c r="G242">
        <v>256059811</v>
      </c>
      <c r="H242">
        <v>262454422</v>
      </c>
      <c r="I242">
        <v>269072224</v>
      </c>
      <c r="J242">
        <v>275937224</v>
      </c>
      <c r="K242">
        <v>283080084</v>
      </c>
      <c r="L242">
        <v>290526189</v>
      </c>
      <c r="M242">
        <v>298284068</v>
      </c>
      <c r="N242">
        <v>306359274</v>
      </c>
      <c r="O242">
        <v>314761167</v>
      </c>
      <c r="P242">
        <v>323500188</v>
      </c>
      <c r="Q242">
        <v>332583486</v>
      </c>
      <c r="R242">
        <v>342018831</v>
      </c>
      <c r="S242">
        <v>351808670</v>
      </c>
      <c r="T242">
        <v>361939361</v>
      </c>
      <c r="U242">
        <v>372404185</v>
      </c>
      <c r="V242">
        <v>383188232</v>
      </c>
      <c r="W242">
        <v>394281956</v>
      </c>
      <c r="X242">
        <v>405688903</v>
      </c>
      <c r="Y242">
        <v>417425681</v>
      </c>
      <c r="Z242">
        <v>429521938</v>
      </c>
      <c r="AA242">
        <v>441988010</v>
      </c>
      <c r="AB242">
        <v>454835629</v>
      </c>
      <c r="AC242">
        <v>468053168</v>
      </c>
      <c r="AD242">
        <v>481594292</v>
      </c>
      <c r="AE242">
        <v>495407391</v>
      </c>
      <c r="AF242">
        <v>509451851</v>
      </c>
      <c r="AG242">
        <v>523726913</v>
      </c>
      <c r="AH242">
        <v>538246469</v>
      </c>
      <c r="AI242">
        <v>553020362</v>
      </c>
      <c r="AJ242">
        <v>568072008</v>
      </c>
      <c r="AK242">
        <v>583413261</v>
      </c>
      <c r="AL242">
        <v>599067779</v>
      </c>
      <c r="AM242">
        <v>615054371</v>
      </c>
      <c r="AN242">
        <v>631400656</v>
      </c>
      <c r="AO242">
        <v>648148316</v>
      </c>
      <c r="AP242">
        <v>665327581</v>
      </c>
      <c r="AQ242">
        <v>682956070</v>
      </c>
      <c r="AR242">
        <v>701066167</v>
      </c>
      <c r="AS242">
        <v>719716209</v>
      </c>
      <c r="AT242">
        <v>738983255</v>
      </c>
      <c r="AU242">
        <v>758924681</v>
      </c>
      <c r="AV242">
        <v>779566820</v>
      </c>
      <c r="AW242">
        <v>800908534</v>
      </c>
      <c r="AX242">
        <v>822945457</v>
      </c>
      <c r="AY242">
        <v>845655214</v>
      </c>
      <c r="AZ242">
        <v>869025106</v>
      </c>
      <c r="BA242">
        <v>893046172</v>
      </c>
      <c r="BB242">
        <v>917726973</v>
      </c>
      <c r="BC242">
        <v>943041070</v>
      </c>
      <c r="BD242">
        <v>968959787</v>
      </c>
      <c r="BE242">
        <v>995458478</v>
      </c>
      <c r="BF242">
        <v>1022526541</v>
      </c>
      <c r="BG242">
        <v>1050153672</v>
      </c>
      <c r="BH242">
        <v>1078306520</v>
      </c>
    </row>
    <row r="243" spans="1:60" x14ac:dyDescent="0.25">
      <c r="A243" t="s">
        <v>549</v>
      </c>
      <c r="B243">
        <v>847979</v>
      </c>
      <c r="C243">
        <v>864818</v>
      </c>
      <c r="D243">
        <v>879441</v>
      </c>
      <c r="E243">
        <v>891944</v>
      </c>
      <c r="F243">
        <v>902613</v>
      </c>
      <c r="G243">
        <v>911737</v>
      </c>
      <c r="H243">
        <v>919217</v>
      </c>
      <c r="I243">
        <v>925235</v>
      </c>
      <c r="J243">
        <v>930795</v>
      </c>
      <c r="K243">
        <v>937186</v>
      </c>
      <c r="L243">
        <v>945360</v>
      </c>
      <c r="M243">
        <v>955741</v>
      </c>
      <c r="N243">
        <v>968136</v>
      </c>
      <c r="O243">
        <v>982010</v>
      </c>
      <c r="P243">
        <v>996493</v>
      </c>
      <c r="Q243">
        <v>1010936</v>
      </c>
      <c r="R243">
        <v>1025107</v>
      </c>
      <c r="S243">
        <v>1039212</v>
      </c>
      <c r="T243">
        <v>1053558</v>
      </c>
      <c r="U243">
        <v>1068640</v>
      </c>
      <c r="V243">
        <v>1084744</v>
      </c>
      <c r="W243">
        <v>1101983</v>
      </c>
      <c r="X243">
        <v>1120020</v>
      </c>
      <c r="Y243">
        <v>1138071</v>
      </c>
      <c r="Z243">
        <v>1155074</v>
      </c>
      <c r="AA243">
        <v>1170285</v>
      </c>
      <c r="AB243">
        <v>1183381</v>
      </c>
      <c r="AC243">
        <v>1194541</v>
      </c>
      <c r="AD243">
        <v>1204153</v>
      </c>
      <c r="AE243">
        <v>1212857</v>
      </c>
      <c r="AF243">
        <v>1221116</v>
      </c>
      <c r="AG243">
        <v>1229103</v>
      </c>
      <c r="AH243">
        <v>1236683</v>
      </c>
      <c r="AI243">
        <v>1243616</v>
      </c>
      <c r="AJ243">
        <v>1249520</v>
      </c>
      <c r="AK243">
        <v>1254200</v>
      </c>
      <c r="AL243">
        <v>1257549</v>
      </c>
      <c r="AM243">
        <v>1259848</v>
      </c>
      <c r="AN243">
        <v>1261695</v>
      </c>
      <c r="AO243">
        <v>1263933</v>
      </c>
      <c r="AP243">
        <v>1267153</v>
      </c>
      <c r="AQ243">
        <v>1271632</v>
      </c>
      <c r="AR243">
        <v>1277213</v>
      </c>
      <c r="AS243">
        <v>1283559</v>
      </c>
      <c r="AT243">
        <v>1290123</v>
      </c>
      <c r="AU243">
        <v>1296502</v>
      </c>
      <c r="AV243">
        <v>1302561</v>
      </c>
      <c r="AW243">
        <v>1308451</v>
      </c>
      <c r="AX243">
        <v>1314443</v>
      </c>
      <c r="AY243">
        <v>1320930</v>
      </c>
      <c r="AZ243">
        <v>1328147</v>
      </c>
      <c r="BA243">
        <v>1336178</v>
      </c>
      <c r="BB243">
        <v>1344817</v>
      </c>
      <c r="BC243">
        <v>1353700</v>
      </c>
      <c r="BD243">
        <v>1362342</v>
      </c>
      <c r="BE243">
        <v>1370328</v>
      </c>
      <c r="BF243">
        <v>1377564</v>
      </c>
      <c r="BG243">
        <v>1384072</v>
      </c>
      <c r="BH243">
        <v>1389858</v>
      </c>
    </row>
    <row r="244" spans="1:60" x14ac:dyDescent="0.25">
      <c r="A244" t="s">
        <v>476</v>
      </c>
      <c r="B244">
        <v>4178236</v>
      </c>
      <c r="C244">
        <v>4238142</v>
      </c>
      <c r="D244">
        <v>4305481</v>
      </c>
      <c r="E244">
        <v>4380068</v>
      </c>
      <c r="F244">
        <v>4461114</v>
      </c>
      <c r="G244">
        <v>4547941</v>
      </c>
      <c r="H244">
        <v>4641000</v>
      </c>
      <c r="I244">
        <v>4740511</v>
      </c>
      <c r="J244">
        <v>4845219</v>
      </c>
      <c r="K244">
        <v>4953390</v>
      </c>
      <c r="L244">
        <v>5063809</v>
      </c>
      <c r="M244">
        <v>5176295</v>
      </c>
      <c r="N244">
        <v>5291338</v>
      </c>
      <c r="O244">
        <v>5409343</v>
      </c>
      <c r="P244">
        <v>5530975</v>
      </c>
      <c r="Q244">
        <v>5656914</v>
      </c>
      <c r="R244">
        <v>5786478</v>
      </c>
      <c r="S244">
        <v>5919965</v>
      </c>
      <c r="T244">
        <v>6060151</v>
      </c>
      <c r="U244">
        <v>6210756</v>
      </c>
      <c r="V244">
        <v>6374039</v>
      </c>
      <c r="W244">
        <v>6551231</v>
      </c>
      <c r="X244">
        <v>6740529</v>
      </c>
      <c r="Y244">
        <v>6937331</v>
      </c>
      <c r="Z244">
        <v>7135270</v>
      </c>
      <c r="AA244">
        <v>7329594</v>
      </c>
      <c r="AB244">
        <v>7517858</v>
      </c>
      <c r="AC244">
        <v>7700736</v>
      </c>
      <c r="AD244">
        <v>7880332</v>
      </c>
      <c r="AE244">
        <v>8060210</v>
      </c>
      <c r="AF244">
        <v>8242496</v>
      </c>
      <c r="AG244">
        <v>8427857</v>
      </c>
      <c r="AH244">
        <v>8613861</v>
      </c>
      <c r="AI244">
        <v>8795932</v>
      </c>
      <c r="AJ244">
        <v>8967916</v>
      </c>
      <c r="AK244">
        <v>9125398</v>
      </c>
      <c r="AL244">
        <v>9267340</v>
      </c>
      <c r="AM244">
        <v>9395123</v>
      </c>
      <c r="AN244">
        <v>9509857</v>
      </c>
      <c r="AO244">
        <v>9613588</v>
      </c>
      <c r="AP244">
        <v>9708350</v>
      </c>
      <c r="AQ244">
        <v>9793903</v>
      </c>
      <c r="AR244">
        <v>9871251</v>
      </c>
      <c r="AS244">
        <v>9945277</v>
      </c>
      <c r="AT244">
        <v>10022277</v>
      </c>
      <c r="AU244">
        <v>10106771</v>
      </c>
      <c r="AV244">
        <v>10201214</v>
      </c>
      <c r="AW244">
        <v>10304726</v>
      </c>
      <c r="AX244">
        <v>10414433</v>
      </c>
      <c r="AY244">
        <v>10525694</v>
      </c>
      <c r="AZ244">
        <v>10635244</v>
      </c>
      <c r="BA244">
        <v>10741880</v>
      </c>
      <c r="BB244">
        <v>10847002</v>
      </c>
      <c r="BC244">
        <v>10952951</v>
      </c>
      <c r="BD244">
        <v>11063201</v>
      </c>
      <c r="BE244">
        <v>11179949</v>
      </c>
      <c r="BF244">
        <v>11303946</v>
      </c>
      <c r="BG244">
        <v>11433443</v>
      </c>
      <c r="BH244">
        <v>11565204</v>
      </c>
    </row>
    <row r="245" spans="1:60" x14ac:dyDescent="0.25">
      <c r="A245" t="s">
        <v>414</v>
      </c>
      <c r="B245">
        <v>27472345</v>
      </c>
      <c r="C245">
        <v>28146910</v>
      </c>
      <c r="D245">
        <v>28832827</v>
      </c>
      <c r="E245">
        <v>29531365</v>
      </c>
      <c r="F245">
        <v>30244261</v>
      </c>
      <c r="G245">
        <v>30972994</v>
      </c>
      <c r="H245">
        <v>31717507</v>
      </c>
      <c r="I245">
        <v>32477992</v>
      </c>
      <c r="J245">
        <v>33256464</v>
      </c>
      <c r="K245">
        <v>34055390</v>
      </c>
      <c r="L245">
        <v>34876303</v>
      </c>
      <c r="M245">
        <v>35720599</v>
      </c>
      <c r="N245">
        <v>36587261</v>
      </c>
      <c r="O245">
        <v>37472336</v>
      </c>
      <c r="P245">
        <v>38370283</v>
      </c>
      <c r="Q245">
        <v>39277258</v>
      </c>
      <c r="R245">
        <v>40189567</v>
      </c>
      <c r="S245">
        <v>41108297</v>
      </c>
      <c r="T245">
        <v>42039992</v>
      </c>
      <c r="U245">
        <v>42994041</v>
      </c>
      <c r="V245">
        <v>43975971</v>
      </c>
      <c r="W245">
        <v>44988414</v>
      </c>
      <c r="X245">
        <v>46025411</v>
      </c>
      <c r="Y245">
        <v>47073472</v>
      </c>
      <c r="Z245">
        <v>48114155</v>
      </c>
      <c r="AA245">
        <v>49133937</v>
      </c>
      <c r="AB245">
        <v>50128541</v>
      </c>
      <c r="AC245">
        <v>51100924</v>
      </c>
      <c r="AD245">
        <v>52053765</v>
      </c>
      <c r="AE245">
        <v>52992487</v>
      </c>
      <c r="AF245">
        <v>53921760</v>
      </c>
      <c r="AG245">
        <v>54840590</v>
      </c>
      <c r="AH245">
        <v>55748948</v>
      </c>
      <c r="AI245">
        <v>56653804</v>
      </c>
      <c r="AJ245">
        <v>57564204</v>
      </c>
      <c r="AK245">
        <v>58486456</v>
      </c>
      <c r="AL245">
        <v>59423282</v>
      </c>
      <c r="AM245">
        <v>60372568</v>
      </c>
      <c r="AN245">
        <v>61329676</v>
      </c>
      <c r="AO245">
        <v>62287397</v>
      </c>
      <c r="AP245">
        <v>63240194</v>
      </c>
      <c r="AQ245">
        <v>64192243</v>
      </c>
      <c r="AR245">
        <v>65145367</v>
      </c>
      <c r="AS245">
        <v>66089402</v>
      </c>
      <c r="AT245">
        <v>67010930</v>
      </c>
      <c r="AU245">
        <v>67903469</v>
      </c>
      <c r="AV245">
        <v>68756810</v>
      </c>
      <c r="AW245">
        <v>69581848</v>
      </c>
      <c r="AX245">
        <v>70418604</v>
      </c>
      <c r="AY245">
        <v>71321399</v>
      </c>
      <c r="AZ245">
        <v>72326988</v>
      </c>
      <c r="BA245">
        <v>73443863</v>
      </c>
      <c r="BB245">
        <v>74653016</v>
      </c>
      <c r="BC245">
        <v>75928564</v>
      </c>
      <c r="BD245">
        <v>77231907</v>
      </c>
      <c r="BE245">
        <v>78529409</v>
      </c>
      <c r="BF245">
        <v>79821724</v>
      </c>
      <c r="BG245">
        <v>81101892</v>
      </c>
      <c r="BH245">
        <v>82319724</v>
      </c>
    </row>
    <row r="246" spans="1:60" x14ac:dyDescent="0.25">
      <c r="A246" t="s">
        <v>1177</v>
      </c>
      <c r="B246">
        <v>5323</v>
      </c>
      <c r="C246">
        <v>5335</v>
      </c>
      <c r="D246">
        <v>5340</v>
      </c>
      <c r="E246">
        <v>5343</v>
      </c>
      <c r="F246">
        <v>5356</v>
      </c>
      <c r="G246">
        <v>5386</v>
      </c>
      <c r="H246">
        <v>5438</v>
      </c>
      <c r="I246">
        <v>5511</v>
      </c>
      <c r="J246">
        <v>5597</v>
      </c>
      <c r="K246">
        <v>5670</v>
      </c>
      <c r="L246">
        <v>5735</v>
      </c>
      <c r="M246">
        <v>5766</v>
      </c>
      <c r="N246">
        <v>5790</v>
      </c>
      <c r="O246">
        <v>5822</v>
      </c>
      <c r="P246">
        <v>5905</v>
      </c>
      <c r="Q246">
        <v>6060</v>
      </c>
      <c r="R246">
        <v>6323</v>
      </c>
      <c r="S246">
        <v>6650</v>
      </c>
      <c r="T246">
        <v>7014</v>
      </c>
      <c r="U246">
        <v>7358</v>
      </c>
      <c r="V246">
        <v>7637</v>
      </c>
      <c r="W246">
        <v>7827</v>
      </c>
      <c r="X246">
        <v>7956</v>
      </c>
      <c r="Y246">
        <v>8041</v>
      </c>
      <c r="Z246">
        <v>8115</v>
      </c>
      <c r="AA246">
        <v>8219</v>
      </c>
      <c r="AB246">
        <v>8336</v>
      </c>
      <c r="AC246">
        <v>8485</v>
      </c>
      <c r="AD246">
        <v>8637</v>
      </c>
      <c r="AE246">
        <v>8779</v>
      </c>
      <c r="AF246">
        <v>8913</v>
      </c>
      <c r="AG246">
        <v>9026</v>
      </c>
      <c r="AH246">
        <v>9112</v>
      </c>
      <c r="AI246">
        <v>9194</v>
      </c>
      <c r="AJ246">
        <v>9252</v>
      </c>
      <c r="AK246">
        <v>9298</v>
      </c>
      <c r="AL246">
        <v>9323</v>
      </c>
      <c r="AM246">
        <v>9323</v>
      </c>
      <c r="AN246">
        <v>9332</v>
      </c>
      <c r="AO246">
        <v>9346</v>
      </c>
      <c r="AP246">
        <v>9394</v>
      </c>
      <c r="AQ246">
        <v>9484</v>
      </c>
      <c r="AR246">
        <v>9596</v>
      </c>
      <c r="AS246">
        <v>9726</v>
      </c>
      <c r="AT246">
        <v>9869</v>
      </c>
      <c r="AU246">
        <v>10000</v>
      </c>
      <c r="AV246">
        <v>10120</v>
      </c>
      <c r="AW246">
        <v>10221</v>
      </c>
      <c r="AX246">
        <v>10314</v>
      </c>
      <c r="AY246">
        <v>10424</v>
      </c>
      <c r="AZ246">
        <v>10530</v>
      </c>
      <c r="BA246">
        <v>10633</v>
      </c>
      <c r="BB246">
        <v>10739</v>
      </c>
      <c r="BC246">
        <v>10857</v>
      </c>
      <c r="BD246">
        <v>10972</v>
      </c>
      <c r="BE246">
        <v>11099</v>
      </c>
      <c r="BF246">
        <v>11225</v>
      </c>
      <c r="BG246">
        <v>11370</v>
      </c>
      <c r="BH246">
        <v>11508</v>
      </c>
    </row>
    <row r="247" spans="1:60" x14ac:dyDescent="0.25">
      <c r="A247" t="s">
        <v>420</v>
      </c>
      <c r="B247">
        <v>10052152</v>
      </c>
      <c r="C247">
        <v>10346697</v>
      </c>
      <c r="D247">
        <v>10651962</v>
      </c>
      <c r="E247">
        <v>10968195</v>
      </c>
      <c r="F247">
        <v>11295681</v>
      </c>
      <c r="G247">
        <v>11634832</v>
      </c>
      <c r="H247">
        <v>11985440</v>
      </c>
      <c r="I247">
        <v>12348189</v>
      </c>
      <c r="J247">
        <v>12725522</v>
      </c>
      <c r="K247">
        <v>13120580</v>
      </c>
      <c r="L247">
        <v>13535481</v>
      </c>
      <c r="M247">
        <v>13971695</v>
      </c>
      <c r="N247">
        <v>14428340</v>
      </c>
      <c r="O247">
        <v>14902263</v>
      </c>
      <c r="P247">
        <v>15388936</v>
      </c>
      <c r="Q247">
        <v>15885229</v>
      </c>
      <c r="R247">
        <v>16390159</v>
      </c>
      <c r="S247">
        <v>16905214</v>
      </c>
      <c r="T247">
        <v>17432757</v>
      </c>
      <c r="U247">
        <v>17976222</v>
      </c>
      <c r="V247">
        <v>18538259</v>
      </c>
      <c r="W247">
        <v>19120680</v>
      </c>
      <c r="X247">
        <v>19723322</v>
      </c>
      <c r="Y247">
        <v>20344547</v>
      </c>
      <c r="Z247">
        <v>20981776</v>
      </c>
      <c r="AA247">
        <v>21633796</v>
      </c>
      <c r="AB247">
        <v>22296286</v>
      </c>
      <c r="AC247">
        <v>22971200</v>
      </c>
      <c r="AD247">
        <v>23670808</v>
      </c>
      <c r="AE247">
        <v>24411738</v>
      </c>
      <c r="AF247">
        <v>25203845</v>
      </c>
      <c r="AG247">
        <v>26056594</v>
      </c>
      <c r="AH247">
        <v>26961197</v>
      </c>
      <c r="AI247">
        <v>27887203</v>
      </c>
      <c r="AJ247">
        <v>28792639</v>
      </c>
      <c r="AK247">
        <v>29649135</v>
      </c>
      <c r="AL247">
        <v>30444526</v>
      </c>
      <c r="AM247">
        <v>31192857</v>
      </c>
      <c r="AN247">
        <v>31924196</v>
      </c>
      <c r="AO247">
        <v>32682239</v>
      </c>
      <c r="AP247">
        <v>33499180</v>
      </c>
      <c r="AQ247">
        <v>34385856</v>
      </c>
      <c r="AR247">
        <v>35334788</v>
      </c>
      <c r="AS247">
        <v>36337782</v>
      </c>
      <c r="AT247">
        <v>37379767</v>
      </c>
      <c r="AU247">
        <v>38450320</v>
      </c>
      <c r="AV247">
        <v>39548663</v>
      </c>
      <c r="AW247">
        <v>40681414</v>
      </c>
      <c r="AX247">
        <v>41853944</v>
      </c>
      <c r="AY247">
        <v>43073834</v>
      </c>
      <c r="AZ247">
        <v>44346525</v>
      </c>
      <c r="BA247">
        <v>45673338</v>
      </c>
      <c r="BB247">
        <v>47052481</v>
      </c>
      <c r="BC247">
        <v>48482266</v>
      </c>
      <c r="BD247">
        <v>49959822</v>
      </c>
      <c r="BE247">
        <v>51482633</v>
      </c>
      <c r="BF247">
        <v>53050790</v>
      </c>
      <c r="BG247">
        <v>54663906</v>
      </c>
      <c r="BH247">
        <v>56318348</v>
      </c>
    </row>
    <row r="248" spans="1:60" x14ac:dyDescent="0.25">
      <c r="A248" t="s">
        <v>430</v>
      </c>
      <c r="B248">
        <v>6767095</v>
      </c>
      <c r="C248">
        <v>6983818</v>
      </c>
      <c r="D248">
        <v>7215796</v>
      </c>
      <c r="E248">
        <v>7461634</v>
      </c>
      <c r="F248">
        <v>7719104</v>
      </c>
      <c r="G248">
        <v>7986066</v>
      </c>
      <c r="H248">
        <v>8263439</v>
      </c>
      <c r="I248">
        <v>8550443</v>
      </c>
      <c r="J248">
        <v>8841153</v>
      </c>
      <c r="K248">
        <v>9127857</v>
      </c>
      <c r="L248">
        <v>9405600</v>
      </c>
      <c r="M248">
        <v>9671860</v>
      </c>
      <c r="N248">
        <v>9929636</v>
      </c>
      <c r="O248">
        <v>10186455</v>
      </c>
      <c r="P248">
        <v>10453037</v>
      </c>
      <c r="Q248">
        <v>10737403</v>
      </c>
      <c r="R248">
        <v>11042974</v>
      </c>
      <c r="S248">
        <v>11368615</v>
      </c>
      <c r="T248">
        <v>11712530</v>
      </c>
      <c r="U248">
        <v>12071145</v>
      </c>
      <c r="V248">
        <v>12442334</v>
      </c>
      <c r="W248">
        <v>12825082</v>
      </c>
      <c r="X248">
        <v>13221991</v>
      </c>
      <c r="Y248">
        <v>13638729</v>
      </c>
      <c r="Z248">
        <v>14082875</v>
      </c>
      <c r="AA248">
        <v>14559355</v>
      </c>
      <c r="AB248">
        <v>15070302</v>
      </c>
      <c r="AC248">
        <v>15612754</v>
      </c>
      <c r="AD248">
        <v>16180124</v>
      </c>
      <c r="AE248">
        <v>16763042</v>
      </c>
      <c r="AF248">
        <v>17354392</v>
      </c>
      <c r="AG248">
        <v>17953531</v>
      </c>
      <c r="AH248">
        <v>18561674</v>
      </c>
      <c r="AI248">
        <v>19175988</v>
      </c>
      <c r="AJ248">
        <v>19793541</v>
      </c>
      <c r="AK248">
        <v>20413152</v>
      </c>
      <c r="AL248">
        <v>21032821</v>
      </c>
      <c r="AM248">
        <v>21655398</v>
      </c>
      <c r="AN248">
        <v>22290780</v>
      </c>
      <c r="AO248">
        <v>22952410</v>
      </c>
      <c r="AP248">
        <v>23650172</v>
      </c>
      <c r="AQ248">
        <v>24388968</v>
      </c>
      <c r="AR248">
        <v>25167257</v>
      </c>
      <c r="AS248">
        <v>25980552</v>
      </c>
      <c r="AT248">
        <v>26821297</v>
      </c>
      <c r="AU248">
        <v>27684585</v>
      </c>
      <c r="AV248">
        <v>28571475</v>
      </c>
      <c r="AW248">
        <v>29486338</v>
      </c>
      <c r="AX248">
        <v>30431736</v>
      </c>
      <c r="AY248">
        <v>31411096</v>
      </c>
      <c r="AZ248">
        <v>32428167</v>
      </c>
      <c r="BA248">
        <v>33476919</v>
      </c>
      <c r="BB248">
        <v>34559168</v>
      </c>
      <c r="BC248">
        <v>35695246</v>
      </c>
      <c r="BD248">
        <v>36912148</v>
      </c>
      <c r="BE248">
        <v>38225453</v>
      </c>
      <c r="BF248">
        <v>39647506</v>
      </c>
      <c r="BG248">
        <v>41162465</v>
      </c>
      <c r="BH248">
        <v>42723139</v>
      </c>
    </row>
    <row r="249" spans="1:60" x14ac:dyDescent="0.25">
      <c r="A249" t="s">
        <v>428</v>
      </c>
      <c r="B249">
        <v>42664652</v>
      </c>
      <c r="C249">
        <v>43206345</v>
      </c>
      <c r="D249">
        <v>43752230</v>
      </c>
      <c r="E249">
        <v>44288608</v>
      </c>
      <c r="F249">
        <v>44796964</v>
      </c>
      <c r="G249">
        <v>45264548</v>
      </c>
      <c r="H249">
        <v>45684979</v>
      </c>
      <c r="I249">
        <v>46063228</v>
      </c>
      <c r="J249">
        <v>46411810</v>
      </c>
      <c r="K249">
        <v>46749283</v>
      </c>
      <c r="L249">
        <v>47088857</v>
      </c>
      <c r="M249">
        <v>47435010</v>
      </c>
      <c r="N249">
        <v>47783005</v>
      </c>
      <c r="O249">
        <v>48125842</v>
      </c>
      <c r="P249">
        <v>48452626</v>
      </c>
      <c r="Q249">
        <v>48755665</v>
      </c>
      <c r="R249">
        <v>49032729</v>
      </c>
      <c r="S249">
        <v>49287127</v>
      </c>
      <c r="T249">
        <v>49523314</v>
      </c>
      <c r="U249">
        <v>49747989</v>
      </c>
      <c r="V249">
        <v>49965874</v>
      </c>
      <c r="W249">
        <v>50221000</v>
      </c>
      <c r="X249">
        <v>50384000</v>
      </c>
      <c r="Y249">
        <v>50564000</v>
      </c>
      <c r="Z249">
        <v>50754000</v>
      </c>
      <c r="AA249">
        <v>50917000</v>
      </c>
      <c r="AB249">
        <v>51097000</v>
      </c>
      <c r="AC249">
        <v>51293000</v>
      </c>
      <c r="AD249">
        <v>51521000</v>
      </c>
      <c r="AE249">
        <v>51773000</v>
      </c>
      <c r="AF249">
        <v>51892000</v>
      </c>
      <c r="AG249">
        <v>52000470</v>
      </c>
      <c r="AH249">
        <v>52150266</v>
      </c>
      <c r="AI249">
        <v>52179210</v>
      </c>
      <c r="AJ249">
        <v>51921041</v>
      </c>
      <c r="AK249">
        <v>51512299</v>
      </c>
      <c r="AL249">
        <v>51057189</v>
      </c>
      <c r="AM249">
        <v>50594105</v>
      </c>
      <c r="AN249">
        <v>50143939</v>
      </c>
      <c r="AO249">
        <v>49673350</v>
      </c>
      <c r="AP249">
        <v>49175848</v>
      </c>
      <c r="AQ249">
        <v>48683865</v>
      </c>
      <c r="AR249">
        <v>48202500</v>
      </c>
      <c r="AS249">
        <v>47812950</v>
      </c>
      <c r="AT249">
        <v>47451600</v>
      </c>
      <c r="AU249">
        <v>47105150</v>
      </c>
      <c r="AV249">
        <v>46787750</v>
      </c>
      <c r="AW249">
        <v>46509350</v>
      </c>
      <c r="AX249">
        <v>46258200</v>
      </c>
      <c r="AY249">
        <v>46053300</v>
      </c>
      <c r="AZ249">
        <v>45870700</v>
      </c>
      <c r="BA249">
        <v>45706100</v>
      </c>
      <c r="BB249">
        <v>45593300</v>
      </c>
      <c r="BC249">
        <v>45489600</v>
      </c>
      <c r="BD249">
        <v>45271947</v>
      </c>
      <c r="BE249">
        <v>45154029</v>
      </c>
      <c r="BF249">
        <v>45004645</v>
      </c>
      <c r="BG249">
        <v>44831135</v>
      </c>
      <c r="BH249">
        <v>44622516</v>
      </c>
    </row>
    <row r="250" spans="1:60" x14ac:dyDescent="0.25">
      <c r="A250" t="s">
        <v>1178</v>
      </c>
      <c r="B250">
        <v>1184555662</v>
      </c>
      <c r="C250">
        <v>1189517219</v>
      </c>
      <c r="D250">
        <v>1206934313</v>
      </c>
      <c r="E250">
        <v>1235735480</v>
      </c>
      <c r="F250">
        <v>1264214938</v>
      </c>
      <c r="G250">
        <v>1293671190</v>
      </c>
      <c r="H250">
        <v>1326076088</v>
      </c>
      <c r="I250">
        <v>1357707469</v>
      </c>
      <c r="J250">
        <v>1390259908</v>
      </c>
      <c r="K250">
        <v>1424467769</v>
      </c>
      <c r="L250">
        <v>1459613363</v>
      </c>
      <c r="M250">
        <v>1495392316</v>
      </c>
      <c r="N250">
        <v>1529438212</v>
      </c>
      <c r="O250">
        <v>1562594826</v>
      </c>
      <c r="P250">
        <v>1594423792</v>
      </c>
      <c r="Q250">
        <v>1624083079</v>
      </c>
      <c r="R250">
        <v>1652300299</v>
      </c>
      <c r="S250">
        <v>1679100999</v>
      </c>
      <c r="T250">
        <v>1706009390</v>
      </c>
      <c r="U250">
        <v>1733303601</v>
      </c>
      <c r="V250">
        <v>1760396042</v>
      </c>
      <c r="W250">
        <v>1788251122</v>
      </c>
      <c r="X250">
        <v>1818380977</v>
      </c>
      <c r="Y250">
        <v>1848610954</v>
      </c>
      <c r="Z250">
        <v>1878028567</v>
      </c>
      <c r="AA250">
        <v>1908228254</v>
      </c>
      <c r="AB250">
        <v>1939929947</v>
      </c>
      <c r="AC250">
        <v>1973093324</v>
      </c>
      <c r="AD250">
        <v>2006397732</v>
      </c>
      <c r="AE250">
        <v>2038575917</v>
      </c>
      <c r="AF250">
        <v>2069481368</v>
      </c>
      <c r="AG250">
        <v>2098733828</v>
      </c>
      <c r="AH250">
        <v>2125919794</v>
      </c>
      <c r="AI250">
        <v>2151996102</v>
      </c>
      <c r="AJ250">
        <v>2177563609</v>
      </c>
      <c r="AK250">
        <v>2202547627</v>
      </c>
      <c r="AL250">
        <v>2227015777</v>
      </c>
      <c r="AM250">
        <v>2251187823</v>
      </c>
      <c r="AN250">
        <v>2274454564</v>
      </c>
      <c r="AO250">
        <v>2296375670</v>
      </c>
      <c r="AP250">
        <v>2317310149</v>
      </c>
      <c r="AQ250">
        <v>2337064426</v>
      </c>
      <c r="AR250">
        <v>2355936797</v>
      </c>
      <c r="AS250">
        <v>2374520060</v>
      </c>
      <c r="AT250">
        <v>2392790614</v>
      </c>
      <c r="AU250">
        <v>2410930308</v>
      </c>
      <c r="AV250">
        <v>2428657785</v>
      </c>
      <c r="AW250">
        <v>2445871770</v>
      </c>
      <c r="AX250">
        <v>2463294188</v>
      </c>
      <c r="AY250">
        <v>2481349075</v>
      </c>
      <c r="AZ250">
        <v>2499410493</v>
      </c>
      <c r="BA250">
        <v>2518197739</v>
      </c>
      <c r="BB250">
        <v>2537625754</v>
      </c>
      <c r="BC250">
        <v>2557649560</v>
      </c>
      <c r="BD250">
        <v>2577855859</v>
      </c>
      <c r="BE250">
        <v>2597757681</v>
      </c>
      <c r="BF250">
        <v>2617804661</v>
      </c>
      <c r="BG250">
        <v>2637690770</v>
      </c>
      <c r="BH250">
        <v>2655635719</v>
      </c>
    </row>
    <row r="251" spans="1:60" x14ac:dyDescent="0.25">
      <c r="A251" t="s">
        <v>532</v>
      </c>
      <c r="B251">
        <v>2538643</v>
      </c>
      <c r="C251">
        <v>2571681</v>
      </c>
      <c r="D251">
        <v>2603882</v>
      </c>
      <c r="E251">
        <v>2635126</v>
      </c>
      <c r="F251">
        <v>2665388</v>
      </c>
      <c r="G251">
        <v>2694536</v>
      </c>
      <c r="H251">
        <v>2722875</v>
      </c>
      <c r="I251">
        <v>2750086</v>
      </c>
      <c r="J251">
        <v>2774759</v>
      </c>
      <c r="K251">
        <v>2795042</v>
      </c>
      <c r="L251">
        <v>2809793</v>
      </c>
      <c r="M251">
        <v>2818281</v>
      </c>
      <c r="N251">
        <v>2821461</v>
      </c>
      <c r="O251">
        <v>2822117</v>
      </c>
      <c r="P251">
        <v>2824095</v>
      </c>
      <c r="Q251">
        <v>2830176</v>
      </c>
      <c r="R251">
        <v>2841372</v>
      </c>
      <c r="S251">
        <v>2856958</v>
      </c>
      <c r="T251">
        <v>2875728</v>
      </c>
      <c r="U251">
        <v>2895688</v>
      </c>
      <c r="V251">
        <v>2915389</v>
      </c>
      <c r="W251">
        <v>2934613</v>
      </c>
      <c r="X251">
        <v>2953852</v>
      </c>
      <c r="Y251">
        <v>2973036</v>
      </c>
      <c r="Z251">
        <v>2992246</v>
      </c>
      <c r="AA251">
        <v>3011519</v>
      </c>
      <c r="AB251">
        <v>3030649</v>
      </c>
      <c r="AC251">
        <v>3049581</v>
      </c>
      <c r="AD251">
        <v>3068705</v>
      </c>
      <c r="AE251">
        <v>3088595</v>
      </c>
      <c r="AF251">
        <v>3109601</v>
      </c>
      <c r="AG251">
        <v>3131660</v>
      </c>
      <c r="AH251">
        <v>3154464</v>
      </c>
      <c r="AI251">
        <v>3177745</v>
      </c>
      <c r="AJ251">
        <v>3201151</v>
      </c>
      <c r="AK251">
        <v>3224281</v>
      </c>
      <c r="AL251">
        <v>3247381</v>
      </c>
      <c r="AM251">
        <v>3270164</v>
      </c>
      <c r="AN251">
        <v>3291053</v>
      </c>
      <c r="AO251">
        <v>3308012</v>
      </c>
      <c r="AP251">
        <v>3319736</v>
      </c>
      <c r="AQ251">
        <v>3325473</v>
      </c>
      <c r="AR251">
        <v>3326040</v>
      </c>
      <c r="AS251">
        <v>3323668</v>
      </c>
      <c r="AT251">
        <v>3321476</v>
      </c>
      <c r="AU251">
        <v>3321803</v>
      </c>
      <c r="AV251">
        <v>3325401</v>
      </c>
      <c r="AW251">
        <v>3331749</v>
      </c>
      <c r="AX251">
        <v>3340221</v>
      </c>
      <c r="AY251">
        <v>3349676</v>
      </c>
      <c r="AZ251">
        <v>3359275</v>
      </c>
      <c r="BA251">
        <v>3368934</v>
      </c>
      <c r="BB251">
        <v>3378974</v>
      </c>
      <c r="BC251">
        <v>3389439</v>
      </c>
      <c r="BD251">
        <v>3400434</v>
      </c>
      <c r="BE251">
        <v>3412009</v>
      </c>
      <c r="BF251">
        <v>3424132</v>
      </c>
      <c r="BG251">
        <v>3436646</v>
      </c>
      <c r="BH251">
        <v>3449299</v>
      </c>
    </row>
    <row r="252" spans="1:60" x14ac:dyDescent="0.25">
      <c r="A252" t="s">
        <v>1064</v>
      </c>
      <c r="B252">
        <v>180671000</v>
      </c>
      <c r="C252">
        <v>183691000</v>
      </c>
      <c r="D252">
        <v>186538000</v>
      </c>
      <c r="E252">
        <v>189242000</v>
      </c>
      <c r="F252">
        <v>191889000</v>
      </c>
      <c r="G252">
        <v>194303000</v>
      </c>
      <c r="H252">
        <v>196560000</v>
      </c>
      <c r="I252">
        <v>198712000</v>
      </c>
      <c r="J252">
        <v>200706000</v>
      </c>
      <c r="K252">
        <v>202677000</v>
      </c>
      <c r="L252">
        <v>205052000</v>
      </c>
      <c r="M252">
        <v>207661000</v>
      </c>
      <c r="N252">
        <v>209896000</v>
      </c>
      <c r="O252">
        <v>211909000</v>
      </c>
      <c r="P252">
        <v>213854000</v>
      </c>
      <c r="Q252">
        <v>215973000</v>
      </c>
      <c r="R252">
        <v>218035000</v>
      </c>
      <c r="S252">
        <v>220239000</v>
      </c>
      <c r="T252">
        <v>222585000</v>
      </c>
      <c r="U252">
        <v>225055000</v>
      </c>
      <c r="V252">
        <v>227225000</v>
      </c>
      <c r="W252">
        <v>229466000</v>
      </c>
      <c r="X252">
        <v>231664000</v>
      </c>
      <c r="Y252">
        <v>233792000</v>
      </c>
      <c r="Z252">
        <v>235825000</v>
      </c>
      <c r="AA252">
        <v>237924000</v>
      </c>
      <c r="AB252">
        <v>240133000</v>
      </c>
      <c r="AC252">
        <v>242289000</v>
      </c>
      <c r="AD252">
        <v>244499000</v>
      </c>
      <c r="AE252">
        <v>246819000</v>
      </c>
      <c r="AF252">
        <v>249623000</v>
      </c>
      <c r="AG252">
        <v>252981000</v>
      </c>
      <c r="AH252">
        <v>256514000</v>
      </c>
      <c r="AI252">
        <v>259919000</v>
      </c>
      <c r="AJ252">
        <v>263126000</v>
      </c>
      <c r="AK252">
        <v>266278000</v>
      </c>
      <c r="AL252">
        <v>269394000</v>
      </c>
      <c r="AM252">
        <v>272657000</v>
      </c>
      <c r="AN252">
        <v>275854000</v>
      </c>
      <c r="AO252">
        <v>279040000</v>
      </c>
      <c r="AP252">
        <v>282162411</v>
      </c>
      <c r="AQ252">
        <v>284968955</v>
      </c>
      <c r="AR252">
        <v>287625193</v>
      </c>
      <c r="AS252">
        <v>290107933</v>
      </c>
      <c r="AT252">
        <v>292805298</v>
      </c>
      <c r="AU252">
        <v>295516599</v>
      </c>
      <c r="AV252">
        <v>298379912</v>
      </c>
      <c r="AW252">
        <v>301231207</v>
      </c>
      <c r="AX252">
        <v>304093966</v>
      </c>
      <c r="AY252">
        <v>306771529</v>
      </c>
      <c r="AZ252">
        <v>309326085</v>
      </c>
      <c r="BA252">
        <v>311580009</v>
      </c>
      <c r="BB252">
        <v>313874218</v>
      </c>
      <c r="BC252">
        <v>316057727</v>
      </c>
      <c r="BD252">
        <v>318386421</v>
      </c>
      <c r="BE252">
        <v>320742673</v>
      </c>
      <c r="BF252">
        <v>323071342</v>
      </c>
      <c r="BG252">
        <v>325147121</v>
      </c>
      <c r="BH252">
        <v>327167434</v>
      </c>
    </row>
    <row r="253" spans="1:60" x14ac:dyDescent="0.25">
      <c r="A253" t="s">
        <v>441</v>
      </c>
      <c r="B253">
        <v>8526300</v>
      </c>
      <c r="C253">
        <v>8813616</v>
      </c>
      <c r="D253">
        <v>9113620</v>
      </c>
      <c r="E253">
        <v>9428906</v>
      </c>
      <c r="F253">
        <v>9762816</v>
      </c>
      <c r="G253">
        <v>10116870</v>
      </c>
      <c r="H253">
        <v>10493436</v>
      </c>
      <c r="I253">
        <v>10889509</v>
      </c>
      <c r="J253">
        <v>11294672</v>
      </c>
      <c r="K253">
        <v>11694847</v>
      </c>
      <c r="L253">
        <v>12080317</v>
      </c>
      <c r="M253">
        <v>12446443</v>
      </c>
      <c r="N253">
        <v>12796980</v>
      </c>
      <c r="O253">
        <v>13140797</v>
      </c>
      <c r="P253">
        <v>13491117</v>
      </c>
      <c r="Q253">
        <v>13857478</v>
      </c>
      <c r="R253">
        <v>14242769</v>
      </c>
      <c r="S253">
        <v>14643875</v>
      </c>
      <c r="T253">
        <v>15057224</v>
      </c>
      <c r="U253">
        <v>15476922</v>
      </c>
      <c r="V253">
        <v>15898757</v>
      </c>
      <c r="W253">
        <v>16321696</v>
      </c>
      <c r="X253">
        <v>16747426</v>
      </c>
      <c r="Y253">
        <v>17177664</v>
      </c>
      <c r="Z253">
        <v>17615040</v>
      </c>
      <c r="AA253">
        <v>18061284</v>
      </c>
      <c r="AB253">
        <v>18515578</v>
      </c>
      <c r="AC253">
        <v>18976417</v>
      </c>
      <c r="AD253">
        <v>19443887</v>
      </c>
      <c r="AE253">
        <v>19918119</v>
      </c>
      <c r="AF253">
        <v>20510000</v>
      </c>
      <c r="AG253">
        <v>20952000</v>
      </c>
      <c r="AH253">
        <v>21449000</v>
      </c>
      <c r="AI253">
        <v>21942000</v>
      </c>
      <c r="AJ253">
        <v>22377000</v>
      </c>
      <c r="AK253">
        <v>22785000</v>
      </c>
      <c r="AL253">
        <v>23225000</v>
      </c>
      <c r="AM253">
        <v>23667000</v>
      </c>
      <c r="AN253">
        <v>24051000</v>
      </c>
      <c r="AO253">
        <v>24311650</v>
      </c>
      <c r="AP253">
        <v>24650400</v>
      </c>
      <c r="AQ253">
        <v>24964450</v>
      </c>
      <c r="AR253">
        <v>25271850</v>
      </c>
      <c r="AS253">
        <v>25567650</v>
      </c>
      <c r="AT253">
        <v>25864350</v>
      </c>
      <c r="AU253">
        <v>26167000</v>
      </c>
      <c r="AV253">
        <v>26488250</v>
      </c>
      <c r="AW253">
        <v>26868000</v>
      </c>
      <c r="AX253">
        <v>27302800</v>
      </c>
      <c r="AY253">
        <v>27767400</v>
      </c>
      <c r="AZ253">
        <v>28562400</v>
      </c>
      <c r="BA253">
        <v>29339400</v>
      </c>
      <c r="BB253">
        <v>29774500</v>
      </c>
      <c r="BC253">
        <v>30243200</v>
      </c>
      <c r="BD253">
        <v>30757700</v>
      </c>
      <c r="BE253">
        <v>31298900</v>
      </c>
      <c r="BF253">
        <v>31847900</v>
      </c>
      <c r="BG253">
        <v>32388600</v>
      </c>
      <c r="BH253">
        <v>32955400</v>
      </c>
    </row>
    <row r="254" spans="1:60" x14ac:dyDescent="0.25">
      <c r="A254" t="s">
        <v>1179</v>
      </c>
      <c r="B254">
        <v>80977</v>
      </c>
      <c r="C254">
        <v>82169</v>
      </c>
      <c r="D254">
        <v>83237</v>
      </c>
      <c r="E254">
        <v>84198</v>
      </c>
      <c r="F254">
        <v>85111</v>
      </c>
      <c r="G254">
        <v>86011</v>
      </c>
      <c r="H254">
        <v>86903</v>
      </c>
      <c r="I254">
        <v>87777</v>
      </c>
      <c r="J254">
        <v>88662</v>
      </c>
      <c r="K254">
        <v>89568</v>
      </c>
      <c r="L254">
        <v>90509</v>
      </c>
      <c r="M254">
        <v>91491</v>
      </c>
      <c r="N254">
        <v>92513</v>
      </c>
      <c r="O254">
        <v>93571</v>
      </c>
      <c r="P254">
        <v>94614</v>
      </c>
      <c r="Q254">
        <v>95662</v>
      </c>
      <c r="R254">
        <v>96692</v>
      </c>
      <c r="S254">
        <v>97701</v>
      </c>
      <c r="T254">
        <v>98697</v>
      </c>
      <c r="U254">
        <v>99649</v>
      </c>
      <c r="V254">
        <v>100566</v>
      </c>
      <c r="W254">
        <v>101437</v>
      </c>
      <c r="X254">
        <v>102256</v>
      </c>
      <c r="Y254">
        <v>103032</v>
      </c>
      <c r="Z254">
        <v>103779</v>
      </c>
      <c r="AA254">
        <v>104506</v>
      </c>
      <c r="AB254">
        <v>105217</v>
      </c>
      <c r="AC254">
        <v>105906</v>
      </c>
      <c r="AD254">
        <v>106532</v>
      </c>
      <c r="AE254">
        <v>107071</v>
      </c>
      <c r="AF254">
        <v>107484</v>
      </c>
      <c r="AG254">
        <v>107776</v>
      </c>
      <c r="AH254">
        <v>107950</v>
      </c>
      <c r="AI254">
        <v>108033</v>
      </c>
      <c r="AJ254">
        <v>108053</v>
      </c>
      <c r="AK254">
        <v>108035</v>
      </c>
      <c r="AL254">
        <v>107976</v>
      </c>
      <c r="AM254">
        <v>107895</v>
      </c>
      <c r="AN254">
        <v>107801</v>
      </c>
      <c r="AO254">
        <v>107758</v>
      </c>
      <c r="AP254">
        <v>107784</v>
      </c>
      <c r="AQ254">
        <v>107896</v>
      </c>
      <c r="AR254">
        <v>108097</v>
      </c>
      <c r="AS254">
        <v>108326</v>
      </c>
      <c r="AT254">
        <v>108512</v>
      </c>
      <c r="AU254">
        <v>108614</v>
      </c>
      <c r="AV254">
        <v>108603</v>
      </c>
      <c r="AW254">
        <v>108518</v>
      </c>
      <c r="AX254">
        <v>108393</v>
      </c>
      <c r="AY254">
        <v>108287</v>
      </c>
      <c r="AZ254">
        <v>108255</v>
      </c>
      <c r="BA254">
        <v>108316</v>
      </c>
      <c r="BB254">
        <v>108435</v>
      </c>
      <c r="BC254">
        <v>108622</v>
      </c>
      <c r="BD254">
        <v>108861</v>
      </c>
      <c r="BE254">
        <v>109148</v>
      </c>
      <c r="BF254">
        <v>109459</v>
      </c>
      <c r="BG254">
        <v>109827</v>
      </c>
      <c r="BH254">
        <v>110210</v>
      </c>
    </row>
    <row r="255" spans="1:60" x14ac:dyDescent="0.25">
      <c r="A255" t="s">
        <v>1180</v>
      </c>
      <c r="B255">
        <v>8141841</v>
      </c>
      <c r="C255">
        <v>8439261</v>
      </c>
      <c r="D255">
        <v>8742777</v>
      </c>
      <c r="E255">
        <v>9052635</v>
      </c>
      <c r="F255">
        <v>9369096</v>
      </c>
      <c r="G255">
        <v>9692278</v>
      </c>
      <c r="H255">
        <v>10022592</v>
      </c>
      <c r="I255">
        <v>10359745</v>
      </c>
      <c r="J255">
        <v>10702291</v>
      </c>
      <c r="K255">
        <v>11048262</v>
      </c>
      <c r="L255">
        <v>11396393</v>
      </c>
      <c r="M255">
        <v>11745945</v>
      </c>
      <c r="N255">
        <v>12097694</v>
      </c>
      <c r="O255">
        <v>12453718</v>
      </c>
      <c r="P255">
        <v>12816955</v>
      </c>
      <c r="Q255">
        <v>13189509</v>
      </c>
      <c r="R255">
        <v>13572208</v>
      </c>
      <c r="S255">
        <v>13964379</v>
      </c>
      <c r="T255">
        <v>14364727</v>
      </c>
      <c r="U255">
        <v>14771271</v>
      </c>
      <c r="V255">
        <v>15182611</v>
      </c>
      <c r="W255">
        <v>15597886</v>
      </c>
      <c r="X255">
        <v>16017573</v>
      </c>
      <c r="Y255">
        <v>16443134</v>
      </c>
      <c r="Z255">
        <v>16876703</v>
      </c>
      <c r="AA255">
        <v>17319520</v>
      </c>
      <c r="AB255">
        <v>17772001</v>
      </c>
      <c r="AC255">
        <v>18232730</v>
      </c>
      <c r="AD255">
        <v>18698847</v>
      </c>
      <c r="AE255">
        <v>19166471</v>
      </c>
      <c r="AF255">
        <v>19632665</v>
      </c>
      <c r="AG255">
        <v>20096317</v>
      </c>
      <c r="AH255">
        <v>20557683</v>
      </c>
      <c r="AI255">
        <v>21016901</v>
      </c>
      <c r="AJ255">
        <v>21474549</v>
      </c>
      <c r="AK255">
        <v>21931084</v>
      </c>
      <c r="AL255">
        <v>22385650</v>
      </c>
      <c r="AM255">
        <v>22837743</v>
      </c>
      <c r="AN255">
        <v>23288564</v>
      </c>
      <c r="AO255">
        <v>23739841</v>
      </c>
      <c r="AP255">
        <v>24192446</v>
      </c>
      <c r="AQ255">
        <v>24646472</v>
      </c>
      <c r="AR255">
        <v>25100408</v>
      </c>
      <c r="AS255">
        <v>25551624</v>
      </c>
      <c r="AT255">
        <v>25996594</v>
      </c>
      <c r="AU255">
        <v>26432447</v>
      </c>
      <c r="AV255">
        <v>26850194</v>
      </c>
      <c r="AW255">
        <v>27247610</v>
      </c>
      <c r="AX255">
        <v>27635832</v>
      </c>
      <c r="AY255">
        <v>28031009</v>
      </c>
      <c r="AZ255">
        <v>28439940</v>
      </c>
      <c r="BA255">
        <v>28888369</v>
      </c>
      <c r="BB255">
        <v>29362449</v>
      </c>
      <c r="BC255">
        <v>29783571</v>
      </c>
      <c r="BD255">
        <v>30045134</v>
      </c>
      <c r="BE255">
        <v>30081829</v>
      </c>
      <c r="BF255">
        <v>29846179</v>
      </c>
      <c r="BG255">
        <v>29390409</v>
      </c>
      <c r="BH255">
        <v>28870195</v>
      </c>
    </row>
    <row r="256" spans="1:60" x14ac:dyDescent="0.25">
      <c r="A256" t="s">
        <v>1181</v>
      </c>
      <c r="B256">
        <v>8048</v>
      </c>
      <c r="C256">
        <v>8167</v>
      </c>
      <c r="D256">
        <v>8310</v>
      </c>
      <c r="E256">
        <v>8476</v>
      </c>
      <c r="F256">
        <v>8646</v>
      </c>
      <c r="G256">
        <v>8830</v>
      </c>
      <c r="H256">
        <v>9025</v>
      </c>
      <c r="I256">
        <v>9222</v>
      </c>
      <c r="J256">
        <v>9421</v>
      </c>
      <c r="K256">
        <v>9626</v>
      </c>
      <c r="L256">
        <v>9827</v>
      </c>
      <c r="M256">
        <v>10017</v>
      </c>
      <c r="N256">
        <v>10208</v>
      </c>
      <c r="O256">
        <v>10392</v>
      </c>
      <c r="P256">
        <v>10562</v>
      </c>
      <c r="Q256">
        <v>10699</v>
      </c>
      <c r="R256">
        <v>10821</v>
      </c>
      <c r="S256">
        <v>10928</v>
      </c>
      <c r="T256">
        <v>11045</v>
      </c>
      <c r="U256">
        <v>11218</v>
      </c>
      <c r="V256">
        <v>11478</v>
      </c>
      <c r="W256">
        <v>11826</v>
      </c>
      <c r="X256">
        <v>12249</v>
      </c>
      <c r="Y256">
        <v>12752</v>
      </c>
      <c r="Z256">
        <v>13322</v>
      </c>
      <c r="AA256">
        <v>13956</v>
      </c>
      <c r="AB256">
        <v>14649</v>
      </c>
      <c r="AC256">
        <v>15407</v>
      </c>
      <c r="AD256">
        <v>16154</v>
      </c>
      <c r="AE256">
        <v>16862</v>
      </c>
      <c r="AF256">
        <v>17489</v>
      </c>
      <c r="AG256">
        <v>18006</v>
      </c>
      <c r="AH256">
        <v>18438</v>
      </c>
      <c r="AI256">
        <v>18786</v>
      </c>
      <c r="AJ256">
        <v>19074</v>
      </c>
      <c r="AK256">
        <v>19313</v>
      </c>
      <c r="AL256">
        <v>19502</v>
      </c>
      <c r="AM256">
        <v>19665</v>
      </c>
      <c r="AN256">
        <v>19821</v>
      </c>
      <c r="AO256">
        <v>20026</v>
      </c>
      <c r="AP256">
        <v>20311</v>
      </c>
      <c r="AQ256">
        <v>20675</v>
      </c>
      <c r="AR256">
        <v>21129</v>
      </c>
      <c r="AS256">
        <v>21672</v>
      </c>
      <c r="AT256">
        <v>22334</v>
      </c>
      <c r="AU256">
        <v>23107</v>
      </c>
      <c r="AV256">
        <v>24023</v>
      </c>
      <c r="AW256">
        <v>25047</v>
      </c>
      <c r="AX256">
        <v>26097</v>
      </c>
      <c r="AY256">
        <v>27039</v>
      </c>
      <c r="AZ256">
        <v>27794</v>
      </c>
      <c r="BA256">
        <v>28319</v>
      </c>
      <c r="BB256">
        <v>28650</v>
      </c>
      <c r="BC256">
        <v>28847</v>
      </c>
      <c r="BD256">
        <v>28989</v>
      </c>
      <c r="BE256">
        <v>29152</v>
      </c>
      <c r="BF256">
        <v>29355</v>
      </c>
      <c r="BG256">
        <v>29577</v>
      </c>
      <c r="BH256">
        <v>29802</v>
      </c>
    </row>
    <row r="257" spans="1:60" x14ac:dyDescent="0.25">
      <c r="A257" t="s">
        <v>1182</v>
      </c>
      <c r="B257">
        <v>32500</v>
      </c>
      <c r="C257">
        <v>34300</v>
      </c>
      <c r="D257">
        <v>35000</v>
      </c>
      <c r="E257">
        <v>39800</v>
      </c>
      <c r="F257">
        <v>40800</v>
      </c>
      <c r="G257">
        <v>43500</v>
      </c>
      <c r="H257">
        <v>46200</v>
      </c>
      <c r="I257">
        <v>49100</v>
      </c>
      <c r="J257">
        <v>55700</v>
      </c>
      <c r="K257">
        <v>60300</v>
      </c>
      <c r="L257">
        <v>63476</v>
      </c>
      <c r="M257">
        <v>70937</v>
      </c>
      <c r="N257">
        <v>76319</v>
      </c>
      <c r="O257">
        <v>84121</v>
      </c>
      <c r="P257">
        <v>89941</v>
      </c>
      <c r="Q257">
        <v>94484</v>
      </c>
      <c r="R257">
        <v>96166</v>
      </c>
      <c r="S257">
        <v>93203</v>
      </c>
      <c r="T257">
        <v>95929</v>
      </c>
      <c r="U257">
        <v>96183</v>
      </c>
      <c r="V257">
        <v>99636</v>
      </c>
      <c r="W257">
        <v>99853</v>
      </c>
      <c r="X257">
        <v>100068</v>
      </c>
      <c r="Y257">
        <v>100348</v>
      </c>
      <c r="Z257">
        <v>100600</v>
      </c>
      <c r="AA257">
        <v>100760</v>
      </c>
      <c r="AB257">
        <v>100842</v>
      </c>
      <c r="AC257">
        <v>100901</v>
      </c>
      <c r="AD257">
        <v>100952</v>
      </c>
      <c r="AE257">
        <v>101041</v>
      </c>
      <c r="AF257">
        <v>103963</v>
      </c>
      <c r="AG257">
        <v>104807</v>
      </c>
      <c r="AH257">
        <v>105712</v>
      </c>
      <c r="AI257">
        <v>106578</v>
      </c>
      <c r="AJ257">
        <v>107318</v>
      </c>
      <c r="AK257">
        <v>107818</v>
      </c>
      <c r="AL257">
        <v>108095</v>
      </c>
      <c r="AM257">
        <v>108357</v>
      </c>
      <c r="AN257">
        <v>108537</v>
      </c>
      <c r="AO257">
        <v>108599</v>
      </c>
      <c r="AP257">
        <v>108642</v>
      </c>
      <c r="AQ257">
        <v>108549</v>
      </c>
      <c r="AR257">
        <v>108510</v>
      </c>
      <c r="AS257">
        <v>108506</v>
      </c>
      <c r="AT257">
        <v>108467</v>
      </c>
      <c r="AU257">
        <v>108454</v>
      </c>
      <c r="AV257">
        <v>108371</v>
      </c>
      <c r="AW257">
        <v>108339</v>
      </c>
      <c r="AX257">
        <v>108399</v>
      </c>
      <c r="AY257">
        <v>108405</v>
      </c>
      <c r="AZ257">
        <v>108358</v>
      </c>
      <c r="BA257">
        <v>108292</v>
      </c>
      <c r="BB257">
        <v>108191</v>
      </c>
      <c r="BC257">
        <v>108044</v>
      </c>
      <c r="BD257">
        <v>107884</v>
      </c>
      <c r="BE257">
        <v>107710</v>
      </c>
      <c r="BF257">
        <v>107510</v>
      </c>
      <c r="BG257">
        <v>107268</v>
      </c>
      <c r="BH257">
        <v>106977</v>
      </c>
    </row>
    <row r="258" spans="1:60" x14ac:dyDescent="0.25">
      <c r="A258" t="s">
        <v>1080</v>
      </c>
      <c r="B258">
        <v>32670039</v>
      </c>
      <c r="C258">
        <v>33666110</v>
      </c>
      <c r="D258">
        <v>34683407</v>
      </c>
      <c r="E258">
        <v>35721217</v>
      </c>
      <c r="F258">
        <v>36779999</v>
      </c>
      <c r="G258">
        <v>37858951</v>
      </c>
      <c r="H258">
        <v>38958048</v>
      </c>
      <c r="I258">
        <v>40072948</v>
      </c>
      <c r="J258">
        <v>41193601</v>
      </c>
      <c r="K258">
        <v>42307146</v>
      </c>
      <c r="L258">
        <v>43404793</v>
      </c>
      <c r="M258">
        <v>44484035</v>
      </c>
      <c r="N258">
        <v>45548479</v>
      </c>
      <c r="O258">
        <v>46603525</v>
      </c>
      <c r="P258">
        <v>47657561</v>
      </c>
      <c r="Q258">
        <v>48718189</v>
      </c>
      <c r="R258">
        <v>49785282</v>
      </c>
      <c r="S258">
        <v>50861162</v>
      </c>
      <c r="T258">
        <v>51959015</v>
      </c>
      <c r="U258">
        <v>53095408</v>
      </c>
      <c r="V258">
        <v>54281846</v>
      </c>
      <c r="W258">
        <v>55522803</v>
      </c>
      <c r="X258">
        <v>56814306</v>
      </c>
      <c r="Y258">
        <v>58148384</v>
      </c>
      <c r="Z258">
        <v>59512619</v>
      </c>
      <c r="AA258">
        <v>60896721</v>
      </c>
      <c r="AB258">
        <v>62293856</v>
      </c>
      <c r="AC258">
        <v>63701972</v>
      </c>
      <c r="AD258">
        <v>65120439</v>
      </c>
      <c r="AE258">
        <v>66550234</v>
      </c>
      <c r="AF258">
        <v>67988862</v>
      </c>
      <c r="AG258">
        <v>69436954</v>
      </c>
      <c r="AH258">
        <v>70883481</v>
      </c>
      <c r="AI258">
        <v>72300308</v>
      </c>
      <c r="AJ258">
        <v>73651218</v>
      </c>
      <c r="AK258">
        <v>74910461</v>
      </c>
      <c r="AL258">
        <v>76068743</v>
      </c>
      <c r="AM258">
        <v>77133214</v>
      </c>
      <c r="AN258">
        <v>78115710</v>
      </c>
      <c r="AO258">
        <v>79035871</v>
      </c>
      <c r="AP258">
        <v>79910412</v>
      </c>
      <c r="AQ258">
        <v>80742499</v>
      </c>
      <c r="AR258">
        <v>81534407</v>
      </c>
      <c r="AS258">
        <v>82301656</v>
      </c>
      <c r="AT258">
        <v>83062821</v>
      </c>
      <c r="AU258">
        <v>83832661</v>
      </c>
      <c r="AV258">
        <v>84617540</v>
      </c>
      <c r="AW258">
        <v>85419591</v>
      </c>
      <c r="AX258">
        <v>86243413</v>
      </c>
      <c r="AY258">
        <v>87092252</v>
      </c>
      <c r="AZ258">
        <v>87967651</v>
      </c>
      <c r="BA258">
        <v>88871561</v>
      </c>
      <c r="BB258">
        <v>89802487</v>
      </c>
      <c r="BC258">
        <v>90753472</v>
      </c>
      <c r="BD258">
        <v>91714595</v>
      </c>
      <c r="BE258">
        <v>92677076</v>
      </c>
      <c r="BF258">
        <v>93638724</v>
      </c>
      <c r="BG258">
        <v>94596642</v>
      </c>
      <c r="BH258">
        <v>95540395</v>
      </c>
    </row>
    <row r="259" spans="1:60" x14ac:dyDescent="0.25">
      <c r="A259" t="s">
        <v>580</v>
      </c>
      <c r="B259">
        <v>63689</v>
      </c>
      <c r="C259">
        <v>65705</v>
      </c>
      <c r="D259">
        <v>67794</v>
      </c>
      <c r="E259">
        <v>69946</v>
      </c>
      <c r="F259">
        <v>72115</v>
      </c>
      <c r="G259">
        <v>74270</v>
      </c>
      <c r="H259">
        <v>76395</v>
      </c>
      <c r="I259">
        <v>78499</v>
      </c>
      <c r="J259">
        <v>80657</v>
      </c>
      <c r="K259">
        <v>82927</v>
      </c>
      <c r="L259">
        <v>85377</v>
      </c>
      <c r="M259">
        <v>88010</v>
      </c>
      <c r="N259">
        <v>90809</v>
      </c>
      <c r="O259">
        <v>93747</v>
      </c>
      <c r="P259">
        <v>96774</v>
      </c>
      <c r="Q259">
        <v>99859</v>
      </c>
      <c r="R259">
        <v>103006</v>
      </c>
      <c r="S259">
        <v>106200</v>
      </c>
      <c r="T259">
        <v>109405</v>
      </c>
      <c r="U259">
        <v>112549</v>
      </c>
      <c r="V259">
        <v>115597</v>
      </c>
      <c r="W259">
        <v>118541</v>
      </c>
      <c r="X259">
        <v>121395</v>
      </c>
      <c r="Y259">
        <v>124209</v>
      </c>
      <c r="Z259">
        <v>127049</v>
      </c>
      <c r="AA259">
        <v>129984</v>
      </c>
      <c r="AB259">
        <v>132995</v>
      </c>
      <c r="AC259">
        <v>136079</v>
      </c>
      <c r="AD259">
        <v>139315</v>
      </c>
      <c r="AE259">
        <v>142794</v>
      </c>
      <c r="AF259">
        <v>146573</v>
      </c>
      <c r="AG259">
        <v>150716</v>
      </c>
      <c r="AH259">
        <v>155170</v>
      </c>
      <c r="AI259">
        <v>159744</v>
      </c>
      <c r="AJ259">
        <v>164129</v>
      </c>
      <c r="AK259">
        <v>168158</v>
      </c>
      <c r="AL259">
        <v>171722</v>
      </c>
      <c r="AM259">
        <v>174921</v>
      </c>
      <c r="AN259">
        <v>177987</v>
      </c>
      <c r="AO259">
        <v>181265</v>
      </c>
      <c r="AP259">
        <v>184972</v>
      </c>
      <c r="AQ259">
        <v>189219</v>
      </c>
      <c r="AR259">
        <v>193920</v>
      </c>
      <c r="AS259">
        <v>198959</v>
      </c>
      <c r="AT259">
        <v>204127</v>
      </c>
      <c r="AU259">
        <v>209282</v>
      </c>
      <c r="AV259">
        <v>214370</v>
      </c>
      <c r="AW259">
        <v>219472</v>
      </c>
      <c r="AX259">
        <v>224704</v>
      </c>
      <c r="AY259">
        <v>230247</v>
      </c>
      <c r="AZ259">
        <v>236211</v>
      </c>
      <c r="BA259">
        <v>242653</v>
      </c>
      <c r="BB259">
        <v>249499</v>
      </c>
      <c r="BC259">
        <v>256635</v>
      </c>
      <c r="BD259">
        <v>263888</v>
      </c>
      <c r="BE259">
        <v>271130</v>
      </c>
      <c r="BF259">
        <v>278330</v>
      </c>
      <c r="BG259">
        <v>285510</v>
      </c>
      <c r="BH259">
        <v>292680</v>
      </c>
    </row>
    <row r="260" spans="1:60" x14ac:dyDescent="0.25">
      <c r="A260" t="s">
        <v>605</v>
      </c>
      <c r="B260">
        <v>3032019978</v>
      </c>
      <c r="C260">
        <v>3073077563</v>
      </c>
      <c r="D260">
        <v>3126066253</v>
      </c>
      <c r="E260">
        <v>3191186048</v>
      </c>
      <c r="F260">
        <v>3256700083</v>
      </c>
      <c r="G260">
        <v>3323623700</v>
      </c>
      <c r="H260">
        <v>3393699205</v>
      </c>
      <c r="I260">
        <v>3463147267</v>
      </c>
      <c r="J260">
        <v>3533536526</v>
      </c>
      <c r="K260">
        <v>3608235815</v>
      </c>
      <c r="L260">
        <v>3683676306</v>
      </c>
      <c r="M260">
        <v>3761307048</v>
      </c>
      <c r="N260">
        <v>3837726171</v>
      </c>
      <c r="O260">
        <v>3913217944</v>
      </c>
      <c r="P260">
        <v>3989385034</v>
      </c>
      <c r="Q260">
        <v>4063806523</v>
      </c>
      <c r="R260">
        <v>4136393107</v>
      </c>
      <c r="S260">
        <v>4208770941</v>
      </c>
      <c r="T260">
        <v>4282341460</v>
      </c>
      <c r="U260">
        <v>4357793599</v>
      </c>
      <c r="V260">
        <v>4434021975</v>
      </c>
      <c r="W260">
        <v>4512268962</v>
      </c>
      <c r="X260">
        <v>4593454253</v>
      </c>
      <c r="Y260">
        <v>4675367633</v>
      </c>
      <c r="Z260">
        <v>4756998073</v>
      </c>
      <c r="AA260">
        <v>4840155168</v>
      </c>
      <c r="AB260">
        <v>4925801334</v>
      </c>
      <c r="AC260">
        <v>5013576387</v>
      </c>
      <c r="AD260">
        <v>5102293348</v>
      </c>
      <c r="AE260">
        <v>5190965222</v>
      </c>
      <c r="AF260">
        <v>5281340078</v>
      </c>
      <c r="AG260">
        <v>5369210095</v>
      </c>
      <c r="AH260">
        <v>5453393960</v>
      </c>
      <c r="AI260">
        <v>5538448726</v>
      </c>
      <c r="AJ260">
        <v>5622575421</v>
      </c>
      <c r="AK260">
        <v>5707533023</v>
      </c>
      <c r="AL260">
        <v>5790454220</v>
      </c>
      <c r="AM260">
        <v>5873071768</v>
      </c>
      <c r="AN260">
        <v>5954810550</v>
      </c>
      <c r="AO260">
        <v>6035284135</v>
      </c>
      <c r="AP260">
        <v>6115108363</v>
      </c>
      <c r="AQ260">
        <v>6194460444</v>
      </c>
      <c r="AR260">
        <v>6273526441</v>
      </c>
      <c r="AS260">
        <v>6352677699</v>
      </c>
      <c r="AT260">
        <v>6432374971</v>
      </c>
      <c r="AU260">
        <v>6512602867</v>
      </c>
      <c r="AV260">
        <v>6593623202</v>
      </c>
      <c r="AW260">
        <v>6675130418</v>
      </c>
      <c r="AX260">
        <v>6757887172</v>
      </c>
      <c r="AY260">
        <v>6840591577</v>
      </c>
      <c r="AZ260">
        <v>6922947261</v>
      </c>
      <c r="BA260">
        <v>7004011262</v>
      </c>
      <c r="BB260">
        <v>7086993625</v>
      </c>
      <c r="BC260">
        <v>7170961674</v>
      </c>
      <c r="BD260">
        <v>7255653881</v>
      </c>
      <c r="BE260">
        <v>7340548192</v>
      </c>
      <c r="BF260">
        <v>7426103221</v>
      </c>
      <c r="BG260">
        <v>7510990456</v>
      </c>
      <c r="BH260">
        <v>7594270356</v>
      </c>
    </row>
    <row r="261" spans="1:60" x14ac:dyDescent="0.25">
      <c r="A261" t="s">
        <v>584</v>
      </c>
      <c r="B261">
        <v>108629</v>
      </c>
      <c r="C261">
        <v>112105</v>
      </c>
      <c r="D261">
        <v>115776</v>
      </c>
      <c r="E261">
        <v>119559</v>
      </c>
      <c r="F261">
        <v>123342</v>
      </c>
      <c r="G261">
        <v>127054</v>
      </c>
      <c r="H261">
        <v>130673</v>
      </c>
      <c r="I261">
        <v>134177</v>
      </c>
      <c r="J261">
        <v>137487</v>
      </c>
      <c r="K261">
        <v>140500</v>
      </c>
      <c r="L261">
        <v>143149</v>
      </c>
      <c r="M261">
        <v>145413</v>
      </c>
      <c r="N261">
        <v>147296</v>
      </c>
      <c r="O261">
        <v>148864</v>
      </c>
      <c r="P261">
        <v>150198</v>
      </c>
      <c r="Q261">
        <v>151359</v>
      </c>
      <c r="R261">
        <v>152367</v>
      </c>
      <c r="S261">
        <v>153224</v>
      </c>
      <c r="T261">
        <v>153987</v>
      </c>
      <c r="U261">
        <v>154739</v>
      </c>
      <c r="V261">
        <v>155525</v>
      </c>
      <c r="W261">
        <v>156407</v>
      </c>
      <c r="X261">
        <v>157372</v>
      </c>
      <c r="Y261">
        <v>158352</v>
      </c>
      <c r="Z261">
        <v>159248</v>
      </c>
      <c r="AA261">
        <v>159990</v>
      </c>
      <c r="AB261">
        <v>160544</v>
      </c>
      <c r="AC261">
        <v>160965</v>
      </c>
      <c r="AD261">
        <v>161376</v>
      </c>
      <c r="AE261">
        <v>161940</v>
      </c>
      <c r="AF261">
        <v>162803</v>
      </c>
      <c r="AG261">
        <v>163997</v>
      </c>
      <c r="AH261">
        <v>165490</v>
      </c>
      <c r="AI261">
        <v>167119</v>
      </c>
      <c r="AJ261">
        <v>168694</v>
      </c>
      <c r="AK261">
        <v>170054</v>
      </c>
      <c r="AL261">
        <v>171165</v>
      </c>
      <c r="AM261">
        <v>172068</v>
      </c>
      <c r="AN261">
        <v>172839</v>
      </c>
      <c r="AO261">
        <v>173609</v>
      </c>
      <c r="AP261">
        <v>174454</v>
      </c>
      <c r="AQ261">
        <v>175392</v>
      </c>
      <c r="AR261">
        <v>176407</v>
      </c>
      <c r="AS261">
        <v>177484</v>
      </c>
      <c r="AT261">
        <v>178590</v>
      </c>
      <c r="AU261">
        <v>179727</v>
      </c>
      <c r="AV261">
        <v>180876</v>
      </c>
      <c r="AW261">
        <v>182046</v>
      </c>
      <c r="AX261">
        <v>183263</v>
      </c>
      <c r="AY261">
        <v>184556</v>
      </c>
      <c r="AZ261">
        <v>185949</v>
      </c>
      <c r="BA261">
        <v>187469</v>
      </c>
      <c r="BB261">
        <v>189088</v>
      </c>
      <c r="BC261">
        <v>190717</v>
      </c>
      <c r="BD261">
        <v>192221</v>
      </c>
      <c r="BE261">
        <v>193513</v>
      </c>
      <c r="BF261">
        <v>194535</v>
      </c>
      <c r="BG261">
        <v>195352</v>
      </c>
      <c r="BH261">
        <v>196130</v>
      </c>
    </row>
    <row r="262" spans="1:60" x14ac:dyDescent="0.25">
      <c r="A262" t="s">
        <v>1069</v>
      </c>
      <c r="B262">
        <v>947000</v>
      </c>
      <c r="C262">
        <v>966000</v>
      </c>
      <c r="D262">
        <v>994000</v>
      </c>
      <c r="E262">
        <v>1022000</v>
      </c>
      <c r="F262">
        <v>1050000</v>
      </c>
      <c r="G262">
        <v>1078000</v>
      </c>
      <c r="H262">
        <v>1106000</v>
      </c>
      <c r="I262">
        <v>1135000</v>
      </c>
      <c r="J262">
        <v>1163000</v>
      </c>
      <c r="K262">
        <v>1191000</v>
      </c>
      <c r="L262">
        <v>1219000</v>
      </c>
      <c r="M262">
        <v>1247000</v>
      </c>
      <c r="N262">
        <v>1278000</v>
      </c>
      <c r="O262">
        <v>1308000</v>
      </c>
      <c r="P262">
        <v>1339000</v>
      </c>
      <c r="Q262">
        <v>1369000</v>
      </c>
      <c r="R262">
        <v>1400000</v>
      </c>
      <c r="S262">
        <v>1430000</v>
      </c>
      <c r="T262">
        <v>1460000</v>
      </c>
      <c r="U262">
        <v>1491000</v>
      </c>
      <c r="V262">
        <v>1521000</v>
      </c>
      <c r="W262">
        <v>1552000</v>
      </c>
      <c r="X262">
        <v>1582000</v>
      </c>
      <c r="Y262">
        <v>1614000</v>
      </c>
      <c r="Z262">
        <v>1647000</v>
      </c>
      <c r="AA262">
        <v>1682000</v>
      </c>
      <c r="AB262">
        <v>1717000</v>
      </c>
      <c r="AC262">
        <v>1753000</v>
      </c>
      <c r="AD262">
        <v>1791000</v>
      </c>
      <c r="AE262">
        <v>1827000</v>
      </c>
      <c r="AF262">
        <v>1862000</v>
      </c>
      <c r="AG262">
        <v>1898000</v>
      </c>
      <c r="AH262">
        <v>1932000</v>
      </c>
      <c r="AI262">
        <v>1965000</v>
      </c>
      <c r="AJ262">
        <v>1997000</v>
      </c>
      <c r="AK262">
        <v>2029000</v>
      </c>
      <c r="AL262">
        <v>2059000</v>
      </c>
      <c r="AM262">
        <v>2086000</v>
      </c>
      <c r="AN262">
        <v>1966000</v>
      </c>
      <c r="AO262">
        <v>1762000</v>
      </c>
      <c r="AP262">
        <v>1700000</v>
      </c>
      <c r="AQ262">
        <v>1701154</v>
      </c>
      <c r="AR262">
        <v>1702310</v>
      </c>
      <c r="AS262">
        <v>1703466</v>
      </c>
      <c r="AT262">
        <v>1704622</v>
      </c>
      <c r="AU262">
        <v>1705780</v>
      </c>
      <c r="AV262">
        <v>1719536</v>
      </c>
      <c r="AW262">
        <v>1733404</v>
      </c>
      <c r="AX262">
        <v>1747383</v>
      </c>
      <c r="AY262">
        <v>1761474</v>
      </c>
      <c r="AZ262">
        <v>1775680</v>
      </c>
      <c r="BA262">
        <v>1791000</v>
      </c>
      <c r="BB262">
        <v>1805200</v>
      </c>
      <c r="BC262">
        <v>1824100</v>
      </c>
      <c r="BD262">
        <v>1821800</v>
      </c>
      <c r="BE262">
        <v>1801800</v>
      </c>
      <c r="BF262">
        <v>1816200</v>
      </c>
      <c r="BG262">
        <v>1830700</v>
      </c>
      <c r="BH262">
        <v>1845300</v>
      </c>
    </row>
    <row r="263" spans="1:60" x14ac:dyDescent="0.25">
      <c r="A263" t="s">
        <v>1183</v>
      </c>
      <c r="B263">
        <v>5315355</v>
      </c>
      <c r="C263">
        <v>5393036</v>
      </c>
      <c r="D263">
        <v>5473671</v>
      </c>
      <c r="E263">
        <v>5556766</v>
      </c>
      <c r="F263">
        <v>5641597</v>
      </c>
      <c r="G263">
        <v>5727751</v>
      </c>
      <c r="H263">
        <v>5816247</v>
      </c>
      <c r="I263">
        <v>5907874</v>
      </c>
      <c r="J263">
        <v>6001852</v>
      </c>
      <c r="K263">
        <v>6097035</v>
      </c>
      <c r="L263">
        <v>6193384</v>
      </c>
      <c r="M263">
        <v>6290365</v>
      </c>
      <c r="N263">
        <v>6390574</v>
      </c>
      <c r="O263">
        <v>6500816</v>
      </c>
      <c r="P263">
        <v>6629999</v>
      </c>
      <c r="Q263">
        <v>6784695</v>
      </c>
      <c r="R263">
        <v>6967941</v>
      </c>
      <c r="S263">
        <v>7178675</v>
      </c>
      <c r="T263">
        <v>7414158</v>
      </c>
      <c r="U263">
        <v>7669694</v>
      </c>
      <c r="V263">
        <v>7941898</v>
      </c>
      <c r="W263">
        <v>8231910</v>
      </c>
      <c r="X263">
        <v>8541605</v>
      </c>
      <c r="Y263">
        <v>8869370</v>
      </c>
      <c r="Z263">
        <v>9213084</v>
      </c>
      <c r="AA263">
        <v>9572175</v>
      </c>
      <c r="AB263">
        <v>9941109</v>
      </c>
      <c r="AC263">
        <v>10322043</v>
      </c>
      <c r="AD263">
        <v>10730862</v>
      </c>
      <c r="AE263">
        <v>11189177</v>
      </c>
      <c r="AF263">
        <v>11709993</v>
      </c>
      <c r="AG263">
        <v>12302124</v>
      </c>
      <c r="AH263">
        <v>12954155</v>
      </c>
      <c r="AI263">
        <v>13634076</v>
      </c>
      <c r="AJ263">
        <v>14297613</v>
      </c>
      <c r="AK263">
        <v>14913315</v>
      </c>
      <c r="AL263">
        <v>15469274</v>
      </c>
      <c r="AM263">
        <v>15975668</v>
      </c>
      <c r="AN263">
        <v>16450310</v>
      </c>
      <c r="AO263">
        <v>16921149</v>
      </c>
      <c r="AP263">
        <v>17409072</v>
      </c>
      <c r="AQ263">
        <v>17918373</v>
      </c>
      <c r="AR263">
        <v>18443691</v>
      </c>
      <c r="AS263">
        <v>18985000</v>
      </c>
      <c r="AT263">
        <v>19540098</v>
      </c>
      <c r="AU263">
        <v>20107409</v>
      </c>
      <c r="AV263">
        <v>20687646</v>
      </c>
      <c r="AW263">
        <v>21282515</v>
      </c>
      <c r="AX263">
        <v>21892146</v>
      </c>
      <c r="AY263">
        <v>22516460</v>
      </c>
      <c r="AZ263">
        <v>23154855</v>
      </c>
      <c r="BA263">
        <v>23807588</v>
      </c>
      <c r="BB263">
        <v>24473178</v>
      </c>
      <c r="BC263">
        <v>25147109</v>
      </c>
      <c r="BD263">
        <v>25823485</v>
      </c>
      <c r="BE263">
        <v>26497889</v>
      </c>
      <c r="BF263">
        <v>27168210</v>
      </c>
      <c r="BG263">
        <v>27834821</v>
      </c>
      <c r="BH263">
        <v>28498687</v>
      </c>
    </row>
    <row r="264" spans="1:60" x14ac:dyDescent="0.25">
      <c r="A264" t="s">
        <v>421</v>
      </c>
      <c r="B264">
        <v>17099840</v>
      </c>
      <c r="C264">
        <v>17524533</v>
      </c>
      <c r="D264">
        <v>17965725</v>
      </c>
      <c r="E264">
        <v>18423161</v>
      </c>
      <c r="F264">
        <v>18896307</v>
      </c>
      <c r="G264">
        <v>19384841</v>
      </c>
      <c r="H264">
        <v>19888250</v>
      </c>
      <c r="I264">
        <v>20406864</v>
      </c>
      <c r="J264">
        <v>20942145</v>
      </c>
      <c r="K264">
        <v>21496075</v>
      </c>
      <c r="L264">
        <v>22069776</v>
      </c>
      <c r="M264">
        <v>22665271</v>
      </c>
      <c r="N264">
        <v>23281508</v>
      </c>
      <c r="O264">
        <v>23913099</v>
      </c>
      <c r="P264">
        <v>24552540</v>
      </c>
      <c r="Q264">
        <v>25195187</v>
      </c>
      <c r="R264">
        <v>25836888</v>
      </c>
      <c r="S264">
        <v>26480913</v>
      </c>
      <c r="T264">
        <v>27138965</v>
      </c>
      <c r="U264">
        <v>27827320</v>
      </c>
      <c r="V264">
        <v>28556769</v>
      </c>
      <c r="W264">
        <v>29333103</v>
      </c>
      <c r="X264">
        <v>30150448</v>
      </c>
      <c r="Y264">
        <v>30993758</v>
      </c>
      <c r="Z264">
        <v>31841593</v>
      </c>
      <c r="AA264">
        <v>32678874</v>
      </c>
      <c r="AB264">
        <v>33495953</v>
      </c>
      <c r="AC264">
        <v>34297727</v>
      </c>
      <c r="AD264">
        <v>35100909</v>
      </c>
      <c r="AE264">
        <v>35930050</v>
      </c>
      <c r="AF264">
        <v>36800509</v>
      </c>
      <c r="AG264">
        <v>37718950</v>
      </c>
      <c r="AH264">
        <v>38672607</v>
      </c>
      <c r="AI264">
        <v>39633750</v>
      </c>
      <c r="AJ264">
        <v>40564059</v>
      </c>
      <c r="AK264">
        <v>41435758</v>
      </c>
      <c r="AL264">
        <v>42241011</v>
      </c>
      <c r="AM264">
        <v>42987461</v>
      </c>
      <c r="AN264">
        <v>43682260</v>
      </c>
      <c r="AO264">
        <v>44338543</v>
      </c>
      <c r="AP264">
        <v>44967708</v>
      </c>
      <c r="AQ264">
        <v>45571274</v>
      </c>
      <c r="AR264">
        <v>46150913</v>
      </c>
      <c r="AS264">
        <v>46719196</v>
      </c>
      <c r="AT264">
        <v>47291610</v>
      </c>
      <c r="AU264">
        <v>47880601</v>
      </c>
      <c r="AV264">
        <v>48489459</v>
      </c>
      <c r="AW264">
        <v>49119759</v>
      </c>
      <c r="AX264">
        <v>49779471</v>
      </c>
      <c r="AY264">
        <v>50477011</v>
      </c>
      <c r="AZ264">
        <v>51216964</v>
      </c>
      <c r="BA264">
        <v>52004172</v>
      </c>
      <c r="BB264">
        <v>52834005</v>
      </c>
      <c r="BC264">
        <v>53689236</v>
      </c>
      <c r="BD264">
        <v>54545991</v>
      </c>
      <c r="BE264">
        <v>55386367</v>
      </c>
      <c r="BF264">
        <v>56203654</v>
      </c>
      <c r="BG264">
        <v>57000451</v>
      </c>
      <c r="BH264">
        <v>57779622</v>
      </c>
    </row>
    <row r="265" spans="1:60" x14ac:dyDescent="0.25">
      <c r="A265" t="s">
        <v>462</v>
      </c>
      <c r="B265">
        <v>3070776</v>
      </c>
      <c r="C265">
        <v>3164329</v>
      </c>
      <c r="D265">
        <v>3260650</v>
      </c>
      <c r="E265">
        <v>3360104</v>
      </c>
      <c r="F265">
        <v>3463213</v>
      </c>
      <c r="G265">
        <v>3570464</v>
      </c>
      <c r="H265">
        <v>3681955</v>
      </c>
      <c r="I265">
        <v>3797873</v>
      </c>
      <c r="J265">
        <v>3918872</v>
      </c>
      <c r="K265">
        <v>4045740</v>
      </c>
      <c r="L265">
        <v>4179067</v>
      </c>
      <c r="M265">
        <v>4319224</v>
      </c>
      <c r="N265">
        <v>4466174</v>
      </c>
      <c r="O265">
        <v>4619546</v>
      </c>
      <c r="P265">
        <v>4778724</v>
      </c>
      <c r="Q265">
        <v>4943283</v>
      </c>
      <c r="R265">
        <v>5112823</v>
      </c>
      <c r="S265">
        <v>5287548</v>
      </c>
      <c r="T265">
        <v>5468262</v>
      </c>
      <c r="U265">
        <v>5656139</v>
      </c>
      <c r="V265">
        <v>5851825</v>
      </c>
      <c r="W265">
        <v>6055366</v>
      </c>
      <c r="X265">
        <v>6265864</v>
      </c>
      <c r="Y265">
        <v>6481916</v>
      </c>
      <c r="Z265">
        <v>6701540</v>
      </c>
      <c r="AA265">
        <v>6923149</v>
      </c>
      <c r="AB265">
        <v>7146969</v>
      </c>
      <c r="AC265">
        <v>7372837</v>
      </c>
      <c r="AD265">
        <v>7598275</v>
      </c>
      <c r="AE265">
        <v>7820205</v>
      </c>
      <c r="AF265">
        <v>8036845</v>
      </c>
      <c r="AG265">
        <v>8246656</v>
      </c>
      <c r="AH265">
        <v>8451347</v>
      </c>
      <c r="AI265">
        <v>8656486</v>
      </c>
      <c r="AJ265">
        <v>8869740</v>
      </c>
      <c r="AK265">
        <v>9096607</v>
      </c>
      <c r="AL265">
        <v>9339733</v>
      </c>
      <c r="AM265">
        <v>9597609</v>
      </c>
      <c r="AN265">
        <v>9866476</v>
      </c>
      <c r="AO265">
        <v>10140561</v>
      </c>
      <c r="AP265">
        <v>10415944</v>
      </c>
      <c r="AQ265">
        <v>10692193</v>
      </c>
      <c r="AR265">
        <v>10971698</v>
      </c>
      <c r="AS265">
        <v>11256743</v>
      </c>
      <c r="AT265">
        <v>11550642</v>
      </c>
      <c r="AU265">
        <v>11856247</v>
      </c>
      <c r="AV265">
        <v>12173514</v>
      </c>
      <c r="AW265">
        <v>12502958</v>
      </c>
      <c r="AX265">
        <v>12848530</v>
      </c>
      <c r="AY265">
        <v>13215139</v>
      </c>
      <c r="AZ265">
        <v>13605984</v>
      </c>
      <c r="BA265">
        <v>14023193</v>
      </c>
      <c r="BB265">
        <v>14465121</v>
      </c>
      <c r="BC265">
        <v>14926504</v>
      </c>
      <c r="BD265">
        <v>15399753</v>
      </c>
      <c r="BE265">
        <v>15879361</v>
      </c>
      <c r="BF265">
        <v>16363507</v>
      </c>
      <c r="BG265">
        <v>16853688</v>
      </c>
      <c r="BH265">
        <v>17351822</v>
      </c>
    </row>
    <row r="266" spans="1:60" x14ac:dyDescent="0.25">
      <c r="A266" t="s">
        <v>466</v>
      </c>
      <c r="B266">
        <v>3776681</v>
      </c>
      <c r="C266">
        <v>3905034</v>
      </c>
      <c r="D266">
        <v>4039201</v>
      </c>
      <c r="E266">
        <v>4178726</v>
      </c>
      <c r="F266">
        <v>4322861</v>
      </c>
      <c r="G266">
        <v>4471177</v>
      </c>
      <c r="H266">
        <v>4623351</v>
      </c>
      <c r="I266">
        <v>4779827</v>
      </c>
      <c r="J266">
        <v>4941906</v>
      </c>
      <c r="K266">
        <v>5111337</v>
      </c>
      <c r="L266">
        <v>5289303</v>
      </c>
      <c r="M266">
        <v>5476982</v>
      </c>
      <c r="N266">
        <v>5673911</v>
      </c>
      <c r="O266">
        <v>5877726</v>
      </c>
      <c r="P266">
        <v>6085074</v>
      </c>
      <c r="Q266">
        <v>6293875</v>
      </c>
      <c r="R266">
        <v>6502569</v>
      </c>
      <c r="S266">
        <v>6712827</v>
      </c>
      <c r="T266">
        <v>6929664</v>
      </c>
      <c r="U266">
        <v>7160023</v>
      </c>
      <c r="V266">
        <v>7408624</v>
      </c>
      <c r="W266">
        <v>7675591</v>
      </c>
      <c r="X266">
        <v>7958241</v>
      </c>
      <c r="Y266">
        <v>8254747</v>
      </c>
      <c r="Z266">
        <v>8562249</v>
      </c>
      <c r="AA266">
        <v>8877489</v>
      </c>
      <c r="AB266">
        <v>9200149</v>
      </c>
      <c r="AC266">
        <v>9527203</v>
      </c>
      <c r="AD266">
        <v>9849125</v>
      </c>
      <c r="AE266">
        <v>10153852</v>
      </c>
      <c r="AF266">
        <v>10432421</v>
      </c>
      <c r="AG266">
        <v>10680995</v>
      </c>
      <c r="AH266">
        <v>10900502</v>
      </c>
      <c r="AI266">
        <v>11092766</v>
      </c>
      <c r="AJ266">
        <v>11261744</v>
      </c>
      <c r="AK266">
        <v>11410714</v>
      </c>
      <c r="AL266">
        <v>11541217</v>
      </c>
      <c r="AM266">
        <v>11653242</v>
      </c>
      <c r="AN266">
        <v>11747072</v>
      </c>
      <c r="AO266">
        <v>11822719</v>
      </c>
      <c r="AP266">
        <v>11881477</v>
      </c>
      <c r="AQ266">
        <v>11923914</v>
      </c>
      <c r="AR266">
        <v>11954290</v>
      </c>
      <c r="AS266">
        <v>11982224</v>
      </c>
      <c r="AT266">
        <v>12019912</v>
      </c>
      <c r="AU266">
        <v>12076699</v>
      </c>
      <c r="AV266">
        <v>12155491</v>
      </c>
      <c r="AW266">
        <v>12255922</v>
      </c>
      <c r="AX266">
        <v>12379549</v>
      </c>
      <c r="AY266">
        <v>12526968</v>
      </c>
      <c r="AZ266">
        <v>12697723</v>
      </c>
      <c r="BA266">
        <v>12894316</v>
      </c>
      <c r="BB266">
        <v>13115131</v>
      </c>
      <c r="BC266">
        <v>13350356</v>
      </c>
      <c r="BD266">
        <v>13586681</v>
      </c>
      <c r="BE266">
        <v>13814629</v>
      </c>
      <c r="BF266">
        <v>14030390</v>
      </c>
      <c r="BG266">
        <v>14236745</v>
      </c>
      <c r="BH266">
        <v>14439018</v>
      </c>
    </row>
  </sheetData>
  <phoneticPr fontId="2" type="noConversion"/>
  <pageMargins left="0.7" right="0.7" top="0.75" bottom="0.75" header="0.3" footer="0.3"/>
  <headerFooter alignWithMargins="0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6:AV160"/>
  <sheetViews>
    <sheetView showGridLines="0" topLeftCell="A44" zoomScale="85" zoomScaleNormal="85" workbookViewId="0">
      <selection activeCell="Q108" sqref="Q108"/>
    </sheetView>
  </sheetViews>
  <sheetFormatPr defaultRowHeight="13.8" x14ac:dyDescent="0.25"/>
  <sheetData>
    <row r="16" spans="3:3" x14ac:dyDescent="0.25">
      <c r="C16" s="1" t="s">
        <v>336</v>
      </c>
    </row>
    <row r="17" spans="32:48" x14ac:dyDescent="0.25">
      <c r="AF17" t="s">
        <v>340</v>
      </c>
    </row>
    <row r="18" spans="32:48" x14ac:dyDescent="0.25">
      <c r="AV18" t="s">
        <v>601</v>
      </c>
    </row>
    <row r="48" spans="3:18" x14ac:dyDescent="0.25">
      <c r="C48" t="s">
        <v>341</v>
      </c>
      <c r="R48" t="s">
        <v>602</v>
      </c>
    </row>
    <row r="78" spans="3:19" x14ac:dyDescent="0.25">
      <c r="C78" t="s">
        <v>343</v>
      </c>
      <c r="S78" t="s">
        <v>344</v>
      </c>
    </row>
    <row r="100" spans="3:28" x14ac:dyDescent="0.25">
      <c r="AB100" t="s">
        <v>1675</v>
      </c>
    </row>
    <row r="101" spans="3:28" x14ac:dyDescent="0.25">
      <c r="AB101" t="s">
        <v>1674</v>
      </c>
    </row>
    <row r="109" spans="3:28" x14ac:dyDescent="0.25">
      <c r="C109" t="s">
        <v>342</v>
      </c>
      <c r="R109" t="s">
        <v>603</v>
      </c>
    </row>
    <row r="135" spans="4:4" x14ac:dyDescent="0.25">
      <c r="D135" t="s">
        <v>2114</v>
      </c>
    </row>
    <row r="160" spans="4:4" x14ac:dyDescent="0.25">
      <c r="D160" t="s">
        <v>2115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E16"/>
  <sheetViews>
    <sheetView showGridLines="0" zoomScale="130" zoomScaleNormal="130" workbookViewId="0">
      <selection activeCell="J22" sqref="J22"/>
    </sheetView>
  </sheetViews>
  <sheetFormatPr defaultRowHeight="11.4" x14ac:dyDescent="0.2"/>
  <cols>
    <col min="1" max="1" width="8.88671875" style="65"/>
    <col min="2" max="2" width="10.109375" style="65" bestFit="1" customWidth="1"/>
    <col min="3" max="3" width="7.6640625" style="65" customWidth="1"/>
    <col min="4" max="9" width="10.44140625" style="65" customWidth="1"/>
    <col min="10" max="16384" width="8.88671875" style="65"/>
  </cols>
  <sheetData>
    <row r="2" spans="2:5" x14ac:dyDescent="0.2">
      <c r="B2" s="15" t="s">
        <v>1205</v>
      </c>
    </row>
    <row r="3" spans="2:5" x14ac:dyDescent="0.2">
      <c r="B3" s="70" t="s">
        <v>1188</v>
      </c>
      <c r="C3" s="70" t="s">
        <v>1189</v>
      </c>
      <c r="D3" s="70" t="s">
        <v>1190</v>
      </c>
      <c r="E3" s="70" t="s">
        <v>1191</v>
      </c>
    </row>
    <row r="4" spans="2:5" x14ac:dyDescent="0.2">
      <c r="B4" s="125" t="s">
        <v>1202</v>
      </c>
      <c r="C4" s="126">
        <v>6.9000000000000006E-2</v>
      </c>
      <c r="D4" s="124">
        <v>1.4999999999999999E-2</v>
      </c>
      <c r="E4" s="124">
        <v>1.0999999999999999E-2</v>
      </c>
    </row>
    <row r="5" spans="2:5" x14ac:dyDescent="0.2">
      <c r="B5" s="70" t="s">
        <v>1192</v>
      </c>
      <c r="C5" s="124">
        <v>7.5999999999999998E-2</v>
      </c>
      <c r="D5" s="124">
        <v>1.6E-2</v>
      </c>
      <c r="E5" s="124">
        <v>4.0000000000000001E-3</v>
      </c>
    </row>
    <row r="6" spans="2:5" x14ac:dyDescent="0.2">
      <c r="B6" s="70" t="s">
        <v>1193</v>
      </c>
      <c r="C6" s="124">
        <v>6.4000000000000001E-2</v>
      </c>
      <c r="D6" s="124">
        <v>1.7999999999999999E-2</v>
      </c>
      <c r="E6" s="124">
        <v>1.7000000000000001E-2</v>
      </c>
    </row>
    <row r="7" spans="2:5" x14ac:dyDescent="0.2">
      <c r="B7" s="70" t="s">
        <v>1194</v>
      </c>
      <c r="C7" s="124">
        <v>5.3999999999999999E-2</v>
      </c>
      <c r="D7" s="124">
        <v>2.7E-2</v>
      </c>
      <c r="E7" s="124">
        <v>2.8000000000000001E-2</v>
      </c>
    </row>
    <row r="8" spans="2:5" x14ac:dyDescent="0.2">
      <c r="B8" s="70" t="s">
        <v>1195</v>
      </c>
      <c r="C8" s="124">
        <v>0.04</v>
      </c>
      <c r="D8" s="124">
        <v>-0.01</v>
      </c>
      <c r="E8" s="124">
        <v>-3.4000000000000002E-2</v>
      </c>
    </row>
    <row r="9" spans="2:5" x14ac:dyDescent="0.2">
      <c r="B9" s="70" t="s">
        <v>1196</v>
      </c>
      <c r="C9" s="124">
        <v>4.3999999999999997E-2</v>
      </c>
      <c r="D9" s="124">
        <v>-2.3E-2</v>
      </c>
      <c r="E9" s="124">
        <v>-6.0000000000000001E-3</v>
      </c>
    </row>
    <row r="10" spans="2:5" x14ac:dyDescent="0.2">
      <c r="B10" s="70" t="s">
        <v>1197</v>
      </c>
      <c r="C10" s="124">
        <v>2.7E-2</v>
      </c>
      <c r="D10" s="124">
        <v>-2.3E-2</v>
      </c>
      <c r="E10" s="124">
        <v>-4.1000000000000002E-2</v>
      </c>
    </row>
    <row r="11" spans="2:5" x14ac:dyDescent="0.2">
      <c r="B11" s="70" t="s">
        <v>1198</v>
      </c>
      <c r="C11" s="124">
        <v>4.2000000000000003E-2</v>
      </c>
      <c r="D11" s="124">
        <v>-1.4999999999999999E-2</v>
      </c>
      <c r="E11" s="124">
        <v>-2.1000000000000001E-2</v>
      </c>
    </row>
    <row r="12" spans="2:5" x14ac:dyDescent="0.2">
      <c r="B12" s="70" t="s">
        <v>1199</v>
      </c>
      <c r="C12" s="124">
        <v>0.06</v>
      </c>
      <c r="D12" s="124">
        <v>1.0999999999999999E-2</v>
      </c>
      <c r="E12" s="124">
        <v>7.0000000000000001E-3</v>
      </c>
    </row>
    <row r="13" spans="2:5" x14ac:dyDescent="0.2">
      <c r="B13" s="70" t="s">
        <v>1200</v>
      </c>
      <c r="C13" s="124">
        <v>8.2000000000000003E-2</v>
      </c>
      <c r="D13" s="124">
        <v>2.3E-2</v>
      </c>
      <c r="E13" s="124">
        <v>0.02</v>
      </c>
    </row>
    <row r="14" spans="2:5" x14ac:dyDescent="0.2">
      <c r="B14" s="70" t="s">
        <v>1201</v>
      </c>
      <c r="C14" s="124">
        <v>0.05</v>
      </c>
      <c r="D14" s="124">
        <v>2.1000000000000001E-2</v>
      </c>
      <c r="E14" s="124">
        <v>1.0999999999999999E-2</v>
      </c>
    </row>
    <row r="15" spans="2:5" x14ac:dyDescent="0.2">
      <c r="B15" s="70" t="s">
        <v>1203</v>
      </c>
      <c r="C15" s="124">
        <v>5.8999999999999997E-2</v>
      </c>
      <c r="D15" s="124">
        <v>1.2999999999999999E-2</v>
      </c>
      <c r="E15" s="124">
        <v>0.01</v>
      </c>
    </row>
    <row r="16" spans="2:5" x14ac:dyDescent="0.2">
      <c r="B16" s="65" t="s">
        <v>1204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H16"/>
  <sheetViews>
    <sheetView showGridLines="0" zoomScaleNormal="100" workbookViewId="0">
      <selection activeCell="H37" sqref="H37"/>
    </sheetView>
  </sheetViews>
  <sheetFormatPr defaultRowHeight="11.4" x14ac:dyDescent="0.2"/>
  <cols>
    <col min="1" max="1" width="8.88671875" style="65"/>
    <col min="2" max="2" width="10.109375" style="65" bestFit="1" customWidth="1"/>
    <col min="3" max="3" width="7.6640625" style="65" customWidth="1"/>
    <col min="4" max="9" width="10.44140625" style="65" customWidth="1"/>
    <col min="10" max="16384" width="8.88671875" style="65"/>
  </cols>
  <sheetData>
    <row r="8" spans="2:8" x14ac:dyDescent="0.2">
      <c r="B8" s="15" t="s">
        <v>1230</v>
      </c>
    </row>
    <row r="9" spans="2:8" x14ac:dyDescent="0.2">
      <c r="B9" s="70" t="s">
        <v>1223</v>
      </c>
      <c r="C9" s="68" t="s">
        <v>1231</v>
      </c>
      <c r="D9" s="68" t="s">
        <v>1232</v>
      </c>
      <c r="E9" s="68" t="s">
        <v>1233</v>
      </c>
      <c r="F9" s="68" t="s">
        <v>1234</v>
      </c>
      <c r="G9" s="68" t="s">
        <v>1235</v>
      </c>
      <c r="H9" s="68" t="s">
        <v>1236</v>
      </c>
    </row>
    <row r="10" spans="2:8" x14ac:dyDescent="0.2">
      <c r="B10" s="70" t="s">
        <v>1224</v>
      </c>
      <c r="C10" s="124">
        <v>0.66600000000000004</v>
      </c>
      <c r="D10" s="124">
        <v>0.39400000000000002</v>
      </c>
      <c r="E10" s="124">
        <v>0.27300000000000002</v>
      </c>
      <c r="F10" s="124">
        <v>0.16800000000000001</v>
      </c>
      <c r="G10" s="124">
        <v>0.126</v>
      </c>
      <c r="H10" s="124">
        <v>0.106</v>
      </c>
    </row>
    <row r="11" spans="2:8" x14ac:dyDescent="0.2">
      <c r="B11" s="70" t="s">
        <v>1227</v>
      </c>
      <c r="C11" s="124">
        <v>-0.38600000000000001</v>
      </c>
      <c r="D11" s="124">
        <v>-0.317</v>
      </c>
      <c r="E11" s="124">
        <v>-0.11899999999999999</v>
      </c>
      <c r="F11" s="124">
        <v>-4.1000000000000002E-2</v>
      </c>
      <c r="G11" s="206">
        <v>0.01</v>
      </c>
      <c r="H11" s="124">
        <v>2.5999999999999999E-2</v>
      </c>
    </row>
    <row r="12" spans="2:8" x14ac:dyDescent="0.2">
      <c r="B12" s="70" t="s">
        <v>1225</v>
      </c>
      <c r="C12" s="124">
        <v>0.35199999999999998</v>
      </c>
      <c r="D12" s="124">
        <v>0.247</v>
      </c>
      <c r="E12" s="124">
        <v>0.17699999999999999</v>
      </c>
      <c r="F12" s="124">
        <v>0.124</v>
      </c>
      <c r="G12" s="124">
        <v>8.7999999999999995E-2</v>
      </c>
      <c r="H12" s="124">
        <v>7.8E-2</v>
      </c>
    </row>
    <row r="13" spans="2:8" x14ac:dyDescent="0.2">
      <c r="B13" s="70" t="s">
        <v>1228</v>
      </c>
      <c r="C13" s="124">
        <v>-0.219</v>
      </c>
      <c r="D13" s="124">
        <v>-0.159</v>
      </c>
      <c r="E13" s="124">
        <v>-0.10100000000000001</v>
      </c>
      <c r="F13" s="124">
        <v>-5.3999999999999999E-2</v>
      </c>
      <c r="G13" s="124">
        <v>-3.1E-2</v>
      </c>
      <c r="H13" s="206">
        <v>-0.02</v>
      </c>
    </row>
    <row r="14" spans="2:8" x14ac:dyDescent="0.2">
      <c r="B14" s="70" t="s">
        <v>1226</v>
      </c>
      <c r="C14" s="124">
        <v>0.23699999999999999</v>
      </c>
      <c r="D14" s="124">
        <v>0.216</v>
      </c>
      <c r="E14" s="124">
        <v>0.14899999999999999</v>
      </c>
      <c r="F14" s="124">
        <v>0.11600000000000001</v>
      </c>
      <c r="G14" s="124">
        <v>8.3000000000000004E-2</v>
      </c>
      <c r="H14" s="124">
        <v>7.5999999999999998E-2</v>
      </c>
    </row>
    <row r="15" spans="2:8" x14ac:dyDescent="0.2">
      <c r="B15" s="70" t="s">
        <v>1229</v>
      </c>
      <c r="C15" s="124">
        <v>-0.156</v>
      </c>
      <c r="D15" s="124">
        <v>-0.151</v>
      </c>
      <c r="E15" s="124">
        <v>-8.3000000000000004E-2</v>
      </c>
      <c r="F15" s="124">
        <v>-5.0999999999999997E-2</v>
      </c>
      <c r="G15" s="206">
        <v>-0.03</v>
      </c>
      <c r="H15" s="124">
        <v>-1.7999999999999999E-2</v>
      </c>
    </row>
    <row r="16" spans="2:8" x14ac:dyDescent="0.2">
      <c r="B16" s="65" t="s">
        <v>1204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1"/>
  <sheetViews>
    <sheetView showGridLines="0" zoomScale="145" zoomScaleNormal="145" workbookViewId="0">
      <selection activeCell="I17" sqref="I17"/>
    </sheetView>
  </sheetViews>
  <sheetFormatPr defaultRowHeight="11.4" x14ac:dyDescent="0.2"/>
  <cols>
    <col min="1" max="1" width="8.88671875" style="2"/>
    <col min="2" max="2" width="14.21875" style="2" customWidth="1"/>
    <col min="3" max="16384" width="8.88671875" style="2"/>
  </cols>
  <sheetData>
    <row r="3" spans="2:6" x14ac:dyDescent="0.2">
      <c r="B3" s="15" t="s">
        <v>2055</v>
      </c>
    </row>
    <row r="4" spans="2:6" x14ac:dyDescent="0.2">
      <c r="B4" s="27" t="s">
        <v>2056</v>
      </c>
      <c r="C4" s="27" t="s">
        <v>1231</v>
      </c>
      <c r="D4" s="27" t="s">
        <v>1232</v>
      </c>
      <c r="E4" s="27" t="s">
        <v>2057</v>
      </c>
      <c r="F4" s="27" t="s">
        <v>2058</v>
      </c>
    </row>
    <row r="5" spans="2:6" x14ac:dyDescent="0.2">
      <c r="B5" s="287" t="s">
        <v>2059</v>
      </c>
      <c r="C5" s="288">
        <v>0.2016</v>
      </c>
      <c r="D5" s="288">
        <v>0.1709</v>
      </c>
      <c r="E5" s="288">
        <v>0.1754</v>
      </c>
      <c r="F5" s="288">
        <v>0.13239999999999999</v>
      </c>
    </row>
    <row r="6" spans="2:6" x14ac:dyDescent="0.2">
      <c r="B6" s="287" t="s">
        <v>2060</v>
      </c>
      <c r="C6" s="288">
        <v>0.14990000000000001</v>
      </c>
      <c r="D6" s="288">
        <v>0.12620000000000001</v>
      </c>
      <c r="E6" s="288">
        <v>0.1066</v>
      </c>
      <c r="F6" s="288">
        <v>0.112</v>
      </c>
    </row>
    <row r="7" spans="2:6" x14ac:dyDescent="0.2">
      <c r="B7" s="287" t="s">
        <v>2061</v>
      </c>
      <c r="C7" s="288">
        <v>6.6600000000000006E-2</v>
      </c>
      <c r="D7" s="288">
        <v>6.2799999999999995E-2</v>
      </c>
      <c r="E7" s="288">
        <v>7.3400000000000007E-2</v>
      </c>
      <c r="F7" s="288">
        <v>8.0799999999999997E-2</v>
      </c>
    </row>
    <row r="8" spans="2:6" x14ac:dyDescent="0.2">
      <c r="B8" s="289" t="s">
        <v>2062</v>
      </c>
      <c r="C8" s="288">
        <v>6.6500000000000004E-2</v>
      </c>
      <c r="D8" s="288">
        <v>8.7099999999999997E-2</v>
      </c>
      <c r="E8" s="288">
        <v>8.1100000000000005E-2</v>
      </c>
      <c r="F8" s="288">
        <v>5.9499999999999997E-2</v>
      </c>
    </row>
    <row r="9" spans="2:6" x14ac:dyDescent="0.2">
      <c r="B9" s="287" t="s">
        <v>2063</v>
      </c>
      <c r="C9" s="288">
        <v>4.4600000000000001E-2</v>
      </c>
      <c r="D9" s="288">
        <v>3.5000000000000001E-3</v>
      </c>
      <c r="E9" s="288">
        <v>8.5000000000000006E-3</v>
      </c>
      <c r="F9" s="288">
        <v>4.0500000000000001E-2</v>
      </c>
    </row>
    <row r="11" spans="2:6" x14ac:dyDescent="0.2">
      <c r="B11" s="2" t="s">
        <v>2064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H154"/>
  <sheetViews>
    <sheetView showGridLines="0" topLeftCell="A55" zoomScale="85" zoomScaleNormal="85" workbookViewId="0">
      <selection activeCell="C98" sqref="C98"/>
    </sheetView>
  </sheetViews>
  <sheetFormatPr defaultRowHeight="11.4" x14ac:dyDescent="0.2"/>
  <cols>
    <col min="1" max="1" width="4.21875" style="2" customWidth="1"/>
    <col min="2" max="2" width="11" style="2" customWidth="1"/>
    <col min="3" max="3" width="12" style="2" customWidth="1"/>
    <col min="4" max="21" width="11" style="2" customWidth="1"/>
    <col min="22" max="22" width="8.88671875" style="2" customWidth="1"/>
    <col min="23" max="23" width="8.88671875" style="2"/>
    <col min="24" max="24" width="9" style="2" bestFit="1" customWidth="1"/>
    <col min="25" max="25" width="8.88671875" style="2" customWidth="1"/>
    <col min="26" max="26" width="9.21875" style="2" bestFit="1" customWidth="1"/>
    <col min="27" max="27" width="9.77734375" style="2" customWidth="1"/>
    <col min="28" max="28" width="9" style="2" bestFit="1" customWidth="1"/>
    <col min="29" max="29" width="10.6640625" style="2" bestFit="1" customWidth="1"/>
    <col min="30" max="31" width="9" style="2" bestFit="1" customWidth="1"/>
    <col min="32" max="32" width="8.88671875" style="2" customWidth="1"/>
    <col min="33" max="33" width="8.88671875" style="2"/>
    <col min="34" max="34" width="9" style="2" bestFit="1" customWidth="1"/>
    <col min="35" max="16384" width="8.88671875" style="2"/>
  </cols>
  <sheetData>
    <row r="4" spans="21:21" x14ac:dyDescent="0.2">
      <c r="U4" s="34"/>
    </row>
    <row r="53" spans="18:27" x14ac:dyDescent="0.2">
      <c r="Z53" s="2" t="s">
        <v>2080</v>
      </c>
      <c r="AA53" s="297">
        <f>D149/K149</f>
        <v>24.733428725730857</v>
      </c>
    </row>
    <row r="54" spans="18:27" x14ac:dyDescent="0.2">
      <c r="Z54" s="2" t="s">
        <v>2081</v>
      </c>
      <c r="AA54" s="298">
        <f>K149/D149</f>
        <v>4.0431110910218157E-2</v>
      </c>
    </row>
    <row r="55" spans="18:27" x14ac:dyDescent="0.2">
      <c r="R55" s="298"/>
    </row>
    <row r="82" spans="2:34" x14ac:dyDescent="0.2">
      <c r="Z82" s="2" t="s">
        <v>2080</v>
      </c>
      <c r="AA82" s="308">
        <f>AC149/S149</f>
        <v>9.3280306113245288</v>
      </c>
    </row>
    <row r="83" spans="2:34" x14ac:dyDescent="0.2">
      <c r="Z83" s="2" t="s">
        <v>2081</v>
      </c>
      <c r="AA83" s="298">
        <f>S149/AC149</f>
        <v>0.10720376483177144</v>
      </c>
    </row>
    <row r="86" spans="2:34" x14ac:dyDescent="0.2">
      <c r="B86" s="15" t="s">
        <v>2082</v>
      </c>
      <c r="G86" s="15" t="s">
        <v>2083</v>
      </c>
      <c r="O86" s="15" t="s">
        <v>2084</v>
      </c>
      <c r="Z86" s="15" t="s">
        <v>2085</v>
      </c>
    </row>
    <row r="87" spans="2:34" x14ac:dyDescent="0.2">
      <c r="B87" s="15"/>
      <c r="G87" s="15"/>
      <c r="H87" s="15"/>
      <c r="I87" s="398" t="s">
        <v>2086</v>
      </c>
      <c r="J87" s="398"/>
      <c r="K87" s="15"/>
      <c r="L87" s="15"/>
      <c r="M87" s="15"/>
      <c r="O87" s="15"/>
      <c r="P87" s="15"/>
      <c r="Q87" s="398" t="s">
        <v>2086</v>
      </c>
      <c r="R87" s="398"/>
      <c r="S87" s="15"/>
      <c r="T87" s="15"/>
      <c r="U87" s="15"/>
      <c r="Z87" s="15"/>
      <c r="AA87" s="15"/>
      <c r="AB87" s="27" t="s">
        <v>2086</v>
      </c>
      <c r="AC87" s="15"/>
      <c r="AD87" s="15"/>
      <c r="AE87" s="15"/>
    </row>
    <row r="88" spans="2:34" x14ac:dyDescent="0.2">
      <c r="B88" s="27" t="s">
        <v>2087</v>
      </c>
      <c r="C88" s="27" t="s">
        <v>2088</v>
      </c>
      <c r="D88" s="27" t="s">
        <v>2099</v>
      </c>
      <c r="E88" s="27" t="s">
        <v>2089</v>
      </c>
      <c r="G88" s="27" t="s">
        <v>2090</v>
      </c>
      <c r="H88" s="27" t="s">
        <v>2091</v>
      </c>
      <c r="I88" s="27" t="s">
        <v>2092</v>
      </c>
      <c r="J88" s="27" t="s">
        <v>2093</v>
      </c>
      <c r="K88" s="27" t="s">
        <v>2094</v>
      </c>
      <c r="L88" s="27" t="s">
        <v>2095</v>
      </c>
      <c r="M88" s="27" t="s">
        <v>2089</v>
      </c>
      <c r="O88" s="27" t="s">
        <v>2090</v>
      </c>
      <c r="P88" s="27" t="s">
        <v>2091</v>
      </c>
      <c r="Q88" s="27" t="s">
        <v>2092</v>
      </c>
      <c r="R88" s="27" t="s">
        <v>2093</v>
      </c>
      <c r="S88" s="27" t="s">
        <v>2094</v>
      </c>
      <c r="T88" s="27" t="s">
        <v>2095</v>
      </c>
      <c r="U88" s="27" t="s">
        <v>2089</v>
      </c>
      <c r="W88" s="406" t="s">
        <v>2096</v>
      </c>
      <c r="X88" s="407"/>
      <c r="Z88" s="27" t="s">
        <v>2090</v>
      </c>
      <c r="AA88" s="27" t="s">
        <v>2091</v>
      </c>
      <c r="AB88" s="27" t="s">
        <v>2092</v>
      </c>
      <c r="AC88" s="27" t="s">
        <v>2094</v>
      </c>
      <c r="AD88" s="27" t="s">
        <v>2095</v>
      </c>
      <c r="AE88" s="27" t="s">
        <v>2089</v>
      </c>
      <c r="AG88" s="406" t="s">
        <v>2096</v>
      </c>
      <c r="AH88" s="407"/>
    </row>
    <row r="89" spans="2:34" x14ac:dyDescent="0.2">
      <c r="B89" s="23">
        <v>1956</v>
      </c>
      <c r="C89" s="30"/>
      <c r="D89" s="24">
        <v>10000</v>
      </c>
      <c r="E89" s="30"/>
      <c r="G89" s="30"/>
      <c r="H89" s="24"/>
      <c r="I89" s="24"/>
      <c r="J89" s="24"/>
      <c r="K89" s="24">
        <v>10000</v>
      </c>
      <c r="L89" s="30"/>
      <c r="M89" s="30"/>
      <c r="O89" s="30"/>
      <c r="P89" s="24"/>
      <c r="Q89" s="24"/>
      <c r="R89" s="24"/>
      <c r="S89" s="24">
        <v>10000</v>
      </c>
      <c r="T89" s="30"/>
      <c r="U89" s="30"/>
      <c r="W89" s="30" t="s">
        <v>2086</v>
      </c>
      <c r="X89" s="299">
        <v>0.02</v>
      </c>
      <c r="Z89" s="30"/>
      <c r="AA89" s="24"/>
      <c r="AB89" s="24"/>
      <c r="AC89" s="24">
        <v>10000</v>
      </c>
      <c r="AD89" s="30"/>
      <c r="AE89" s="30"/>
      <c r="AG89" s="30" t="s">
        <v>2086</v>
      </c>
      <c r="AH89" s="300">
        <v>3.0000000000000001E-3</v>
      </c>
    </row>
    <row r="90" spans="2:34" x14ac:dyDescent="0.2">
      <c r="B90" s="23">
        <v>1957</v>
      </c>
      <c r="C90" s="80">
        <v>0.104</v>
      </c>
      <c r="D90" s="24">
        <f>D89*(1+C90)</f>
        <v>11040.000000000002</v>
      </c>
      <c r="E90" s="301">
        <f t="shared" ref="E90:E121" si="0">D90/$D$89-1</f>
        <v>0.10400000000000009</v>
      </c>
      <c r="G90" s="302">
        <f>K89-I90</f>
        <v>9800</v>
      </c>
      <c r="H90" s="24">
        <f>G90*L90</f>
        <v>1019.1999999999999</v>
      </c>
      <c r="I90" s="24">
        <f>K89*$X$89</f>
        <v>200</v>
      </c>
      <c r="J90" s="24">
        <f>H90*$X$90</f>
        <v>203.84</v>
      </c>
      <c r="K90" s="24">
        <f>G90+H90-J90</f>
        <v>10615.36</v>
      </c>
      <c r="L90" s="300">
        <f>C90</f>
        <v>0.104</v>
      </c>
      <c r="M90" s="301">
        <f>K90/$K$89-1</f>
        <v>6.1536000000000035E-2</v>
      </c>
      <c r="O90" s="302">
        <f>S89-Q90</f>
        <v>9800</v>
      </c>
      <c r="P90" s="24">
        <f>O90*T90</f>
        <v>1078</v>
      </c>
      <c r="Q90" s="24">
        <f>S89*$X$89</f>
        <v>200</v>
      </c>
      <c r="R90" s="24">
        <f>P90*$X$90</f>
        <v>215.60000000000002</v>
      </c>
      <c r="S90" s="24">
        <f>O90+P90-R90</f>
        <v>10662.4</v>
      </c>
      <c r="T90" s="299">
        <f>$X$91</f>
        <v>0.11</v>
      </c>
      <c r="U90" s="301">
        <f>S90/$S$89-1</f>
        <v>6.6239999999999855E-2</v>
      </c>
      <c r="W90" s="30" t="s">
        <v>2097</v>
      </c>
      <c r="X90" s="299">
        <v>0.2</v>
      </c>
      <c r="Z90" s="302">
        <f>AC89-AB90</f>
        <v>9970</v>
      </c>
      <c r="AA90" s="303">
        <f>Z90*$AH$90</f>
        <v>1096.7</v>
      </c>
      <c r="AB90" s="24">
        <f>AC89*$AH$89</f>
        <v>30</v>
      </c>
      <c r="AC90" s="24">
        <f>Z90+AA90</f>
        <v>11066.7</v>
      </c>
      <c r="AD90" s="299">
        <f>$AH$90</f>
        <v>0.11</v>
      </c>
      <c r="AE90" s="301">
        <f>AC90/$S$89-1</f>
        <v>0.10667000000000004</v>
      </c>
      <c r="AG90" s="30" t="s">
        <v>2098</v>
      </c>
      <c r="AH90" s="299">
        <v>0.11</v>
      </c>
    </row>
    <row r="91" spans="2:34" x14ac:dyDescent="0.2">
      <c r="B91" s="23">
        <v>1958</v>
      </c>
      <c r="C91" s="36">
        <v>0.40899999999999997</v>
      </c>
      <c r="D91" s="24">
        <f t="shared" ref="D91:D149" si="1">D90*(1+C91)</f>
        <v>15555.360000000002</v>
      </c>
      <c r="E91" s="301">
        <f t="shared" si="0"/>
        <v>0.55553600000000025</v>
      </c>
      <c r="G91" s="302">
        <f t="shared" ref="G91:G149" si="2">K90-I91</f>
        <v>10403.052800000001</v>
      </c>
      <c r="H91" s="24">
        <f t="shared" ref="H91:H149" si="3">G91*L91</f>
        <v>4254.8485952000001</v>
      </c>
      <c r="I91" s="24">
        <f t="shared" ref="I91:I149" si="4">K90*$X$89</f>
        <v>212.30720000000002</v>
      </c>
      <c r="J91" s="24">
        <f t="shared" ref="J91:J149" si="5">H91*$X$90</f>
        <v>850.96971904000009</v>
      </c>
      <c r="K91" s="24">
        <f t="shared" ref="K91:K149" si="6">G91+H91-J91</f>
        <v>13806.931676160002</v>
      </c>
      <c r="L91" s="300">
        <f t="shared" ref="L91:L149" si="7">C91</f>
        <v>0.40899999999999997</v>
      </c>
      <c r="M91" s="301">
        <f t="shared" ref="M91:M149" si="8">K91/$K$89-1</f>
        <v>0.38069316761600014</v>
      </c>
      <c r="O91" s="302">
        <f t="shared" ref="O91:O149" si="9">S90-Q91</f>
        <v>10449.152</v>
      </c>
      <c r="P91" s="24">
        <f t="shared" ref="P91:P149" si="10">O91*T91</f>
        <v>1149.40672</v>
      </c>
      <c r="Q91" s="24">
        <f t="shared" ref="Q91:Q149" si="11">S90*$X$89</f>
        <v>213.24799999999999</v>
      </c>
      <c r="R91" s="24">
        <f t="shared" ref="R91:R149" si="12">P91*$X$90</f>
        <v>229.88134400000001</v>
      </c>
      <c r="S91" s="24">
        <f t="shared" ref="S91:S149" si="13">O91+P91-R91</f>
        <v>11368.677376000001</v>
      </c>
      <c r="T91" s="299">
        <f t="shared" ref="T91:T149" si="14">$X$91</f>
        <v>0.11</v>
      </c>
      <c r="U91" s="301">
        <f t="shared" ref="U91:U149" si="15">S91/$S$89-1</f>
        <v>0.13686773760000004</v>
      </c>
      <c r="W91" s="30" t="s">
        <v>2098</v>
      </c>
      <c r="X91" s="299">
        <v>0.11</v>
      </c>
      <c r="Z91" s="302">
        <f t="shared" ref="Z91:Z148" si="16">AC90-AB91</f>
        <v>11033.499900000001</v>
      </c>
      <c r="AA91" s="303">
        <f t="shared" ref="AA91:AA148" si="17">Z91*$AH$90</f>
        <v>1213.6849890000001</v>
      </c>
      <c r="AB91" s="24">
        <f t="shared" ref="AB91:AB148" si="18">AC90*$AH$89</f>
        <v>33.200100000000006</v>
      </c>
      <c r="AC91" s="24">
        <f t="shared" ref="AC91:AC148" si="19">Z91+AA91</f>
        <v>12247.184889</v>
      </c>
      <c r="AD91" s="299">
        <f t="shared" ref="AD91:AD148" si="20">$AH$90</f>
        <v>0.11</v>
      </c>
      <c r="AE91" s="301">
        <f t="shared" ref="AE91:AE149" si="21">AC91/$S$89-1</f>
        <v>0.22471848890000001</v>
      </c>
    </row>
    <row r="92" spans="2:34" x14ac:dyDescent="0.2">
      <c r="B92" s="23">
        <v>1959</v>
      </c>
      <c r="C92" s="80">
        <v>0.25900000000000001</v>
      </c>
      <c r="D92" s="24">
        <f t="shared" si="1"/>
        <v>19584.198240000002</v>
      </c>
      <c r="E92" s="301">
        <f t="shared" si="0"/>
        <v>0.95841982400000014</v>
      </c>
      <c r="G92" s="302">
        <f t="shared" si="2"/>
        <v>13530.793042636802</v>
      </c>
      <c r="H92" s="24">
        <f t="shared" si="3"/>
        <v>3504.4753980429318</v>
      </c>
      <c r="I92" s="24">
        <f t="shared" si="4"/>
        <v>276.13863352320004</v>
      </c>
      <c r="J92" s="24">
        <f t="shared" si="5"/>
        <v>700.89507960858646</v>
      </c>
      <c r="K92" s="24">
        <f t="shared" si="6"/>
        <v>16334.373361071148</v>
      </c>
      <c r="L92" s="300">
        <f t="shared" si="7"/>
        <v>0.25900000000000001</v>
      </c>
      <c r="M92" s="301">
        <f t="shared" si="8"/>
        <v>0.63343733610711483</v>
      </c>
      <c r="O92" s="302">
        <f t="shared" si="9"/>
        <v>11141.303828480002</v>
      </c>
      <c r="P92" s="24">
        <f t="shared" si="10"/>
        <v>1225.5434211328002</v>
      </c>
      <c r="Q92" s="24">
        <f t="shared" si="11"/>
        <v>227.37354752000005</v>
      </c>
      <c r="R92" s="24">
        <f t="shared" si="12"/>
        <v>245.10868422656006</v>
      </c>
      <c r="S92" s="24">
        <f t="shared" si="13"/>
        <v>12121.738565386242</v>
      </c>
      <c r="T92" s="299">
        <f t="shared" si="14"/>
        <v>0.11</v>
      </c>
      <c r="U92" s="301">
        <f t="shared" si="15"/>
        <v>0.21217385653862419</v>
      </c>
      <c r="Z92" s="302">
        <f t="shared" si="16"/>
        <v>12210.443334333</v>
      </c>
      <c r="AA92" s="303">
        <f t="shared" si="17"/>
        <v>1343.1487667766301</v>
      </c>
      <c r="AB92" s="24">
        <f t="shared" si="18"/>
        <v>36.741554667000003</v>
      </c>
      <c r="AC92" s="24">
        <f t="shared" si="19"/>
        <v>13553.592101109631</v>
      </c>
      <c r="AD92" s="299">
        <f t="shared" si="20"/>
        <v>0.11</v>
      </c>
      <c r="AE92" s="301">
        <f t="shared" si="21"/>
        <v>0.35535921011096305</v>
      </c>
    </row>
    <row r="93" spans="2:34" x14ac:dyDescent="0.2">
      <c r="B93" s="23">
        <v>1960</v>
      </c>
      <c r="C93" s="80">
        <v>0.22800000000000001</v>
      </c>
      <c r="D93" s="24">
        <f t="shared" si="1"/>
        <v>24049.395438720003</v>
      </c>
      <c r="E93" s="301">
        <f t="shared" si="0"/>
        <v>1.4049395438720005</v>
      </c>
      <c r="G93" s="302">
        <f t="shared" si="2"/>
        <v>16007.685893849724</v>
      </c>
      <c r="H93" s="24">
        <f t="shared" si="3"/>
        <v>3649.7523837977374</v>
      </c>
      <c r="I93" s="24">
        <f t="shared" si="4"/>
        <v>326.68746722142299</v>
      </c>
      <c r="J93" s="24">
        <f t="shared" si="5"/>
        <v>729.95047675954754</v>
      </c>
      <c r="K93" s="24">
        <f t="shared" si="6"/>
        <v>18927.487800887917</v>
      </c>
      <c r="L93" s="300">
        <f t="shared" si="7"/>
        <v>0.22800000000000001</v>
      </c>
      <c r="M93" s="301">
        <f t="shared" si="8"/>
        <v>0.89274878008879166</v>
      </c>
      <c r="O93" s="302">
        <f t="shared" si="9"/>
        <v>11879.303794078518</v>
      </c>
      <c r="P93" s="24">
        <f t="shared" si="10"/>
        <v>1306.723417348637</v>
      </c>
      <c r="Q93" s="24">
        <f t="shared" si="11"/>
        <v>242.43477130772484</v>
      </c>
      <c r="R93" s="24">
        <f t="shared" si="12"/>
        <v>261.34468346972739</v>
      </c>
      <c r="S93" s="24">
        <f t="shared" si="13"/>
        <v>12924.682527957428</v>
      </c>
      <c r="T93" s="299">
        <f t="shared" si="14"/>
        <v>0.11</v>
      </c>
      <c r="U93" s="301">
        <f t="shared" si="15"/>
        <v>0.29246825279574273</v>
      </c>
      <c r="Z93" s="302">
        <f t="shared" si="16"/>
        <v>13512.931324806303</v>
      </c>
      <c r="AA93" s="303">
        <f t="shared" si="17"/>
        <v>1486.4224457286932</v>
      </c>
      <c r="AB93" s="24">
        <f t="shared" si="18"/>
        <v>40.660776303328895</v>
      </c>
      <c r="AC93" s="24">
        <f t="shared" si="19"/>
        <v>14999.353770534995</v>
      </c>
      <c r="AD93" s="299">
        <f t="shared" si="20"/>
        <v>0.11</v>
      </c>
      <c r="AE93" s="301">
        <f t="shared" si="21"/>
        <v>0.49993537705349955</v>
      </c>
    </row>
    <row r="94" spans="2:34" x14ac:dyDescent="0.2">
      <c r="B94" s="23">
        <v>1961</v>
      </c>
      <c r="C94" s="36">
        <v>0.45900000000000002</v>
      </c>
      <c r="D94" s="24">
        <f t="shared" si="1"/>
        <v>35088.067945092487</v>
      </c>
      <c r="E94" s="301">
        <f t="shared" si="0"/>
        <v>2.5088067945092489</v>
      </c>
      <c r="G94" s="302">
        <f t="shared" si="2"/>
        <v>18548.93804487016</v>
      </c>
      <c r="H94" s="24">
        <f t="shared" si="3"/>
        <v>8513.9625625954031</v>
      </c>
      <c r="I94" s="24">
        <f t="shared" si="4"/>
        <v>378.54975601775834</v>
      </c>
      <c r="J94" s="24">
        <f t="shared" si="5"/>
        <v>1702.7925125190807</v>
      </c>
      <c r="K94" s="24">
        <f t="shared" si="6"/>
        <v>25360.108094946481</v>
      </c>
      <c r="L94" s="300">
        <f t="shared" si="7"/>
        <v>0.45900000000000002</v>
      </c>
      <c r="M94" s="301">
        <f t="shared" si="8"/>
        <v>1.5360108094946483</v>
      </c>
      <c r="O94" s="302">
        <f t="shared" si="9"/>
        <v>12666.188877398279</v>
      </c>
      <c r="P94" s="24">
        <f t="shared" si="10"/>
        <v>1393.2807765138107</v>
      </c>
      <c r="Q94" s="24">
        <f t="shared" si="11"/>
        <v>258.49365055914853</v>
      </c>
      <c r="R94" s="24">
        <f t="shared" si="12"/>
        <v>278.65615530276216</v>
      </c>
      <c r="S94" s="24">
        <f t="shared" si="13"/>
        <v>13780.813498609328</v>
      </c>
      <c r="T94" s="299">
        <f t="shared" si="14"/>
        <v>0.11</v>
      </c>
      <c r="U94" s="301">
        <f t="shared" si="15"/>
        <v>0.37808134986093278</v>
      </c>
      <c r="Z94" s="302">
        <f t="shared" si="16"/>
        <v>14954.35570922339</v>
      </c>
      <c r="AA94" s="303">
        <f t="shared" si="17"/>
        <v>1644.9791280145728</v>
      </c>
      <c r="AB94" s="24">
        <f t="shared" si="18"/>
        <v>44.998061311604985</v>
      </c>
      <c r="AC94" s="24">
        <f t="shared" si="19"/>
        <v>16599.334837237962</v>
      </c>
      <c r="AD94" s="299">
        <f t="shared" si="20"/>
        <v>0.11</v>
      </c>
      <c r="AE94" s="301">
        <f t="shared" si="21"/>
        <v>0.65993348372379623</v>
      </c>
    </row>
    <row r="95" spans="2:34" x14ac:dyDescent="0.2">
      <c r="B95" s="23">
        <v>1962</v>
      </c>
      <c r="C95" s="80">
        <v>0.13900000000000001</v>
      </c>
      <c r="D95" s="24">
        <f t="shared" si="1"/>
        <v>39965.309389460344</v>
      </c>
      <c r="E95" s="301">
        <f t="shared" si="0"/>
        <v>2.9965309389460346</v>
      </c>
      <c r="G95" s="302">
        <f t="shared" si="2"/>
        <v>24852.90593304755</v>
      </c>
      <c r="H95" s="24">
        <f t="shared" si="3"/>
        <v>3454.5539246936096</v>
      </c>
      <c r="I95" s="24">
        <f t="shared" si="4"/>
        <v>507.20216189892966</v>
      </c>
      <c r="J95" s="24">
        <f t="shared" si="5"/>
        <v>690.91078493872192</v>
      </c>
      <c r="K95" s="24">
        <f t="shared" si="6"/>
        <v>27616.549072802438</v>
      </c>
      <c r="L95" s="300">
        <f t="shared" si="7"/>
        <v>0.13900000000000001</v>
      </c>
      <c r="M95" s="301">
        <f t="shared" si="8"/>
        <v>1.7616549072802439</v>
      </c>
      <c r="O95" s="302">
        <f t="shared" si="9"/>
        <v>13505.197228637142</v>
      </c>
      <c r="P95" s="24">
        <f t="shared" si="10"/>
        <v>1485.5716951500856</v>
      </c>
      <c r="Q95" s="24">
        <f t="shared" si="11"/>
        <v>275.61626997218656</v>
      </c>
      <c r="R95" s="24">
        <f t="shared" si="12"/>
        <v>297.11433903001711</v>
      </c>
      <c r="S95" s="24">
        <f t="shared" si="13"/>
        <v>14693.654584757211</v>
      </c>
      <c r="T95" s="299">
        <f t="shared" si="14"/>
        <v>0.11</v>
      </c>
      <c r="U95" s="301">
        <f t="shared" si="15"/>
        <v>0.46936545847572098</v>
      </c>
      <c r="Z95" s="302">
        <f t="shared" si="16"/>
        <v>16549.536832726248</v>
      </c>
      <c r="AA95" s="303">
        <f t="shared" si="17"/>
        <v>1820.4490515998873</v>
      </c>
      <c r="AB95" s="24">
        <f t="shared" si="18"/>
        <v>49.798004511713891</v>
      </c>
      <c r="AC95" s="24">
        <f t="shared" si="19"/>
        <v>18369.985884326135</v>
      </c>
      <c r="AD95" s="299">
        <f t="shared" si="20"/>
        <v>0.11</v>
      </c>
      <c r="AE95" s="301">
        <f t="shared" si="21"/>
        <v>0.83699858843261343</v>
      </c>
    </row>
    <row r="96" spans="2:34" x14ac:dyDescent="0.2">
      <c r="B96" s="23">
        <v>1963</v>
      </c>
      <c r="C96" s="80">
        <v>0.38700000000000001</v>
      </c>
      <c r="D96" s="24">
        <f t="shared" si="1"/>
        <v>55431.884123181495</v>
      </c>
      <c r="E96" s="301">
        <f t="shared" si="0"/>
        <v>4.5431884123181492</v>
      </c>
      <c r="G96" s="302">
        <f t="shared" si="2"/>
        <v>27064.218091346389</v>
      </c>
      <c r="H96" s="24">
        <f t="shared" si="3"/>
        <v>10473.852401351052</v>
      </c>
      <c r="I96" s="24">
        <f t="shared" si="4"/>
        <v>552.33098145604879</v>
      </c>
      <c r="J96" s="24">
        <f t="shared" si="5"/>
        <v>2094.7704802702106</v>
      </c>
      <c r="K96" s="24">
        <f t="shared" si="6"/>
        <v>35443.300012427229</v>
      </c>
      <c r="L96" s="300">
        <f t="shared" si="7"/>
        <v>0.38700000000000001</v>
      </c>
      <c r="M96" s="301">
        <f t="shared" si="8"/>
        <v>2.5443300012427228</v>
      </c>
      <c r="O96" s="302">
        <f t="shared" si="9"/>
        <v>14399.781493062066</v>
      </c>
      <c r="P96" s="24">
        <f t="shared" si="10"/>
        <v>1583.9759642368274</v>
      </c>
      <c r="Q96" s="24">
        <f t="shared" si="11"/>
        <v>293.87309169514424</v>
      </c>
      <c r="R96" s="24">
        <f t="shared" si="12"/>
        <v>316.79519284736551</v>
      </c>
      <c r="S96" s="24">
        <f t="shared" si="13"/>
        <v>15666.962264451529</v>
      </c>
      <c r="T96" s="299">
        <f t="shared" si="14"/>
        <v>0.11</v>
      </c>
      <c r="U96" s="301">
        <f t="shared" si="15"/>
        <v>0.56669622644515294</v>
      </c>
      <c r="Z96" s="302">
        <f t="shared" si="16"/>
        <v>18314.875926673158</v>
      </c>
      <c r="AA96" s="303">
        <f t="shared" si="17"/>
        <v>2014.6363519340473</v>
      </c>
      <c r="AB96" s="24">
        <f t="shared" si="18"/>
        <v>55.109957652978409</v>
      </c>
      <c r="AC96" s="24">
        <f t="shared" si="19"/>
        <v>20329.512278607206</v>
      </c>
      <c r="AD96" s="299">
        <f t="shared" si="20"/>
        <v>0.11</v>
      </c>
      <c r="AE96" s="301">
        <f t="shared" si="21"/>
        <v>1.0329512278607207</v>
      </c>
    </row>
    <row r="97" spans="2:31" x14ac:dyDescent="0.2">
      <c r="B97" s="23">
        <v>1964</v>
      </c>
      <c r="C97" s="80">
        <v>0.27800000000000002</v>
      </c>
      <c r="D97" s="24">
        <f t="shared" si="1"/>
        <v>70841.947909425959</v>
      </c>
      <c r="E97" s="301">
        <f t="shared" si="0"/>
        <v>6.084194790942596</v>
      </c>
      <c r="G97" s="302">
        <f t="shared" si="2"/>
        <v>34734.434012178688</v>
      </c>
      <c r="H97" s="24">
        <f t="shared" si="3"/>
        <v>9656.172655385677</v>
      </c>
      <c r="I97" s="24">
        <f t="shared" si="4"/>
        <v>708.86600024854465</v>
      </c>
      <c r="J97" s="24">
        <f t="shared" si="5"/>
        <v>1931.2345310771354</v>
      </c>
      <c r="K97" s="24">
        <f t="shared" si="6"/>
        <v>42459.372136487233</v>
      </c>
      <c r="L97" s="300">
        <f t="shared" si="7"/>
        <v>0.27800000000000002</v>
      </c>
      <c r="M97" s="301">
        <f t="shared" si="8"/>
        <v>3.2459372136487232</v>
      </c>
      <c r="O97" s="302">
        <f t="shared" si="9"/>
        <v>15353.623019162498</v>
      </c>
      <c r="P97" s="24">
        <f t="shared" si="10"/>
        <v>1688.8985321078749</v>
      </c>
      <c r="Q97" s="24">
        <f t="shared" si="11"/>
        <v>313.3392452890306</v>
      </c>
      <c r="R97" s="24">
        <f t="shared" si="12"/>
        <v>337.77970642157499</v>
      </c>
      <c r="S97" s="24">
        <f t="shared" si="13"/>
        <v>16704.741844848799</v>
      </c>
      <c r="T97" s="299">
        <f t="shared" si="14"/>
        <v>0.11</v>
      </c>
      <c r="U97" s="301">
        <f t="shared" si="15"/>
        <v>0.67047418448487983</v>
      </c>
      <c r="Z97" s="302">
        <f t="shared" si="16"/>
        <v>20268.523741771383</v>
      </c>
      <c r="AA97" s="303">
        <f t="shared" si="17"/>
        <v>2229.537611594852</v>
      </c>
      <c r="AB97" s="24">
        <f t="shared" si="18"/>
        <v>60.98853683582162</v>
      </c>
      <c r="AC97" s="24">
        <f t="shared" si="19"/>
        <v>22498.061353366236</v>
      </c>
      <c r="AD97" s="299">
        <f t="shared" si="20"/>
        <v>0.11</v>
      </c>
      <c r="AE97" s="301">
        <f t="shared" si="21"/>
        <v>1.2498061353366237</v>
      </c>
    </row>
    <row r="98" spans="2:31" x14ac:dyDescent="0.2">
      <c r="B98" s="23">
        <v>1965</v>
      </c>
      <c r="C98" s="80">
        <v>0.23799999999999999</v>
      </c>
      <c r="D98" s="24">
        <f t="shared" si="1"/>
        <v>87702.331511869343</v>
      </c>
      <c r="E98" s="301">
        <f t="shared" si="0"/>
        <v>7.7702331511869343</v>
      </c>
      <c r="G98" s="302">
        <f t="shared" si="2"/>
        <v>41610.184693757488</v>
      </c>
      <c r="H98" s="24">
        <f t="shared" si="3"/>
        <v>9903.2239571142818</v>
      </c>
      <c r="I98" s="24">
        <f t="shared" si="4"/>
        <v>849.1874427297447</v>
      </c>
      <c r="J98" s="24">
        <f t="shared" si="5"/>
        <v>1980.6447914228565</v>
      </c>
      <c r="K98" s="24">
        <f t="shared" si="6"/>
        <v>49532.763859448918</v>
      </c>
      <c r="L98" s="300">
        <f t="shared" si="7"/>
        <v>0.23799999999999999</v>
      </c>
      <c r="M98" s="301">
        <f t="shared" si="8"/>
        <v>3.9532763859448918</v>
      </c>
      <c r="O98" s="302">
        <f t="shared" si="9"/>
        <v>16370.647007951822</v>
      </c>
      <c r="P98" s="24">
        <f t="shared" si="10"/>
        <v>1800.7711708747004</v>
      </c>
      <c r="Q98" s="24">
        <f t="shared" si="11"/>
        <v>334.09483689697601</v>
      </c>
      <c r="R98" s="24">
        <f t="shared" si="12"/>
        <v>360.15423417494009</v>
      </c>
      <c r="S98" s="24">
        <f t="shared" si="13"/>
        <v>17811.263944651582</v>
      </c>
      <c r="T98" s="299">
        <f t="shared" si="14"/>
        <v>0.11</v>
      </c>
      <c r="U98" s="301">
        <f t="shared" si="15"/>
        <v>0.7811263944651583</v>
      </c>
      <c r="Z98" s="302">
        <f t="shared" si="16"/>
        <v>22430.567169306138</v>
      </c>
      <c r="AA98" s="303">
        <f t="shared" si="17"/>
        <v>2467.3623886236751</v>
      </c>
      <c r="AB98" s="24">
        <f t="shared" si="18"/>
        <v>67.494184060098704</v>
      </c>
      <c r="AC98" s="24">
        <f t="shared" si="19"/>
        <v>24897.929557929812</v>
      </c>
      <c r="AD98" s="299">
        <f t="shared" si="20"/>
        <v>0.11</v>
      </c>
      <c r="AE98" s="301">
        <f t="shared" si="21"/>
        <v>1.4897929557929812</v>
      </c>
    </row>
    <row r="99" spans="2:31" x14ac:dyDescent="0.2">
      <c r="B99" s="23">
        <v>1966</v>
      </c>
      <c r="C99" s="80">
        <v>0.20300000000000001</v>
      </c>
      <c r="D99" s="24">
        <f t="shared" si="1"/>
        <v>105505.90480877883</v>
      </c>
      <c r="E99" s="301">
        <f t="shared" si="0"/>
        <v>9.550590480877883</v>
      </c>
      <c r="G99" s="302">
        <f t="shared" si="2"/>
        <v>48542.108582259942</v>
      </c>
      <c r="H99" s="24">
        <f t="shared" si="3"/>
        <v>9854.0480421987686</v>
      </c>
      <c r="I99" s="24">
        <f t="shared" si="4"/>
        <v>990.6552771889784</v>
      </c>
      <c r="J99" s="24">
        <f t="shared" si="5"/>
        <v>1970.8096084397539</v>
      </c>
      <c r="K99" s="24">
        <f t="shared" si="6"/>
        <v>56425.347016018954</v>
      </c>
      <c r="L99" s="300">
        <f t="shared" si="7"/>
        <v>0.20300000000000001</v>
      </c>
      <c r="M99" s="301">
        <f t="shared" si="8"/>
        <v>4.6425347016018952</v>
      </c>
      <c r="O99" s="302">
        <f t="shared" si="9"/>
        <v>17455.038665758551</v>
      </c>
      <c r="P99" s="24">
        <f t="shared" si="10"/>
        <v>1920.0542532334407</v>
      </c>
      <c r="Q99" s="24">
        <f t="shared" si="11"/>
        <v>356.22527889303166</v>
      </c>
      <c r="R99" s="24">
        <f t="shared" si="12"/>
        <v>384.01085064668814</v>
      </c>
      <c r="S99" s="24">
        <f t="shared" si="13"/>
        <v>18991.082068345302</v>
      </c>
      <c r="T99" s="299">
        <f t="shared" si="14"/>
        <v>0.11</v>
      </c>
      <c r="U99" s="301">
        <f t="shared" si="15"/>
        <v>0.89910820683453019</v>
      </c>
      <c r="Z99" s="302">
        <f t="shared" si="16"/>
        <v>24823.235769256022</v>
      </c>
      <c r="AA99" s="303">
        <f t="shared" si="17"/>
        <v>2730.5559346181626</v>
      </c>
      <c r="AB99" s="24">
        <f t="shared" si="18"/>
        <v>74.693788673789442</v>
      </c>
      <c r="AC99" s="24">
        <f t="shared" si="19"/>
        <v>27553.791703874183</v>
      </c>
      <c r="AD99" s="299">
        <f t="shared" si="20"/>
        <v>0.11</v>
      </c>
      <c r="AE99" s="301">
        <f t="shared" si="21"/>
        <v>1.7553791703874184</v>
      </c>
    </row>
    <row r="100" spans="2:31" x14ac:dyDescent="0.2">
      <c r="B100" s="23">
        <v>1967</v>
      </c>
      <c r="C100" s="80">
        <v>0.11</v>
      </c>
      <c r="D100" s="24">
        <f t="shared" si="1"/>
        <v>117111.5543377445</v>
      </c>
      <c r="E100" s="301">
        <f t="shared" si="0"/>
        <v>10.711155433774451</v>
      </c>
      <c r="G100" s="302">
        <f t="shared" si="2"/>
        <v>55296.840075698572</v>
      </c>
      <c r="H100" s="24">
        <f t="shared" si="3"/>
        <v>6082.6524083268432</v>
      </c>
      <c r="I100" s="24">
        <f t="shared" si="4"/>
        <v>1128.506940320379</v>
      </c>
      <c r="J100" s="24">
        <f t="shared" si="5"/>
        <v>1216.5304816653686</v>
      </c>
      <c r="K100" s="24">
        <f t="shared" si="6"/>
        <v>60162.962002360051</v>
      </c>
      <c r="L100" s="300">
        <f t="shared" si="7"/>
        <v>0.11</v>
      </c>
      <c r="M100" s="301">
        <f t="shared" si="8"/>
        <v>5.0162962002360052</v>
      </c>
      <c r="O100" s="302">
        <f t="shared" si="9"/>
        <v>18611.260426978395</v>
      </c>
      <c r="P100" s="24">
        <f t="shared" si="10"/>
        <v>2047.2386469676235</v>
      </c>
      <c r="Q100" s="24">
        <f t="shared" si="11"/>
        <v>379.82164136690602</v>
      </c>
      <c r="R100" s="24">
        <f t="shared" si="12"/>
        <v>409.4477293935247</v>
      </c>
      <c r="S100" s="24">
        <f t="shared" si="13"/>
        <v>20249.051344552496</v>
      </c>
      <c r="T100" s="299">
        <f t="shared" si="14"/>
        <v>0.11</v>
      </c>
      <c r="U100" s="301">
        <f t="shared" si="15"/>
        <v>1.0249051344552496</v>
      </c>
      <c r="Z100" s="302">
        <f t="shared" si="16"/>
        <v>27471.13032876256</v>
      </c>
      <c r="AA100" s="303">
        <f t="shared" si="17"/>
        <v>3021.8243361638815</v>
      </c>
      <c r="AB100" s="24">
        <f t="shared" si="18"/>
        <v>82.661375111622547</v>
      </c>
      <c r="AC100" s="24">
        <f t="shared" si="19"/>
        <v>30492.954664926441</v>
      </c>
      <c r="AD100" s="299">
        <f t="shared" si="20"/>
        <v>0.11</v>
      </c>
      <c r="AE100" s="301">
        <f t="shared" si="21"/>
        <v>2.0492954664926439</v>
      </c>
    </row>
    <row r="101" spans="2:31" x14ac:dyDescent="0.2">
      <c r="B101" s="23">
        <v>1968</v>
      </c>
      <c r="C101" s="80">
        <v>0.19</v>
      </c>
      <c r="D101" s="24">
        <f t="shared" si="1"/>
        <v>139362.74966191594</v>
      </c>
      <c r="E101" s="301">
        <f t="shared" si="0"/>
        <v>12.936274966191593</v>
      </c>
      <c r="G101" s="302">
        <f t="shared" si="2"/>
        <v>58959.702762312852</v>
      </c>
      <c r="H101" s="24">
        <f t="shared" si="3"/>
        <v>11202.343524839442</v>
      </c>
      <c r="I101" s="24">
        <f t="shared" si="4"/>
        <v>1203.259240047201</v>
      </c>
      <c r="J101" s="24">
        <f t="shared" si="5"/>
        <v>2240.4687049678882</v>
      </c>
      <c r="K101" s="24">
        <f t="shared" si="6"/>
        <v>67921.5775821844</v>
      </c>
      <c r="L101" s="300">
        <f t="shared" si="7"/>
        <v>0.19</v>
      </c>
      <c r="M101" s="301">
        <f t="shared" si="8"/>
        <v>5.7921577582184396</v>
      </c>
      <c r="O101" s="302">
        <f t="shared" si="9"/>
        <v>19844.070317661444</v>
      </c>
      <c r="P101" s="24">
        <f t="shared" si="10"/>
        <v>2182.847734942759</v>
      </c>
      <c r="Q101" s="24">
        <f t="shared" si="11"/>
        <v>404.98102689104991</v>
      </c>
      <c r="R101" s="24">
        <f t="shared" si="12"/>
        <v>436.56954698855179</v>
      </c>
      <c r="S101" s="24">
        <f t="shared" si="13"/>
        <v>21590.348505615653</v>
      </c>
      <c r="T101" s="299">
        <f t="shared" si="14"/>
        <v>0.11</v>
      </c>
      <c r="U101" s="301">
        <f t="shared" si="15"/>
        <v>1.1590348505615653</v>
      </c>
      <c r="Z101" s="302">
        <f t="shared" si="16"/>
        <v>30401.475800931661</v>
      </c>
      <c r="AA101" s="303">
        <f t="shared" si="17"/>
        <v>3344.1623381024829</v>
      </c>
      <c r="AB101" s="24">
        <f t="shared" si="18"/>
        <v>91.478863994779331</v>
      </c>
      <c r="AC101" s="24">
        <f t="shared" si="19"/>
        <v>33745.638139034141</v>
      </c>
      <c r="AD101" s="299">
        <f t="shared" si="20"/>
        <v>0.11</v>
      </c>
      <c r="AE101" s="301">
        <f t="shared" si="21"/>
        <v>2.3745638139034142</v>
      </c>
    </row>
    <row r="102" spans="2:31" x14ac:dyDescent="0.2">
      <c r="B102" s="23">
        <v>1969</v>
      </c>
      <c r="C102" s="80">
        <v>0.16200000000000001</v>
      </c>
      <c r="D102" s="24">
        <f t="shared" si="1"/>
        <v>161939.51510714632</v>
      </c>
      <c r="E102" s="301">
        <f t="shared" si="0"/>
        <v>15.193951510714633</v>
      </c>
      <c r="G102" s="302">
        <f t="shared" si="2"/>
        <v>66563.146030540709</v>
      </c>
      <c r="H102" s="24">
        <f t="shared" si="3"/>
        <v>10783.229656947595</v>
      </c>
      <c r="I102" s="24">
        <f t="shared" si="4"/>
        <v>1358.431551643688</v>
      </c>
      <c r="J102" s="24">
        <f t="shared" si="5"/>
        <v>2156.6459313895189</v>
      </c>
      <c r="K102" s="24">
        <f t="shared" si="6"/>
        <v>75189.729756098779</v>
      </c>
      <c r="L102" s="300">
        <f t="shared" si="7"/>
        <v>0.16200000000000001</v>
      </c>
      <c r="M102" s="301">
        <f t="shared" si="8"/>
        <v>6.518972975609878</v>
      </c>
      <c r="O102" s="302">
        <f t="shared" si="9"/>
        <v>21158.54153550334</v>
      </c>
      <c r="P102" s="24">
        <f t="shared" si="10"/>
        <v>2327.4395689053677</v>
      </c>
      <c r="Q102" s="24">
        <f t="shared" si="11"/>
        <v>431.80697011231308</v>
      </c>
      <c r="R102" s="24">
        <f t="shared" si="12"/>
        <v>465.48791378107353</v>
      </c>
      <c r="S102" s="24">
        <f t="shared" si="13"/>
        <v>23020.493190627632</v>
      </c>
      <c r="T102" s="299">
        <f t="shared" si="14"/>
        <v>0.11</v>
      </c>
      <c r="U102" s="301">
        <f t="shared" si="15"/>
        <v>1.3020493190627631</v>
      </c>
      <c r="Z102" s="302">
        <f t="shared" si="16"/>
        <v>33644.401224617039</v>
      </c>
      <c r="AA102" s="303">
        <f t="shared" si="17"/>
        <v>3700.8841347078742</v>
      </c>
      <c r="AB102" s="24">
        <f t="shared" si="18"/>
        <v>101.23691441710243</v>
      </c>
      <c r="AC102" s="24">
        <f t="shared" si="19"/>
        <v>37345.285359324916</v>
      </c>
      <c r="AD102" s="299">
        <f t="shared" si="20"/>
        <v>0.11</v>
      </c>
      <c r="AE102" s="301">
        <f t="shared" si="21"/>
        <v>2.7345285359324918</v>
      </c>
    </row>
    <row r="103" spans="2:31" x14ac:dyDescent="0.2">
      <c r="B103" s="23">
        <v>1970</v>
      </c>
      <c r="C103" s="80">
        <v>0.12</v>
      </c>
      <c r="D103" s="24">
        <f t="shared" si="1"/>
        <v>181372.25692000389</v>
      </c>
      <c r="E103" s="301">
        <f t="shared" si="0"/>
        <v>17.137225692000388</v>
      </c>
      <c r="G103" s="302">
        <f t="shared" si="2"/>
        <v>73685.935160976805</v>
      </c>
      <c r="H103" s="24">
        <f t="shared" si="3"/>
        <v>8842.3122193172167</v>
      </c>
      <c r="I103" s="24">
        <f t="shared" si="4"/>
        <v>1503.7945951219756</v>
      </c>
      <c r="J103" s="24">
        <f t="shared" si="5"/>
        <v>1768.4624438634435</v>
      </c>
      <c r="K103" s="24">
        <f t="shared" si="6"/>
        <v>80759.784936430573</v>
      </c>
      <c r="L103" s="300">
        <f t="shared" si="7"/>
        <v>0.12</v>
      </c>
      <c r="M103" s="301">
        <f t="shared" si="8"/>
        <v>7.0759784936430581</v>
      </c>
      <c r="O103" s="302">
        <f t="shared" si="9"/>
        <v>22560.083326815078</v>
      </c>
      <c r="P103" s="24">
        <f t="shared" si="10"/>
        <v>2481.6091659496587</v>
      </c>
      <c r="Q103" s="24">
        <f t="shared" si="11"/>
        <v>460.40986381255266</v>
      </c>
      <c r="R103" s="24">
        <f t="shared" si="12"/>
        <v>496.32183318993179</v>
      </c>
      <c r="S103" s="24">
        <f t="shared" si="13"/>
        <v>24545.370659574804</v>
      </c>
      <c r="T103" s="299">
        <f t="shared" si="14"/>
        <v>0.11</v>
      </c>
      <c r="U103" s="301">
        <f t="shared" si="15"/>
        <v>1.4545370659574806</v>
      </c>
      <c r="Z103" s="302">
        <f t="shared" si="16"/>
        <v>37233.249503246945</v>
      </c>
      <c r="AA103" s="303">
        <f t="shared" si="17"/>
        <v>4095.6574453571639</v>
      </c>
      <c r="AB103" s="24">
        <f t="shared" si="18"/>
        <v>112.03585607797476</v>
      </c>
      <c r="AC103" s="24">
        <f t="shared" si="19"/>
        <v>41328.906948604112</v>
      </c>
      <c r="AD103" s="299">
        <f t="shared" si="20"/>
        <v>0.11</v>
      </c>
      <c r="AE103" s="301">
        <f t="shared" si="21"/>
        <v>3.1328906948604116</v>
      </c>
    </row>
    <row r="104" spans="2:31" x14ac:dyDescent="0.2">
      <c r="B104" s="23">
        <v>1971</v>
      </c>
      <c r="C104" s="80">
        <v>0.16400000000000001</v>
      </c>
      <c r="D104" s="24">
        <f t="shared" si="1"/>
        <v>211117.3070548845</v>
      </c>
      <c r="E104" s="301">
        <f t="shared" si="0"/>
        <v>20.111730705488451</v>
      </c>
      <c r="G104" s="302">
        <f t="shared" si="2"/>
        <v>79144.589237701963</v>
      </c>
      <c r="H104" s="24">
        <f t="shared" si="3"/>
        <v>12979.712634983123</v>
      </c>
      <c r="I104" s="24">
        <f t="shared" si="4"/>
        <v>1615.1956987286114</v>
      </c>
      <c r="J104" s="24">
        <f t="shared" si="5"/>
        <v>2595.942526996625</v>
      </c>
      <c r="K104" s="24">
        <f t="shared" si="6"/>
        <v>89528.359345688456</v>
      </c>
      <c r="L104" s="300">
        <f t="shared" si="7"/>
        <v>0.16400000000000001</v>
      </c>
      <c r="M104" s="301">
        <f t="shared" si="8"/>
        <v>7.9528359345688457</v>
      </c>
      <c r="O104" s="302">
        <f t="shared" si="9"/>
        <v>24054.463246383308</v>
      </c>
      <c r="P104" s="24">
        <f t="shared" si="10"/>
        <v>2645.990957102164</v>
      </c>
      <c r="Q104" s="24">
        <f t="shared" si="11"/>
        <v>490.90741319149612</v>
      </c>
      <c r="R104" s="24">
        <f t="shared" si="12"/>
        <v>529.19819142043286</v>
      </c>
      <c r="S104" s="24">
        <f t="shared" si="13"/>
        <v>26171.256012065038</v>
      </c>
      <c r="T104" s="299">
        <f t="shared" si="14"/>
        <v>0.11</v>
      </c>
      <c r="U104" s="301">
        <f t="shared" si="15"/>
        <v>1.6171256012065038</v>
      </c>
      <c r="Z104" s="302">
        <f t="shared" si="16"/>
        <v>41204.920227758303</v>
      </c>
      <c r="AA104" s="303">
        <f t="shared" si="17"/>
        <v>4532.5412250534137</v>
      </c>
      <c r="AB104" s="24">
        <f t="shared" si="18"/>
        <v>123.98672084581234</v>
      </c>
      <c r="AC104" s="24">
        <f t="shared" si="19"/>
        <v>45737.461452811716</v>
      </c>
      <c r="AD104" s="299">
        <f t="shared" si="20"/>
        <v>0.11</v>
      </c>
      <c r="AE104" s="301">
        <f t="shared" si="21"/>
        <v>3.5737461452811718</v>
      </c>
    </row>
    <row r="105" spans="2:31" x14ac:dyDescent="0.2">
      <c r="B105" s="23">
        <v>1972</v>
      </c>
      <c r="C105" s="80">
        <v>0.217</v>
      </c>
      <c r="D105" s="24">
        <f t="shared" si="1"/>
        <v>256929.76268579444</v>
      </c>
      <c r="E105" s="301">
        <f t="shared" si="0"/>
        <v>24.692976268579443</v>
      </c>
      <c r="G105" s="302">
        <f t="shared" si="2"/>
        <v>87737.792158774682</v>
      </c>
      <c r="H105" s="24">
        <f t="shared" si="3"/>
        <v>19039.100898454108</v>
      </c>
      <c r="I105" s="24">
        <f t="shared" si="4"/>
        <v>1790.5671869137691</v>
      </c>
      <c r="J105" s="24">
        <f t="shared" si="5"/>
        <v>3807.8201796908215</v>
      </c>
      <c r="K105" s="24">
        <f t="shared" si="6"/>
        <v>102969.07287753797</v>
      </c>
      <c r="L105" s="300">
        <f t="shared" si="7"/>
        <v>0.217</v>
      </c>
      <c r="M105" s="301">
        <f t="shared" si="8"/>
        <v>9.2969072877537968</v>
      </c>
      <c r="O105" s="302">
        <f t="shared" si="9"/>
        <v>25647.830891823738</v>
      </c>
      <c r="P105" s="24">
        <f t="shared" si="10"/>
        <v>2821.2613981006111</v>
      </c>
      <c r="Q105" s="24">
        <f t="shared" si="11"/>
        <v>523.42512024130076</v>
      </c>
      <c r="R105" s="24">
        <f t="shared" si="12"/>
        <v>564.25227962012229</v>
      </c>
      <c r="S105" s="24">
        <f t="shared" si="13"/>
        <v>27904.840010304226</v>
      </c>
      <c r="T105" s="299">
        <f t="shared" si="14"/>
        <v>0.11</v>
      </c>
      <c r="U105" s="301">
        <f t="shared" si="15"/>
        <v>1.7904840010304226</v>
      </c>
      <c r="Z105" s="302">
        <f t="shared" si="16"/>
        <v>45600.249068453282</v>
      </c>
      <c r="AA105" s="303">
        <f t="shared" si="17"/>
        <v>5016.0273975298614</v>
      </c>
      <c r="AB105" s="24">
        <f t="shared" si="18"/>
        <v>137.21238435843514</v>
      </c>
      <c r="AC105" s="24">
        <f t="shared" si="19"/>
        <v>50616.276465983145</v>
      </c>
      <c r="AD105" s="299">
        <f t="shared" si="20"/>
        <v>0.11</v>
      </c>
      <c r="AE105" s="301">
        <f t="shared" si="21"/>
        <v>4.0616276465983141</v>
      </c>
    </row>
    <row r="106" spans="2:31" x14ac:dyDescent="0.2">
      <c r="B106" s="23">
        <v>1973</v>
      </c>
      <c r="C106" s="80">
        <v>4.7E-2</v>
      </c>
      <c r="D106" s="24">
        <f t="shared" si="1"/>
        <v>269005.46153202676</v>
      </c>
      <c r="E106" s="301">
        <f t="shared" si="0"/>
        <v>25.900546153202676</v>
      </c>
      <c r="G106" s="302">
        <f t="shared" si="2"/>
        <v>100909.69141998721</v>
      </c>
      <c r="H106" s="24">
        <f t="shared" si="3"/>
        <v>4742.755496739399</v>
      </c>
      <c r="I106" s="24">
        <f t="shared" si="4"/>
        <v>2059.3814575507595</v>
      </c>
      <c r="J106" s="24">
        <f t="shared" si="5"/>
        <v>948.55109934787981</v>
      </c>
      <c r="K106" s="24">
        <f t="shared" si="6"/>
        <v>104703.89581737873</v>
      </c>
      <c r="L106" s="300">
        <f t="shared" si="7"/>
        <v>4.7E-2</v>
      </c>
      <c r="M106" s="301">
        <f t="shared" si="8"/>
        <v>9.4703895817378729</v>
      </c>
      <c r="O106" s="302">
        <f t="shared" si="9"/>
        <v>27346.743210098142</v>
      </c>
      <c r="P106" s="24">
        <f t="shared" si="10"/>
        <v>3008.1417531107959</v>
      </c>
      <c r="Q106" s="24">
        <f t="shared" si="11"/>
        <v>558.09680020608448</v>
      </c>
      <c r="R106" s="24">
        <f t="shared" si="12"/>
        <v>601.62835062215925</v>
      </c>
      <c r="S106" s="24">
        <f t="shared" si="13"/>
        <v>29753.256612586778</v>
      </c>
      <c r="T106" s="299">
        <f t="shared" si="14"/>
        <v>0.11</v>
      </c>
      <c r="U106" s="301">
        <f t="shared" si="15"/>
        <v>1.9753256612586778</v>
      </c>
      <c r="Z106" s="302">
        <f t="shared" si="16"/>
        <v>50464.427636585198</v>
      </c>
      <c r="AA106" s="303">
        <f t="shared" si="17"/>
        <v>5551.0870400243721</v>
      </c>
      <c r="AB106" s="24">
        <f t="shared" si="18"/>
        <v>151.84882939794943</v>
      </c>
      <c r="AC106" s="24">
        <f t="shared" si="19"/>
        <v>56015.514676609571</v>
      </c>
      <c r="AD106" s="299">
        <f t="shared" si="20"/>
        <v>0.11</v>
      </c>
      <c r="AE106" s="301">
        <f t="shared" si="21"/>
        <v>4.6015514676609568</v>
      </c>
    </row>
    <row r="107" spans="2:31" x14ac:dyDescent="0.2">
      <c r="B107" s="23">
        <v>1974</v>
      </c>
      <c r="C107" s="80">
        <v>5.5E-2</v>
      </c>
      <c r="D107" s="24">
        <f t="shared" si="1"/>
        <v>283800.76191628823</v>
      </c>
      <c r="E107" s="301">
        <f t="shared" si="0"/>
        <v>27.380076191628824</v>
      </c>
      <c r="G107" s="302">
        <f t="shared" si="2"/>
        <v>102609.81790103114</v>
      </c>
      <c r="H107" s="24">
        <f t="shared" si="3"/>
        <v>5643.5399845567126</v>
      </c>
      <c r="I107" s="24">
        <f t="shared" si="4"/>
        <v>2094.0779163475745</v>
      </c>
      <c r="J107" s="24">
        <f t="shared" si="5"/>
        <v>1128.7079969113427</v>
      </c>
      <c r="K107" s="24">
        <f t="shared" si="6"/>
        <v>107124.64988867652</v>
      </c>
      <c r="L107" s="300">
        <f t="shared" si="7"/>
        <v>5.5E-2</v>
      </c>
      <c r="M107" s="301">
        <f t="shared" si="8"/>
        <v>9.7124649888676515</v>
      </c>
      <c r="O107" s="302">
        <f t="shared" si="9"/>
        <v>29158.191480335041</v>
      </c>
      <c r="P107" s="24">
        <f t="shared" si="10"/>
        <v>3207.4010628368546</v>
      </c>
      <c r="Q107" s="24">
        <f t="shared" si="11"/>
        <v>595.06513225173558</v>
      </c>
      <c r="R107" s="24">
        <f t="shared" si="12"/>
        <v>641.48021256737093</v>
      </c>
      <c r="S107" s="24">
        <f t="shared" si="13"/>
        <v>31724.112330604527</v>
      </c>
      <c r="T107" s="299">
        <f t="shared" si="14"/>
        <v>0.11</v>
      </c>
      <c r="U107" s="301">
        <f t="shared" si="15"/>
        <v>2.1724112330604526</v>
      </c>
      <c r="Z107" s="302">
        <f t="shared" si="16"/>
        <v>55847.468132579743</v>
      </c>
      <c r="AA107" s="303">
        <f t="shared" si="17"/>
        <v>6143.2214945837713</v>
      </c>
      <c r="AB107" s="24">
        <f t="shared" si="18"/>
        <v>168.04654402982871</v>
      </c>
      <c r="AC107" s="24">
        <f t="shared" si="19"/>
        <v>61990.689627163512</v>
      </c>
      <c r="AD107" s="299">
        <f t="shared" si="20"/>
        <v>0.11</v>
      </c>
      <c r="AE107" s="301">
        <f t="shared" si="21"/>
        <v>5.1990689627163515</v>
      </c>
    </row>
    <row r="108" spans="2:31" x14ac:dyDescent="0.2">
      <c r="B108" s="23">
        <v>1975</v>
      </c>
      <c r="C108" s="80">
        <v>0.219</v>
      </c>
      <c r="D108" s="24">
        <f t="shared" si="1"/>
        <v>345953.12877595535</v>
      </c>
      <c r="E108" s="301">
        <f t="shared" si="0"/>
        <v>33.595312877595532</v>
      </c>
      <c r="G108" s="302">
        <f t="shared" si="2"/>
        <v>104982.15689090299</v>
      </c>
      <c r="H108" s="24">
        <f t="shared" si="3"/>
        <v>22991.092359107755</v>
      </c>
      <c r="I108" s="24">
        <f t="shared" si="4"/>
        <v>2142.4929977735305</v>
      </c>
      <c r="J108" s="24">
        <f t="shared" si="5"/>
        <v>4598.2184718215512</v>
      </c>
      <c r="K108" s="24">
        <f t="shared" si="6"/>
        <v>123375.03077818919</v>
      </c>
      <c r="L108" s="300">
        <f t="shared" si="7"/>
        <v>0.219</v>
      </c>
      <c r="M108" s="301">
        <f t="shared" si="8"/>
        <v>11.337503077818919</v>
      </c>
      <c r="O108" s="302">
        <f t="shared" si="9"/>
        <v>31089.630083992437</v>
      </c>
      <c r="P108" s="24">
        <f t="shared" si="10"/>
        <v>3419.8593092391679</v>
      </c>
      <c r="Q108" s="24">
        <f t="shared" si="11"/>
        <v>634.48224661209053</v>
      </c>
      <c r="R108" s="24">
        <f t="shared" si="12"/>
        <v>683.97186184783368</v>
      </c>
      <c r="S108" s="24">
        <f t="shared" si="13"/>
        <v>33825.517531383768</v>
      </c>
      <c r="T108" s="299">
        <f t="shared" si="14"/>
        <v>0.11</v>
      </c>
      <c r="U108" s="301">
        <f t="shared" si="15"/>
        <v>2.3825517531383769</v>
      </c>
      <c r="Z108" s="302">
        <f t="shared" si="16"/>
        <v>61804.71755828202</v>
      </c>
      <c r="AA108" s="303">
        <f t="shared" si="17"/>
        <v>6798.5189314110221</v>
      </c>
      <c r="AB108" s="24">
        <f t="shared" si="18"/>
        <v>185.97206888149054</v>
      </c>
      <c r="AC108" s="24">
        <f t="shared" si="19"/>
        <v>68603.236489693038</v>
      </c>
      <c r="AD108" s="299">
        <f t="shared" si="20"/>
        <v>0.11</v>
      </c>
      <c r="AE108" s="301">
        <f t="shared" si="21"/>
        <v>5.8603236489693034</v>
      </c>
    </row>
    <row r="109" spans="2:31" x14ac:dyDescent="0.2">
      <c r="B109" s="23">
        <v>1976</v>
      </c>
      <c r="C109" s="36">
        <v>0.59299999999999997</v>
      </c>
      <c r="D109" s="24">
        <f t="shared" si="1"/>
        <v>551103.33414009691</v>
      </c>
      <c r="E109" s="301">
        <f t="shared" si="0"/>
        <v>54.110333414009688</v>
      </c>
      <c r="G109" s="302">
        <f t="shared" si="2"/>
        <v>120907.53016262541</v>
      </c>
      <c r="H109" s="24">
        <f t="shared" si="3"/>
        <v>71698.165386436856</v>
      </c>
      <c r="I109" s="24">
        <f t="shared" si="4"/>
        <v>2467.5006155637839</v>
      </c>
      <c r="J109" s="24">
        <f t="shared" si="5"/>
        <v>14339.633077287372</v>
      </c>
      <c r="K109" s="24">
        <f t="shared" si="6"/>
        <v>178266.0624717749</v>
      </c>
      <c r="L109" s="300">
        <f t="shared" si="7"/>
        <v>0.59299999999999997</v>
      </c>
      <c r="M109" s="301">
        <f t="shared" si="8"/>
        <v>16.826606247177491</v>
      </c>
      <c r="O109" s="302">
        <f t="shared" si="9"/>
        <v>33149.007180756096</v>
      </c>
      <c r="P109" s="24">
        <f t="shared" si="10"/>
        <v>3646.3907898831708</v>
      </c>
      <c r="Q109" s="24">
        <f t="shared" si="11"/>
        <v>676.51035062767539</v>
      </c>
      <c r="R109" s="24">
        <f t="shared" si="12"/>
        <v>729.27815797663425</v>
      </c>
      <c r="S109" s="24">
        <f t="shared" si="13"/>
        <v>36066.119812662626</v>
      </c>
      <c r="T109" s="299">
        <f t="shared" si="14"/>
        <v>0.11</v>
      </c>
      <c r="U109" s="301">
        <f t="shared" si="15"/>
        <v>2.6066119812662625</v>
      </c>
      <c r="Z109" s="302">
        <f t="shared" si="16"/>
        <v>68397.426780223963</v>
      </c>
      <c r="AA109" s="303">
        <f t="shared" si="17"/>
        <v>7523.7169458246362</v>
      </c>
      <c r="AB109" s="24">
        <f t="shared" si="18"/>
        <v>205.80970946907911</v>
      </c>
      <c r="AC109" s="24">
        <f t="shared" si="19"/>
        <v>75921.143726048598</v>
      </c>
      <c r="AD109" s="299">
        <f t="shared" si="20"/>
        <v>0.11</v>
      </c>
      <c r="AE109" s="301">
        <f t="shared" si="21"/>
        <v>6.5921143726048594</v>
      </c>
    </row>
    <row r="110" spans="2:31" x14ac:dyDescent="0.2">
      <c r="B110" s="23">
        <v>1977</v>
      </c>
      <c r="C110" s="80">
        <v>0.31900000000000001</v>
      </c>
      <c r="D110" s="24">
        <f t="shared" si="1"/>
        <v>726905.29773078777</v>
      </c>
      <c r="E110" s="301">
        <f t="shared" si="0"/>
        <v>71.690529773078779</v>
      </c>
      <c r="G110" s="302">
        <f t="shared" si="2"/>
        <v>174700.74122233939</v>
      </c>
      <c r="H110" s="24">
        <f t="shared" si="3"/>
        <v>55729.536449926265</v>
      </c>
      <c r="I110" s="24">
        <f t="shared" si="4"/>
        <v>3565.321249435498</v>
      </c>
      <c r="J110" s="24">
        <f t="shared" si="5"/>
        <v>11145.907289985254</v>
      </c>
      <c r="K110" s="24">
        <f t="shared" si="6"/>
        <v>219284.37038228041</v>
      </c>
      <c r="L110" s="300">
        <f t="shared" si="7"/>
        <v>0.31900000000000001</v>
      </c>
      <c r="M110" s="301">
        <f t="shared" si="8"/>
        <v>20.92843703822804</v>
      </c>
      <c r="O110" s="302">
        <f t="shared" si="9"/>
        <v>35344.797416409376</v>
      </c>
      <c r="P110" s="24">
        <f t="shared" si="10"/>
        <v>3887.9277158050313</v>
      </c>
      <c r="Q110" s="24">
        <f t="shared" si="11"/>
        <v>721.32239625325258</v>
      </c>
      <c r="R110" s="24">
        <f t="shared" si="12"/>
        <v>777.58554316100629</v>
      </c>
      <c r="S110" s="24">
        <f t="shared" si="13"/>
        <v>38455.139589053404</v>
      </c>
      <c r="T110" s="299">
        <f t="shared" si="14"/>
        <v>0.11</v>
      </c>
      <c r="U110" s="301">
        <f t="shared" si="15"/>
        <v>2.8455139589053404</v>
      </c>
      <c r="Z110" s="302">
        <f t="shared" si="16"/>
        <v>75693.380294870454</v>
      </c>
      <c r="AA110" s="303">
        <f t="shared" si="17"/>
        <v>8326.2718324357502</v>
      </c>
      <c r="AB110" s="24">
        <f t="shared" si="18"/>
        <v>227.76343117814579</v>
      </c>
      <c r="AC110" s="24">
        <f t="shared" si="19"/>
        <v>84019.65212730621</v>
      </c>
      <c r="AD110" s="299">
        <f t="shared" si="20"/>
        <v>0.11</v>
      </c>
      <c r="AE110" s="301">
        <f t="shared" si="21"/>
        <v>7.4019652127306212</v>
      </c>
    </row>
    <row r="111" spans="2:31" x14ac:dyDescent="0.2">
      <c r="B111" s="23">
        <v>1978</v>
      </c>
      <c r="C111" s="80">
        <v>0.24</v>
      </c>
      <c r="D111" s="24">
        <f t="shared" si="1"/>
        <v>901362.56918617687</v>
      </c>
      <c r="E111" s="301">
        <f t="shared" si="0"/>
        <v>89.13625691861769</v>
      </c>
      <c r="G111" s="302">
        <f t="shared" si="2"/>
        <v>214898.68297463481</v>
      </c>
      <c r="H111" s="24">
        <f t="shared" si="3"/>
        <v>51575.683913912355</v>
      </c>
      <c r="I111" s="24">
        <f t="shared" si="4"/>
        <v>4385.6874076456079</v>
      </c>
      <c r="J111" s="24">
        <f t="shared" si="5"/>
        <v>10315.136782782472</v>
      </c>
      <c r="K111" s="24">
        <f t="shared" si="6"/>
        <v>256159.23010576467</v>
      </c>
      <c r="L111" s="300">
        <f t="shared" si="7"/>
        <v>0.24</v>
      </c>
      <c r="M111" s="301">
        <f t="shared" si="8"/>
        <v>24.615923010576466</v>
      </c>
      <c r="O111" s="302">
        <f t="shared" si="9"/>
        <v>37686.036797272332</v>
      </c>
      <c r="P111" s="24">
        <f t="shared" si="10"/>
        <v>4145.4640476999566</v>
      </c>
      <c r="Q111" s="24">
        <f t="shared" si="11"/>
        <v>769.10279178106805</v>
      </c>
      <c r="R111" s="24">
        <f t="shared" si="12"/>
        <v>829.09280953999132</v>
      </c>
      <c r="S111" s="24">
        <f t="shared" si="13"/>
        <v>41002.408035432294</v>
      </c>
      <c r="T111" s="299">
        <f t="shared" si="14"/>
        <v>0.11</v>
      </c>
      <c r="U111" s="301">
        <f t="shared" si="15"/>
        <v>3.1002408035432296</v>
      </c>
      <c r="Z111" s="302">
        <f t="shared" si="16"/>
        <v>83767.593170924287</v>
      </c>
      <c r="AA111" s="303">
        <f t="shared" si="17"/>
        <v>9214.4352488016721</v>
      </c>
      <c r="AB111" s="24">
        <f t="shared" si="18"/>
        <v>252.05895638191865</v>
      </c>
      <c r="AC111" s="24">
        <f t="shared" si="19"/>
        <v>92982.028419725961</v>
      </c>
      <c r="AD111" s="299">
        <f t="shared" si="20"/>
        <v>0.11</v>
      </c>
      <c r="AE111" s="301">
        <f t="shared" si="21"/>
        <v>8.2982028419725964</v>
      </c>
    </row>
    <row r="112" spans="2:31" x14ac:dyDescent="0.2">
      <c r="B112" s="23">
        <v>1979</v>
      </c>
      <c r="C112" s="80">
        <v>0.35699999999999998</v>
      </c>
      <c r="D112" s="24">
        <f t="shared" si="1"/>
        <v>1223149.0063856421</v>
      </c>
      <c r="E112" s="301">
        <f t="shared" si="0"/>
        <v>121.31490063856421</v>
      </c>
      <c r="G112" s="302">
        <f t="shared" si="2"/>
        <v>251036.04550364937</v>
      </c>
      <c r="H112" s="24">
        <f t="shared" si="3"/>
        <v>89619.868244802827</v>
      </c>
      <c r="I112" s="24">
        <f t="shared" si="4"/>
        <v>5123.1846021152933</v>
      </c>
      <c r="J112" s="24">
        <f t="shared" si="5"/>
        <v>17923.973648960568</v>
      </c>
      <c r="K112" s="24">
        <f t="shared" si="6"/>
        <v>322731.94009949162</v>
      </c>
      <c r="L112" s="300">
        <f t="shared" si="7"/>
        <v>0.35699999999999998</v>
      </c>
      <c r="M112" s="301">
        <f t="shared" si="8"/>
        <v>31.273194009949165</v>
      </c>
      <c r="O112" s="302">
        <f t="shared" si="9"/>
        <v>40182.359874723646</v>
      </c>
      <c r="P112" s="24">
        <f t="shared" si="10"/>
        <v>4420.0595862196014</v>
      </c>
      <c r="Q112" s="24">
        <f t="shared" si="11"/>
        <v>820.04816070864592</v>
      </c>
      <c r="R112" s="24">
        <f t="shared" si="12"/>
        <v>884.01191724392038</v>
      </c>
      <c r="S112" s="24">
        <f t="shared" si="13"/>
        <v>43718.407543699323</v>
      </c>
      <c r="T112" s="299">
        <f t="shared" si="14"/>
        <v>0.11</v>
      </c>
      <c r="U112" s="301">
        <f t="shared" si="15"/>
        <v>3.3718407543699325</v>
      </c>
      <c r="Z112" s="302">
        <f t="shared" si="16"/>
        <v>92703.082334466788</v>
      </c>
      <c r="AA112" s="303">
        <f t="shared" si="17"/>
        <v>10197.339056791347</v>
      </c>
      <c r="AB112" s="24">
        <f t="shared" si="18"/>
        <v>278.94608525917789</v>
      </c>
      <c r="AC112" s="24">
        <f t="shared" si="19"/>
        <v>102900.42139125813</v>
      </c>
      <c r="AD112" s="299">
        <f t="shared" si="20"/>
        <v>0.11</v>
      </c>
      <c r="AE112" s="301">
        <f t="shared" si="21"/>
        <v>9.2900421391258128</v>
      </c>
    </row>
    <row r="113" spans="2:31" x14ac:dyDescent="0.2">
      <c r="B113" s="23">
        <v>1980</v>
      </c>
      <c r="C113" s="80">
        <v>0.193</v>
      </c>
      <c r="D113" s="24">
        <f t="shared" si="1"/>
        <v>1459216.764618071</v>
      </c>
      <c r="E113" s="301">
        <f t="shared" si="0"/>
        <v>144.9216764618071</v>
      </c>
      <c r="G113" s="302">
        <f t="shared" si="2"/>
        <v>316277.30129750178</v>
      </c>
      <c r="H113" s="24">
        <f t="shared" si="3"/>
        <v>61041.519150417844</v>
      </c>
      <c r="I113" s="24">
        <f t="shared" si="4"/>
        <v>6454.6388019898322</v>
      </c>
      <c r="J113" s="24">
        <f t="shared" si="5"/>
        <v>12208.303830083569</v>
      </c>
      <c r="K113" s="24">
        <f t="shared" si="6"/>
        <v>365110.51661783602</v>
      </c>
      <c r="L113" s="300">
        <f t="shared" si="7"/>
        <v>0.193</v>
      </c>
      <c r="M113" s="301">
        <f t="shared" si="8"/>
        <v>35.511051661783604</v>
      </c>
      <c r="O113" s="302">
        <f t="shared" si="9"/>
        <v>42844.039392825332</v>
      </c>
      <c r="P113" s="24">
        <f t="shared" si="10"/>
        <v>4712.8443332107863</v>
      </c>
      <c r="Q113" s="24">
        <f t="shared" si="11"/>
        <v>874.36815087398645</v>
      </c>
      <c r="R113" s="24">
        <f t="shared" si="12"/>
        <v>942.56886664215733</v>
      </c>
      <c r="S113" s="24">
        <f t="shared" si="13"/>
        <v>46614.314859393962</v>
      </c>
      <c r="T113" s="299">
        <f t="shared" si="14"/>
        <v>0.11</v>
      </c>
      <c r="U113" s="301">
        <f t="shared" si="15"/>
        <v>3.6614314859393966</v>
      </c>
      <c r="Z113" s="302">
        <f t="shared" si="16"/>
        <v>102591.72012708437</v>
      </c>
      <c r="AA113" s="303">
        <f t="shared" si="17"/>
        <v>11285.08921397928</v>
      </c>
      <c r="AB113" s="24">
        <f t="shared" si="18"/>
        <v>308.7012641737744</v>
      </c>
      <c r="AC113" s="24">
        <f t="shared" si="19"/>
        <v>113876.80934106365</v>
      </c>
      <c r="AD113" s="299">
        <f t="shared" si="20"/>
        <v>0.11</v>
      </c>
      <c r="AE113" s="301">
        <f t="shared" si="21"/>
        <v>10.387680934106365</v>
      </c>
    </row>
    <row r="114" spans="2:31" x14ac:dyDescent="0.2">
      <c r="B114" s="23">
        <v>1981</v>
      </c>
      <c r="C114" s="80">
        <v>0.314</v>
      </c>
      <c r="D114" s="24">
        <f t="shared" si="1"/>
        <v>1917410.8287081453</v>
      </c>
      <c r="E114" s="301">
        <f t="shared" si="0"/>
        <v>190.74108287081452</v>
      </c>
      <c r="G114" s="302">
        <f t="shared" si="2"/>
        <v>357808.30628547928</v>
      </c>
      <c r="H114" s="24">
        <f t="shared" si="3"/>
        <v>112351.8081736405</v>
      </c>
      <c r="I114" s="24">
        <f t="shared" si="4"/>
        <v>7302.2103323567208</v>
      </c>
      <c r="J114" s="24">
        <f t="shared" si="5"/>
        <v>22470.361634728102</v>
      </c>
      <c r="K114" s="24">
        <f t="shared" si="6"/>
        <v>447689.7528243917</v>
      </c>
      <c r="L114" s="300">
        <f t="shared" si="7"/>
        <v>0.314</v>
      </c>
      <c r="M114" s="301">
        <f t="shared" si="8"/>
        <v>43.768975282439172</v>
      </c>
      <c r="O114" s="302">
        <f t="shared" si="9"/>
        <v>45682.028562206084</v>
      </c>
      <c r="P114" s="24">
        <f t="shared" si="10"/>
        <v>5025.0231418426692</v>
      </c>
      <c r="Q114" s="24">
        <f t="shared" si="11"/>
        <v>932.28629718787931</v>
      </c>
      <c r="R114" s="24">
        <f t="shared" si="12"/>
        <v>1005.0046283685339</v>
      </c>
      <c r="S114" s="24">
        <f t="shared" si="13"/>
        <v>49702.047075680217</v>
      </c>
      <c r="T114" s="299">
        <f t="shared" si="14"/>
        <v>0.11</v>
      </c>
      <c r="U114" s="301">
        <f t="shared" si="15"/>
        <v>3.9702047075680218</v>
      </c>
      <c r="Z114" s="302">
        <f t="shared" si="16"/>
        <v>113535.17891304046</v>
      </c>
      <c r="AA114" s="303">
        <f t="shared" si="17"/>
        <v>12488.869680434451</v>
      </c>
      <c r="AB114" s="24">
        <f t="shared" si="18"/>
        <v>341.63042802319097</v>
      </c>
      <c r="AC114" s="24">
        <f t="shared" si="19"/>
        <v>126024.04859347492</v>
      </c>
      <c r="AD114" s="299">
        <f t="shared" si="20"/>
        <v>0.11</v>
      </c>
      <c r="AE114" s="301">
        <f t="shared" si="21"/>
        <v>11.602404859347491</v>
      </c>
    </row>
    <row r="115" spans="2:31" x14ac:dyDescent="0.2">
      <c r="B115" s="23">
        <v>1982</v>
      </c>
      <c r="C115" s="36">
        <v>0.4</v>
      </c>
      <c r="D115" s="24">
        <f t="shared" si="1"/>
        <v>2684375.1601914032</v>
      </c>
      <c r="E115" s="301">
        <f t="shared" si="0"/>
        <v>267.43751601914033</v>
      </c>
      <c r="G115" s="302">
        <f t="shared" si="2"/>
        <v>438735.95776790386</v>
      </c>
      <c r="H115" s="24">
        <f t="shared" si="3"/>
        <v>175494.38310716156</v>
      </c>
      <c r="I115" s="24">
        <f t="shared" si="4"/>
        <v>8953.7950564878338</v>
      </c>
      <c r="J115" s="24">
        <f t="shared" si="5"/>
        <v>35098.876621432311</v>
      </c>
      <c r="K115" s="24">
        <f t="shared" si="6"/>
        <v>579131.46425363305</v>
      </c>
      <c r="L115" s="300">
        <f t="shared" si="7"/>
        <v>0.4</v>
      </c>
      <c r="M115" s="301">
        <f t="shared" si="8"/>
        <v>56.913146425363308</v>
      </c>
      <c r="O115" s="302">
        <f t="shared" si="9"/>
        <v>48708.006134166615</v>
      </c>
      <c r="P115" s="24">
        <f t="shared" si="10"/>
        <v>5357.8806747583276</v>
      </c>
      <c r="Q115" s="24">
        <f t="shared" si="11"/>
        <v>994.04094151360437</v>
      </c>
      <c r="R115" s="24">
        <f t="shared" si="12"/>
        <v>1071.5761349516656</v>
      </c>
      <c r="S115" s="24">
        <f t="shared" si="13"/>
        <v>52994.310673973276</v>
      </c>
      <c r="T115" s="299">
        <f t="shared" si="14"/>
        <v>0.11</v>
      </c>
      <c r="U115" s="301">
        <f t="shared" si="15"/>
        <v>4.2994310673973279</v>
      </c>
      <c r="Z115" s="302">
        <f t="shared" si="16"/>
        <v>125645.9764476945</v>
      </c>
      <c r="AA115" s="303">
        <f t="shared" si="17"/>
        <v>13821.057409246396</v>
      </c>
      <c r="AB115" s="24">
        <f t="shared" si="18"/>
        <v>378.07214578042476</v>
      </c>
      <c r="AC115" s="24">
        <f t="shared" si="19"/>
        <v>139467.03385694089</v>
      </c>
      <c r="AD115" s="299">
        <f t="shared" si="20"/>
        <v>0.11</v>
      </c>
      <c r="AE115" s="301">
        <f t="shared" si="21"/>
        <v>12.946703385694089</v>
      </c>
    </row>
    <row r="116" spans="2:31" x14ac:dyDescent="0.2">
      <c r="B116" s="23">
        <v>1983</v>
      </c>
      <c r="C116" s="80">
        <v>0.32300000000000001</v>
      </c>
      <c r="D116" s="24">
        <f t="shared" si="1"/>
        <v>3551428.3369332263</v>
      </c>
      <c r="E116" s="301">
        <f t="shared" si="0"/>
        <v>354.14283369332264</v>
      </c>
      <c r="G116" s="302">
        <f t="shared" si="2"/>
        <v>567548.83496856038</v>
      </c>
      <c r="H116" s="24">
        <f t="shared" si="3"/>
        <v>183318.273694845</v>
      </c>
      <c r="I116" s="24">
        <f t="shared" si="4"/>
        <v>11582.62928507266</v>
      </c>
      <c r="J116" s="24">
        <f t="shared" si="5"/>
        <v>36663.654738969002</v>
      </c>
      <c r="K116" s="24">
        <f t="shared" si="6"/>
        <v>714203.45392443636</v>
      </c>
      <c r="L116" s="300">
        <f t="shared" si="7"/>
        <v>0.32300000000000001</v>
      </c>
      <c r="M116" s="301">
        <f t="shared" si="8"/>
        <v>70.420345392443636</v>
      </c>
      <c r="O116" s="302">
        <f t="shared" si="9"/>
        <v>51934.424460493807</v>
      </c>
      <c r="P116" s="24">
        <f t="shared" si="10"/>
        <v>5712.7866906543186</v>
      </c>
      <c r="Q116" s="24">
        <f t="shared" si="11"/>
        <v>1059.8862134794656</v>
      </c>
      <c r="R116" s="24">
        <f t="shared" si="12"/>
        <v>1142.5573381308639</v>
      </c>
      <c r="S116" s="24">
        <f t="shared" si="13"/>
        <v>56504.653813017263</v>
      </c>
      <c r="T116" s="299">
        <f t="shared" si="14"/>
        <v>0.11</v>
      </c>
      <c r="U116" s="301">
        <f t="shared" si="15"/>
        <v>4.6504653813017267</v>
      </c>
      <c r="Z116" s="302">
        <f t="shared" si="16"/>
        <v>139048.63275537008</v>
      </c>
      <c r="AA116" s="303">
        <f t="shared" si="17"/>
        <v>15295.34960309071</v>
      </c>
      <c r="AB116" s="24">
        <f t="shared" si="18"/>
        <v>418.40110157082268</v>
      </c>
      <c r="AC116" s="24">
        <f t="shared" si="19"/>
        <v>154343.98235846078</v>
      </c>
      <c r="AD116" s="299">
        <f t="shared" si="20"/>
        <v>0.11</v>
      </c>
      <c r="AE116" s="301">
        <f t="shared" si="21"/>
        <v>14.434398235846079</v>
      </c>
    </row>
    <row r="117" spans="2:31" x14ac:dyDescent="0.2">
      <c r="B117" s="23">
        <v>1984</v>
      </c>
      <c r="C117" s="80">
        <v>0.13600000000000001</v>
      </c>
      <c r="D117" s="24">
        <f t="shared" si="1"/>
        <v>4034422.5907561453</v>
      </c>
      <c r="E117" s="301">
        <f t="shared" si="0"/>
        <v>402.44225907561452</v>
      </c>
      <c r="G117" s="302">
        <f t="shared" si="2"/>
        <v>699919.38484594761</v>
      </c>
      <c r="H117" s="24">
        <f t="shared" si="3"/>
        <v>95189.036339048878</v>
      </c>
      <c r="I117" s="24">
        <f t="shared" si="4"/>
        <v>14284.069078488727</v>
      </c>
      <c r="J117" s="24">
        <f t="shared" si="5"/>
        <v>19037.807267809778</v>
      </c>
      <c r="K117" s="24">
        <f t="shared" si="6"/>
        <v>776070.61391718674</v>
      </c>
      <c r="L117" s="300">
        <f t="shared" si="7"/>
        <v>0.13600000000000001</v>
      </c>
      <c r="M117" s="301">
        <f t="shared" si="8"/>
        <v>76.607061391718673</v>
      </c>
      <c r="O117" s="302">
        <f t="shared" si="9"/>
        <v>55374.560736756917</v>
      </c>
      <c r="P117" s="24">
        <f t="shared" si="10"/>
        <v>6091.2016810432606</v>
      </c>
      <c r="Q117" s="24">
        <f t="shared" si="11"/>
        <v>1130.0930762603452</v>
      </c>
      <c r="R117" s="24">
        <f t="shared" si="12"/>
        <v>1218.2403362086523</v>
      </c>
      <c r="S117" s="24">
        <f t="shared" si="13"/>
        <v>60247.522081591524</v>
      </c>
      <c r="T117" s="299">
        <f t="shared" si="14"/>
        <v>0.11</v>
      </c>
      <c r="U117" s="301">
        <f t="shared" si="15"/>
        <v>5.0247522081591525</v>
      </c>
      <c r="Z117" s="302">
        <f t="shared" si="16"/>
        <v>153880.95041138539</v>
      </c>
      <c r="AA117" s="303">
        <f t="shared" si="17"/>
        <v>16926.904545252393</v>
      </c>
      <c r="AB117" s="24">
        <f t="shared" si="18"/>
        <v>463.03194707538233</v>
      </c>
      <c r="AC117" s="24">
        <f t="shared" si="19"/>
        <v>170807.85495663778</v>
      </c>
      <c r="AD117" s="299">
        <f t="shared" si="20"/>
        <v>0.11</v>
      </c>
      <c r="AE117" s="301">
        <f t="shared" si="21"/>
        <v>16.080785495663779</v>
      </c>
    </row>
    <row r="118" spans="2:31" x14ac:dyDescent="0.2">
      <c r="B118" s="23">
        <v>1985</v>
      </c>
      <c r="C118" s="36">
        <v>0.48199999999999998</v>
      </c>
      <c r="D118" s="24">
        <f t="shared" si="1"/>
        <v>5979014.2795006074</v>
      </c>
      <c r="E118" s="301">
        <f t="shared" si="0"/>
        <v>596.90142795006079</v>
      </c>
      <c r="G118" s="302">
        <f t="shared" si="2"/>
        <v>760549.20163884305</v>
      </c>
      <c r="H118" s="24">
        <f t="shared" si="3"/>
        <v>366584.71518992231</v>
      </c>
      <c r="I118" s="24">
        <f t="shared" si="4"/>
        <v>15521.412278343734</v>
      </c>
      <c r="J118" s="24">
        <f t="shared" si="5"/>
        <v>73316.943037984471</v>
      </c>
      <c r="K118" s="24">
        <f t="shared" si="6"/>
        <v>1053816.9737907809</v>
      </c>
      <c r="L118" s="300">
        <f t="shared" si="7"/>
        <v>0.48199999999999998</v>
      </c>
      <c r="M118" s="301">
        <f t="shared" si="8"/>
        <v>104.38169737907809</v>
      </c>
      <c r="O118" s="302">
        <f t="shared" si="9"/>
        <v>59042.571639959693</v>
      </c>
      <c r="P118" s="24">
        <f t="shared" si="10"/>
        <v>6494.6828803955659</v>
      </c>
      <c r="Q118" s="24">
        <f t="shared" si="11"/>
        <v>1204.9504416318305</v>
      </c>
      <c r="R118" s="24">
        <f t="shared" si="12"/>
        <v>1298.9365760791134</v>
      </c>
      <c r="S118" s="24">
        <f t="shared" si="13"/>
        <v>64238.317944276147</v>
      </c>
      <c r="T118" s="299">
        <f t="shared" si="14"/>
        <v>0.11</v>
      </c>
      <c r="U118" s="301">
        <f t="shared" si="15"/>
        <v>5.4238317944276151</v>
      </c>
      <c r="Z118" s="302">
        <f t="shared" si="16"/>
        <v>170295.43139176787</v>
      </c>
      <c r="AA118" s="303">
        <f t="shared" si="17"/>
        <v>18732.497453094464</v>
      </c>
      <c r="AB118" s="24">
        <f t="shared" si="18"/>
        <v>512.42356486991332</v>
      </c>
      <c r="AC118" s="24">
        <f t="shared" si="19"/>
        <v>189027.92884486233</v>
      </c>
      <c r="AD118" s="299">
        <f t="shared" si="20"/>
        <v>0.11</v>
      </c>
      <c r="AE118" s="301">
        <f t="shared" si="21"/>
        <v>17.902792884486232</v>
      </c>
    </row>
    <row r="119" spans="2:31" x14ac:dyDescent="0.2">
      <c r="B119" s="23">
        <v>1986</v>
      </c>
      <c r="C119" s="80">
        <v>0.26100000000000001</v>
      </c>
      <c r="D119" s="24">
        <f t="shared" si="1"/>
        <v>7539537.0064502666</v>
      </c>
      <c r="E119" s="301">
        <f t="shared" si="0"/>
        <v>752.95370064502663</v>
      </c>
      <c r="G119" s="302">
        <f t="shared" si="2"/>
        <v>1032740.6343149652</v>
      </c>
      <c r="H119" s="24">
        <f t="shared" si="3"/>
        <v>269545.30555620592</v>
      </c>
      <c r="I119" s="24">
        <f t="shared" si="4"/>
        <v>21076.339475815617</v>
      </c>
      <c r="J119" s="24">
        <f t="shared" si="5"/>
        <v>53909.061111241186</v>
      </c>
      <c r="K119" s="24">
        <f t="shared" si="6"/>
        <v>1248376.8787599299</v>
      </c>
      <c r="L119" s="300">
        <f t="shared" si="7"/>
        <v>0.26100000000000001</v>
      </c>
      <c r="M119" s="301">
        <f t="shared" si="8"/>
        <v>123.837687875993</v>
      </c>
      <c r="O119" s="302">
        <f t="shared" si="9"/>
        <v>62953.551585390625</v>
      </c>
      <c r="P119" s="24">
        <f t="shared" si="10"/>
        <v>6924.8906743929692</v>
      </c>
      <c r="Q119" s="24">
        <f t="shared" si="11"/>
        <v>1284.766358885523</v>
      </c>
      <c r="R119" s="24">
        <f t="shared" si="12"/>
        <v>1384.9781348785939</v>
      </c>
      <c r="S119" s="24">
        <f t="shared" si="13"/>
        <v>68493.464124905004</v>
      </c>
      <c r="T119" s="299">
        <f t="shared" si="14"/>
        <v>0.11</v>
      </c>
      <c r="U119" s="301">
        <f t="shared" si="15"/>
        <v>5.8493464124905001</v>
      </c>
      <c r="Z119" s="302">
        <f t="shared" si="16"/>
        <v>188460.84505832774</v>
      </c>
      <c r="AA119" s="303">
        <f t="shared" si="17"/>
        <v>20730.692956416053</v>
      </c>
      <c r="AB119" s="24">
        <f t="shared" si="18"/>
        <v>567.08378653458703</v>
      </c>
      <c r="AC119" s="24">
        <f t="shared" si="19"/>
        <v>209191.5380147438</v>
      </c>
      <c r="AD119" s="299">
        <f t="shared" si="20"/>
        <v>0.11</v>
      </c>
      <c r="AE119" s="301">
        <f t="shared" si="21"/>
        <v>19.91915380147438</v>
      </c>
    </row>
    <row r="120" spans="2:31" x14ac:dyDescent="0.2">
      <c r="B120" s="23">
        <v>1987</v>
      </c>
      <c r="C120" s="80">
        <v>0.19500000000000001</v>
      </c>
      <c r="D120" s="24">
        <f t="shared" si="1"/>
        <v>9009746.7227080688</v>
      </c>
      <c r="E120" s="301">
        <f t="shared" si="0"/>
        <v>899.97467227080688</v>
      </c>
      <c r="G120" s="302">
        <f t="shared" si="2"/>
        <v>1223409.3411847313</v>
      </c>
      <c r="H120" s="24">
        <f t="shared" si="3"/>
        <v>238564.82153102261</v>
      </c>
      <c r="I120" s="24">
        <f t="shared" si="4"/>
        <v>24967.537575198599</v>
      </c>
      <c r="J120" s="24">
        <f t="shared" si="5"/>
        <v>47712.964306204522</v>
      </c>
      <c r="K120" s="24">
        <f t="shared" si="6"/>
        <v>1414261.1984095494</v>
      </c>
      <c r="L120" s="300">
        <f t="shared" si="7"/>
        <v>0.19500000000000001</v>
      </c>
      <c r="M120" s="301">
        <f t="shared" si="8"/>
        <v>140.42611984095495</v>
      </c>
      <c r="O120" s="302">
        <f t="shared" si="9"/>
        <v>67123.594842406907</v>
      </c>
      <c r="P120" s="24">
        <f t="shared" si="10"/>
        <v>7383.5954326647598</v>
      </c>
      <c r="Q120" s="24">
        <f t="shared" si="11"/>
        <v>1369.8692824981001</v>
      </c>
      <c r="R120" s="24">
        <f t="shared" si="12"/>
        <v>1476.7190865329521</v>
      </c>
      <c r="S120" s="24">
        <f t="shared" si="13"/>
        <v>73030.471188538722</v>
      </c>
      <c r="T120" s="299">
        <f t="shared" si="14"/>
        <v>0.11</v>
      </c>
      <c r="U120" s="301">
        <f t="shared" si="15"/>
        <v>6.3030471188538719</v>
      </c>
      <c r="Z120" s="302">
        <f t="shared" si="16"/>
        <v>208563.96340069958</v>
      </c>
      <c r="AA120" s="303">
        <f t="shared" si="17"/>
        <v>22942.035974076953</v>
      </c>
      <c r="AB120" s="24">
        <f t="shared" si="18"/>
        <v>627.57461404423145</v>
      </c>
      <c r="AC120" s="24">
        <f t="shared" si="19"/>
        <v>231505.99937477653</v>
      </c>
      <c r="AD120" s="299">
        <f t="shared" si="20"/>
        <v>0.11</v>
      </c>
      <c r="AE120" s="301">
        <f t="shared" si="21"/>
        <v>22.150599937477654</v>
      </c>
    </row>
    <row r="121" spans="2:31" x14ac:dyDescent="0.2">
      <c r="B121" s="23">
        <v>1988</v>
      </c>
      <c r="C121" s="80">
        <v>0.20100000000000001</v>
      </c>
      <c r="D121" s="24">
        <f t="shared" si="1"/>
        <v>10820705.813972391</v>
      </c>
      <c r="E121" s="301">
        <f t="shared" si="0"/>
        <v>1081.070581397239</v>
      </c>
      <c r="G121" s="302">
        <f t="shared" si="2"/>
        <v>1385975.9744413584</v>
      </c>
      <c r="H121" s="24">
        <f t="shared" si="3"/>
        <v>278581.17086271307</v>
      </c>
      <c r="I121" s="24">
        <f t="shared" si="4"/>
        <v>28285.223968190989</v>
      </c>
      <c r="J121" s="24">
        <f t="shared" si="5"/>
        <v>55716.234172542616</v>
      </c>
      <c r="K121" s="24">
        <f t="shared" si="6"/>
        <v>1608840.9111315289</v>
      </c>
      <c r="L121" s="300">
        <f t="shared" si="7"/>
        <v>0.20100000000000001</v>
      </c>
      <c r="M121" s="301">
        <f t="shared" si="8"/>
        <v>159.88409111315289</v>
      </c>
      <c r="O121" s="302">
        <f t="shared" si="9"/>
        <v>71569.861764767949</v>
      </c>
      <c r="P121" s="24">
        <f t="shared" si="10"/>
        <v>7872.6847941244741</v>
      </c>
      <c r="Q121" s="24">
        <f t="shared" si="11"/>
        <v>1460.6094237707746</v>
      </c>
      <c r="R121" s="24">
        <f t="shared" si="12"/>
        <v>1574.536958824895</v>
      </c>
      <c r="S121" s="24">
        <f t="shared" si="13"/>
        <v>77868.009600067526</v>
      </c>
      <c r="T121" s="299">
        <f t="shared" si="14"/>
        <v>0.11</v>
      </c>
      <c r="U121" s="301">
        <f t="shared" si="15"/>
        <v>6.7868009600067527</v>
      </c>
      <c r="Z121" s="302">
        <f t="shared" si="16"/>
        <v>230811.4813766522</v>
      </c>
      <c r="AA121" s="303">
        <f t="shared" si="17"/>
        <v>25389.262951431741</v>
      </c>
      <c r="AB121" s="24">
        <f t="shared" si="18"/>
        <v>694.51799812432955</v>
      </c>
      <c r="AC121" s="24">
        <f t="shared" si="19"/>
        <v>256200.74432808394</v>
      </c>
      <c r="AD121" s="299">
        <f t="shared" si="20"/>
        <v>0.11</v>
      </c>
      <c r="AE121" s="301">
        <f t="shared" si="21"/>
        <v>24.620074432808394</v>
      </c>
    </row>
    <row r="122" spans="2:31" x14ac:dyDescent="0.2">
      <c r="B122" s="23">
        <v>1989</v>
      </c>
      <c r="C122" s="36">
        <v>0.44400000000000001</v>
      </c>
      <c r="D122" s="24">
        <f t="shared" si="1"/>
        <v>15625099.195376132</v>
      </c>
      <c r="E122" s="301">
        <f t="shared" ref="E122:E149" si="22">D122/$D$89-1</f>
        <v>1561.5099195376131</v>
      </c>
      <c r="G122" s="302">
        <f t="shared" si="2"/>
        <v>1576664.0929088984</v>
      </c>
      <c r="H122" s="24">
        <f t="shared" si="3"/>
        <v>700038.85725155089</v>
      </c>
      <c r="I122" s="24">
        <f t="shared" si="4"/>
        <v>32176.81822263058</v>
      </c>
      <c r="J122" s="24">
        <f t="shared" si="5"/>
        <v>140007.77145031019</v>
      </c>
      <c r="K122" s="24">
        <f t="shared" si="6"/>
        <v>2136695.1787101394</v>
      </c>
      <c r="L122" s="300">
        <f t="shared" si="7"/>
        <v>0.44400000000000001</v>
      </c>
      <c r="M122" s="301">
        <f t="shared" si="8"/>
        <v>212.66951787101394</v>
      </c>
      <c r="O122" s="302">
        <f t="shared" si="9"/>
        <v>76310.64940806618</v>
      </c>
      <c r="P122" s="24">
        <f t="shared" si="10"/>
        <v>8394.1714348872792</v>
      </c>
      <c r="Q122" s="24">
        <f t="shared" si="11"/>
        <v>1557.3601920013505</v>
      </c>
      <c r="R122" s="24">
        <f t="shared" si="12"/>
        <v>1678.834286977456</v>
      </c>
      <c r="S122" s="24">
        <f t="shared" si="13"/>
        <v>83025.986555976007</v>
      </c>
      <c r="T122" s="299">
        <f t="shared" si="14"/>
        <v>0.11</v>
      </c>
      <c r="U122" s="301">
        <f t="shared" si="15"/>
        <v>7.3025986555976008</v>
      </c>
      <c r="Z122" s="302">
        <f t="shared" si="16"/>
        <v>255432.1420950997</v>
      </c>
      <c r="AA122" s="303">
        <f t="shared" si="17"/>
        <v>28097.535630460967</v>
      </c>
      <c r="AB122" s="24">
        <f t="shared" si="18"/>
        <v>768.60223298425183</v>
      </c>
      <c r="AC122" s="24">
        <f t="shared" si="19"/>
        <v>283529.67772556067</v>
      </c>
      <c r="AD122" s="299">
        <f t="shared" si="20"/>
        <v>0.11</v>
      </c>
      <c r="AE122" s="301">
        <f t="shared" si="21"/>
        <v>27.352967772556067</v>
      </c>
    </row>
    <row r="123" spans="2:31" x14ac:dyDescent="0.2">
      <c r="B123" s="23">
        <v>1990</v>
      </c>
      <c r="C123" s="80">
        <v>7.3999999999999996E-2</v>
      </c>
      <c r="D123" s="24">
        <f t="shared" si="1"/>
        <v>16781356.535833966</v>
      </c>
      <c r="E123" s="301">
        <f t="shared" si="22"/>
        <v>1677.1356535833966</v>
      </c>
      <c r="G123" s="302">
        <f t="shared" si="2"/>
        <v>2093961.2751359367</v>
      </c>
      <c r="H123" s="24">
        <f t="shared" si="3"/>
        <v>154953.13436005931</v>
      </c>
      <c r="I123" s="24">
        <f t="shared" si="4"/>
        <v>42733.903574202785</v>
      </c>
      <c r="J123" s="24">
        <f t="shared" si="5"/>
        <v>30990.626872011864</v>
      </c>
      <c r="K123" s="24">
        <f t="shared" si="6"/>
        <v>2217923.7826239839</v>
      </c>
      <c r="L123" s="300">
        <f t="shared" si="7"/>
        <v>7.3999999999999996E-2</v>
      </c>
      <c r="M123" s="301">
        <f t="shared" si="8"/>
        <v>220.79237826239839</v>
      </c>
      <c r="O123" s="302">
        <f t="shared" si="9"/>
        <v>81365.466824856485</v>
      </c>
      <c r="P123" s="24">
        <f t="shared" si="10"/>
        <v>8950.2013507342126</v>
      </c>
      <c r="Q123" s="24">
        <f t="shared" si="11"/>
        <v>1660.5197311195202</v>
      </c>
      <c r="R123" s="24">
        <f t="shared" si="12"/>
        <v>1790.0402701468427</v>
      </c>
      <c r="S123" s="24">
        <f t="shared" si="13"/>
        <v>88525.627905443849</v>
      </c>
      <c r="T123" s="299">
        <f t="shared" si="14"/>
        <v>0.11</v>
      </c>
      <c r="U123" s="301">
        <f t="shared" si="15"/>
        <v>7.8525627905443844</v>
      </c>
      <c r="Z123" s="302">
        <f t="shared" si="16"/>
        <v>282679.08869238402</v>
      </c>
      <c r="AA123" s="303">
        <f t="shared" si="17"/>
        <v>31094.699756162241</v>
      </c>
      <c r="AB123" s="24">
        <f t="shared" si="18"/>
        <v>850.58903317668205</v>
      </c>
      <c r="AC123" s="24">
        <f t="shared" si="19"/>
        <v>313773.78844854626</v>
      </c>
      <c r="AD123" s="299">
        <f t="shared" si="20"/>
        <v>0.11</v>
      </c>
      <c r="AE123" s="301">
        <f t="shared" si="21"/>
        <v>30.377378844854626</v>
      </c>
    </row>
    <row r="124" spans="2:31" x14ac:dyDescent="0.2">
      <c r="B124" s="23">
        <v>1991</v>
      </c>
      <c r="C124" s="80">
        <v>0.39600000000000002</v>
      </c>
      <c r="D124" s="24">
        <f t="shared" si="1"/>
        <v>23426773.724024214</v>
      </c>
      <c r="E124" s="301">
        <f t="shared" si="22"/>
        <v>2341.6773724024215</v>
      </c>
      <c r="G124" s="302">
        <f t="shared" si="2"/>
        <v>2173565.3069715044</v>
      </c>
      <c r="H124" s="24">
        <f t="shared" si="3"/>
        <v>860731.86156071571</v>
      </c>
      <c r="I124" s="24">
        <f t="shared" si="4"/>
        <v>44358.475652479676</v>
      </c>
      <c r="J124" s="24">
        <f t="shared" si="5"/>
        <v>172146.37231214315</v>
      </c>
      <c r="K124" s="24">
        <f t="shared" si="6"/>
        <v>2862150.7962200772</v>
      </c>
      <c r="L124" s="300">
        <f t="shared" si="7"/>
        <v>0.39600000000000002</v>
      </c>
      <c r="M124" s="301">
        <f t="shared" si="8"/>
        <v>285.21507962200769</v>
      </c>
      <c r="O124" s="302">
        <f t="shared" si="9"/>
        <v>86755.11534733497</v>
      </c>
      <c r="P124" s="24">
        <f t="shared" si="10"/>
        <v>9543.0626882068464</v>
      </c>
      <c r="Q124" s="24">
        <f t="shared" si="11"/>
        <v>1770.5125581088771</v>
      </c>
      <c r="R124" s="24">
        <f t="shared" si="12"/>
        <v>1908.6125376413693</v>
      </c>
      <c r="S124" s="24">
        <f t="shared" si="13"/>
        <v>94389.565497900447</v>
      </c>
      <c r="T124" s="299">
        <f t="shared" si="14"/>
        <v>0.11</v>
      </c>
      <c r="U124" s="301">
        <f t="shared" si="15"/>
        <v>8.4389565497900438</v>
      </c>
      <c r="Z124" s="302">
        <f t="shared" si="16"/>
        <v>312832.46708320064</v>
      </c>
      <c r="AA124" s="303">
        <f t="shared" si="17"/>
        <v>34411.571379152068</v>
      </c>
      <c r="AB124" s="24">
        <f t="shared" si="18"/>
        <v>941.32136534563881</v>
      </c>
      <c r="AC124" s="24">
        <f t="shared" si="19"/>
        <v>347244.03846235271</v>
      </c>
      <c r="AD124" s="299">
        <f t="shared" si="20"/>
        <v>0.11</v>
      </c>
      <c r="AE124" s="301">
        <f t="shared" si="21"/>
        <v>33.724403846235269</v>
      </c>
    </row>
    <row r="125" spans="2:31" x14ac:dyDescent="0.2">
      <c r="B125" s="23">
        <v>1992</v>
      </c>
      <c r="C125" s="80">
        <v>0.20300000000000001</v>
      </c>
      <c r="D125" s="24">
        <f t="shared" si="1"/>
        <v>28182408.790001132</v>
      </c>
      <c r="E125" s="301">
        <f t="shared" si="22"/>
        <v>2817.2408790001132</v>
      </c>
      <c r="G125" s="302">
        <f t="shared" si="2"/>
        <v>2804907.7802956756</v>
      </c>
      <c r="H125" s="24">
        <f t="shared" si="3"/>
        <v>569396.27940002223</v>
      </c>
      <c r="I125" s="24">
        <f t="shared" si="4"/>
        <v>57243.015924401545</v>
      </c>
      <c r="J125" s="24">
        <f t="shared" si="5"/>
        <v>113879.25588000445</v>
      </c>
      <c r="K125" s="24">
        <f t="shared" si="6"/>
        <v>3260424.8038156936</v>
      </c>
      <c r="L125" s="300">
        <f t="shared" si="7"/>
        <v>0.20300000000000001</v>
      </c>
      <c r="M125" s="301">
        <f t="shared" si="8"/>
        <v>325.04248038156936</v>
      </c>
      <c r="O125" s="302">
        <f t="shared" si="9"/>
        <v>92501.774187942443</v>
      </c>
      <c r="P125" s="24">
        <f t="shared" si="10"/>
        <v>10175.195160673669</v>
      </c>
      <c r="Q125" s="24">
        <f t="shared" si="11"/>
        <v>1887.7913099580089</v>
      </c>
      <c r="R125" s="24">
        <f t="shared" si="12"/>
        <v>2035.039032134734</v>
      </c>
      <c r="S125" s="24">
        <f t="shared" si="13"/>
        <v>100641.93031648138</v>
      </c>
      <c r="T125" s="299">
        <f t="shared" si="14"/>
        <v>0.11</v>
      </c>
      <c r="U125" s="301">
        <f t="shared" si="15"/>
        <v>9.0641930316481378</v>
      </c>
      <c r="Z125" s="302">
        <f t="shared" si="16"/>
        <v>346202.30634696566</v>
      </c>
      <c r="AA125" s="303">
        <f t="shared" si="17"/>
        <v>38082.25369816622</v>
      </c>
      <c r="AB125" s="24">
        <f t="shared" si="18"/>
        <v>1041.7321153870582</v>
      </c>
      <c r="AC125" s="24">
        <f t="shared" si="19"/>
        <v>384284.56004513189</v>
      </c>
      <c r="AD125" s="299">
        <f t="shared" si="20"/>
        <v>0.11</v>
      </c>
      <c r="AE125" s="301">
        <f t="shared" si="21"/>
        <v>37.428456004513187</v>
      </c>
    </row>
    <row r="126" spans="2:31" x14ac:dyDescent="0.2">
      <c r="B126" s="23">
        <v>1993</v>
      </c>
      <c r="C126" s="80">
        <v>0.14299999999999999</v>
      </c>
      <c r="D126" s="24">
        <f t="shared" si="1"/>
        <v>32212493.246971294</v>
      </c>
      <c r="E126" s="301">
        <f t="shared" si="22"/>
        <v>3220.2493246971294</v>
      </c>
      <c r="G126" s="302">
        <f t="shared" si="2"/>
        <v>3195216.3077393798</v>
      </c>
      <c r="H126" s="24">
        <f t="shared" si="3"/>
        <v>456915.93200673128</v>
      </c>
      <c r="I126" s="24">
        <f t="shared" si="4"/>
        <v>65208.496076313873</v>
      </c>
      <c r="J126" s="24">
        <f t="shared" si="5"/>
        <v>91383.186401346262</v>
      </c>
      <c r="K126" s="24">
        <f t="shared" si="6"/>
        <v>3560749.0533447647</v>
      </c>
      <c r="L126" s="300">
        <f t="shared" si="7"/>
        <v>0.14299999999999999</v>
      </c>
      <c r="M126" s="301">
        <f t="shared" si="8"/>
        <v>355.07490533447645</v>
      </c>
      <c r="O126" s="302">
        <f t="shared" si="9"/>
        <v>98629.091710151755</v>
      </c>
      <c r="P126" s="24">
        <f t="shared" si="10"/>
        <v>10849.200088116693</v>
      </c>
      <c r="Q126" s="24">
        <f t="shared" si="11"/>
        <v>2012.8386063296275</v>
      </c>
      <c r="R126" s="24">
        <f t="shared" si="12"/>
        <v>2169.8400176233386</v>
      </c>
      <c r="S126" s="24">
        <f t="shared" si="13"/>
        <v>107308.4517806451</v>
      </c>
      <c r="T126" s="299">
        <f t="shared" si="14"/>
        <v>0.11</v>
      </c>
      <c r="U126" s="301">
        <f t="shared" si="15"/>
        <v>9.7308451780645111</v>
      </c>
      <c r="Z126" s="302">
        <f t="shared" si="16"/>
        <v>383131.7063649965</v>
      </c>
      <c r="AA126" s="303">
        <f t="shared" si="17"/>
        <v>42144.487700149613</v>
      </c>
      <c r="AB126" s="24">
        <f t="shared" si="18"/>
        <v>1152.8536801353957</v>
      </c>
      <c r="AC126" s="24">
        <f t="shared" si="19"/>
        <v>425276.19406514609</v>
      </c>
      <c r="AD126" s="299">
        <f t="shared" si="20"/>
        <v>0.11</v>
      </c>
      <c r="AE126" s="301">
        <f t="shared" si="21"/>
        <v>41.52761940651461</v>
      </c>
    </row>
    <row r="127" spans="2:31" x14ac:dyDescent="0.2">
      <c r="B127" s="23">
        <v>1994</v>
      </c>
      <c r="C127" s="80">
        <v>0.13900000000000001</v>
      </c>
      <c r="D127" s="24">
        <f t="shared" si="1"/>
        <v>36690029.808300301</v>
      </c>
      <c r="E127" s="301">
        <f t="shared" si="22"/>
        <v>3668.0029808300301</v>
      </c>
      <c r="G127" s="302">
        <f t="shared" si="2"/>
        <v>3489534.0722778696</v>
      </c>
      <c r="H127" s="24">
        <f t="shared" si="3"/>
        <v>485045.2360466239</v>
      </c>
      <c r="I127" s="24">
        <f t="shared" si="4"/>
        <v>71214.9810668953</v>
      </c>
      <c r="J127" s="24">
        <f t="shared" si="5"/>
        <v>97009.047209324781</v>
      </c>
      <c r="K127" s="24">
        <f t="shared" si="6"/>
        <v>3877570.2611151687</v>
      </c>
      <c r="L127" s="300">
        <f t="shared" si="7"/>
        <v>0.13900000000000001</v>
      </c>
      <c r="M127" s="301">
        <f t="shared" si="8"/>
        <v>386.75702611151689</v>
      </c>
      <c r="O127" s="302">
        <f t="shared" si="9"/>
        <v>105162.28274503221</v>
      </c>
      <c r="P127" s="24">
        <f t="shared" si="10"/>
        <v>11567.851101953544</v>
      </c>
      <c r="Q127" s="24">
        <f t="shared" si="11"/>
        <v>2146.169035612902</v>
      </c>
      <c r="R127" s="24">
        <f t="shared" si="12"/>
        <v>2313.570220390709</v>
      </c>
      <c r="S127" s="24">
        <f t="shared" si="13"/>
        <v>114416.56362659505</v>
      </c>
      <c r="T127" s="299">
        <f t="shared" si="14"/>
        <v>0.11</v>
      </c>
      <c r="U127" s="301">
        <f t="shared" si="15"/>
        <v>10.441656362659504</v>
      </c>
      <c r="Z127" s="302">
        <f t="shared" si="16"/>
        <v>424000.36548295064</v>
      </c>
      <c r="AA127" s="303">
        <f t="shared" si="17"/>
        <v>46640.040203124569</v>
      </c>
      <c r="AB127" s="24">
        <f t="shared" si="18"/>
        <v>1275.8285821954382</v>
      </c>
      <c r="AC127" s="24">
        <f t="shared" si="19"/>
        <v>470640.40568607522</v>
      </c>
      <c r="AD127" s="299">
        <f t="shared" si="20"/>
        <v>0.11</v>
      </c>
      <c r="AE127" s="301">
        <f t="shared" si="21"/>
        <v>46.064040568607524</v>
      </c>
    </row>
    <row r="128" spans="2:31" x14ac:dyDescent="0.2">
      <c r="B128" s="23">
        <v>1995</v>
      </c>
      <c r="C128" s="36">
        <v>0.43099999999999999</v>
      </c>
      <c r="D128" s="24">
        <f t="shared" si="1"/>
        <v>52503432.655677736</v>
      </c>
      <c r="E128" s="301">
        <f t="shared" si="22"/>
        <v>5249.3432655677734</v>
      </c>
      <c r="G128" s="302">
        <f t="shared" si="2"/>
        <v>3800018.8558928655</v>
      </c>
      <c r="H128" s="24">
        <f t="shared" si="3"/>
        <v>1637808.1268898251</v>
      </c>
      <c r="I128" s="24">
        <f t="shared" si="4"/>
        <v>77551.40522230338</v>
      </c>
      <c r="J128" s="24">
        <f t="shared" si="5"/>
        <v>327561.62537796504</v>
      </c>
      <c r="K128" s="24">
        <f t="shared" si="6"/>
        <v>5110265.3574047256</v>
      </c>
      <c r="L128" s="300">
        <f t="shared" si="7"/>
        <v>0.43099999999999999</v>
      </c>
      <c r="M128" s="301">
        <f t="shared" si="8"/>
        <v>510.02653574047258</v>
      </c>
      <c r="O128" s="302">
        <f t="shared" si="9"/>
        <v>112128.23235406315</v>
      </c>
      <c r="P128" s="24">
        <f t="shared" si="10"/>
        <v>12334.105558946947</v>
      </c>
      <c r="Q128" s="24">
        <f t="shared" si="11"/>
        <v>2288.331272531901</v>
      </c>
      <c r="R128" s="24">
        <f t="shared" si="12"/>
        <v>2466.8211117893898</v>
      </c>
      <c r="S128" s="24">
        <f t="shared" si="13"/>
        <v>121995.5168012207</v>
      </c>
      <c r="T128" s="299">
        <f t="shared" si="14"/>
        <v>0.11</v>
      </c>
      <c r="U128" s="301">
        <f t="shared" si="15"/>
        <v>11.19955168012207</v>
      </c>
      <c r="Z128" s="302">
        <f t="shared" si="16"/>
        <v>469228.48446901701</v>
      </c>
      <c r="AA128" s="303">
        <f t="shared" si="17"/>
        <v>51615.133291591868</v>
      </c>
      <c r="AB128" s="24">
        <f t="shared" si="18"/>
        <v>1411.9212170582257</v>
      </c>
      <c r="AC128" s="24">
        <f t="shared" si="19"/>
        <v>520843.6177606089</v>
      </c>
      <c r="AD128" s="299">
        <f t="shared" si="20"/>
        <v>0.11</v>
      </c>
      <c r="AE128" s="301">
        <f t="shared" si="21"/>
        <v>51.084361776060888</v>
      </c>
    </row>
    <row r="129" spans="2:31" x14ac:dyDescent="0.2">
      <c r="B129" s="23">
        <v>1996</v>
      </c>
      <c r="C129" s="80">
        <v>0.318</v>
      </c>
      <c r="D129" s="24">
        <f t="shared" si="1"/>
        <v>69199524.240183264</v>
      </c>
      <c r="E129" s="301">
        <f t="shared" si="22"/>
        <v>6918.9524240183264</v>
      </c>
      <c r="G129" s="302">
        <f t="shared" si="2"/>
        <v>5008060.0502566313</v>
      </c>
      <c r="H129" s="24">
        <f t="shared" si="3"/>
        <v>1592563.0959816088</v>
      </c>
      <c r="I129" s="24">
        <f t="shared" si="4"/>
        <v>102205.30714809452</v>
      </c>
      <c r="J129" s="24">
        <f t="shared" si="5"/>
        <v>318512.61919632182</v>
      </c>
      <c r="K129" s="24">
        <f t="shared" si="6"/>
        <v>6282110.5270419186</v>
      </c>
      <c r="L129" s="300">
        <f t="shared" si="7"/>
        <v>0.318</v>
      </c>
      <c r="M129" s="301">
        <f t="shared" si="8"/>
        <v>627.21105270419184</v>
      </c>
      <c r="O129" s="302">
        <f t="shared" si="9"/>
        <v>119555.60646519628</v>
      </c>
      <c r="P129" s="24">
        <f t="shared" si="10"/>
        <v>13151.116711171591</v>
      </c>
      <c r="Q129" s="24">
        <f t="shared" si="11"/>
        <v>2439.9103360244139</v>
      </c>
      <c r="R129" s="24">
        <f t="shared" si="12"/>
        <v>2630.2233422343184</v>
      </c>
      <c r="S129" s="24">
        <f t="shared" si="13"/>
        <v>130076.49983413356</v>
      </c>
      <c r="T129" s="299">
        <f t="shared" si="14"/>
        <v>0.11</v>
      </c>
      <c r="U129" s="301">
        <f t="shared" si="15"/>
        <v>12.007649983413357</v>
      </c>
      <c r="Z129" s="302">
        <f t="shared" si="16"/>
        <v>519281.08690732706</v>
      </c>
      <c r="AA129" s="303">
        <f t="shared" si="17"/>
        <v>57120.919559805974</v>
      </c>
      <c r="AB129" s="24">
        <f t="shared" si="18"/>
        <v>1562.5308532818267</v>
      </c>
      <c r="AC129" s="24">
        <f t="shared" si="19"/>
        <v>576402.00646713306</v>
      </c>
      <c r="AD129" s="299">
        <f t="shared" si="20"/>
        <v>0.11</v>
      </c>
      <c r="AE129" s="301">
        <f t="shared" si="21"/>
        <v>56.640200646713303</v>
      </c>
    </row>
    <row r="130" spans="2:31" x14ac:dyDescent="0.2">
      <c r="B130" s="23">
        <v>1997</v>
      </c>
      <c r="C130" s="80">
        <v>0.34100000000000003</v>
      </c>
      <c r="D130" s="24">
        <f t="shared" si="1"/>
        <v>92796562.006085753</v>
      </c>
      <c r="E130" s="301">
        <f t="shared" si="22"/>
        <v>9278.6562006085751</v>
      </c>
      <c r="G130" s="302">
        <f t="shared" si="2"/>
        <v>6156468.3165010801</v>
      </c>
      <c r="H130" s="24">
        <f t="shared" si="3"/>
        <v>2099355.6959268684</v>
      </c>
      <c r="I130" s="24">
        <f t="shared" si="4"/>
        <v>125642.21054083838</v>
      </c>
      <c r="J130" s="24">
        <f t="shared" si="5"/>
        <v>419871.13918537367</v>
      </c>
      <c r="K130" s="24">
        <f t="shared" si="6"/>
        <v>7835952.8732425747</v>
      </c>
      <c r="L130" s="300">
        <f t="shared" si="7"/>
        <v>0.34100000000000003</v>
      </c>
      <c r="M130" s="301">
        <f t="shared" si="8"/>
        <v>782.59528732425747</v>
      </c>
      <c r="O130" s="302">
        <f t="shared" si="9"/>
        <v>127474.96983745089</v>
      </c>
      <c r="P130" s="24">
        <f t="shared" si="10"/>
        <v>14022.246682119598</v>
      </c>
      <c r="Q130" s="24">
        <f t="shared" si="11"/>
        <v>2601.529996682671</v>
      </c>
      <c r="R130" s="24">
        <f t="shared" si="12"/>
        <v>2804.4493364239197</v>
      </c>
      <c r="S130" s="24">
        <f t="shared" si="13"/>
        <v>138692.76718314656</v>
      </c>
      <c r="T130" s="299">
        <f t="shared" si="14"/>
        <v>0.11</v>
      </c>
      <c r="U130" s="301">
        <f t="shared" si="15"/>
        <v>12.869276718314655</v>
      </c>
      <c r="Z130" s="302">
        <f t="shared" si="16"/>
        <v>574672.80044773163</v>
      </c>
      <c r="AA130" s="303">
        <f t="shared" si="17"/>
        <v>63214.008049250479</v>
      </c>
      <c r="AB130" s="24">
        <f t="shared" si="18"/>
        <v>1729.2060194013993</v>
      </c>
      <c r="AC130" s="24">
        <f t="shared" si="19"/>
        <v>637886.80849698209</v>
      </c>
      <c r="AD130" s="299">
        <f t="shared" si="20"/>
        <v>0.11</v>
      </c>
      <c r="AE130" s="301">
        <f t="shared" si="21"/>
        <v>62.78868084969821</v>
      </c>
    </row>
    <row r="131" spans="2:31" x14ac:dyDescent="0.2">
      <c r="B131" s="23">
        <v>1998</v>
      </c>
      <c r="C131" s="36">
        <v>0.48299999999999998</v>
      </c>
      <c r="D131" s="24">
        <f t="shared" si="1"/>
        <v>137617301.4550252</v>
      </c>
      <c r="E131" s="301">
        <f t="shared" si="22"/>
        <v>13760.730145502519</v>
      </c>
      <c r="G131" s="302">
        <f t="shared" si="2"/>
        <v>7679233.8157777237</v>
      </c>
      <c r="H131" s="24">
        <f t="shared" si="3"/>
        <v>3709069.9330206406</v>
      </c>
      <c r="I131" s="24">
        <f t="shared" si="4"/>
        <v>156719.0574648515</v>
      </c>
      <c r="J131" s="24">
        <f t="shared" si="5"/>
        <v>741813.98660412815</v>
      </c>
      <c r="K131" s="24">
        <f t="shared" si="6"/>
        <v>10646489.762194237</v>
      </c>
      <c r="L131" s="300">
        <f t="shared" si="7"/>
        <v>0.48299999999999998</v>
      </c>
      <c r="M131" s="301">
        <f t="shared" si="8"/>
        <v>1063.6489762194237</v>
      </c>
      <c r="O131" s="302">
        <f t="shared" si="9"/>
        <v>135918.91183948363</v>
      </c>
      <c r="P131" s="24">
        <f t="shared" si="10"/>
        <v>14951.080302343198</v>
      </c>
      <c r="Q131" s="24">
        <f t="shared" si="11"/>
        <v>2773.8553436629313</v>
      </c>
      <c r="R131" s="24">
        <f t="shared" si="12"/>
        <v>2990.2160604686396</v>
      </c>
      <c r="S131" s="24">
        <f t="shared" si="13"/>
        <v>147879.7760813582</v>
      </c>
      <c r="T131" s="299">
        <f t="shared" si="14"/>
        <v>0.11</v>
      </c>
      <c r="U131" s="301">
        <f t="shared" si="15"/>
        <v>13.787977608135821</v>
      </c>
      <c r="Z131" s="302">
        <f t="shared" si="16"/>
        <v>635973.14807149116</v>
      </c>
      <c r="AA131" s="303">
        <f t="shared" si="17"/>
        <v>69957.046287864025</v>
      </c>
      <c r="AB131" s="24">
        <f t="shared" si="18"/>
        <v>1913.6604254909464</v>
      </c>
      <c r="AC131" s="24">
        <f t="shared" si="19"/>
        <v>705930.19435935514</v>
      </c>
      <c r="AD131" s="299">
        <f t="shared" si="20"/>
        <v>0.11</v>
      </c>
      <c r="AE131" s="301">
        <f t="shared" si="21"/>
        <v>69.593019435935517</v>
      </c>
    </row>
    <row r="132" spans="2:31" x14ac:dyDescent="0.2">
      <c r="B132" s="23">
        <v>1999</v>
      </c>
      <c r="C132" s="80">
        <v>5.0000000000000001E-3</v>
      </c>
      <c r="D132" s="24">
        <f t="shared" si="1"/>
        <v>138305387.9623003</v>
      </c>
      <c r="E132" s="301">
        <f t="shared" si="22"/>
        <v>13829.53879623003</v>
      </c>
      <c r="G132" s="302">
        <f t="shared" si="2"/>
        <v>10433559.966950351</v>
      </c>
      <c r="H132" s="24">
        <f t="shared" si="3"/>
        <v>52167.799834751757</v>
      </c>
      <c r="I132" s="24">
        <f t="shared" si="4"/>
        <v>212929.79524388473</v>
      </c>
      <c r="J132" s="24">
        <f t="shared" si="5"/>
        <v>10433.559966950352</v>
      </c>
      <c r="K132" s="24">
        <f t="shared" si="6"/>
        <v>10475294.206818154</v>
      </c>
      <c r="L132" s="300">
        <f t="shared" si="7"/>
        <v>5.0000000000000001E-3</v>
      </c>
      <c r="M132" s="301">
        <f t="shared" si="8"/>
        <v>1046.5294206818155</v>
      </c>
      <c r="O132" s="302">
        <f t="shared" si="9"/>
        <v>144922.18055973103</v>
      </c>
      <c r="P132" s="24">
        <f t="shared" si="10"/>
        <v>15941.439861570414</v>
      </c>
      <c r="Q132" s="24">
        <f t="shared" si="11"/>
        <v>2957.5955216271641</v>
      </c>
      <c r="R132" s="24">
        <f t="shared" si="12"/>
        <v>3188.2879723140832</v>
      </c>
      <c r="S132" s="24">
        <f t="shared" si="13"/>
        <v>157675.33244898738</v>
      </c>
      <c r="T132" s="299">
        <f t="shared" si="14"/>
        <v>0.11</v>
      </c>
      <c r="U132" s="301">
        <f t="shared" si="15"/>
        <v>14.767533244898738</v>
      </c>
      <c r="Z132" s="302">
        <f t="shared" si="16"/>
        <v>703812.40377627709</v>
      </c>
      <c r="AA132" s="303">
        <f t="shared" si="17"/>
        <v>77419.364415390475</v>
      </c>
      <c r="AB132" s="24">
        <f t="shared" si="18"/>
        <v>2117.7905830780655</v>
      </c>
      <c r="AC132" s="24">
        <f t="shared" si="19"/>
        <v>781231.76819166751</v>
      </c>
      <c r="AD132" s="299">
        <f t="shared" si="20"/>
        <v>0.11</v>
      </c>
      <c r="AE132" s="301">
        <f t="shared" si="21"/>
        <v>77.123176819166744</v>
      </c>
    </row>
    <row r="133" spans="2:31" x14ac:dyDescent="0.2">
      <c r="B133" s="23">
        <v>2000</v>
      </c>
      <c r="C133" s="80">
        <v>6.5000000000000002E-2</v>
      </c>
      <c r="D133" s="24">
        <f t="shared" si="1"/>
        <v>147295238.1798498</v>
      </c>
      <c r="E133" s="301">
        <f t="shared" si="22"/>
        <v>14728.52381798498</v>
      </c>
      <c r="G133" s="302">
        <f t="shared" si="2"/>
        <v>10265788.32268179</v>
      </c>
      <c r="H133" s="24">
        <f t="shared" si="3"/>
        <v>667276.24097431637</v>
      </c>
      <c r="I133" s="24">
        <f t="shared" si="4"/>
        <v>209505.88413636308</v>
      </c>
      <c r="J133" s="24">
        <f t="shared" si="5"/>
        <v>133455.24819486329</v>
      </c>
      <c r="K133" s="24">
        <f t="shared" si="6"/>
        <v>10799609.315461243</v>
      </c>
      <c r="L133" s="300">
        <f t="shared" si="7"/>
        <v>6.5000000000000002E-2</v>
      </c>
      <c r="M133" s="301">
        <f t="shared" si="8"/>
        <v>1078.9609315461244</v>
      </c>
      <c r="O133" s="302">
        <f t="shared" si="9"/>
        <v>154521.82580000762</v>
      </c>
      <c r="P133" s="24">
        <f t="shared" si="10"/>
        <v>16997.400838000838</v>
      </c>
      <c r="Q133" s="24">
        <f t="shared" si="11"/>
        <v>3153.5066489797478</v>
      </c>
      <c r="R133" s="24">
        <f t="shared" si="12"/>
        <v>3399.480167600168</v>
      </c>
      <c r="S133" s="24">
        <f t="shared" si="13"/>
        <v>168119.74647040828</v>
      </c>
      <c r="T133" s="299">
        <f t="shared" si="14"/>
        <v>0.11</v>
      </c>
      <c r="U133" s="301">
        <f t="shared" si="15"/>
        <v>15.811974647040827</v>
      </c>
      <c r="Z133" s="302">
        <f t="shared" si="16"/>
        <v>778888.07288709248</v>
      </c>
      <c r="AA133" s="303">
        <f t="shared" si="17"/>
        <v>85677.688017580178</v>
      </c>
      <c r="AB133" s="24">
        <f t="shared" si="18"/>
        <v>2343.6953045750024</v>
      </c>
      <c r="AC133" s="24">
        <f t="shared" si="19"/>
        <v>864565.76090467267</v>
      </c>
      <c r="AD133" s="299">
        <f t="shared" si="20"/>
        <v>0.11</v>
      </c>
      <c r="AE133" s="301">
        <f t="shared" si="21"/>
        <v>85.456576090467266</v>
      </c>
    </row>
    <row r="134" spans="2:31" x14ac:dyDescent="0.2">
      <c r="B134" s="23">
        <v>2001</v>
      </c>
      <c r="C134" s="32">
        <v>-6.2E-2</v>
      </c>
      <c r="D134" s="24">
        <f t="shared" si="1"/>
        <v>138162933.4126991</v>
      </c>
      <c r="E134" s="301">
        <f t="shared" si="22"/>
        <v>13815.293341269909</v>
      </c>
      <c r="G134" s="302">
        <f t="shared" si="2"/>
        <v>10583617.129152019</v>
      </c>
      <c r="H134" s="24">
        <f t="shared" si="3"/>
        <v>-656184.26200742519</v>
      </c>
      <c r="I134" s="24">
        <f t="shared" si="4"/>
        <v>215992.18630922487</v>
      </c>
      <c r="J134" s="24">
        <f t="shared" si="5"/>
        <v>-131236.85240148506</v>
      </c>
      <c r="K134" s="24">
        <f t="shared" si="6"/>
        <v>10058669.71954608</v>
      </c>
      <c r="L134" s="300">
        <f t="shared" si="7"/>
        <v>-6.2E-2</v>
      </c>
      <c r="M134" s="301">
        <f t="shared" si="8"/>
        <v>1004.8669719546079</v>
      </c>
      <c r="O134" s="302">
        <f t="shared" si="9"/>
        <v>164757.35154100013</v>
      </c>
      <c r="P134" s="24">
        <f t="shared" si="10"/>
        <v>18123.308669510014</v>
      </c>
      <c r="Q134" s="24">
        <f t="shared" si="11"/>
        <v>3362.3949294081658</v>
      </c>
      <c r="R134" s="24">
        <f t="shared" si="12"/>
        <v>3624.6617339020031</v>
      </c>
      <c r="S134" s="24">
        <f t="shared" si="13"/>
        <v>179255.99847660813</v>
      </c>
      <c r="T134" s="299">
        <f t="shared" si="14"/>
        <v>0.11</v>
      </c>
      <c r="U134" s="301">
        <f t="shared" si="15"/>
        <v>16.925599847660813</v>
      </c>
      <c r="Z134" s="302">
        <f t="shared" si="16"/>
        <v>861972.0636219586</v>
      </c>
      <c r="AA134" s="303">
        <f t="shared" si="17"/>
        <v>94816.926998415453</v>
      </c>
      <c r="AB134" s="24">
        <f t="shared" si="18"/>
        <v>2593.697282714018</v>
      </c>
      <c r="AC134" s="24">
        <f t="shared" si="19"/>
        <v>956788.9906203741</v>
      </c>
      <c r="AD134" s="299">
        <f t="shared" si="20"/>
        <v>0.11</v>
      </c>
      <c r="AE134" s="301">
        <f t="shared" si="21"/>
        <v>94.678899062037416</v>
      </c>
    </row>
    <row r="135" spans="2:31" x14ac:dyDescent="0.2">
      <c r="B135" s="23">
        <v>2002</v>
      </c>
      <c r="C135" s="80">
        <v>0.1</v>
      </c>
      <c r="D135" s="24">
        <f t="shared" si="1"/>
        <v>151979226.75396901</v>
      </c>
      <c r="E135" s="301">
        <f t="shared" si="22"/>
        <v>15196.922675396901</v>
      </c>
      <c r="G135" s="302">
        <f t="shared" si="2"/>
        <v>9857496.3251551576</v>
      </c>
      <c r="H135" s="24">
        <f t="shared" si="3"/>
        <v>985749.63251551578</v>
      </c>
      <c r="I135" s="24">
        <f t="shared" si="4"/>
        <v>201173.3943909216</v>
      </c>
      <c r="J135" s="24">
        <f t="shared" si="5"/>
        <v>197149.92650310317</v>
      </c>
      <c r="K135" s="24">
        <f t="shared" si="6"/>
        <v>10646096.031167571</v>
      </c>
      <c r="L135" s="300">
        <f t="shared" si="7"/>
        <v>0.1</v>
      </c>
      <c r="M135" s="301">
        <f t="shared" si="8"/>
        <v>1063.6096031167569</v>
      </c>
      <c r="O135" s="302">
        <f t="shared" si="9"/>
        <v>175670.87850707598</v>
      </c>
      <c r="P135" s="24">
        <f t="shared" si="10"/>
        <v>19323.796635778359</v>
      </c>
      <c r="Q135" s="24">
        <f t="shared" si="11"/>
        <v>3585.1199695321629</v>
      </c>
      <c r="R135" s="24">
        <f t="shared" si="12"/>
        <v>3864.7593271556721</v>
      </c>
      <c r="S135" s="24">
        <f t="shared" si="13"/>
        <v>191129.91581569865</v>
      </c>
      <c r="T135" s="299">
        <f t="shared" si="14"/>
        <v>0.11</v>
      </c>
      <c r="U135" s="301">
        <f t="shared" si="15"/>
        <v>18.112991581569865</v>
      </c>
      <c r="Z135" s="302">
        <f t="shared" si="16"/>
        <v>953918.62364851299</v>
      </c>
      <c r="AA135" s="303">
        <f t="shared" si="17"/>
        <v>104931.04860133643</v>
      </c>
      <c r="AB135" s="24">
        <f t="shared" si="18"/>
        <v>2870.3669718611222</v>
      </c>
      <c r="AC135" s="24">
        <f t="shared" si="19"/>
        <v>1058849.6722498494</v>
      </c>
      <c r="AD135" s="299">
        <f t="shared" si="20"/>
        <v>0.11</v>
      </c>
      <c r="AE135" s="301">
        <f t="shared" si="21"/>
        <v>104.88496722498495</v>
      </c>
    </row>
    <row r="136" spans="2:31" x14ac:dyDescent="0.2">
      <c r="B136" s="23">
        <v>2003</v>
      </c>
      <c r="C136" s="80">
        <v>0.21</v>
      </c>
      <c r="D136" s="24">
        <f t="shared" si="1"/>
        <v>183894864.3723025</v>
      </c>
      <c r="E136" s="301">
        <f t="shared" si="22"/>
        <v>18388.486437230251</v>
      </c>
      <c r="G136" s="302">
        <f t="shared" si="2"/>
        <v>10433174.11054422</v>
      </c>
      <c r="H136" s="24">
        <f t="shared" si="3"/>
        <v>2190966.5632142862</v>
      </c>
      <c r="I136" s="24">
        <f t="shared" si="4"/>
        <v>212921.92062335141</v>
      </c>
      <c r="J136" s="24">
        <f t="shared" si="5"/>
        <v>438193.31264285726</v>
      </c>
      <c r="K136" s="24">
        <f t="shared" si="6"/>
        <v>12185947.361115649</v>
      </c>
      <c r="L136" s="300">
        <f t="shared" si="7"/>
        <v>0.21</v>
      </c>
      <c r="M136" s="301">
        <f t="shared" si="8"/>
        <v>1217.594736111565</v>
      </c>
      <c r="O136" s="302">
        <f t="shared" si="9"/>
        <v>187307.31749938469</v>
      </c>
      <c r="P136" s="24">
        <f t="shared" si="10"/>
        <v>20603.804924932316</v>
      </c>
      <c r="Q136" s="24">
        <f t="shared" si="11"/>
        <v>3822.5983163139731</v>
      </c>
      <c r="R136" s="24">
        <f t="shared" si="12"/>
        <v>4120.760984986463</v>
      </c>
      <c r="S136" s="24">
        <f t="shared" si="13"/>
        <v>203790.36143933053</v>
      </c>
      <c r="T136" s="299">
        <f t="shared" si="14"/>
        <v>0.11</v>
      </c>
      <c r="U136" s="301">
        <f t="shared" si="15"/>
        <v>19.379036143933053</v>
      </c>
      <c r="Z136" s="302">
        <f t="shared" si="16"/>
        <v>1055673.1232330999</v>
      </c>
      <c r="AA136" s="303">
        <f t="shared" si="17"/>
        <v>116124.04355564099</v>
      </c>
      <c r="AB136" s="24">
        <f t="shared" si="18"/>
        <v>3176.5490167495482</v>
      </c>
      <c r="AC136" s="24">
        <f t="shared" si="19"/>
        <v>1171797.166788741</v>
      </c>
      <c r="AD136" s="299">
        <f t="shared" si="20"/>
        <v>0.11</v>
      </c>
      <c r="AE136" s="301">
        <f t="shared" si="21"/>
        <v>116.1797166788741</v>
      </c>
    </row>
    <row r="137" spans="2:31" x14ac:dyDescent="0.2">
      <c r="B137" s="23">
        <v>2004</v>
      </c>
      <c r="C137" s="80">
        <v>0.105</v>
      </c>
      <c r="D137" s="24">
        <f t="shared" si="1"/>
        <v>203203825.13139427</v>
      </c>
      <c r="E137" s="301">
        <f t="shared" si="22"/>
        <v>20319.382513139426</v>
      </c>
      <c r="G137" s="302">
        <f t="shared" si="2"/>
        <v>11942228.413893336</v>
      </c>
      <c r="H137" s="24">
        <f t="shared" si="3"/>
        <v>1253933.9834588002</v>
      </c>
      <c r="I137" s="24">
        <f t="shared" si="4"/>
        <v>243718.947222313</v>
      </c>
      <c r="J137" s="24">
        <f t="shared" si="5"/>
        <v>250786.79669176007</v>
      </c>
      <c r="K137" s="24">
        <f t="shared" si="6"/>
        <v>12945375.600660376</v>
      </c>
      <c r="L137" s="300">
        <f t="shared" si="7"/>
        <v>0.105</v>
      </c>
      <c r="M137" s="301">
        <f t="shared" si="8"/>
        <v>1293.5375600660377</v>
      </c>
      <c r="O137" s="302">
        <f t="shared" si="9"/>
        <v>199714.55421054392</v>
      </c>
      <c r="P137" s="24">
        <f t="shared" si="10"/>
        <v>21968.600963159832</v>
      </c>
      <c r="Q137" s="24">
        <f t="shared" si="11"/>
        <v>4075.8072287866107</v>
      </c>
      <c r="R137" s="24">
        <f t="shared" si="12"/>
        <v>4393.7201926319667</v>
      </c>
      <c r="S137" s="24">
        <f t="shared" si="13"/>
        <v>217289.4349810718</v>
      </c>
      <c r="T137" s="299">
        <f t="shared" si="14"/>
        <v>0.11</v>
      </c>
      <c r="U137" s="301">
        <f t="shared" si="15"/>
        <v>20.728943498107181</v>
      </c>
      <c r="Z137" s="302">
        <f t="shared" si="16"/>
        <v>1168281.7752883749</v>
      </c>
      <c r="AA137" s="303">
        <f t="shared" si="17"/>
        <v>128510.99528172123</v>
      </c>
      <c r="AB137" s="24">
        <f t="shared" si="18"/>
        <v>3515.3915003662232</v>
      </c>
      <c r="AC137" s="24">
        <f t="shared" si="19"/>
        <v>1296792.7705700961</v>
      </c>
      <c r="AD137" s="299">
        <f t="shared" si="20"/>
        <v>0.11</v>
      </c>
      <c r="AE137" s="301">
        <f t="shared" si="21"/>
        <v>128.67927705700961</v>
      </c>
    </row>
    <row r="138" spans="2:31" x14ac:dyDescent="0.2">
      <c r="B138" s="23">
        <v>2005</v>
      </c>
      <c r="C138" s="80">
        <v>6.4000000000000001E-2</v>
      </c>
      <c r="D138" s="24">
        <f t="shared" si="1"/>
        <v>216208869.93980351</v>
      </c>
      <c r="E138" s="301">
        <f t="shared" si="22"/>
        <v>21619.886993980352</v>
      </c>
      <c r="G138" s="302">
        <f t="shared" si="2"/>
        <v>12686468.088647168</v>
      </c>
      <c r="H138" s="24">
        <f t="shared" si="3"/>
        <v>811933.9576734188</v>
      </c>
      <c r="I138" s="24">
        <f t="shared" si="4"/>
        <v>258907.51201320754</v>
      </c>
      <c r="J138" s="24">
        <f t="shared" si="5"/>
        <v>162386.79153468378</v>
      </c>
      <c r="K138" s="24">
        <f t="shared" si="6"/>
        <v>13336015.254785903</v>
      </c>
      <c r="L138" s="300">
        <f t="shared" si="7"/>
        <v>6.4000000000000001E-2</v>
      </c>
      <c r="M138" s="301">
        <f t="shared" si="8"/>
        <v>1332.6015254785902</v>
      </c>
      <c r="O138" s="302">
        <f t="shared" si="9"/>
        <v>212943.64628145038</v>
      </c>
      <c r="P138" s="24">
        <f t="shared" si="10"/>
        <v>23423.801090959543</v>
      </c>
      <c r="Q138" s="24">
        <f t="shared" si="11"/>
        <v>4345.7886996214356</v>
      </c>
      <c r="R138" s="24">
        <f t="shared" si="12"/>
        <v>4684.7602181919092</v>
      </c>
      <c r="S138" s="24">
        <f t="shared" si="13"/>
        <v>231682.687154218</v>
      </c>
      <c r="T138" s="299">
        <f t="shared" si="14"/>
        <v>0.11</v>
      </c>
      <c r="U138" s="301">
        <f t="shared" si="15"/>
        <v>22.168268715421799</v>
      </c>
      <c r="Z138" s="302">
        <f t="shared" si="16"/>
        <v>1292902.3922583859</v>
      </c>
      <c r="AA138" s="303">
        <f t="shared" si="17"/>
        <v>142219.26314842244</v>
      </c>
      <c r="AB138" s="24">
        <f t="shared" si="18"/>
        <v>3890.3783117102885</v>
      </c>
      <c r="AC138" s="24">
        <f t="shared" si="19"/>
        <v>1435121.6554068082</v>
      </c>
      <c r="AD138" s="299">
        <f t="shared" si="20"/>
        <v>0.11</v>
      </c>
      <c r="AE138" s="301">
        <f t="shared" si="21"/>
        <v>142.51216554068083</v>
      </c>
    </row>
    <row r="139" spans="2:31" x14ac:dyDescent="0.2">
      <c r="B139" s="23">
        <v>2006</v>
      </c>
      <c r="C139" s="80">
        <v>0.184</v>
      </c>
      <c r="D139" s="24">
        <f t="shared" si="1"/>
        <v>255991302.00872734</v>
      </c>
      <c r="E139" s="301">
        <f t="shared" si="22"/>
        <v>25598.130200872733</v>
      </c>
      <c r="G139" s="302">
        <f t="shared" si="2"/>
        <v>13069294.949690185</v>
      </c>
      <c r="H139" s="24">
        <f t="shared" si="3"/>
        <v>2404750.2707429943</v>
      </c>
      <c r="I139" s="24">
        <f t="shared" si="4"/>
        <v>266720.30509571807</v>
      </c>
      <c r="J139" s="24">
        <f t="shared" si="5"/>
        <v>480950.05414859887</v>
      </c>
      <c r="K139" s="24">
        <f t="shared" si="6"/>
        <v>14993095.16628458</v>
      </c>
      <c r="L139" s="300">
        <f t="shared" si="7"/>
        <v>0.184</v>
      </c>
      <c r="M139" s="301">
        <f t="shared" si="8"/>
        <v>1498.3095166284579</v>
      </c>
      <c r="O139" s="302">
        <f t="shared" si="9"/>
        <v>227049.03341113363</v>
      </c>
      <c r="P139" s="24">
        <f t="shared" si="10"/>
        <v>24975.393675224699</v>
      </c>
      <c r="Q139" s="24">
        <f t="shared" si="11"/>
        <v>4633.65374308436</v>
      </c>
      <c r="R139" s="24">
        <f t="shared" si="12"/>
        <v>4995.07873504494</v>
      </c>
      <c r="S139" s="24">
        <f t="shared" si="13"/>
        <v>247029.34835131338</v>
      </c>
      <c r="T139" s="299">
        <f t="shared" si="14"/>
        <v>0.11</v>
      </c>
      <c r="U139" s="301">
        <f t="shared" si="15"/>
        <v>23.702934835131337</v>
      </c>
      <c r="Z139" s="302">
        <f t="shared" si="16"/>
        <v>1430816.2904405878</v>
      </c>
      <c r="AA139" s="303">
        <f t="shared" si="17"/>
        <v>157389.79194846467</v>
      </c>
      <c r="AB139" s="24">
        <f t="shared" si="18"/>
        <v>4305.3649662204252</v>
      </c>
      <c r="AC139" s="24">
        <f t="shared" si="19"/>
        <v>1588206.0823890525</v>
      </c>
      <c r="AD139" s="299">
        <f t="shared" si="20"/>
        <v>0.11</v>
      </c>
      <c r="AE139" s="301">
        <f t="shared" si="21"/>
        <v>157.82060823890524</v>
      </c>
    </row>
    <row r="140" spans="2:31" x14ac:dyDescent="0.2">
      <c r="B140" s="23">
        <v>2007</v>
      </c>
      <c r="C140" s="80">
        <v>0.11</v>
      </c>
      <c r="D140" s="24">
        <f t="shared" si="1"/>
        <v>284150345.22968739</v>
      </c>
      <c r="E140" s="301">
        <f t="shared" si="22"/>
        <v>28414.034522968741</v>
      </c>
      <c r="G140" s="302">
        <f t="shared" si="2"/>
        <v>14693233.262958888</v>
      </c>
      <c r="H140" s="24">
        <f t="shared" si="3"/>
        <v>1616255.6589254776</v>
      </c>
      <c r="I140" s="24">
        <f t="shared" si="4"/>
        <v>299861.90332569159</v>
      </c>
      <c r="J140" s="24">
        <f t="shared" si="5"/>
        <v>323251.13178509555</v>
      </c>
      <c r="K140" s="24">
        <f t="shared" si="6"/>
        <v>15986237.790099271</v>
      </c>
      <c r="L140" s="300">
        <f t="shared" si="7"/>
        <v>0.11</v>
      </c>
      <c r="M140" s="301">
        <f t="shared" si="8"/>
        <v>1597.6237790099271</v>
      </c>
      <c r="O140" s="302">
        <f t="shared" si="9"/>
        <v>242088.76138428712</v>
      </c>
      <c r="P140" s="24">
        <f t="shared" si="10"/>
        <v>26629.763752271585</v>
      </c>
      <c r="Q140" s="24">
        <f t="shared" si="11"/>
        <v>4940.5869670262682</v>
      </c>
      <c r="R140" s="24">
        <f t="shared" si="12"/>
        <v>5325.9527504543175</v>
      </c>
      <c r="S140" s="24">
        <f t="shared" si="13"/>
        <v>263392.57238610438</v>
      </c>
      <c r="T140" s="299">
        <f t="shared" si="14"/>
        <v>0.11</v>
      </c>
      <c r="U140" s="301">
        <f t="shared" si="15"/>
        <v>25.33925723861044</v>
      </c>
      <c r="Z140" s="302">
        <f t="shared" si="16"/>
        <v>1583441.4641418853</v>
      </c>
      <c r="AA140" s="303">
        <f t="shared" si="17"/>
        <v>174178.5610556074</v>
      </c>
      <c r="AB140" s="24">
        <f t="shared" si="18"/>
        <v>4764.6182471671573</v>
      </c>
      <c r="AC140" s="24">
        <f t="shared" si="19"/>
        <v>1757620.0251974927</v>
      </c>
      <c r="AD140" s="299">
        <f t="shared" si="20"/>
        <v>0.11</v>
      </c>
      <c r="AE140" s="301">
        <f t="shared" si="21"/>
        <v>174.76200251974927</v>
      </c>
    </row>
    <row r="141" spans="2:31" x14ac:dyDescent="0.2">
      <c r="B141" s="23">
        <v>2008</v>
      </c>
      <c r="C141" s="32">
        <v>-9.6000000000000002E-2</v>
      </c>
      <c r="D141" s="24">
        <f t="shared" si="1"/>
        <v>256871912.08763742</v>
      </c>
      <c r="E141" s="301">
        <f t="shared" si="22"/>
        <v>25686.191208763743</v>
      </c>
      <c r="G141" s="302">
        <f t="shared" si="2"/>
        <v>15666513.034297286</v>
      </c>
      <c r="H141" s="24">
        <f t="shared" si="3"/>
        <v>-1503985.2512925395</v>
      </c>
      <c r="I141" s="24">
        <f t="shared" si="4"/>
        <v>319724.75580198545</v>
      </c>
      <c r="J141" s="24">
        <f t="shared" si="5"/>
        <v>-300797.05025850789</v>
      </c>
      <c r="K141" s="24">
        <f t="shared" si="6"/>
        <v>14463324.833263254</v>
      </c>
      <c r="L141" s="300">
        <f t="shared" si="7"/>
        <v>-9.6000000000000002E-2</v>
      </c>
      <c r="M141" s="301">
        <f t="shared" si="8"/>
        <v>1445.3324833263255</v>
      </c>
      <c r="O141" s="302">
        <f t="shared" si="9"/>
        <v>258124.72093838229</v>
      </c>
      <c r="P141" s="24">
        <f t="shared" si="10"/>
        <v>28393.719303222053</v>
      </c>
      <c r="Q141" s="24">
        <f t="shared" si="11"/>
        <v>5267.8514477220879</v>
      </c>
      <c r="R141" s="24">
        <f t="shared" si="12"/>
        <v>5678.7438606444111</v>
      </c>
      <c r="S141" s="24">
        <f t="shared" si="13"/>
        <v>280839.69638095994</v>
      </c>
      <c r="T141" s="299">
        <f t="shared" si="14"/>
        <v>0.11</v>
      </c>
      <c r="U141" s="301">
        <f t="shared" si="15"/>
        <v>27.083969638095994</v>
      </c>
      <c r="Z141" s="302">
        <f t="shared" si="16"/>
        <v>1752347.1651219002</v>
      </c>
      <c r="AA141" s="303">
        <f t="shared" si="17"/>
        <v>192758.18816340901</v>
      </c>
      <c r="AB141" s="24">
        <f t="shared" si="18"/>
        <v>5272.8600755924781</v>
      </c>
      <c r="AC141" s="24">
        <f t="shared" si="19"/>
        <v>1945105.3532853092</v>
      </c>
      <c r="AD141" s="299">
        <f t="shared" si="20"/>
        <v>0.11</v>
      </c>
      <c r="AE141" s="301">
        <f t="shared" si="21"/>
        <v>193.51053532853092</v>
      </c>
    </row>
    <row r="142" spans="2:31" x14ac:dyDescent="0.2">
      <c r="B142" s="23">
        <v>2009</v>
      </c>
      <c r="C142" s="80">
        <v>0.19800000000000001</v>
      </c>
      <c r="D142" s="24">
        <f t="shared" si="1"/>
        <v>307732550.68098962</v>
      </c>
      <c r="E142" s="301">
        <f t="shared" si="22"/>
        <v>30772.255068098963</v>
      </c>
      <c r="G142" s="302">
        <f t="shared" si="2"/>
        <v>14174058.336597988</v>
      </c>
      <c r="H142" s="24">
        <f t="shared" si="3"/>
        <v>2806463.5506464019</v>
      </c>
      <c r="I142" s="24">
        <f t="shared" si="4"/>
        <v>289266.49666526506</v>
      </c>
      <c r="J142" s="24">
        <f t="shared" si="5"/>
        <v>561292.71012928046</v>
      </c>
      <c r="K142" s="24">
        <f t="shared" si="6"/>
        <v>16419229.177115109</v>
      </c>
      <c r="L142" s="300">
        <f t="shared" si="7"/>
        <v>0.19800000000000001</v>
      </c>
      <c r="M142" s="301">
        <f t="shared" si="8"/>
        <v>1640.922917711511</v>
      </c>
      <c r="O142" s="302">
        <f t="shared" si="9"/>
        <v>275222.90245334076</v>
      </c>
      <c r="P142" s="24">
        <f t="shared" si="10"/>
        <v>30274.519269867484</v>
      </c>
      <c r="Q142" s="24">
        <f t="shared" si="11"/>
        <v>5616.7939276191992</v>
      </c>
      <c r="R142" s="24">
        <f t="shared" si="12"/>
        <v>6054.9038539734975</v>
      </c>
      <c r="S142" s="24">
        <f t="shared" si="13"/>
        <v>299442.51786923478</v>
      </c>
      <c r="T142" s="299">
        <f t="shared" si="14"/>
        <v>0.11</v>
      </c>
      <c r="U142" s="301">
        <f t="shared" si="15"/>
        <v>28.944251786923477</v>
      </c>
      <c r="Z142" s="302">
        <f t="shared" si="16"/>
        <v>1939270.0372254532</v>
      </c>
      <c r="AA142" s="303">
        <f t="shared" si="17"/>
        <v>213319.70409479985</v>
      </c>
      <c r="AB142" s="24">
        <f t="shared" si="18"/>
        <v>5835.316059855928</v>
      </c>
      <c r="AC142" s="24">
        <f t="shared" si="19"/>
        <v>2152589.7413202529</v>
      </c>
      <c r="AD142" s="299">
        <f t="shared" si="20"/>
        <v>0.11</v>
      </c>
      <c r="AE142" s="301">
        <f t="shared" si="21"/>
        <v>214.25897413202529</v>
      </c>
    </row>
    <row r="143" spans="2:31" x14ac:dyDescent="0.2">
      <c r="B143" s="23">
        <v>2010</v>
      </c>
      <c r="C143" s="304">
        <v>0.13</v>
      </c>
      <c r="D143" s="24">
        <f t="shared" si="1"/>
        <v>347737782.26951826</v>
      </c>
      <c r="E143" s="301">
        <f t="shared" si="22"/>
        <v>34772.778226951828</v>
      </c>
      <c r="G143" s="302">
        <f t="shared" si="2"/>
        <v>16090844.593572807</v>
      </c>
      <c r="H143" s="24">
        <f t="shared" si="3"/>
        <v>2091809.7971644648</v>
      </c>
      <c r="I143" s="24">
        <f t="shared" si="4"/>
        <v>328384.58354230219</v>
      </c>
      <c r="J143" s="24">
        <f t="shared" si="5"/>
        <v>418361.95943289297</v>
      </c>
      <c r="K143" s="24">
        <f t="shared" si="6"/>
        <v>17764292.43130438</v>
      </c>
      <c r="L143" s="300">
        <f t="shared" si="7"/>
        <v>0.13</v>
      </c>
      <c r="M143" s="301">
        <f t="shared" si="8"/>
        <v>1775.429243130438</v>
      </c>
      <c r="O143" s="302">
        <f t="shared" si="9"/>
        <v>293453.66751185007</v>
      </c>
      <c r="P143" s="24">
        <f t="shared" si="10"/>
        <v>32279.903426303506</v>
      </c>
      <c r="Q143" s="24">
        <f t="shared" si="11"/>
        <v>5988.8503573846956</v>
      </c>
      <c r="R143" s="24">
        <f t="shared" si="12"/>
        <v>6455.9806852607016</v>
      </c>
      <c r="S143" s="24">
        <f t="shared" si="13"/>
        <v>319277.59025289287</v>
      </c>
      <c r="T143" s="299">
        <f t="shared" si="14"/>
        <v>0.11</v>
      </c>
      <c r="U143" s="301">
        <f t="shared" si="15"/>
        <v>30.927759025289287</v>
      </c>
      <c r="Z143" s="302">
        <f t="shared" si="16"/>
        <v>2146131.9720962923</v>
      </c>
      <c r="AA143" s="303">
        <f t="shared" si="17"/>
        <v>236074.51693059216</v>
      </c>
      <c r="AB143" s="24">
        <f t="shared" si="18"/>
        <v>6457.7692239607586</v>
      </c>
      <c r="AC143" s="24">
        <f t="shared" si="19"/>
        <v>2382206.4890268845</v>
      </c>
      <c r="AD143" s="299">
        <f t="shared" si="20"/>
        <v>0.11</v>
      </c>
      <c r="AE143" s="301">
        <f t="shared" si="21"/>
        <v>237.22064890268845</v>
      </c>
    </row>
    <row r="144" spans="2:31" x14ac:dyDescent="0.2">
      <c r="B144" s="23">
        <v>2011</v>
      </c>
      <c r="C144" s="304">
        <v>4.5999999999999999E-2</v>
      </c>
      <c r="D144" s="24">
        <f t="shared" si="1"/>
        <v>363733720.25391608</v>
      </c>
      <c r="E144" s="301">
        <f t="shared" si="22"/>
        <v>36372.372025391611</v>
      </c>
      <c r="G144" s="302">
        <f t="shared" si="2"/>
        <v>17409006.582678292</v>
      </c>
      <c r="H144" s="24">
        <f t="shared" si="3"/>
        <v>800814.30280320137</v>
      </c>
      <c r="I144" s="24">
        <f t="shared" si="4"/>
        <v>355285.84862608759</v>
      </c>
      <c r="J144" s="24">
        <f t="shared" si="5"/>
        <v>160162.86056064029</v>
      </c>
      <c r="K144" s="24">
        <f t="shared" si="6"/>
        <v>18049658.024920851</v>
      </c>
      <c r="L144" s="300">
        <f t="shared" si="7"/>
        <v>4.5999999999999999E-2</v>
      </c>
      <c r="M144" s="301">
        <f t="shared" si="8"/>
        <v>1803.965802492085</v>
      </c>
      <c r="O144" s="302">
        <f t="shared" si="9"/>
        <v>312892.03844783502</v>
      </c>
      <c r="P144" s="24">
        <f t="shared" si="10"/>
        <v>34418.124229261855</v>
      </c>
      <c r="Q144" s="24">
        <f t="shared" si="11"/>
        <v>6385.5518050578576</v>
      </c>
      <c r="R144" s="24">
        <f t="shared" si="12"/>
        <v>6883.6248458523714</v>
      </c>
      <c r="S144" s="24">
        <f t="shared" si="13"/>
        <v>340426.53783124452</v>
      </c>
      <c r="T144" s="299">
        <f t="shared" si="14"/>
        <v>0.11</v>
      </c>
      <c r="U144" s="301">
        <f t="shared" si="15"/>
        <v>33.04265378312445</v>
      </c>
      <c r="Z144" s="302">
        <f t="shared" si="16"/>
        <v>2375059.869559804</v>
      </c>
      <c r="AA144" s="303">
        <f t="shared" si="17"/>
        <v>261256.58565157844</v>
      </c>
      <c r="AB144" s="24">
        <f t="shared" si="18"/>
        <v>7146.6194670806535</v>
      </c>
      <c r="AC144" s="24">
        <f t="shared" si="19"/>
        <v>2636316.4552113824</v>
      </c>
      <c r="AD144" s="299">
        <f t="shared" si="20"/>
        <v>0.11</v>
      </c>
      <c r="AE144" s="301">
        <f t="shared" si="21"/>
        <v>262.63164552113824</v>
      </c>
    </row>
    <row r="145" spans="2:31" x14ac:dyDescent="0.2">
      <c r="B145" s="23">
        <v>2012</v>
      </c>
      <c r="C145" s="304">
        <v>0.14399999999999999</v>
      </c>
      <c r="D145" s="24">
        <f t="shared" si="1"/>
        <v>416111375.97047997</v>
      </c>
      <c r="E145" s="301">
        <f t="shared" si="22"/>
        <v>41610.137597047993</v>
      </c>
      <c r="G145" s="302">
        <f t="shared" si="2"/>
        <v>17688664.864422433</v>
      </c>
      <c r="H145" s="24">
        <f t="shared" si="3"/>
        <v>2547167.7404768304</v>
      </c>
      <c r="I145" s="24">
        <f t="shared" si="4"/>
        <v>360993.16049841704</v>
      </c>
      <c r="J145" s="24">
        <f t="shared" si="5"/>
        <v>509433.5480953661</v>
      </c>
      <c r="K145" s="24">
        <f t="shared" si="6"/>
        <v>19726399.056803897</v>
      </c>
      <c r="L145" s="300">
        <f t="shared" si="7"/>
        <v>0.14399999999999999</v>
      </c>
      <c r="M145" s="301">
        <f t="shared" si="8"/>
        <v>1971.6399056803898</v>
      </c>
      <c r="O145" s="302">
        <f t="shared" si="9"/>
        <v>333618.00707461964</v>
      </c>
      <c r="P145" s="24">
        <f t="shared" si="10"/>
        <v>36697.980778208163</v>
      </c>
      <c r="Q145" s="24">
        <f t="shared" si="11"/>
        <v>6808.5307566248903</v>
      </c>
      <c r="R145" s="24">
        <f t="shared" si="12"/>
        <v>7339.5961556416332</v>
      </c>
      <c r="S145" s="24">
        <f t="shared" si="13"/>
        <v>362976.39169718616</v>
      </c>
      <c r="T145" s="299">
        <f t="shared" si="14"/>
        <v>0.11</v>
      </c>
      <c r="U145" s="301">
        <f t="shared" si="15"/>
        <v>35.297639169718614</v>
      </c>
      <c r="Z145" s="302">
        <f t="shared" si="16"/>
        <v>2628407.5058457484</v>
      </c>
      <c r="AA145" s="303">
        <f t="shared" si="17"/>
        <v>289124.82564303232</v>
      </c>
      <c r="AB145" s="24">
        <f t="shared" si="18"/>
        <v>7908.9493656341474</v>
      </c>
      <c r="AC145" s="24">
        <f t="shared" si="19"/>
        <v>2917532.3314887807</v>
      </c>
      <c r="AD145" s="299">
        <f t="shared" si="20"/>
        <v>0.11</v>
      </c>
      <c r="AE145" s="301">
        <f t="shared" si="21"/>
        <v>290.75323314887805</v>
      </c>
    </row>
    <row r="146" spans="2:31" x14ac:dyDescent="0.2">
      <c r="B146" s="23">
        <v>2013</v>
      </c>
      <c r="C146" s="304">
        <v>0.182</v>
      </c>
      <c r="D146" s="24">
        <f t="shared" si="1"/>
        <v>491843646.3971073</v>
      </c>
      <c r="E146" s="301">
        <f t="shared" si="22"/>
        <v>49183.36463971073</v>
      </c>
      <c r="G146" s="302">
        <f t="shared" si="2"/>
        <v>19331871.075667821</v>
      </c>
      <c r="H146" s="24">
        <f t="shared" si="3"/>
        <v>3518400.5357715432</v>
      </c>
      <c r="I146" s="24">
        <f t="shared" si="4"/>
        <v>394527.98113607796</v>
      </c>
      <c r="J146" s="24">
        <f t="shared" si="5"/>
        <v>703680.1071543087</v>
      </c>
      <c r="K146" s="24">
        <f t="shared" si="6"/>
        <v>22146591.504285052</v>
      </c>
      <c r="L146" s="300">
        <f t="shared" si="7"/>
        <v>0.182</v>
      </c>
      <c r="M146" s="301">
        <f t="shared" si="8"/>
        <v>2213.6591504285052</v>
      </c>
      <c r="O146" s="302">
        <f t="shared" si="9"/>
        <v>355716.86386324244</v>
      </c>
      <c r="P146" s="24">
        <f t="shared" si="10"/>
        <v>39128.855024956669</v>
      </c>
      <c r="Q146" s="24">
        <f t="shared" si="11"/>
        <v>7259.5278339437236</v>
      </c>
      <c r="R146" s="24">
        <f t="shared" si="12"/>
        <v>7825.7710049913339</v>
      </c>
      <c r="S146" s="24">
        <f t="shared" si="13"/>
        <v>387019.94788320782</v>
      </c>
      <c r="T146" s="299">
        <f t="shared" si="14"/>
        <v>0.11</v>
      </c>
      <c r="U146" s="301">
        <f t="shared" si="15"/>
        <v>37.701994788320782</v>
      </c>
      <c r="Z146" s="302">
        <f t="shared" si="16"/>
        <v>2908779.7344943145</v>
      </c>
      <c r="AA146" s="303">
        <f t="shared" si="17"/>
        <v>319965.77079437458</v>
      </c>
      <c r="AB146" s="24">
        <f t="shared" si="18"/>
        <v>8752.5969944663429</v>
      </c>
      <c r="AC146" s="24">
        <f t="shared" si="19"/>
        <v>3228745.5052886889</v>
      </c>
      <c r="AD146" s="299">
        <f t="shared" si="20"/>
        <v>0.11</v>
      </c>
      <c r="AE146" s="301">
        <f t="shared" si="21"/>
        <v>321.87455052886889</v>
      </c>
    </row>
    <row r="147" spans="2:31" x14ac:dyDescent="0.2">
      <c r="B147" s="23">
        <v>2014</v>
      </c>
      <c r="C147" s="304">
        <v>8.3000000000000004E-2</v>
      </c>
      <c r="D147" s="24">
        <f t="shared" si="1"/>
        <v>532666669.04806721</v>
      </c>
      <c r="E147" s="301">
        <f t="shared" si="22"/>
        <v>53265.66690480672</v>
      </c>
      <c r="G147" s="302">
        <f t="shared" si="2"/>
        <v>21703659.67419935</v>
      </c>
      <c r="H147" s="24">
        <f t="shared" si="3"/>
        <v>1801403.7529585462</v>
      </c>
      <c r="I147" s="24">
        <f t="shared" si="4"/>
        <v>442931.83008570108</v>
      </c>
      <c r="J147" s="24">
        <f t="shared" si="5"/>
        <v>360280.75059170928</v>
      </c>
      <c r="K147" s="24">
        <f t="shared" si="6"/>
        <v>23144782.676566187</v>
      </c>
      <c r="L147" s="300">
        <f t="shared" si="7"/>
        <v>8.3000000000000004E-2</v>
      </c>
      <c r="M147" s="301">
        <f t="shared" si="8"/>
        <v>2313.4782676566188</v>
      </c>
      <c r="O147" s="302">
        <f t="shared" si="9"/>
        <v>379279.54892554367</v>
      </c>
      <c r="P147" s="24">
        <f t="shared" si="10"/>
        <v>41720.750381809805</v>
      </c>
      <c r="Q147" s="24">
        <f t="shared" si="11"/>
        <v>7740.3989576641561</v>
      </c>
      <c r="R147" s="24">
        <f t="shared" si="12"/>
        <v>8344.1500763619606</v>
      </c>
      <c r="S147" s="24">
        <f t="shared" si="13"/>
        <v>412656.14923099149</v>
      </c>
      <c r="T147" s="299">
        <f t="shared" si="14"/>
        <v>0.11</v>
      </c>
      <c r="U147" s="301">
        <f t="shared" si="15"/>
        <v>40.26561492309915</v>
      </c>
      <c r="Z147" s="302">
        <f t="shared" si="16"/>
        <v>3219059.2687728228</v>
      </c>
      <c r="AA147" s="303">
        <f t="shared" si="17"/>
        <v>354096.5195650105</v>
      </c>
      <c r="AB147" s="24">
        <f t="shared" si="18"/>
        <v>9686.2365158660668</v>
      </c>
      <c r="AC147" s="24">
        <f t="shared" si="19"/>
        <v>3573155.7883378332</v>
      </c>
      <c r="AD147" s="299">
        <f t="shared" si="20"/>
        <v>0.11</v>
      </c>
      <c r="AE147" s="301">
        <f t="shared" si="21"/>
        <v>356.31557883378332</v>
      </c>
    </row>
    <row r="148" spans="2:31" x14ac:dyDescent="0.2">
      <c r="B148" s="23">
        <v>2015</v>
      </c>
      <c r="C148" s="304">
        <v>6.4000000000000001E-2</v>
      </c>
      <c r="D148" s="24">
        <f t="shared" si="1"/>
        <v>566757335.86714351</v>
      </c>
      <c r="E148" s="301">
        <f t="shared" si="22"/>
        <v>56674.733586714348</v>
      </c>
      <c r="G148" s="302">
        <f t="shared" si="2"/>
        <v>22681887.023034863</v>
      </c>
      <c r="H148" s="24">
        <f t="shared" si="3"/>
        <v>1451640.7694742312</v>
      </c>
      <c r="I148" s="24">
        <f t="shared" si="4"/>
        <v>462895.65353132377</v>
      </c>
      <c r="J148" s="24">
        <f t="shared" si="5"/>
        <v>290328.15389484627</v>
      </c>
      <c r="K148" s="24">
        <f t="shared" si="6"/>
        <v>23843199.638614248</v>
      </c>
      <c r="L148" s="300">
        <f t="shared" si="7"/>
        <v>6.4000000000000001E-2</v>
      </c>
      <c r="M148" s="301">
        <f t="shared" si="8"/>
        <v>2383.3199638614246</v>
      </c>
      <c r="O148" s="302">
        <f t="shared" si="9"/>
        <v>404403.02624637168</v>
      </c>
      <c r="P148" s="24">
        <f t="shared" si="10"/>
        <v>44484.332887100885</v>
      </c>
      <c r="Q148" s="24">
        <f t="shared" si="11"/>
        <v>8253.1229846198294</v>
      </c>
      <c r="R148" s="24">
        <f t="shared" si="12"/>
        <v>8896.8665774201781</v>
      </c>
      <c r="S148" s="24">
        <f t="shared" si="13"/>
        <v>439990.4925560524</v>
      </c>
      <c r="T148" s="299">
        <f t="shared" si="14"/>
        <v>0.11</v>
      </c>
      <c r="U148" s="301">
        <f t="shared" si="15"/>
        <v>42.999049255605243</v>
      </c>
      <c r="Z148" s="302">
        <f t="shared" si="16"/>
        <v>3562436.3209728198</v>
      </c>
      <c r="AA148" s="303">
        <f t="shared" si="17"/>
        <v>391867.99530701019</v>
      </c>
      <c r="AB148" s="24">
        <f t="shared" si="18"/>
        <v>10719.467365013499</v>
      </c>
      <c r="AC148" s="24">
        <f t="shared" si="19"/>
        <v>3954304.3162798299</v>
      </c>
      <c r="AD148" s="299">
        <f t="shared" si="20"/>
        <v>0.11</v>
      </c>
      <c r="AE148" s="301">
        <f t="shared" si="21"/>
        <v>394.43043162798301</v>
      </c>
    </row>
    <row r="149" spans="2:31" x14ac:dyDescent="0.2">
      <c r="B149" s="23">
        <v>2016</v>
      </c>
      <c r="C149" s="304">
        <v>0.107</v>
      </c>
      <c r="D149" s="305">
        <f t="shared" si="1"/>
        <v>627400370.80492783</v>
      </c>
      <c r="E149" s="307">
        <f t="shared" si="22"/>
        <v>62739.037080492781</v>
      </c>
      <c r="G149" s="302">
        <f t="shared" si="2"/>
        <v>23366335.645841964</v>
      </c>
      <c r="H149" s="24">
        <f t="shared" si="3"/>
        <v>2500197.9141050898</v>
      </c>
      <c r="I149" s="24">
        <f t="shared" si="4"/>
        <v>476863.99277228495</v>
      </c>
      <c r="J149" s="24">
        <f t="shared" si="5"/>
        <v>500039.582821018</v>
      </c>
      <c r="K149" s="305">
        <f t="shared" si="6"/>
        <v>25366493.977126036</v>
      </c>
      <c r="L149" s="300">
        <f t="shared" si="7"/>
        <v>0.107</v>
      </c>
      <c r="M149" s="307">
        <f t="shared" si="8"/>
        <v>2535.6493977126038</v>
      </c>
      <c r="O149" s="302">
        <f t="shared" si="9"/>
        <v>431190.68270493136</v>
      </c>
      <c r="P149" s="24">
        <f t="shared" si="10"/>
        <v>47430.975097542447</v>
      </c>
      <c r="Q149" s="24">
        <f t="shared" si="11"/>
        <v>8799.8098511210483</v>
      </c>
      <c r="R149" s="24">
        <f t="shared" si="12"/>
        <v>9486.1950195084901</v>
      </c>
      <c r="S149" s="26">
        <f t="shared" si="13"/>
        <v>469135.46278296533</v>
      </c>
      <c r="T149" s="299">
        <f t="shared" si="14"/>
        <v>0.11</v>
      </c>
      <c r="U149" s="307">
        <f t="shared" si="15"/>
        <v>45.913546278296536</v>
      </c>
      <c r="Z149" s="302">
        <f>AC148-AB149</f>
        <v>3942441.4033309906</v>
      </c>
      <c r="AA149" s="303">
        <f>Z149*$AH$90</f>
        <v>433668.55436640896</v>
      </c>
      <c r="AB149" s="24">
        <f>AC148*$AH$89</f>
        <v>11862.91294883949</v>
      </c>
      <c r="AC149" s="26">
        <f>Z149+AA149</f>
        <v>4376109.9576973999</v>
      </c>
      <c r="AD149" s="299">
        <f>$AH$90</f>
        <v>0.11</v>
      </c>
      <c r="AE149" s="307">
        <f t="shared" si="21"/>
        <v>436.61099576973999</v>
      </c>
    </row>
    <row r="150" spans="2:31" x14ac:dyDescent="0.2">
      <c r="B150" s="23">
        <v>2017</v>
      </c>
      <c r="C150" s="30"/>
      <c r="D150" s="24"/>
      <c r="E150" s="306"/>
      <c r="G150" s="30"/>
      <c r="H150" s="24"/>
      <c r="I150" s="24"/>
      <c r="J150" s="24"/>
      <c r="K150" s="24"/>
      <c r="L150" s="300"/>
      <c r="M150" s="30"/>
      <c r="O150" s="30"/>
      <c r="P150" s="24"/>
      <c r="Q150" s="24"/>
      <c r="R150" s="24"/>
      <c r="S150" s="24"/>
      <c r="T150" s="299"/>
      <c r="U150" s="30"/>
      <c r="Z150" s="30"/>
      <c r="AA150" s="24"/>
      <c r="AB150" s="24"/>
      <c r="AC150" s="24"/>
      <c r="AD150" s="299"/>
      <c r="AE150" s="30"/>
    </row>
    <row r="153" spans="2:31" x14ac:dyDescent="0.2">
      <c r="B153" s="23" t="s">
        <v>2100</v>
      </c>
      <c r="C153" s="23" t="s">
        <v>2101</v>
      </c>
      <c r="D153" s="23" t="s">
        <v>2102</v>
      </c>
      <c r="E153" s="23" t="s">
        <v>2103</v>
      </c>
      <c r="J153" s="23" t="s">
        <v>2100</v>
      </c>
      <c r="K153" s="23" t="s">
        <v>2101</v>
      </c>
      <c r="L153" s="23" t="s">
        <v>2102</v>
      </c>
      <c r="M153" s="23" t="s">
        <v>2103</v>
      </c>
      <c r="R153" s="23" t="s">
        <v>2100</v>
      </c>
      <c r="S153" s="23" t="s">
        <v>2101</v>
      </c>
      <c r="T153" s="23" t="s">
        <v>2102</v>
      </c>
      <c r="U153" s="23" t="s">
        <v>2103</v>
      </c>
      <c r="AB153" s="23" t="s">
        <v>2100</v>
      </c>
      <c r="AC153" s="23" t="s">
        <v>2101</v>
      </c>
      <c r="AD153" s="23" t="s">
        <v>2102</v>
      </c>
      <c r="AE153" s="23" t="s">
        <v>2103</v>
      </c>
    </row>
    <row r="154" spans="2:31" x14ac:dyDescent="0.2">
      <c r="B154" s="313">
        <f>D89</f>
        <v>10000</v>
      </c>
      <c r="C154" s="313">
        <f>D149</f>
        <v>627400370.80492783</v>
      </c>
      <c r="D154" s="23">
        <v>60</v>
      </c>
      <c r="E154" s="314">
        <f>EXP(LN(C154/B154)/D154)-1</f>
        <v>0.20215115912031645</v>
      </c>
      <c r="J154" s="313">
        <f>K89</f>
        <v>10000</v>
      </c>
      <c r="K154" s="313">
        <f>K149</f>
        <v>25366493.977126036</v>
      </c>
      <c r="L154" s="23">
        <v>60</v>
      </c>
      <c r="M154" s="315">
        <f>EXP(LN(K154/J154)/L154)-1</f>
        <v>0.13956125304186973</v>
      </c>
      <c r="R154" s="313">
        <f>S89</f>
        <v>10000</v>
      </c>
      <c r="S154" s="313">
        <f>S149</f>
        <v>469135.46278296533</v>
      </c>
      <c r="T154" s="23">
        <v>60</v>
      </c>
      <c r="U154" s="314">
        <f>EXP(LN(S154/R154)/T154)-1</f>
        <v>6.6240000000000077E-2</v>
      </c>
      <c r="AB154" s="313">
        <f>AC89</f>
        <v>10000</v>
      </c>
      <c r="AC154" s="313">
        <f>AC149</f>
        <v>4376109.9576973999</v>
      </c>
      <c r="AD154" s="23">
        <v>60</v>
      </c>
      <c r="AE154" s="315">
        <f>EXP(LN(AC154/AB154)/AD154)-1</f>
        <v>0.10667000000000004</v>
      </c>
    </row>
  </sheetData>
  <mergeCells count="4">
    <mergeCell ref="I87:J87"/>
    <mergeCell ref="Q87:R87"/>
    <mergeCell ref="W88:X88"/>
    <mergeCell ref="AG88:AH88"/>
  </mergeCells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G28"/>
  <sheetViews>
    <sheetView showGridLines="0" topLeftCell="A22" zoomScale="115" zoomScaleNormal="115" workbookViewId="0">
      <selection activeCell="H31" sqref="H31"/>
    </sheetView>
  </sheetViews>
  <sheetFormatPr defaultRowHeight="11.4" x14ac:dyDescent="0.2"/>
  <cols>
    <col min="1" max="1" width="8.88671875" style="2"/>
    <col min="2" max="2" width="9.33203125" style="2" customWidth="1"/>
    <col min="3" max="3" width="17.21875" style="2" customWidth="1"/>
    <col min="4" max="7" width="11.5546875" style="2" customWidth="1"/>
    <col min="8" max="16384" width="8.88671875" style="2"/>
  </cols>
  <sheetData>
    <row r="22" spans="2:7" x14ac:dyDescent="0.2">
      <c r="B22" s="106" t="s">
        <v>723</v>
      </c>
      <c r="C22" s="106" t="s">
        <v>746</v>
      </c>
      <c r="D22" s="106" t="s">
        <v>744</v>
      </c>
      <c r="E22" s="106" t="s">
        <v>745</v>
      </c>
      <c r="F22" s="106" t="s">
        <v>724</v>
      </c>
      <c r="G22" s="106" t="s">
        <v>725</v>
      </c>
    </row>
    <row r="23" spans="2:7" x14ac:dyDescent="0.2">
      <c r="B23" s="107" t="s">
        <v>748</v>
      </c>
      <c r="C23" s="107" t="s">
        <v>747</v>
      </c>
      <c r="D23" s="107" t="s">
        <v>726</v>
      </c>
      <c r="E23" s="107" t="s">
        <v>727</v>
      </c>
      <c r="F23" s="107" t="s">
        <v>728</v>
      </c>
      <c r="G23" s="107" t="s">
        <v>729</v>
      </c>
    </row>
    <row r="24" spans="2:7" x14ac:dyDescent="0.2">
      <c r="B24" s="107" t="s">
        <v>753</v>
      </c>
      <c r="C24" s="107" t="s">
        <v>749</v>
      </c>
      <c r="D24" s="107" t="s">
        <v>730</v>
      </c>
      <c r="E24" s="107" t="s">
        <v>731</v>
      </c>
      <c r="F24" s="107" t="s">
        <v>732</v>
      </c>
      <c r="G24" s="107" t="s">
        <v>733</v>
      </c>
    </row>
    <row r="25" spans="2:7" x14ac:dyDescent="0.2">
      <c r="B25" s="107" t="s">
        <v>754</v>
      </c>
      <c r="C25" s="107" t="s">
        <v>750</v>
      </c>
      <c r="D25" s="107" t="s">
        <v>734</v>
      </c>
      <c r="E25" s="107" t="s">
        <v>735</v>
      </c>
      <c r="F25" s="107" t="s">
        <v>736</v>
      </c>
      <c r="G25" s="107" t="s">
        <v>737</v>
      </c>
    </row>
    <row r="26" spans="2:7" x14ac:dyDescent="0.2">
      <c r="B26" s="107" t="s">
        <v>755</v>
      </c>
      <c r="C26" s="107" t="s">
        <v>751</v>
      </c>
      <c r="D26" s="107" t="s">
        <v>738</v>
      </c>
      <c r="E26" s="107" t="s">
        <v>739</v>
      </c>
      <c r="F26" s="107" t="s">
        <v>740</v>
      </c>
      <c r="G26" s="107" t="s">
        <v>741</v>
      </c>
    </row>
    <row r="27" spans="2:7" x14ac:dyDescent="0.2">
      <c r="B27" s="107" t="s">
        <v>756</v>
      </c>
      <c r="C27" s="107" t="s">
        <v>752</v>
      </c>
      <c r="D27" s="107" t="s">
        <v>742</v>
      </c>
      <c r="E27" s="108" t="s">
        <v>743</v>
      </c>
      <c r="F27" s="108" t="s">
        <v>758</v>
      </c>
      <c r="G27" s="108" t="s">
        <v>758</v>
      </c>
    </row>
    <row r="28" spans="2:7" x14ac:dyDescent="0.2">
      <c r="B28" s="2" t="s">
        <v>757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showGridLines="0" topLeftCell="A55" zoomScale="70" zoomScaleNormal="70" workbookViewId="0">
      <selection activeCell="Z5" sqref="Z5"/>
    </sheetView>
  </sheetViews>
  <sheetFormatPr defaultRowHeight="11.4" x14ac:dyDescent="0.25"/>
  <cols>
    <col min="1" max="1" width="4.77734375" style="54" customWidth="1"/>
    <col min="2" max="2" width="9.77734375" style="53" customWidth="1"/>
    <col min="3" max="10" width="9" style="53" bestFit="1" customWidth="1"/>
    <col min="11" max="16384" width="8.88671875" style="42"/>
  </cols>
  <sheetData>
    <row r="1" spans="2:2" s="1" customFormat="1" ht="13.8" x14ac:dyDescent="0.25"/>
    <row r="2" spans="2:2" s="1" customFormat="1" ht="13.8" x14ac:dyDescent="0.25">
      <c r="B2" s="14" t="s">
        <v>360</v>
      </c>
    </row>
    <row r="3" spans="2:2" s="1" customFormat="1" ht="13.8" x14ac:dyDescent="0.25"/>
    <row r="4" spans="2:2" s="1" customFormat="1" ht="13.8" x14ac:dyDescent="0.25"/>
    <row r="5" spans="2:2" s="1" customFormat="1" ht="13.8" x14ac:dyDescent="0.25"/>
    <row r="6" spans="2:2" s="1" customFormat="1" ht="13.8" x14ac:dyDescent="0.25"/>
    <row r="7" spans="2:2" s="1" customFormat="1" ht="13.8" x14ac:dyDescent="0.25"/>
    <row r="8" spans="2:2" s="1" customFormat="1" ht="13.8" x14ac:dyDescent="0.25"/>
    <row r="9" spans="2:2" s="1" customFormat="1" ht="13.8" x14ac:dyDescent="0.25"/>
    <row r="10" spans="2:2" s="1" customFormat="1" ht="13.8" x14ac:dyDescent="0.25"/>
    <row r="11" spans="2:2" s="1" customFormat="1" ht="13.8" x14ac:dyDescent="0.25"/>
    <row r="12" spans="2:2" s="1" customFormat="1" ht="13.8" x14ac:dyDescent="0.25"/>
    <row r="13" spans="2:2" s="1" customFormat="1" ht="13.8" x14ac:dyDescent="0.25"/>
    <row r="14" spans="2:2" s="1" customFormat="1" ht="13.8" x14ac:dyDescent="0.25"/>
    <row r="15" spans="2:2" s="1" customFormat="1" ht="13.8" x14ac:dyDescent="0.25"/>
    <row r="16" spans="2:2" s="1" customFormat="1" ht="13.8" x14ac:dyDescent="0.25"/>
    <row r="17" spans="1:11" s="1" customFormat="1" ht="13.8" x14ac:dyDescent="0.25"/>
    <row r="18" spans="1:11" s="1" customFormat="1" ht="13.8" x14ac:dyDescent="0.25"/>
    <row r="19" spans="1:11" s="1" customFormat="1" ht="13.8" x14ac:dyDescent="0.25"/>
    <row r="20" spans="1:11" s="1" customFormat="1" ht="13.8" x14ac:dyDescent="0.25"/>
    <row r="21" spans="1:11" s="1" customFormat="1" ht="13.8" x14ac:dyDescent="0.25"/>
    <row r="22" spans="1:11" s="1" customFormat="1" ht="13.8" x14ac:dyDescent="0.25"/>
    <row r="23" spans="1:11" s="1" customFormat="1" ht="13.8" x14ac:dyDescent="0.25"/>
    <row r="32" spans="1:11" x14ac:dyDescent="0.25">
      <c r="A32" s="42"/>
      <c r="B32" s="50"/>
      <c r="C32" s="39" t="s">
        <v>369</v>
      </c>
      <c r="D32" s="39"/>
      <c r="E32" s="39"/>
      <c r="F32" s="39" t="s">
        <v>370</v>
      </c>
      <c r="G32" s="39"/>
      <c r="H32" s="39"/>
      <c r="I32" s="39" t="s">
        <v>371</v>
      </c>
      <c r="J32" s="39"/>
      <c r="K32" s="39"/>
    </row>
    <row r="33" spans="1:11" x14ac:dyDescent="0.25">
      <c r="A33" s="42"/>
      <c r="B33" s="50" t="s">
        <v>372</v>
      </c>
      <c r="C33" s="51" t="s">
        <v>373</v>
      </c>
      <c r="D33" s="51" t="s">
        <v>1207</v>
      </c>
      <c r="E33" s="51" t="s">
        <v>1208</v>
      </c>
      <c r="F33" s="51" t="s">
        <v>373</v>
      </c>
      <c r="G33" s="51" t="s">
        <v>1207</v>
      </c>
      <c r="H33" s="51" t="s">
        <v>1208</v>
      </c>
      <c r="I33" s="51" t="s">
        <v>373</v>
      </c>
      <c r="J33" s="51" t="s">
        <v>1207</v>
      </c>
      <c r="K33" s="51" t="s">
        <v>1208</v>
      </c>
    </row>
    <row r="34" spans="1:11" x14ac:dyDescent="0.25">
      <c r="A34" s="42"/>
      <c r="B34" s="39">
        <v>1990</v>
      </c>
      <c r="C34" s="269">
        <v>127.61000061035156</v>
      </c>
      <c r="D34" s="52"/>
      <c r="E34" s="52"/>
      <c r="F34" s="52"/>
      <c r="G34" s="52"/>
      <c r="H34" s="52"/>
      <c r="I34" s="52"/>
      <c r="J34" s="52"/>
      <c r="K34" s="52"/>
    </row>
    <row r="35" spans="1:11" x14ac:dyDescent="0.25">
      <c r="A35" s="42"/>
      <c r="B35" s="39">
        <v>1991</v>
      </c>
      <c r="C35" s="269">
        <v>292.75</v>
      </c>
      <c r="D35" s="266">
        <v>374.04617309570313</v>
      </c>
      <c r="E35" s="266">
        <v>25.216548919677734</v>
      </c>
      <c r="F35" s="269"/>
      <c r="G35" s="266">
        <v>23.058752059936523</v>
      </c>
      <c r="H35" s="266">
        <v>4.4254088401794434</v>
      </c>
      <c r="I35" s="52"/>
      <c r="J35" s="52"/>
      <c r="K35" s="52"/>
    </row>
    <row r="36" spans="1:11" x14ac:dyDescent="0.25">
      <c r="A36" s="42"/>
      <c r="B36" s="39">
        <v>1992</v>
      </c>
      <c r="C36" s="269">
        <v>780.3900146484375</v>
      </c>
      <c r="D36" s="266">
        <v>117.75289154052734</v>
      </c>
      <c r="E36" s="266">
        <v>15.843331336975098</v>
      </c>
      <c r="F36" s="269"/>
      <c r="G36" s="266">
        <v>51.855876922607422</v>
      </c>
      <c r="H36" s="266">
        <v>14.469322204589844</v>
      </c>
      <c r="I36" s="52"/>
      <c r="J36" s="52"/>
      <c r="K36" s="52"/>
    </row>
    <row r="37" spans="1:11" x14ac:dyDescent="0.25">
      <c r="A37" s="42"/>
      <c r="B37" s="39">
        <v>1993</v>
      </c>
      <c r="C37" s="269">
        <v>833.79998779296875</v>
      </c>
      <c r="D37" s="266">
        <v>60.913963317871094</v>
      </c>
      <c r="E37" s="266">
        <v>6.9547433853149414</v>
      </c>
      <c r="F37" s="269"/>
      <c r="G37" s="266">
        <v>42.24176025390625</v>
      </c>
      <c r="H37" s="266">
        <v>8.7604646682739258</v>
      </c>
      <c r="I37" s="52"/>
      <c r="J37" s="52"/>
      <c r="K37" s="52"/>
    </row>
    <row r="38" spans="1:11" x14ac:dyDescent="0.25">
      <c r="A38" s="42"/>
      <c r="B38" s="39">
        <v>1994</v>
      </c>
      <c r="C38" s="269">
        <v>647.8699951171875</v>
      </c>
      <c r="D38" s="266">
        <v>27.601837158203125</v>
      </c>
      <c r="E38" s="266">
        <v>3.0485563278198242</v>
      </c>
      <c r="F38" s="269"/>
      <c r="G38" s="266">
        <v>12.597635269165039</v>
      </c>
      <c r="H38" s="266">
        <v>2.0078432559967041</v>
      </c>
      <c r="I38" s="52"/>
      <c r="J38" s="52"/>
      <c r="K38" s="52"/>
    </row>
    <row r="39" spans="1:11" x14ac:dyDescent="0.25">
      <c r="A39" s="42"/>
      <c r="B39" s="39">
        <v>1995</v>
      </c>
      <c r="C39" s="269">
        <v>555.28997802734375</v>
      </c>
      <c r="D39" s="266">
        <v>20.704133987426758</v>
      </c>
      <c r="E39" s="266">
        <v>2.3978557586669922</v>
      </c>
      <c r="F39" s="269">
        <v>117.01699829101563</v>
      </c>
      <c r="G39" s="266">
        <v>12.350216865539551</v>
      </c>
      <c r="H39" s="266">
        <v>1.4392449855804443</v>
      </c>
      <c r="I39" s="52"/>
      <c r="J39" s="52"/>
      <c r="K39" s="52"/>
    </row>
    <row r="40" spans="1:11" x14ac:dyDescent="0.25">
      <c r="A40" s="42"/>
      <c r="B40" s="39">
        <v>1996</v>
      </c>
      <c r="C40" s="269">
        <v>917.01800537109375</v>
      </c>
      <c r="D40" s="266">
        <v>44.81878662109375</v>
      </c>
      <c r="E40" s="266">
        <v>3.8907201290130615</v>
      </c>
      <c r="F40" s="269">
        <v>341.93399047851563</v>
      </c>
      <c r="G40" s="266">
        <v>46.984035491943359</v>
      </c>
      <c r="H40" s="266">
        <v>4.6371521949768066</v>
      </c>
      <c r="I40" s="52"/>
      <c r="J40" s="52"/>
      <c r="K40" s="52"/>
    </row>
    <row r="41" spans="1:11" x14ac:dyDescent="0.25">
      <c r="A41" s="42"/>
      <c r="B41" s="39">
        <v>1997</v>
      </c>
      <c r="C41" s="269">
        <v>1194.10205078125</v>
      </c>
      <c r="D41" s="266">
        <v>46.860984802246094</v>
      </c>
      <c r="E41" s="266">
        <v>4.4515714645385742</v>
      </c>
      <c r="F41" s="269">
        <v>406.45199584960938</v>
      </c>
      <c r="G41" s="266">
        <v>46.088172912597656</v>
      </c>
      <c r="H41" s="266">
        <v>4.6957292556762695</v>
      </c>
      <c r="I41" s="52"/>
      <c r="J41" s="52"/>
      <c r="K41" s="52"/>
    </row>
    <row r="42" spans="1:11" x14ac:dyDescent="0.25">
      <c r="A42" s="42"/>
      <c r="B42" s="39">
        <v>1998</v>
      </c>
      <c r="C42" s="269">
        <v>1146.699951171875</v>
      </c>
      <c r="D42" s="266">
        <v>38.577327728271484</v>
      </c>
      <c r="E42" s="266">
        <v>3.687859058380127</v>
      </c>
      <c r="F42" s="269">
        <v>370.12399291992188</v>
      </c>
      <c r="G42" s="266">
        <v>41.038295745849609</v>
      </c>
      <c r="H42" s="266">
        <v>3.6310491561889648</v>
      </c>
      <c r="I42" s="52"/>
      <c r="J42" s="52"/>
      <c r="K42" s="52"/>
    </row>
    <row r="43" spans="1:11" x14ac:dyDescent="0.25">
      <c r="A43" s="42"/>
      <c r="B43" s="39">
        <v>1999</v>
      </c>
      <c r="C43" s="269">
        <v>1366.5799560546875</v>
      </c>
      <c r="D43" s="266">
        <v>49.450950622558594</v>
      </c>
      <c r="E43" s="266">
        <v>3.9506494998931885</v>
      </c>
      <c r="F43" s="269">
        <v>431.83599853515625</v>
      </c>
      <c r="G43" s="266">
        <v>52.187355041503906</v>
      </c>
      <c r="H43" s="266">
        <v>3.8864772319793701</v>
      </c>
      <c r="I43" s="52"/>
      <c r="J43" s="52"/>
      <c r="K43" s="52"/>
    </row>
    <row r="44" spans="1:11" x14ac:dyDescent="0.25">
      <c r="A44" s="42"/>
      <c r="B44" s="39">
        <v>2000</v>
      </c>
      <c r="C44" s="270">
        <v>2073.47705078125</v>
      </c>
      <c r="D44" s="267">
        <v>66.029808044433594</v>
      </c>
      <c r="E44" s="267">
        <v>5.6730108261108398</v>
      </c>
      <c r="F44" s="269">
        <v>682.60699462890625</v>
      </c>
      <c r="G44" s="266">
        <v>72.744049072265625</v>
      </c>
      <c r="H44" s="266">
        <v>5.6246504783630371</v>
      </c>
      <c r="I44" s="52"/>
      <c r="J44" s="52"/>
      <c r="K44" s="52"/>
    </row>
    <row r="45" spans="1:11" x14ac:dyDescent="0.25">
      <c r="A45" s="42"/>
      <c r="B45" s="39">
        <v>2001</v>
      </c>
      <c r="C45" s="269">
        <v>1645.970947265625</v>
      </c>
      <c r="D45" s="266">
        <v>40.322456359863281</v>
      </c>
      <c r="E45" s="266">
        <v>3.5122191905975342</v>
      </c>
      <c r="F45" s="269">
        <v>499.39401245117188</v>
      </c>
      <c r="G45" s="266">
        <v>55.4100341796875</v>
      </c>
      <c r="H45" s="266">
        <v>3.5881831645965576</v>
      </c>
      <c r="I45" s="52"/>
      <c r="J45" s="52"/>
      <c r="K45" s="52"/>
    </row>
    <row r="46" spans="1:11" x14ac:dyDescent="0.25">
      <c r="A46" s="42"/>
      <c r="B46" s="39">
        <v>2002</v>
      </c>
      <c r="C46" s="269">
        <v>1357.654052734375</v>
      </c>
      <c r="D46" s="266">
        <v>44.591716766357422</v>
      </c>
      <c r="E46" s="266">
        <v>2.6870217323303223</v>
      </c>
      <c r="F46" s="269">
        <v>409.95001220703125</v>
      </c>
      <c r="G46" s="266">
        <v>183.57855224609375</v>
      </c>
      <c r="H46" s="266">
        <v>2.9141197204589844</v>
      </c>
      <c r="I46" s="52"/>
      <c r="J46" s="52"/>
      <c r="K46" s="52"/>
    </row>
    <row r="47" spans="1:11" x14ac:dyDescent="0.25">
      <c r="A47" s="42"/>
      <c r="B47" s="39">
        <v>2003</v>
      </c>
      <c r="C47" s="269">
        <v>1497.0439453125</v>
      </c>
      <c r="D47" s="266">
        <v>36.679157257080078</v>
      </c>
      <c r="E47" s="266">
        <v>2.7392511367797852</v>
      </c>
      <c r="F47" s="269">
        <v>393.47100830078125</v>
      </c>
      <c r="G47" s="266">
        <v>48.674751281738281</v>
      </c>
      <c r="H47" s="266">
        <v>2.668543815612793</v>
      </c>
      <c r="I47" s="52"/>
      <c r="J47" s="52"/>
      <c r="K47" s="52"/>
    </row>
    <row r="48" spans="1:11" x14ac:dyDescent="0.25">
      <c r="A48" s="42"/>
      <c r="B48" s="39">
        <v>2004</v>
      </c>
      <c r="C48" s="269">
        <v>1266.4959716796875</v>
      </c>
      <c r="D48" s="266">
        <v>21.479799270629883</v>
      </c>
      <c r="E48" s="266">
        <v>2.1095860004425049</v>
      </c>
      <c r="F48" s="269">
        <v>328.69198608398438</v>
      </c>
      <c r="G48" s="266">
        <v>27.207784652709961</v>
      </c>
      <c r="H48" s="266">
        <v>2.1009624004364014</v>
      </c>
      <c r="I48" s="52"/>
      <c r="J48" s="52"/>
      <c r="K48" s="52"/>
    </row>
    <row r="49" spans="1:11" x14ac:dyDescent="0.25">
      <c r="A49" s="42"/>
      <c r="B49" s="39">
        <v>2005</v>
      </c>
      <c r="C49" s="269">
        <v>1161.0570068359375</v>
      </c>
      <c r="D49" s="266">
        <v>18.19282341003418</v>
      </c>
      <c r="E49" s="266">
        <v>1.7198712825775146</v>
      </c>
      <c r="F49" s="269">
        <v>290.06100463867188</v>
      </c>
      <c r="G49" s="266">
        <v>34.920028686523438</v>
      </c>
      <c r="H49" s="266">
        <v>1.7191722393035889</v>
      </c>
      <c r="I49" s="52"/>
      <c r="J49" s="52"/>
      <c r="K49" s="52"/>
    </row>
    <row r="50" spans="1:11" x14ac:dyDescent="0.25">
      <c r="A50" s="42"/>
      <c r="B50" s="39">
        <v>2006</v>
      </c>
      <c r="C50" s="269">
        <v>2675.47412109375</v>
      </c>
      <c r="D50" s="266">
        <v>36.670822143554688</v>
      </c>
      <c r="E50" s="266">
        <v>3.2315611839294434</v>
      </c>
      <c r="F50" s="269">
        <v>569.57598876953125</v>
      </c>
      <c r="G50" s="266">
        <v>51.674060821533203</v>
      </c>
      <c r="H50" s="266">
        <v>2.8956279754638672</v>
      </c>
      <c r="I50" s="52"/>
      <c r="J50" s="52"/>
      <c r="K50" s="52"/>
    </row>
    <row r="51" spans="1:11" x14ac:dyDescent="0.25">
      <c r="A51" s="42"/>
      <c r="B51" s="39">
        <v>2007</v>
      </c>
      <c r="C51" s="270">
        <v>5261.56298828125</v>
      </c>
      <c r="D51" s="267">
        <v>47.639827728271484</v>
      </c>
      <c r="E51" s="267">
        <v>6.5417404174804688</v>
      </c>
      <c r="F51" s="269">
        <v>1520.989013671875</v>
      </c>
      <c r="G51" s="266">
        <v>58.321483612060547</v>
      </c>
      <c r="H51" s="266">
        <v>6.7454228401184082</v>
      </c>
      <c r="I51" s="52"/>
      <c r="J51" s="52"/>
      <c r="K51" s="52"/>
    </row>
    <row r="52" spans="1:11" x14ac:dyDescent="0.25">
      <c r="A52" s="42"/>
      <c r="B52" s="39">
        <v>2008</v>
      </c>
      <c r="C52" s="269">
        <v>1820.8050537109375</v>
      </c>
      <c r="D52" s="266">
        <v>13.926406860351563</v>
      </c>
      <c r="E52" s="266">
        <v>2.0820350646972656</v>
      </c>
      <c r="F52" s="269">
        <v>581.510986328125</v>
      </c>
      <c r="G52" s="266">
        <v>17.571170806884766</v>
      </c>
      <c r="H52" s="266">
        <v>2.2512221336364746</v>
      </c>
      <c r="I52" s="52"/>
      <c r="J52" s="52"/>
      <c r="K52" s="52"/>
    </row>
    <row r="53" spans="1:11" x14ac:dyDescent="0.25">
      <c r="A53" s="42"/>
      <c r="B53" s="39">
        <v>2009</v>
      </c>
      <c r="C53" s="270">
        <v>3277.138916015625</v>
      </c>
      <c r="D53" s="267">
        <v>30.748727798461914</v>
      </c>
      <c r="E53" s="267">
        <v>3.3576254844665527</v>
      </c>
      <c r="F53" s="269">
        <v>1261.2569580078125</v>
      </c>
      <c r="G53" s="266">
        <v>76.451164245605469</v>
      </c>
      <c r="H53" s="266">
        <v>4.5828738212585449</v>
      </c>
      <c r="I53" s="52"/>
      <c r="J53" s="52">
        <v>79.088371276855469</v>
      </c>
      <c r="K53" s="52">
        <v>5.0172595977783203</v>
      </c>
    </row>
    <row r="54" spans="1:11" x14ac:dyDescent="0.25">
      <c r="A54" s="42"/>
      <c r="B54" s="39">
        <v>2010</v>
      </c>
      <c r="C54" s="269">
        <v>2808.076904296875</v>
      </c>
      <c r="D54" s="266">
        <v>16.734285354614258</v>
      </c>
      <c r="E54" s="266">
        <v>2.4008629322052002</v>
      </c>
      <c r="F54" s="269">
        <v>1351.1419677734375</v>
      </c>
      <c r="G54" s="266">
        <v>39.672290802001953</v>
      </c>
      <c r="H54" s="266">
        <v>4.3007755279541016</v>
      </c>
      <c r="I54" s="52">
        <v>1137.6619873046875</v>
      </c>
      <c r="J54" s="52">
        <v>70.746513366699219</v>
      </c>
      <c r="K54" s="52">
        <v>4.9537773132324219</v>
      </c>
    </row>
    <row r="55" spans="1:11" x14ac:dyDescent="0.25">
      <c r="A55" s="42"/>
      <c r="B55" s="39">
        <v>2011</v>
      </c>
      <c r="C55" s="269">
        <v>2199.4169921875</v>
      </c>
      <c r="D55" s="266">
        <v>11.05856990814209</v>
      </c>
      <c r="E55" s="266">
        <v>1.7339624166488647</v>
      </c>
      <c r="F55" s="269">
        <v>906.90899658203125</v>
      </c>
      <c r="G55" s="266">
        <v>23.063602447509766</v>
      </c>
      <c r="H55" s="266">
        <v>2.5253992080688477</v>
      </c>
      <c r="I55" s="52">
        <v>729.5040283203125</v>
      </c>
      <c r="J55" s="52">
        <v>36.068927764892578</v>
      </c>
      <c r="K55" s="52">
        <v>2.8848714828491211</v>
      </c>
    </row>
    <row r="56" spans="1:11" x14ac:dyDescent="0.25">
      <c r="A56" s="42"/>
      <c r="B56" s="39">
        <v>2012</v>
      </c>
      <c r="C56" s="269">
        <v>2269.1279296875</v>
      </c>
      <c r="D56" s="266">
        <v>11.749171257019043</v>
      </c>
      <c r="E56" s="266">
        <v>1.6037628650665283</v>
      </c>
      <c r="F56" s="269">
        <v>919.79998779296875</v>
      </c>
      <c r="G56" s="266">
        <v>26.973392486572266</v>
      </c>
      <c r="H56" s="266">
        <v>2.3802399635314941</v>
      </c>
      <c r="I56" s="52">
        <v>713.86297607421875</v>
      </c>
      <c r="J56" s="52">
        <v>34.346229553222656</v>
      </c>
      <c r="K56" s="52">
        <v>2.6878912448883057</v>
      </c>
    </row>
    <row r="57" spans="1:11" x14ac:dyDescent="0.25">
      <c r="A57" s="42"/>
      <c r="B57" s="39">
        <v>2013</v>
      </c>
      <c r="C57" s="271">
        <v>2115.97802734375</v>
      </c>
      <c r="D57" s="268">
        <v>9.6912460327148438</v>
      </c>
      <c r="E57" s="268">
        <v>1.3422900438308716</v>
      </c>
      <c r="F57" s="269">
        <v>1103.8060302734375</v>
      </c>
      <c r="G57" s="266">
        <v>29.261051177978516</v>
      </c>
      <c r="H57" s="266">
        <v>2.6108360290527344</v>
      </c>
      <c r="I57" s="52">
        <v>1304.4439697265625</v>
      </c>
      <c r="J57" s="52">
        <v>60.297405242919922</v>
      </c>
      <c r="K57" s="52">
        <v>4.2962403297424316</v>
      </c>
    </row>
    <row r="58" spans="1:11" x14ac:dyDescent="0.25">
      <c r="A58" s="42"/>
      <c r="B58" s="39">
        <v>2014</v>
      </c>
      <c r="C58" s="269">
        <v>3234.677001953125</v>
      </c>
      <c r="D58" s="266">
        <v>14.208919525146484</v>
      </c>
      <c r="E58" s="266">
        <v>1.9152423143386841</v>
      </c>
      <c r="F58" s="269">
        <v>1478.4539794921875</v>
      </c>
      <c r="G58" s="266">
        <v>35.942531585693359</v>
      </c>
      <c r="H58" s="266">
        <v>3.1743359565734863</v>
      </c>
      <c r="I58" s="52">
        <v>1471.7640380859375</v>
      </c>
      <c r="J58" s="52">
        <v>63.806694030761719</v>
      </c>
      <c r="K58" s="52">
        <v>4.9245615005493164</v>
      </c>
    </row>
    <row r="59" spans="1:11" x14ac:dyDescent="0.25">
      <c r="A59" s="42"/>
      <c r="B59" s="39">
        <v>2015</v>
      </c>
      <c r="C59" s="270">
        <v>3539.181884765625</v>
      </c>
      <c r="D59" s="267">
        <v>16.470342636108398</v>
      </c>
      <c r="E59" s="267">
        <v>1.8987720012664795</v>
      </c>
      <c r="F59" s="269">
        <v>2415.50390625</v>
      </c>
      <c r="G59" s="266">
        <v>55.763874053955078</v>
      </c>
      <c r="H59" s="266">
        <v>4.5784611701965332</v>
      </c>
      <c r="I59" s="52">
        <v>2714.048095703125</v>
      </c>
      <c r="J59" s="52">
        <v>96.0167236328125</v>
      </c>
      <c r="K59" s="52">
        <v>8.1596546173095703</v>
      </c>
    </row>
    <row r="60" spans="1:11" x14ac:dyDescent="0.25">
      <c r="A60" s="42"/>
      <c r="B60" s="39">
        <v>2016</v>
      </c>
      <c r="C60" s="269">
        <v>3103.63720703125</v>
      </c>
      <c r="D60" s="266">
        <v>15.765240669250488</v>
      </c>
      <c r="E60" s="266">
        <v>1.5973457098007202</v>
      </c>
      <c r="F60" s="269">
        <v>2059.906005859375</v>
      </c>
      <c r="G60" s="266">
        <v>44.917949676513672</v>
      </c>
      <c r="H60" s="266">
        <v>3.4808170795440674</v>
      </c>
      <c r="I60" s="52">
        <v>1962.0587158203125</v>
      </c>
      <c r="J60" s="52">
        <v>61.60858154296875</v>
      </c>
      <c r="K60" s="52">
        <v>5.3109798431396484</v>
      </c>
    </row>
    <row r="61" spans="1:11" x14ac:dyDescent="0.25">
      <c r="A61" s="42"/>
      <c r="B61" s="39">
        <v>2017</v>
      </c>
      <c r="C61" s="269">
        <v>3307.172119140625</v>
      </c>
      <c r="D61" s="266">
        <v>15.651778221130371</v>
      </c>
      <c r="E61" s="266">
        <v>1.6785026788711548</v>
      </c>
      <c r="F61" s="269">
        <v>1986.4190673828125</v>
      </c>
      <c r="G61" s="266">
        <v>32.858699798583984</v>
      </c>
      <c r="H61" s="266">
        <v>3.0741057395935059</v>
      </c>
      <c r="I61" s="52">
        <v>1752.6519775390625</v>
      </c>
      <c r="J61" s="52">
        <v>48.424995422363281</v>
      </c>
      <c r="K61" s="52">
        <v>4.0902700424194336</v>
      </c>
    </row>
    <row r="62" spans="1:11" x14ac:dyDescent="0.25">
      <c r="A62" s="42"/>
      <c r="B62" s="39">
        <v>2018</v>
      </c>
      <c r="C62" s="269">
        <v>3548.306884765625</v>
      </c>
      <c r="D62" s="266">
        <v>16.921609878540039</v>
      </c>
      <c r="E62" s="266">
        <v>1.8095760345458984</v>
      </c>
      <c r="F62" s="269">
        <v>2042.7342529296875</v>
      </c>
      <c r="G62" s="267">
        <v>33.693088531494141</v>
      </c>
      <c r="H62" s="266">
        <v>3.154862642288208</v>
      </c>
      <c r="I62" s="52">
        <v>1810.8345947265625</v>
      </c>
      <c r="J62" s="52">
        <v>48.997493743896484</v>
      </c>
      <c r="K62" s="52">
        <v>4.115929126739502</v>
      </c>
    </row>
    <row r="131" spans="2:14" x14ac:dyDescent="0.2">
      <c r="B131" s="15" t="s">
        <v>2065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2:14" x14ac:dyDescent="0.25">
      <c r="B132" s="290"/>
      <c r="C132" s="291" t="s">
        <v>2066</v>
      </c>
      <c r="D132" s="291" t="s">
        <v>2067</v>
      </c>
      <c r="E132" s="291" t="s">
        <v>2068</v>
      </c>
      <c r="F132" s="291" t="s">
        <v>2069</v>
      </c>
      <c r="G132" s="291" t="s">
        <v>2070</v>
      </c>
      <c r="H132" s="291" t="s">
        <v>2071</v>
      </c>
      <c r="I132" s="291" t="s">
        <v>2072</v>
      </c>
      <c r="J132" s="291" t="s">
        <v>2073</v>
      </c>
      <c r="K132" s="291" t="s">
        <v>2074</v>
      </c>
      <c r="L132" s="291" t="s">
        <v>2075</v>
      </c>
      <c r="M132" s="291" t="s">
        <v>2076</v>
      </c>
      <c r="N132" s="291" t="s">
        <v>2077</v>
      </c>
    </row>
    <row r="133" spans="2:14" x14ac:dyDescent="0.25">
      <c r="B133" s="291">
        <v>1999</v>
      </c>
      <c r="C133" s="292">
        <v>34.03</v>
      </c>
      <c r="D133" s="292">
        <v>33.5</v>
      </c>
      <c r="E133" s="292">
        <v>34.299999999999997</v>
      </c>
      <c r="F133" s="292">
        <v>34.39</v>
      </c>
      <c r="G133" s="292">
        <v>35.299999999999997</v>
      </c>
      <c r="H133" s="292">
        <v>45.37</v>
      </c>
      <c r="I133" s="292">
        <v>43.93</v>
      </c>
      <c r="J133" s="292">
        <v>43.89</v>
      </c>
      <c r="K133" s="292">
        <v>42.52</v>
      </c>
      <c r="L133" s="292">
        <v>40.840000000000003</v>
      </c>
      <c r="M133" s="292">
        <v>40.090000000000003</v>
      </c>
      <c r="N133" s="292">
        <v>38.14</v>
      </c>
    </row>
    <row r="134" spans="2:14" x14ac:dyDescent="0.25">
      <c r="B134" s="291">
        <v>2000</v>
      </c>
      <c r="C134" s="292">
        <v>42.82</v>
      </c>
      <c r="D134" s="292">
        <v>47.99</v>
      </c>
      <c r="E134" s="292">
        <v>49.92</v>
      </c>
      <c r="F134" s="292">
        <v>51.13</v>
      </c>
      <c r="G134" s="292">
        <v>54.02</v>
      </c>
      <c r="H134" s="292">
        <v>55.22</v>
      </c>
      <c r="I134" s="292">
        <v>58.21</v>
      </c>
      <c r="J134" s="292">
        <v>58.13</v>
      </c>
      <c r="K134" s="292">
        <v>54.83</v>
      </c>
      <c r="L134" s="292">
        <v>56.31</v>
      </c>
      <c r="M134" s="292">
        <v>59.89</v>
      </c>
      <c r="N134" s="292">
        <v>59.14</v>
      </c>
    </row>
    <row r="135" spans="2:14" x14ac:dyDescent="0.25">
      <c r="B135" s="291">
        <v>2001</v>
      </c>
      <c r="C135" s="292">
        <v>59.39</v>
      </c>
      <c r="D135" s="292">
        <v>56.82</v>
      </c>
      <c r="E135" s="293">
        <v>60.88</v>
      </c>
      <c r="F135" s="293">
        <v>60.99</v>
      </c>
      <c r="G135" s="292">
        <v>55.92</v>
      </c>
      <c r="H135" s="292">
        <v>56.55</v>
      </c>
      <c r="I135" s="292">
        <v>49.26</v>
      </c>
      <c r="J135" s="292">
        <v>42.14</v>
      </c>
      <c r="K135" s="292">
        <v>40.61</v>
      </c>
      <c r="L135" s="292">
        <v>38.840000000000003</v>
      </c>
      <c r="M135" s="292">
        <v>40.08</v>
      </c>
      <c r="N135" s="292">
        <v>37.590000000000003</v>
      </c>
    </row>
    <row r="136" spans="2:14" x14ac:dyDescent="0.25">
      <c r="B136" s="291">
        <v>2002</v>
      </c>
      <c r="C136" s="292">
        <v>34.31</v>
      </c>
      <c r="D136" s="292">
        <v>35.11</v>
      </c>
      <c r="E136" s="292">
        <v>37.159999999999997</v>
      </c>
      <c r="F136" s="292">
        <v>39.08</v>
      </c>
      <c r="G136" s="292">
        <v>38.75</v>
      </c>
      <c r="H136" s="292">
        <v>44.47</v>
      </c>
      <c r="I136" s="292">
        <v>42.4</v>
      </c>
      <c r="J136" s="292">
        <v>43.02</v>
      </c>
      <c r="K136" s="292">
        <v>40.4</v>
      </c>
      <c r="L136" s="292">
        <v>38.229999999999997</v>
      </c>
      <c r="M136" s="292">
        <v>36.46</v>
      </c>
      <c r="N136" s="292">
        <v>34.5</v>
      </c>
    </row>
    <row r="137" spans="2:14" x14ac:dyDescent="0.25">
      <c r="B137" s="291">
        <v>2003</v>
      </c>
      <c r="C137" s="292">
        <v>37.92</v>
      </c>
      <c r="D137" s="292">
        <v>38.200000000000003</v>
      </c>
      <c r="E137" s="292">
        <v>38.200000000000003</v>
      </c>
      <c r="F137" s="292">
        <v>38.53</v>
      </c>
      <c r="G137" s="292">
        <v>38.28</v>
      </c>
      <c r="H137" s="292">
        <v>36.11</v>
      </c>
      <c r="I137" s="292">
        <v>35.78</v>
      </c>
      <c r="J137" s="292">
        <v>34.369999999999997</v>
      </c>
      <c r="K137" s="292">
        <v>32.97</v>
      </c>
      <c r="L137" s="292">
        <v>32.51</v>
      </c>
      <c r="M137" s="292">
        <v>34</v>
      </c>
      <c r="N137" s="292">
        <v>36.64</v>
      </c>
    </row>
    <row r="138" spans="2:14" x14ac:dyDescent="0.25">
      <c r="B138" s="291">
        <v>2004</v>
      </c>
      <c r="C138" s="292">
        <v>38.909999999999997</v>
      </c>
      <c r="D138" s="292">
        <v>40.89</v>
      </c>
      <c r="E138" s="292">
        <v>42.49</v>
      </c>
      <c r="F138" s="292">
        <v>38.950000000000003</v>
      </c>
      <c r="G138" s="292">
        <v>28.73</v>
      </c>
      <c r="H138" s="292">
        <v>26.65</v>
      </c>
      <c r="I138" s="292">
        <v>26.49</v>
      </c>
      <c r="J138" s="292">
        <v>25.68</v>
      </c>
      <c r="K138" s="292">
        <v>26.75</v>
      </c>
      <c r="L138" s="292">
        <v>25.34</v>
      </c>
      <c r="M138" s="292">
        <v>25.69</v>
      </c>
      <c r="N138" s="292">
        <v>24.29</v>
      </c>
    </row>
    <row r="139" spans="2:14" x14ac:dyDescent="0.25">
      <c r="B139" s="291">
        <v>2005</v>
      </c>
      <c r="C139" s="292">
        <v>22.87</v>
      </c>
      <c r="D139" s="292">
        <v>24.99</v>
      </c>
      <c r="E139" s="292">
        <v>22.63</v>
      </c>
      <c r="F139" s="292">
        <v>22.28</v>
      </c>
      <c r="G139" s="294">
        <v>15.66</v>
      </c>
      <c r="H139" s="292">
        <v>15.98</v>
      </c>
      <c r="I139" s="292">
        <v>16.05</v>
      </c>
      <c r="J139" s="292">
        <v>16.920000000000002</v>
      </c>
      <c r="K139" s="292">
        <v>16.78</v>
      </c>
      <c r="L139" s="292">
        <v>15.72</v>
      </c>
      <c r="M139" s="292">
        <v>15.63</v>
      </c>
      <c r="N139" s="292">
        <v>16.38</v>
      </c>
    </row>
    <row r="140" spans="2:14" x14ac:dyDescent="0.25">
      <c r="B140" s="291">
        <v>2006</v>
      </c>
      <c r="C140" s="292">
        <v>17.61</v>
      </c>
      <c r="D140" s="292">
        <v>18</v>
      </c>
      <c r="E140" s="292">
        <v>17.72</v>
      </c>
      <c r="F140" s="292">
        <v>19.420000000000002</v>
      </c>
      <c r="G140" s="292">
        <v>19.690000000000001</v>
      </c>
      <c r="H140" s="292">
        <v>19.91</v>
      </c>
      <c r="I140" s="292">
        <v>20.03</v>
      </c>
      <c r="J140" s="292">
        <v>20.38</v>
      </c>
      <c r="K140" s="292">
        <v>21.41</v>
      </c>
      <c r="L140" s="292">
        <v>22.86</v>
      </c>
      <c r="M140" s="292">
        <v>26.13</v>
      </c>
      <c r="N140" s="292">
        <v>33.380000000000003</v>
      </c>
    </row>
    <row r="141" spans="2:14" x14ac:dyDescent="0.25">
      <c r="B141" s="291">
        <v>2007</v>
      </c>
      <c r="C141" s="292">
        <v>38.36</v>
      </c>
      <c r="D141" s="292">
        <v>39.619999999999997</v>
      </c>
      <c r="E141" s="292">
        <v>44.36</v>
      </c>
      <c r="F141" s="292">
        <v>53.33</v>
      </c>
      <c r="G141" s="292">
        <v>43.42</v>
      </c>
      <c r="H141" s="292">
        <v>42.74</v>
      </c>
      <c r="I141" s="292">
        <v>50.59</v>
      </c>
      <c r="J141" s="292">
        <v>59.24</v>
      </c>
      <c r="K141" s="293">
        <v>63.74</v>
      </c>
      <c r="L141" s="293">
        <v>69.64</v>
      </c>
      <c r="M141" s="292">
        <v>53.79</v>
      </c>
      <c r="N141" s="292">
        <v>59.24</v>
      </c>
    </row>
    <row r="142" spans="2:14" x14ac:dyDescent="0.25">
      <c r="B142" s="291">
        <v>2008</v>
      </c>
      <c r="C142" s="292">
        <v>49.4</v>
      </c>
      <c r="D142" s="292">
        <v>49.21</v>
      </c>
      <c r="E142" s="292">
        <v>39.450000000000003</v>
      </c>
      <c r="F142" s="292">
        <v>42.06</v>
      </c>
      <c r="G142" s="292">
        <v>25.89</v>
      </c>
      <c r="H142" s="292">
        <v>20.64</v>
      </c>
      <c r="I142" s="292">
        <v>20.93</v>
      </c>
      <c r="J142" s="292">
        <v>18.13</v>
      </c>
      <c r="K142" s="292">
        <v>18.68</v>
      </c>
      <c r="L142" s="294">
        <v>14.09</v>
      </c>
      <c r="M142" s="292">
        <v>15.23</v>
      </c>
      <c r="N142" s="292">
        <v>14.86</v>
      </c>
    </row>
    <row r="143" spans="2:14" x14ac:dyDescent="0.25">
      <c r="B143" s="291">
        <v>2009</v>
      </c>
      <c r="C143" s="292">
        <v>16.260000000000002</v>
      </c>
      <c r="D143" s="292">
        <v>17.010000000000002</v>
      </c>
      <c r="E143" s="292">
        <v>19.37</v>
      </c>
      <c r="F143" s="292">
        <v>20.21</v>
      </c>
      <c r="G143" s="292">
        <v>22.47</v>
      </c>
      <c r="H143" s="292">
        <v>25.36</v>
      </c>
      <c r="I143" s="292">
        <v>29.47</v>
      </c>
      <c r="J143" s="292">
        <v>23.04</v>
      </c>
      <c r="K143" s="292">
        <v>24.12</v>
      </c>
      <c r="L143" s="292">
        <v>26.03</v>
      </c>
      <c r="M143" s="292">
        <v>27.93</v>
      </c>
      <c r="N143" s="292">
        <v>28.78</v>
      </c>
    </row>
    <row r="144" spans="2:14" x14ac:dyDescent="0.25">
      <c r="B144" s="291">
        <v>2010</v>
      </c>
      <c r="C144" s="292">
        <v>26.24</v>
      </c>
      <c r="D144" s="292">
        <v>27.54</v>
      </c>
      <c r="E144" s="292">
        <v>27.54</v>
      </c>
      <c r="F144" s="292">
        <v>25.42</v>
      </c>
      <c r="G144" s="292">
        <v>19.93</v>
      </c>
      <c r="H144" s="292">
        <v>18.47</v>
      </c>
      <c r="I144" s="292">
        <v>19.86</v>
      </c>
      <c r="J144" s="292">
        <v>19.850000000000001</v>
      </c>
      <c r="K144" s="292">
        <v>20</v>
      </c>
      <c r="L144" s="292">
        <v>22.61</v>
      </c>
      <c r="M144" s="292">
        <v>21.51</v>
      </c>
      <c r="N144" s="292">
        <v>21.6</v>
      </c>
    </row>
    <row r="145" spans="2:14" x14ac:dyDescent="0.25">
      <c r="B145" s="291">
        <v>2011</v>
      </c>
      <c r="C145" s="292">
        <v>21.63</v>
      </c>
      <c r="D145" s="292">
        <v>22.56</v>
      </c>
      <c r="E145" s="292">
        <v>22.77</v>
      </c>
      <c r="F145" s="292">
        <v>22.74</v>
      </c>
      <c r="G145" s="292">
        <v>16.34</v>
      </c>
      <c r="H145" s="292">
        <v>16.48</v>
      </c>
      <c r="I145" s="292">
        <v>16.14</v>
      </c>
      <c r="J145" s="292">
        <v>15.42</v>
      </c>
      <c r="K145" s="292">
        <v>14.19</v>
      </c>
      <c r="L145" s="292">
        <v>14.96</v>
      </c>
      <c r="M145" s="292">
        <v>14.17</v>
      </c>
      <c r="N145" s="292">
        <v>13.41</v>
      </c>
    </row>
    <row r="146" spans="2:14" x14ac:dyDescent="0.25">
      <c r="B146" s="291">
        <v>2012</v>
      </c>
      <c r="C146" s="292">
        <v>14.01</v>
      </c>
      <c r="D146" s="292">
        <v>14.86</v>
      </c>
      <c r="E146" s="292">
        <v>13.86</v>
      </c>
      <c r="F146" s="292">
        <v>14.7</v>
      </c>
      <c r="G146" s="292">
        <v>12.66</v>
      </c>
      <c r="H146" s="292">
        <v>11.9</v>
      </c>
      <c r="I146" s="292">
        <v>11.28</v>
      </c>
      <c r="J146" s="292">
        <v>11.03</v>
      </c>
      <c r="K146" s="292">
        <v>11.25</v>
      </c>
      <c r="L146" s="292">
        <v>11.17</v>
      </c>
      <c r="M146" s="292">
        <v>10.71</v>
      </c>
      <c r="N146" s="292">
        <v>12.3</v>
      </c>
    </row>
    <row r="147" spans="2:14" x14ac:dyDescent="0.25">
      <c r="B147" s="291">
        <v>2013</v>
      </c>
      <c r="C147" s="292">
        <v>12.97</v>
      </c>
      <c r="D147" s="292">
        <v>12.9</v>
      </c>
      <c r="E147" s="292">
        <v>12.18</v>
      </c>
      <c r="F147" s="292">
        <v>11.89</v>
      </c>
      <c r="G147" s="292">
        <v>11.81</v>
      </c>
      <c r="H147" s="292">
        <v>10.16</v>
      </c>
      <c r="I147" s="292">
        <v>10.26</v>
      </c>
      <c r="J147" s="292">
        <v>10.8</v>
      </c>
      <c r="K147" s="292">
        <v>11.19</v>
      </c>
      <c r="L147" s="292">
        <v>11.05</v>
      </c>
      <c r="M147" s="292">
        <v>11.46</v>
      </c>
      <c r="N147" s="292">
        <v>10.99</v>
      </c>
    </row>
    <row r="148" spans="2:14" x14ac:dyDescent="0.25">
      <c r="B148" s="291">
        <v>2014</v>
      </c>
      <c r="C148" s="292">
        <v>10.57</v>
      </c>
      <c r="D148" s="292">
        <v>10.73</v>
      </c>
      <c r="E148" s="292">
        <v>10.66</v>
      </c>
      <c r="F148" s="292">
        <v>10.65</v>
      </c>
      <c r="G148" s="294">
        <v>9.76</v>
      </c>
      <c r="H148" s="294">
        <v>9.8000000000000007</v>
      </c>
      <c r="I148" s="292">
        <v>10.58</v>
      </c>
      <c r="J148" s="292">
        <v>10.68</v>
      </c>
      <c r="K148" s="292">
        <v>11.48</v>
      </c>
      <c r="L148" s="292">
        <v>11.8</v>
      </c>
      <c r="M148" s="292">
        <v>13.14</v>
      </c>
      <c r="N148" s="292">
        <v>15.99</v>
      </c>
    </row>
    <row r="149" spans="2:14" x14ac:dyDescent="0.25">
      <c r="B149" s="291">
        <v>2015</v>
      </c>
      <c r="C149" s="292">
        <v>15.94</v>
      </c>
      <c r="D149" s="292">
        <v>16.57</v>
      </c>
      <c r="E149" s="292">
        <v>19.3</v>
      </c>
      <c r="F149" s="292">
        <v>22</v>
      </c>
      <c r="G149" s="292">
        <v>23.8</v>
      </c>
      <c r="H149" s="292">
        <v>21.16</v>
      </c>
      <c r="I149" s="292">
        <v>18.12</v>
      </c>
      <c r="J149" s="292">
        <v>15.86</v>
      </c>
      <c r="K149" s="292">
        <v>15.1</v>
      </c>
      <c r="L149" s="292">
        <v>16.73</v>
      </c>
      <c r="M149" s="292">
        <v>17</v>
      </c>
      <c r="N149" s="292">
        <v>17.5</v>
      </c>
    </row>
    <row r="150" spans="2:14" x14ac:dyDescent="0.25">
      <c r="B150" s="291">
        <v>2016</v>
      </c>
      <c r="C150" s="292">
        <v>13.5</v>
      </c>
      <c r="D150" s="292">
        <v>13.25</v>
      </c>
      <c r="E150" s="292">
        <v>14.81</v>
      </c>
      <c r="F150" s="292">
        <v>14.48</v>
      </c>
      <c r="G150" s="292">
        <v>14.42</v>
      </c>
      <c r="H150" s="292">
        <v>14.48</v>
      </c>
      <c r="I150" s="292">
        <v>14.73</v>
      </c>
      <c r="J150" s="292">
        <v>15.26</v>
      </c>
      <c r="K150" s="292">
        <v>14.86</v>
      </c>
      <c r="L150" s="292">
        <v>15.33</v>
      </c>
      <c r="M150" s="292">
        <v>16.07</v>
      </c>
      <c r="N150" s="292">
        <v>16.2</v>
      </c>
    </row>
    <row r="151" spans="2:14" x14ac:dyDescent="0.25">
      <c r="B151" s="291">
        <v>2017</v>
      </c>
      <c r="C151" s="292">
        <v>16.489999999999998</v>
      </c>
      <c r="D151" s="292">
        <v>16.93</v>
      </c>
      <c r="E151" s="292">
        <v>17.07</v>
      </c>
      <c r="F151" s="292">
        <v>16.77</v>
      </c>
      <c r="G151" s="292">
        <v>16.8</v>
      </c>
      <c r="H151" s="292">
        <v>17.22</v>
      </c>
      <c r="I151" s="292">
        <v>17.66</v>
      </c>
      <c r="J151" s="292">
        <v>18.13</v>
      </c>
      <c r="K151" s="292">
        <v>18.07</v>
      </c>
      <c r="L151" s="295">
        <v>18.36</v>
      </c>
      <c r="M151" s="295">
        <v>18.100000000000001</v>
      </c>
      <c r="N151" s="295">
        <v>18.149999999999999</v>
      </c>
    </row>
    <row r="152" spans="2:14" x14ac:dyDescent="0.25">
      <c r="B152" s="291">
        <v>2018</v>
      </c>
      <c r="C152" s="292">
        <v>19.239999999999998</v>
      </c>
      <c r="D152" s="292">
        <v>18.29</v>
      </c>
      <c r="E152" s="292">
        <v>17.77</v>
      </c>
      <c r="F152" s="292">
        <v>17.3</v>
      </c>
      <c r="G152" s="292">
        <v>15.17</v>
      </c>
      <c r="H152" s="294">
        <v>14.07</v>
      </c>
      <c r="I152" s="294">
        <v>13.61</v>
      </c>
      <c r="J152" s="292"/>
      <c r="K152" s="292"/>
      <c r="L152" s="295"/>
      <c r="M152" s="295"/>
      <c r="N152" s="295"/>
    </row>
    <row r="153" spans="2:14" x14ac:dyDescent="0.2">
      <c r="B153" s="2" t="s">
        <v>2078</v>
      </c>
    </row>
    <row r="155" spans="2:14" x14ac:dyDescent="0.2">
      <c r="B155" s="27" t="s">
        <v>1394</v>
      </c>
      <c r="C155" s="27" t="s">
        <v>2079</v>
      </c>
    </row>
    <row r="156" spans="2:14" x14ac:dyDescent="0.25">
      <c r="B156" s="296">
        <v>36161</v>
      </c>
      <c r="C156" s="292">
        <v>34.03</v>
      </c>
    </row>
    <row r="157" spans="2:14" x14ac:dyDescent="0.25">
      <c r="B157" s="296">
        <v>36192</v>
      </c>
      <c r="C157" s="292">
        <v>33.5</v>
      </c>
    </row>
    <row r="158" spans="2:14" x14ac:dyDescent="0.25">
      <c r="B158" s="296">
        <v>36220</v>
      </c>
      <c r="C158" s="292">
        <v>34.299999999999997</v>
      </c>
    </row>
    <row r="159" spans="2:14" x14ac:dyDescent="0.25">
      <c r="B159" s="296">
        <v>36251</v>
      </c>
      <c r="C159" s="292">
        <v>34.39</v>
      </c>
    </row>
    <row r="160" spans="2:14" x14ac:dyDescent="0.25">
      <c r="B160" s="296">
        <v>36281</v>
      </c>
      <c r="C160" s="292">
        <v>35.299999999999997</v>
      </c>
    </row>
    <row r="161" spans="2:3" x14ac:dyDescent="0.25">
      <c r="B161" s="296">
        <v>36312</v>
      </c>
      <c r="C161" s="292">
        <v>45.37</v>
      </c>
    </row>
    <row r="162" spans="2:3" x14ac:dyDescent="0.25">
      <c r="B162" s="296">
        <v>36342</v>
      </c>
      <c r="C162" s="292">
        <v>43.93</v>
      </c>
    </row>
    <row r="163" spans="2:3" x14ac:dyDescent="0.25">
      <c r="B163" s="296">
        <v>36373</v>
      </c>
      <c r="C163" s="292">
        <v>43.89</v>
      </c>
    </row>
    <row r="164" spans="2:3" x14ac:dyDescent="0.25">
      <c r="B164" s="296">
        <v>36404</v>
      </c>
      <c r="C164" s="292">
        <v>42.52</v>
      </c>
    </row>
    <row r="165" spans="2:3" x14ac:dyDescent="0.25">
      <c r="B165" s="296">
        <v>36434</v>
      </c>
      <c r="C165" s="292">
        <v>40.840000000000003</v>
      </c>
    </row>
    <row r="166" spans="2:3" x14ac:dyDescent="0.25">
      <c r="B166" s="296">
        <v>36465</v>
      </c>
      <c r="C166" s="292">
        <v>40.090000000000003</v>
      </c>
    </row>
    <row r="167" spans="2:3" x14ac:dyDescent="0.25">
      <c r="B167" s="296">
        <v>36495</v>
      </c>
      <c r="C167" s="292">
        <v>38.14</v>
      </c>
    </row>
    <row r="168" spans="2:3" x14ac:dyDescent="0.25">
      <c r="B168" s="296">
        <v>36526</v>
      </c>
      <c r="C168" s="292">
        <v>42.82</v>
      </c>
    </row>
    <row r="169" spans="2:3" x14ac:dyDescent="0.25">
      <c r="B169" s="296">
        <v>36557</v>
      </c>
      <c r="C169" s="292">
        <v>47.99</v>
      </c>
    </row>
    <row r="170" spans="2:3" x14ac:dyDescent="0.25">
      <c r="B170" s="296">
        <v>36586</v>
      </c>
      <c r="C170" s="292">
        <v>49.92</v>
      </c>
    </row>
    <row r="171" spans="2:3" x14ac:dyDescent="0.25">
      <c r="B171" s="296">
        <v>36617</v>
      </c>
      <c r="C171" s="292">
        <v>51.13</v>
      </c>
    </row>
    <row r="172" spans="2:3" x14ac:dyDescent="0.25">
      <c r="B172" s="296">
        <v>36647</v>
      </c>
      <c r="C172" s="292">
        <v>54.02</v>
      </c>
    </row>
    <row r="173" spans="2:3" x14ac:dyDescent="0.25">
      <c r="B173" s="296">
        <v>36678</v>
      </c>
      <c r="C173" s="292">
        <v>55.22</v>
      </c>
    </row>
    <row r="174" spans="2:3" x14ac:dyDescent="0.25">
      <c r="B174" s="296">
        <v>36708</v>
      </c>
      <c r="C174" s="292">
        <v>58.21</v>
      </c>
    </row>
    <row r="175" spans="2:3" x14ac:dyDescent="0.25">
      <c r="B175" s="296">
        <v>36739</v>
      </c>
      <c r="C175" s="292">
        <v>58.13</v>
      </c>
    </row>
    <row r="176" spans="2:3" x14ac:dyDescent="0.25">
      <c r="B176" s="296">
        <v>36770</v>
      </c>
      <c r="C176" s="292">
        <v>54.83</v>
      </c>
    </row>
    <row r="177" spans="2:3" x14ac:dyDescent="0.25">
      <c r="B177" s="296">
        <v>36800</v>
      </c>
      <c r="C177" s="292">
        <v>56.31</v>
      </c>
    </row>
    <row r="178" spans="2:3" x14ac:dyDescent="0.25">
      <c r="B178" s="296">
        <v>36831</v>
      </c>
      <c r="C178" s="292">
        <v>59.89</v>
      </c>
    </row>
    <row r="179" spans="2:3" x14ac:dyDescent="0.25">
      <c r="B179" s="296">
        <v>36861</v>
      </c>
      <c r="C179" s="292">
        <v>59.14</v>
      </c>
    </row>
    <row r="180" spans="2:3" x14ac:dyDescent="0.25">
      <c r="B180" s="296">
        <v>36892</v>
      </c>
      <c r="C180" s="292">
        <v>59.39</v>
      </c>
    </row>
    <row r="181" spans="2:3" x14ac:dyDescent="0.25">
      <c r="B181" s="296">
        <v>36923</v>
      </c>
      <c r="C181" s="292">
        <v>56.82</v>
      </c>
    </row>
    <row r="182" spans="2:3" x14ac:dyDescent="0.25">
      <c r="B182" s="296">
        <v>36951</v>
      </c>
      <c r="C182" s="293">
        <v>60.88</v>
      </c>
    </row>
    <row r="183" spans="2:3" x14ac:dyDescent="0.25">
      <c r="B183" s="296">
        <v>36982</v>
      </c>
      <c r="C183" s="293">
        <v>60.99</v>
      </c>
    </row>
    <row r="184" spans="2:3" x14ac:dyDescent="0.25">
      <c r="B184" s="296">
        <v>37012</v>
      </c>
      <c r="C184" s="292">
        <v>55.92</v>
      </c>
    </row>
    <row r="185" spans="2:3" x14ac:dyDescent="0.25">
      <c r="B185" s="296">
        <v>37043</v>
      </c>
      <c r="C185" s="292">
        <v>56.55</v>
      </c>
    </row>
    <row r="186" spans="2:3" x14ac:dyDescent="0.25">
      <c r="B186" s="296">
        <v>37073</v>
      </c>
      <c r="C186" s="292">
        <v>49.26</v>
      </c>
    </row>
    <row r="187" spans="2:3" x14ac:dyDescent="0.25">
      <c r="B187" s="296">
        <v>37104</v>
      </c>
      <c r="C187" s="292">
        <v>42.14</v>
      </c>
    </row>
    <row r="188" spans="2:3" x14ac:dyDescent="0.25">
      <c r="B188" s="296">
        <v>37135</v>
      </c>
      <c r="C188" s="292">
        <v>40.61</v>
      </c>
    </row>
    <row r="189" spans="2:3" x14ac:dyDescent="0.25">
      <c r="B189" s="296">
        <v>37165</v>
      </c>
      <c r="C189" s="292">
        <v>38.840000000000003</v>
      </c>
    </row>
    <row r="190" spans="2:3" x14ac:dyDescent="0.25">
      <c r="B190" s="296">
        <v>37196</v>
      </c>
      <c r="C190" s="292">
        <v>40.08</v>
      </c>
    </row>
    <row r="191" spans="2:3" x14ac:dyDescent="0.25">
      <c r="B191" s="296">
        <v>37226</v>
      </c>
      <c r="C191" s="292">
        <v>37.590000000000003</v>
      </c>
    </row>
    <row r="192" spans="2:3" x14ac:dyDescent="0.25">
      <c r="B192" s="296">
        <v>37257</v>
      </c>
      <c r="C192" s="292">
        <v>34.31</v>
      </c>
    </row>
    <row r="193" spans="2:3" x14ac:dyDescent="0.25">
      <c r="B193" s="296">
        <v>37288</v>
      </c>
      <c r="C193" s="292">
        <v>35.11</v>
      </c>
    </row>
    <row r="194" spans="2:3" x14ac:dyDescent="0.25">
      <c r="B194" s="296">
        <v>37316</v>
      </c>
      <c r="C194" s="292">
        <v>37.159999999999997</v>
      </c>
    </row>
    <row r="195" spans="2:3" x14ac:dyDescent="0.25">
      <c r="B195" s="296">
        <v>37347</v>
      </c>
      <c r="C195" s="292">
        <v>39.08</v>
      </c>
    </row>
    <row r="196" spans="2:3" x14ac:dyDescent="0.25">
      <c r="B196" s="296">
        <v>37377</v>
      </c>
      <c r="C196" s="292">
        <v>38.75</v>
      </c>
    </row>
    <row r="197" spans="2:3" x14ac:dyDescent="0.25">
      <c r="B197" s="296">
        <v>37408</v>
      </c>
      <c r="C197" s="292">
        <v>44.47</v>
      </c>
    </row>
    <row r="198" spans="2:3" x14ac:dyDescent="0.25">
      <c r="B198" s="296">
        <v>37438</v>
      </c>
      <c r="C198" s="292">
        <v>42.4</v>
      </c>
    </row>
    <row r="199" spans="2:3" x14ac:dyDescent="0.25">
      <c r="B199" s="296">
        <v>37469</v>
      </c>
      <c r="C199" s="292">
        <v>43.02</v>
      </c>
    </row>
    <row r="200" spans="2:3" x14ac:dyDescent="0.25">
      <c r="B200" s="296">
        <v>37500</v>
      </c>
      <c r="C200" s="292">
        <v>40.4</v>
      </c>
    </row>
    <row r="201" spans="2:3" x14ac:dyDescent="0.25">
      <c r="B201" s="296">
        <v>37530</v>
      </c>
      <c r="C201" s="292">
        <v>38.229999999999997</v>
      </c>
    </row>
    <row r="202" spans="2:3" x14ac:dyDescent="0.25">
      <c r="B202" s="296">
        <v>37561</v>
      </c>
      <c r="C202" s="292">
        <v>36.46</v>
      </c>
    </row>
    <row r="203" spans="2:3" x14ac:dyDescent="0.25">
      <c r="B203" s="296">
        <v>37591</v>
      </c>
      <c r="C203" s="292">
        <v>34.5</v>
      </c>
    </row>
    <row r="204" spans="2:3" x14ac:dyDescent="0.25">
      <c r="B204" s="296">
        <v>37622</v>
      </c>
      <c r="C204" s="292">
        <v>37.92</v>
      </c>
    </row>
    <row r="205" spans="2:3" x14ac:dyDescent="0.25">
      <c r="B205" s="296">
        <v>37653</v>
      </c>
      <c r="C205" s="292">
        <v>38.200000000000003</v>
      </c>
    </row>
    <row r="206" spans="2:3" x14ac:dyDescent="0.25">
      <c r="B206" s="296">
        <v>37681</v>
      </c>
      <c r="C206" s="292">
        <v>38.200000000000003</v>
      </c>
    </row>
    <row r="207" spans="2:3" x14ac:dyDescent="0.25">
      <c r="B207" s="296">
        <v>37712</v>
      </c>
      <c r="C207" s="292">
        <v>38.53</v>
      </c>
    </row>
    <row r="208" spans="2:3" x14ac:dyDescent="0.25">
      <c r="B208" s="296">
        <v>37742</v>
      </c>
      <c r="C208" s="292">
        <v>38.28</v>
      </c>
    </row>
    <row r="209" spans="2:3" x14ac:dyDescent="0.25">
      <c r="B209" s="296">
        <v>37773</v>
      </c>
      <c r="C209" s="292">
        <v>36.11</v>
      </c>
    </row>
    <row r="210" spans="2:3" x14ac:dyDescent="0.25">
      <c r="B210" s="296">
        <v>37803</v>
      </c>
      <c r="C210" s="292">
        <v>35.78</v>
      </c>
    </row>
    <row r="211" spans="2:3" x14ac:dyDescent="0.25">
      <c r="B211" s="296">
        <v>37834</v>
      </c>
      <c r="C211" s="292">
        <v>34.369999999999997</v>
      </c>
    </row>
    <row r="212" spans="2:3" x14ac:dyDescent="0.25">
      <c r="B212" s="296">
        <v>37865</v>
      </c>
      <c r="C212" s="292">
        <v>32.97</v>
      </c>
    </row>
    <row r="213" spans="2:3" x14ac:dyDescent="0.25">
      <c r="B213" s="296">
        <v>37895</v>
      </c>
      <c r="C213" s="292">
        <v>32.51</v>
      </c>
    </row>
    <row r="214" spans="2:3" x14ac:dyDescent="0.25">
      <c r="B214" s="296">
        <v>37926</v>
      </c>
      <c r="C214" s="292">
        <v>34</v>
      </c>
    </row>
    <row r="215" spans="2:3" x14ac:dyDescent="0.25">
      <c r="B215" s="296">
        <v>37956</v>
      </c>
      <c r="C215" s="292">
        <v>36.64</v>
      </c>
    </row>
    <row r="216" spans="2:3" x14ac:dyDescent="0.25">
      <c r="B216" s="296">
        <v>37987</v>
      </c>
      <c r="C216" s="292">
        <v>38.909999999999997</v>
      </c>
    </row>
    <row r="217" spans="2:3" x14ac:dyDescent="0.25">
      <c r="B217" s="296">
        <v>38018</v>
      </c>
      <c r="C217" s="292">
        <v>40.89</v>
      </c>
    </row>
    <row r="218" spans="2:3" x14ac:dyDescent="0.25">
      <c r="B218" s="296">
        <v>38047</v>
      </c>
      <c r="C218" s="292">
        <v>42.49</v>
      </c>
    </row>
    <row r="219" spans="2:3" x14ac:dyDescent="0.25">
      <c r="B219" s="296">
        <v>38078</v>
      </c>
      <c r="C219" s="292">
        <v>38.950000000000003</v>
      </c>
    </row>
    <row r="220" spans="2:3" x14ac:dyDescent="0.25">
      <c r="B220" s="296">
        <v>38108</v>
      </c>
      <c r="C220" s="292">
        <v>28.73</v>
      </c>
    </row>
    <row r="221" spans="2:3" x14ac:dyDescent="0.25">
      <c r="B221" s="296">
        <v>38139</v>
      </c>
      <c r="C221" s="292">
        <v>26.65</v>
      </c>
    </row>
    <row r="222" spans="2:3" x14ac:dyDescent="0.25">
      <c r="B222" s="296">
        <v>38169</v>
      </c>
      <c r="C222" s="292">
        <v>26.49</v>
      </c>
    </row>
    <row r="223" spans="2:3" x14ac:dyDescent="0.25">
      <c r="B223" s="296">
        <v>38200</v>
      </c>
      <c r="C223" s="292">
        <v>25.68</v>
      </c>
    </row>
    <row r="224" spans="2:3" x14ac:dyDescent="0.25">
      <c r="B224" s="296">
        <v>38231</v>
      </c>
      <c r="C224" s="292">
        <v>26.75</v>
      </c>
    </row>
    <row r="225" spans="2:3" x14ac:dyDescent="0.25">
      <c r="B225" s="296">
        <v>38261</v>
      </c>
      <c r="C225" s="292">
        <v>25.34</v>
      </c>
    </row>
    <row r="226" spans="2:3" x14ac:dyDescent="0.25">
      <c r="B226" s="296">
        <v>38292</v>
      </c>
      <c r="C226" s="292">
        <v>25.69</v>
      </c>
    </row>
    <row r="227" spans="2:3" x14ac:dyDescent="0.25">
      <c r="B227" s="296">
        <v>38322</v>
      </c>
      <c r="C227" s="292">
        <v>24.29</v>
      </c>
    </row>
    <row r="228" spans="2:3" x14ac:dyDescent="0.25">
      <c r="B228" s="296">
        <v>38353</v>
      </c>
      <c r="C228" s="292">
        <v>22.87</v>
      </c>
    </row>
    <row r="229" spans="2:3" x14ac:dyDescent="0.25">
      <c r="B229" s="296">
        <v>38384</v>
      </c>
      <c r="C229" s="292">
        <v>24.99</v>
      </c>
    </row>
    <row r="230" spans="2:3" x14ac:dyDescent="0.25">
      <c r="B230" s="296">
        <v>38412</v>
      </c>
      <c r="C230" s="292">
        <v>22.63</v>
      </c>
    </row>
    <row r="231" spans="2:3" x14ac:dyDescent="0.25">
      <c r="B231" s="296">
        <v>38443</v>
      </c>
      <c r="C231" s="292">
        <v>22.28</v>
      </c>
    </row>
    <row r="232" spans="2:3" x14ac:dyDescent="0.25">
      <c r="B232" s="296">
        <v>38473</v>
      </c>
      <c r="C232" s="294">
        <v>15.66</v>
      </c>
    </row>
    <row r="233" spans="2:3" x14ac:dyDescent="0.25">
      <c r="B233" s="296">
        <v>38504</v>
      </c>
      <c r="C233" s="292">
        <v>15.98</v>
      </c>
    </row>
    <row r="234" spans="2:3" x14ac:dyDescent="0.25">
      <c r="B234" s="296">
        <v>38534</v>
      </c>
      <c r="C234" s="292">
        <v>16.05</v>
      </c>
    </row>
    <row r="235" spans="2:3" x14ac:dyDescent="0.25">
      <c r="B235" s="296">
        <v>38565</v>
      </c>
      <c r="C235" s="292">
        <v>16.920000000000002</v>
      </c>
    </row>
    <row r="236" spans="2:3" x14ac:dyDescent="0.25">
      <c r="B236" s="296">
        <v>38596</v>
      </c>
      <c r="C236" s="292">
        <v>16.78</v>
      </c>
    </row>
    <row r="237" spans="2:3" x14ac:dyDescent="0.25">
      <c r="B237" s="296">
        <v>38626</v>
      </c>
      <c r="C237" s="292">
        <v>15.72</v>
      </c>
    </row>
    <row r="238" spans="2:3" x14ac:dyDescent="0.25">
      <c r="B238" s="296">
        <v>38657</v>
      </c>
      <c r="C238" s="292">
        <v>15.63</v>
      </c>
    </row>
    <row r="239" spans="2:3" x14ac:dyDescent="0.25">
      <c r="B239" s="296">
        <v>38687</v>
      </c>
      <c r="C239" s="292">
        <v>16.38</v>
      </c>
    </row>
    <row r="240" spans="2:3" x14ac:dyDescent="0.25">
      <c r="B240" s="296">
        <v>38718</v>
      </c>
      <c r="C240" s="292">
        <v>17.61</v>
      </c>
    </row>
    <row r="241" spans="2:3" x14ac:dyDescent="0.25">
      <c r="B241" s="296">
        <v>38749</v>
      </c>
      <c r="C241" s="292">
        <v>18</v>
      </c>
    </row>
    <row r="242" spans="2:3" x14ac:dyDescent="0.25">
      <c r="B242" s="296">
        <v>38777</v>
      </c>
      <c r="C242" s="292">
        <v>17.72</v>
      </c>
    </row>
    <row r="243" spans="2:3" x14ac:dyDescent="0.25">
      <c r="B243" s="296">
        <v>38808</v>
      </c>
      <c r="C243" s="292">
        <v>19.420000000000002</v>
      </c>
    </row>
    <row r="244" spans="2:3" x14ac:dyDescent="0.25">
      <c r="B244" s="296">
        <v>38838</v>
      </c>
      <c r="C244" s="292">
        <v>19.690000000000001</v>
      </c>
    </row>
    <row r="245" spans="2:3" x14ac:dyDescent="0.25">
      <c r="B245" s="296">
        <v>38869</v>
      </c>
      <c r="C245" s="292">
        <v>19.91</v>
      </c>
    </row>
    <row r="246" spans="2:3" x14ac:dyDescent="0.25">
      <c r="B246" s="296">
        <v>38899</v>
      </c>
      <c r="C246" s="292">
        <v>20.03</v>
      </c>
    </row>
    <row r="247" spans="2:3" x14ac:dyDescent="0.25">
      <c r="B247" s="296">
        <v>38930</v>
      </c>
      <c r="C247" s="292">
        <v>20.38</v>
      </c>
    </row>
    <row r="248" spans="2:3" x14ac:dyDescent="0.25">
      <c r="B248" s="296">
        <v>38961</v>
      </c>
      <c r="C248" s="292">
        <v>21.41</v>
      </c>
    </row>
    <row r="249" spans="2:3" x14ac:dyDescent="0.25">
      <c r="B249" s="296">
        <v>38991</v>
      </c>
      <c r="C249" s="292">
        <v>22.86</v>
      </c>
    </row>
    <row r="250" spans="2:3" x14ac:dyDescent="0.25">
      <c r="B250" s="296">
        <v>39022</v>
      </c>
      <c r="C250" s="292">
        <v>26.13</v>
      </c>
    </row>
    <row r="251" spans="2:3" x14ac:dyDescent="0.25">
      <c r="B251" s="296">
        <v>39052</v>
      </c>
      <c r="C251" s="292">
        <v>33.380000000000003</v>
      </c>
    </row>
    <row r="252" spans="2:3" x14ac:dyDescent="0.25">
      <c r="B252" s="296">
        <v>39083</v>
      </c>
      <c r="C252" s="292">
        <v>38.36</v>
      </c>
    </row>
    <row r="253" spans="2:3" x14ac:dyDescent="0.25">
      <c r="B253" s="296">
        <v>39114</v>
      </c>
      <c r="C253" s="292">
        <v>39.619999999999997</v>
      </c>
    </row>
    <row r="254" spans="2:3" x14ac:dyDescent="0.25">
      <c r="B254" s="296">
        <v>39142</v>
      </c>
      <c r="C254" s="292">
        <v>44.36</v>
      </c>
    </row>
    <row r="255" spans="2:3" x14ac:dyDescent="0.25">
      <c r="B255" s="296">
        <v>39173</v>
      </c>
      <c r="C255" s="292">
        <v>53.33</v>
      </c>
    </row>
    <row r="256" spans="2:3" x14ac:dyDescent="0.25">
      <c r="B256" s="296">
        <v>39203</v>
      </c>
      <c r="C256" s="292">
        <v>43.42</v>
      </c>
    </row>
    <row r="257" spans="2:3" x14ac:dyDescent="0.25">
      <c r="B257" s="296">
        <v>39234</v>
      </c>
      <c r="C257" s="292">
        <v>42.74</v>
      </c>
    </row>
    <row r="258" spans="2:3" x14ac:dyDescent="0.25">
      <c r="B258" s="296">
        <v>39264</v>
      </c>
      <c r="C258" s="292">
        <v>50.59</v>
      </c>
    </row>
    <row r="259" spans="2:3" x14ac:dyDescent="0.25">
      <c r="B259" s="296">
        <v>39295</v>
      </c>
      <c r="C259" s="292">
        <v>59.24</v>
      </c>
    </row>
    <row r="260" spans="2:3" x14ac:dyDescent="0.25">
      <c r="B260" s="296">
        <v>39326</v>
      </c>
      <c r="C260" s="293">
        <v>63.74</v>
      </c>
    </row>
    <row r="261" spans="2:3" x14ac:dyDescent="0.25">
      <c r="B261" s="296">
        <v>39356</v>
      </c>
      <c r="C261" s="293">
        <v>69.64</v>
      </c>
    </row>
    <row r="262" spans="2:3" x14ac:dyDescent="0.25">
      <c r="B262" s="296">
        <v>39387</v>
      </c>
      <c r="C262" s="292">
        <v>53.79</v>
      </c>
    </row>
    <row r="263" spans="2:3" x14ac:dyDescent="0.25">
      <c r="B263" s="296">
        <v>39417</v>
      </c>
      <c r="C263" s="292">
        <v>59.24</v>
      </c>
    </row>
    <row r="264" spans="2:3" x14ac:dyDescent="0.25">
      <c r="B264" s="296">
        <v>39448</v>
      </c>
      <c r="C264" s="292">
        <v>49.4</v>
      </c>
    </row>
    <row r="265" spans="2:3" x14ac:dyDescent="0.25">
      <c r="B265" s="296">
        <v>39479</v>
      </c>
      <c r="C265" s="292">
        <v>49.21</v>
      </c>
    </row>
    <row r="266" spans="2:3" x14ac:dyDescent="0.25">
      <c r="B266" s="296">
        <v>39508</v>
      </c>
      <c r="C266" s="292">
        <v>39.450000000000003</v>
      </c>
    </row>
    <row r="267" spans="2:3" x14ac:dyDescent="0.25">
      <c r="B267" s="296">
        <v>39539</v>
      </c>
      <c r="C267" s="292">
        <v>42.06</v>
      </c>
    </row>
    <row r="268" spans="2:3" x14ac:dyDescent="0.25">
      <c r="B268" s="296">
        <v>39569</v>
      </c>
      <c r="C268" s="292">
        <v>25.89</v>
      </c>
    </row>
    <row r="269" spans="2:3" x14ac:dyDescent="0.25">
      <c r="B269" s="296">
        <v>39600</v>
      </c>
      <c r="C269" s="292">
        <v>20.64</v>
      </c>
    </row>
    <row r="270" spans="2:3" x14ac:dyDescent="0.25">
      <c r="B270" s="296">
        <v>39630</v>
      </c>
      <c r="C270" s="292">
        <v>20.93</v>
      </c>
    </row>
    <row r="271" spans="2:3" x14ac:dyDescent="0.25">
      <c r="B271" s="296">
        <v>39661</v>
      </c>
      <c r="C271" s="292">
        <v>18.13</v>
      </c>
    </row>
    <row r="272" spans="2:3" x14ac:dyDescent="0.25">
      <c r="B272" s="296">
        <v>39692</v>
      </c>
      <c r="C272" s="292">
        <v>18.68</v>
      </c>
    </row>
    <row r="273" spans="2:3" x14ac:dyDescent="0.25">
      <c r="B273" s="296">
        <v>39722</v>
      </c>
      <c r="C273" s="294">
        <v>14.09</v>
      </c>
    </row>
    <row r="274" spans="2:3" x14ac:dyDescent="0.25">
      <c r="B274" s="296">
        <v>39753</v>
      </c>
      <c r="C274" s="292">
        <v>15.23</v>
      </c>
    </row>
    <row r="275" spans="2:3" x14ac:dyDescent="0.25">
      <c r="B275" s="296">
        <v>39783</v>
      </c>
      <c r="C275" s="292">
        <v>14.86</v>
      </c>
    </row>
    <row r="276" spans="2:3" x14ac:dyDescent="0.25">
      <c r="B276" s="296">
        <v>39814</v>
      </c>
      <c r="C276" s="292">
        <v>16.260000000000002</v>
      </c>
    </row>
    <row r="277" spans="2:3" x14ac:dyDescent="0.25">
      <c r="B277" s="296">
        <v>39845</v>
      </c>
      <c r="C277" s="292">
        <v>17.010000000000002</v>
      </c>
    </row>
    <row r="278" spans="2:3" x14ac:dyDescent="0.25">
      <c r="B278" s="296">
        <v>39873</v>
      </c>
      <c r="C278" s="292">
        <v>19.37</v>
      </c>
    </row>
    <row r="279" spans="2:3" x14ac:dyDescent="0.25">
      <c r="B279" s="296">
        <v>39904</v>
      </c>
      <c r="C279" s="292">
        <v>20.21</v>
      </c>
    </row>
    <row r="280" spans="2:3" x14ac:dyDescent="0.25">
      <c r="B280" s="296">
        <v>39934</v>
      </c>
      <c r="C280" s="292">
        <v>22.47</v>
      </c>
    </row>
    <row r="281" spans="2:3" x14ac:dyDescent="0.25">
      <c r="B281" s="296">
        <v>39965</v>
      </c>
      <c r="C281" s="292">
        <v>25.36</v>
      </c>
    </row>
    <row r="282" spans="2:3" x14ac:dyDescent="0.25">
      <c r="B282" s="296">
        <v>39995</v>
      </c>
      <c r="C282" s="292">
        <v>29.47</v>
      </c>
    </row>
    <row r="283" spans="2:3" x14ac:dyDescent="0.25">
      <c r="B283" s="296">
        <v>40026</v>
      </c>
      <c r="C283" s="292">
        <v>23.04</v>
      </c>
    </row>
    <row r="284" spans="2:3" x14ac:dyDescent="0.25">
      <c r="B284" s="296">
        <v>40057</v>
      </c>
      <c r="C284" s="292">
        <v>24.12</v>
      </c>
    </row>
    <row r="285" spans="2:3" x14ac:dyDescent="0.25">
      <c r="B285" s="296">
        <v>40087</v>
      </c>
      <c r="C285" s="292">
        <v>26.03</v>
      </c>
    </row>
    <row r="286" spans="2:3" x14ac:dyDescent="0.25">
      <c r="B286" s="296">
        <v>40118</v>
      </c>
      <c r="C286" s="292">
        <v>27.93</v>
      </c>
    </row>
    <row r="287" spans="2:3" x14ac:dyDescent="0.25">
      <c r="B287" s="296">
        <v>40148</v>
      </c>
      <c r="C287" s="292">
        <v>28.78</v>
      </c>
    </row>
    <row r="288" spans="2:3" x14ac:dyDescent="0.25">
      <c r="B288" s="296">
        <v>40179</v>
      </c>
      <c r="C288" s="292">
        <v>26.24</v>
      </c>
    </row>
    <row r="289" spans="2:3" x14ac:dyDescent="0.25">
      <c r="B289" s="296">
        <v>40210</v>
      </c>
      <c r="C289" s="292">
        <v>27.54</v>
      </c>
    </row>
    <row r="290" spans="2:3" x14ac:dyDescent="0.25">
      <c r="B290" s="296">
        <v>40238</v>
      </c>
      <c r="C290" s="292">
        <v>27.54</v>
      </c>
    </row>
    <row r="291" spans="2:3" x14ac:dyDescent="0.25">
      <c r="B291" s="296">
        <v>40269</v>
      </c>
      <c r="C291" s="292">
        <v>25.42</v>
      </c>
    </row>
    <row r="292" spans="2:3" x14ac:dyDescent="0.25">
      <c r="B292" s="296">
        <v>40299</v>
      </c>
      <c r="C292" s="292">
        <v>19.93</v>
      </c>
    </row>
    <row r="293" spans="2:3" x14ac:dyDescent="0.25">
      <c r="B293" s="296">
        <v>40330</v>
      </c>
      <c r="C293" s="292">
        <v>18.47</v>
      </c>
    </row>
    <row r="294" spans="2:3" x14ac:dyDescent="0.25">
      <c r="B294" s="296">
        <v>40360</v>
      </c>
      <c r="C294" s="292">
        <v>19.86</v>
      </c>
    </row>
    <row r="295" spans="2:3" x14ac:dyDescent="0.25">
      <c r="B295" s="296">
        <v>40391</v>
      </c>
      <c r="C295" s="292">
        <v>19.850000000000001</v>
      </c>
    </row>
    <row r="296" spans="2:3" x14ac:dyDescent="0.25">
      <c r="B296" s="296">
        <v>40422</v>
      </c>
      <c r="C296" s="292">
        <v>20</v>
      </c>
    </row>
    <row r="297" spans="2:3" x14ac:dyDescent="0.25">
      <c r="B297" s="296">
        <v>40452</v>
      </c>
      <c r="C297" s="292">
        <v>22.61</v>
      </c>
    </row>
    <row r="298" spans="2:3" x14ac:dyDescent="0.25">
      <c r="B298" s="296">
        <v>40483</v>
      </c>
      <c r="C298" s="292">
        <v>21.51</v>
      </c>
    </row>
    <row r="299" spans="2:3" x14ac:dyDescent="0.25">
      <c r="B299" s="296">
        <v>40513</v>
      </c>
      <c r="C299" s="292">
        <v>21.6</v>
      </c>
    </row>
    <row r="300" spans="2:3" x14ac:dyDescent="0.25">
      <c r="B300" s="296">
        <v>40544</v>
      </c>
      <c r="C300" s="292">
        <v>21.63</v>
      </c>
    </row>
    <row r="301" spans="2:3" x14ac:dyDescent="0.25">
      <c r="B301" s="296">
        <v>40575</v>
      </c>
      <c r="C301" s="292">
        <v>22.56</v>
      </c>
    </row>
    <row r="302" spans="2:3" x14ac:dyDescent="0.25">
      <c r="B302" s="296">
        <v>40603</v>
      </c>
      <c r="C302" s="292">
        <v>22.77</v>
      </c>
    </row>
    <row r="303" spans="2:3" x14ac:dyDescent="0.25">
      <c r="B303" s="296">
        <v>40634</v>
      </c>
      <c r="C303" s="292">
        <v>22.74</v>
      </c>
    </row>
    <row r="304" spans="2:3" x14ac:dyDescent="0.25">
      <c r="B304" s="296">
        <v>40664</v>
      </c>
      <c r="C304" s="292">
        <v>16.34</v>
      </c>
    </row>
    <row r="305" spans="2:3" x14ac:dyDescent="0.25">
      <c r="B305" s="296">
        <v>40695</v>
      </c>
      <c r="C305" s="292">
        <v>16.48</v>
      </c>
    </row>
    <row r="306" spans="2:3" x14ac:dyDescent="0.25">
      <c r="B306" s="296">
        <v>40725</v>
      </c>
      <c r="C306" s="292">
        <v>16.14</v>
      </c>
    </row>
    <row r="307" spans="2:3" x14ac:dyDescent="0.25">
      <c r="B307" s="296">
        <v>40756</v>
      </c>
      <c r="C307" s="292">
        <v>15.42</v>
      </c>
    </row>
    <row r="308" spans="2:3" x14ac:dyDescent="0.25">
      <c r="B308" s="296">
        <v>40787</v>
      </c>
      <c r="C308" s="292">
        <v>14.19</v>
      </c>
    </row>
    <row r="309" spans="2:3" x14ac:dyDescent="0.25">
      <c r="B309" s="296">
        <v>40817</v>
      </c>
      <c r="C309" s="292">
        <v>14.96</v>
      </c>
    </row>
    <row r="310" spans="2:3" x14ac:dyDescent="0.25">
      <c r="B310" s="296">
        <v>40848</v>
      </c>
      <c r="C310" s="292">
        <v>14.17</v>
      </c>
    </row>
    <row r="311" spans="2:3" x14ac:dyDescent="0.25">
      <c r="B311" s="296">
        <v>40878</v>
      </c>
      <c r="C311" s="292">
        <v>13.41</v>
      </c>
    </row>
    <row r="312" spans="2:3" x14ac:dyDescent="0.25">
      <c r="B312" s="296">
        <v>40909</v>
      </c>
      <c r="C312" s="292">
        <v>14.01</v>
      </c>
    </row>
    <row r="313" spans="2:3" x14ac:dyDescent="0.25">
      <c r="B313" s="296">
        <v>40940</v>
      </c>
      <c r="C313" s="292">
        <v>14.86</v>
      </c>
    </row>
    <row r="314" spans="2:3" x14ac:dyDescent="0.25">
      <c r="B314" s="296">
        <v>40969</v>
      </c>
      <c r="C314" s="292">
        <v>13.86</v>
      </c>
    </row>
    <row r="315" spans="2:3" x14ac:dyDescent="0.25">
      <c r="B315" s="296">
        <v>41000</v>
      </c>
      <c r="C315" s="292">
        <v>14.7</v>
      </c>
    </row>
    <row r="316" spans="2:3" x14ac:dyDescent="0.25">
      <c r="B316" s="296">
        <v>41030</v>
      </c>
      <c r="C316" s="292">
        <v>12.66</v>
      </c>
    </row>
    <row r="317" spans="2:3" x14ac:dyDescent="0.25">
      <c r="B317" s="296">
        <v>41061</v>
      </c>
      <c r="C317" s="292">
        <v>11.9</v>
      </c>
    </row>
    <row r="318" spans="2:3" x14ac:dyDescent="0.25">
      <c r="B318" s="296">
        <v>41091</v>
      </c>
      <c r="C318" s="292">
        <v>11.28</v>
      </c>
    </row>
    <row r="319" spans="2:3" x14ac:dyDescent="0.25">
      <c r="B319" s="296">
        <v>41122</v>
      </c>
      <c r="C319" s="292">
        <v>11.03</v>
      </c>
    </row>
    <row r="320" spans="2:3" x14ac:dyDescent="0.25">
      <c r="B320" s="296">
        <v>41153</v>
      </c>
      <c r="C320" s="292">
        <v>11.25</v>
      </c>
    </row>
    <row r="321" spans="2:3" x14ac:dyDescent="0.25">
      <c r="B321" s="296">
        <v>41183</v>
      </c>
      <c r="C321" s="292">
        <v>11.17</v>
      </c>
    </row>
    <row r="322" spans="2:3" x14ac:dyDescent="0.25">
      <c r="B322" s="296">
        <v>41214</v>
      </c>
      <c r="C322" s="292">
        <v>10.71</v>
      </c>
    </row>
    <row r="323" spans="2:3" x14ac:dyDescent="0.25">
      <c r="B323" s="296">
        <v>41244</v>
      </c>
      <c r="C323" s="292">
        <v>12.3</v>
      </c>
    </row>
    <row r="324" spans="2:3" x14ac:dyDescent="0.25">
      <c r="B324" s="296">
        <v>41275</v>
      </c>
      <c r="C324" s="292">
        <v>12.97</v>
      </c>
    </row>
    <row r="325" spans="2:3" x14ac:dyDescent="0.25">
      <c r="B325" s="296">
        <v>41306</v>
      </c>
      <c r="C325" s="292">
        <v>12.9</v>
      </c>
    </row>
    <row r="326" spans="2:3" x14ac:dyDescent="0.25">
      <c r="B326" s="296">
        <v>41334</v>
      </c>
      <c r="C326" s="292">
        <v>12.18</v>
      </c>
    </row>
    <row r="327" spans="2:3" x14ac:dyDescent="0.25">
      <c r="B327" s="296">
        <v>41365</v>
      </c>
      <c r="C327" s="292">
        <v>11.89</v>
      </c>
    </row>
    <row r="328" spans="2:3" x14ac:dyDescent="0.25">
      <c r="B328" s="296">
        <v>41395</v>
      </c>
      <c r="C328" s="292">
        <v>11.81</v>
      </c>
    </row>
    <row r="329" spans="2:3" x14ac:dyDescent="0.25">
      <c r="B329" s="296">
        <v>41426</v>
      </c>
      <c r="C329" s="292">
        <v>10.16</v>
      </c>
    </row>
    <row r="330" spans="2:3" x14ac:dyDescent="0.25">
      <c r="B330" s="296">
        <v>41456</v>
      </c>
      <c r="C330" s="292">
        <v>10.26</v>
      </c>
    </row>
    <row r="331" spans="2:3" x14ac:dyDescent="0.25">
      <c r="B331" s="296">
        <v>41487</v>
      </c>
      <c r="C331" s="292">
        <v>10.8</v>
      </c>
    </row>
    <row r="332" spans="2:3" x14ac:dyDescent="0.25">
      <c r="B332" s="296">
        <v>41518</v>
      </c>
      <c r="C332" s="292">
        <v>11.19</v>
      </c>
    </row>
    <row r="333" spans="2:3" x14ac:dyDescent="0.25">
      <c r="B333" s="296">
        <v>41548</v>
      </c>
      <c r="C333" s="292">
        <v>11.05</v>
      </c>
    </row>
    <row r="334" spans="2:3" x14ac:dyDescent="0.25">
      <c r="B334" s="296">
        <v>41579</v>
      </c>
      <c r="C334" s="292">
        <v>11.46</v>
      </c>
    </row>
    <row r="335" spans="2:3" x14ac:dyDescent="0.25">
      <c r="B335" s="296">
        <v>41609</v>
      </c>
      <c r="C335" s="292">
        <v>10.99</v>
      </c>
    </row>
    <row r="336" spans="2:3" x14ac:dyDescent="0.25">
      <c r="B336" s="296">
        <v>41640</v>
      </c>
      <c r="C336" s="292">
        <v>10.57</v>
      </c>
    </row>
    <row r="337" spans="2:3" x14ac:dyDescent="0.25">
      <c r="B337" s="296">
        <v>41671</v>
      </c>
      <c r="C337" s="292">
        <v>10.73</v>
      </c>
    </row>
    <row r="338" spans="2:3" x14ac:dyDescent="0.25">
      <c r="B338" s="296">
        <v>41699</v>
      </c>
      <c r="C338" s="292">
        <v>10.66</v>
      </c>
    </row>
    <row r="339" spans="2:3" x14ac:dyDescent="0.25">
      <c r="B339" s="296">
        <v>41730</v>
      </c>
      <c r="C339" s="292">
        <v>10.65</v>
      </c>
    </row>
    <row r="340" spans="2:3" x14ac:dyDescent="0.25">
      <c r="B340" s="296">
        <v>41760</v>
      </c>
      <c r="C340" s="294">
        <v>9.76</v>
      </c>
    </row>
    <row r="341" spans="2:3" x14ac:dyDescent="0.25">
      <c r="B341" s="296">
        <v>41791</v>
      </c>
      <c r="C341" s="294">
        <v>9.8000000000000007</v>
      </c>
    </row>
    <row r="342" spans="2:3" x14ac:dyDescent="0.25">
      <c r="B342" s="296">
        <v>41821</v>
      </c>
      <c r="C342" s="292">
        <v>10.58</v>
      </c>
    </row>
    <row r="343" spans="2:3" x14ac:dyDescent="0.25">
      <c r="B343" s="296">
        <v>41852</v>
      </c>
      <c r="C343" s="292">
        <v>10.68</v>
      </c>
    </row>
    <row r="344" spans="2:3" x14ac:dyDescent="0.25">
      <c r="B344" s="296">
        <v>41883</v>
      </c>
      <c r="C344" s="292">
        <v>11.48</v>
      </c>
    </row>
    <row r="345" spans="2:3" x14ac:dyDescent="0.25">
      <c r="B345" s="296">
        <v>41913</v>
      </c>
      <c r="C345" s="292">
        <v>11.8</v>
      </c>
    </row>
    <row r="346" spans="2:3" x14ac:dyDescent="0.25">
      <c r="B346" s="296">
        <v>41944</v>
      </c>
      <c r="C346" s="292">
        <v>13.14</v>
      </c>
    </row>
    <row r="347" spans="2:3" x14ac:dyDescent="0.25">
      <c r="B347" s="296">
        <v>41974</v>
      </c>
      <c r="C347" s="292">
        <v>15.99</v>
      </c>
    </row>
    <row r="348" spans="2:3" x14ac:dyDescent="0.25">
      <c r="B348" s="296">
        <v>42005</v>
      </c>
      <c r="C348" s="292">
        <v>15.94</v>
      </c>
    </row>
    <row r="349" spans="2:3" x14ac:dyDescent="0.25">
      <c r="B349" s="296">
        <v>42036</v>
      </c>
      <c r="C349" s="292">
        <v>16.57</v>
      </c>
    </row>
    <row r="350" spans="2:3" x14ac:dyDescent="0.25">
      <c r="B350" s="296">
        <v>42064</v>
      </c>
      <c r="C350" s="292">
        <v>19.3</v>
      </c>
    </row>
    <row r="351" spans="2:3" x14ac:dyDescent="0.25">
      <c r="B351" s="296">
        <v>42095</v>
      </c>
      <c r="C351" s="292">
        <v>22</v>
      </c>
    </row>
    <row r="352" spans="2:3" x14ac:dyDescent="0.25">
      <c r="B352" s="296">
        <v>42125</v>
      </c>
      <c r="C352" s="292">
        <v>23.8</v>
      </c>
    </row>
    <row r="353" spans="2:3" x14ac:dyDescent="0.25">
      <c r="B353" s="296">
        <v>42156</v>
      </c>
      <c r="C353" s="292">
        <v>21.16</v>
      </c>
    </row>
    <row r="354" spans="2:3" x14ac:dyDescent="0.25">
      <c r="B354" s="296">
        <v>42186</v>
      </c>
      <c r="C354" s="292">
        <v>18.12</v>
      </c>
    </row>
    <row r="355" spans="2:3" x14ac:dyDescent="0.25">
      <c r="B355" s="296">
        <v>42217</v>
      </c>
      <c r="C355" s="292">
        <v>15.86</v>
      </c>
    </row>
    <row r="356" spans="2:3" x14ac:dyDescent="0.25">
      <c r="B356" s="296">
        <v>42248</v>
      </c>
      <c r="C356" s="292">
        <v>15.1</v>
      </c>
    </row>
    <row r="357" spans="2:3" x14ac:dyDescent="0.25">
      <c r="B357" s="296">
        <v>42278</v>
      </c>
      <c r="C357" s="292">
        <v>16.73</v>
      </c>
    </row>
    <row r="358" spans="2:3" x14ac:dyDescent="0.25">
      <c r="B358" s="296">
        <v>42309</v>
      </c>
      <c r="C358" s="292">
        <v>17</v>
      </c>
    </row>
    <row r="359" spans="2:3" x14ac:dyDescent="0.25">
      <c r="B359" s="296">
        <v>42339</v>
      </c>
      <c r="C359" s="292">
        <v>17.5</v>
      </c>
    </row>
    <row r="360" spans="2:3" x14ac:dyDescent="0.25">
      <c r="B360" s="296">
        <v>42370</v>
      </c>
      <c r="C360" s="292">
        <v>13.5</v>
      </c>
    </row>
    <row r="361" spans="2:3" x14ac:dyDescent="0.25">
      <c r="B361" s="296">
        <v>42401</v>
      </c>
      <c r="C361" s="292">
        <v>13.25</v>
      </c>
    </row>
    <row r="362" spans="2:3" x14ac:dyDescent="0.25">
      <c r="B362" s="296">
        <v>42430</v>
      </c>
      <c r="C362" s="292">
        <v>14.81</v>
      </c>
    </row>
    <row r="363" spans="2:3" x14ac:dyDescent="0.25">
      <c r="B363" s="296">
        <v>42461</v>
      </c>
      <c r="C363" s="292">
        <v>14.48</v>
      </c>
    </row>
    <row r="364" spans="2:3" x14ac:dyDescent="0.25">
      <c r="B364" s="296">
        <v>42491</v>
      </c>
      <c r="C364" s="292">
        <v>14.42</v>
      </c>
    </row>
    <row r="365" spans="2:3" x14ac:dyDescent="0.25">
      <c r="B365" s="296">
        <v>42522</v>
      </c>
      <c r="C365" s="292">
        <v>14.48</v>
      </c>
    </row>
    <row r="366" spans="2:3" x14ac:dyDescent="0.25">
      <c r="B366" s="296">
        <v>42552</v>
      </c>
      <c r="C366" s="292">
        <v>14.73</v>
      </c>
    </row>
    <row r="367" spans="2:3" x14ac:dyDescent="0.25">
      <c r="B367" s="296">
        <v>42583</v>
      </c>
      <c r="C367" s="292">
        <v>15.26</v>
      </c>
    </row>
    <row r="368" spans="2:3" x14ac:dyDescent="0.25">
      <c r="B368" s="296">
        <v>42614</v>
      </c>
      <c r="C368" s="292">
        <v>14.86</v>
      </c>
    </row>
    <row r="369" spans="2:3" x14ac:dyDescent="0.25">
      <c r="B369" s="296">
        <v>42644</v>
      </c>
      <c r="C369" s="292">
        <v>15.33</v>
      </c>
    </row>
    <row r="370" spans="2:3" x14ac:dyDescent="0.25">
      <c r="B370" s="296">
        <v>42675</v>
      </c>
      <c r="C370" s="292">
        <v>16.07</v>
      </c>
    </row>
    <row r="371" spans="2:3" x14ac:dyDescent="0.25">
      <c r="B371" s="296">
        <v>42705</v>
      </c>
      <c r="C371" s="292">
        <v>16.2</v>
      </c>
    </row>
    <row r="372" spans="2:3" x14ac:dyDescent="0.25">
      <c r="B372" s="296">
        <v>42736</v>
      </c>
      <c r="C372" s="292">
        <v>16.489999999999998</v>
      </c>
    </row>
    <row r="373" spans="2:3" x14ac:dyDescent="0.25">
      <c r="B373" s="296">
        <v>42767</v>
      </c>
      <c r="C373" s="292">
        <v>16.93</v>
      </c>
    </row>
    <row r="374" spans="2:3" x14ac:dyDescent="0.25">
      <c r="B374" s="296">
        <v>42795</v>
      </c>
      <c r="C374" s="292">
        <v>17.07</v>
      </c>
    </row>
    <row r="375" spans="2:3" x14ac:dyDescent="0.25">
      <c r="B375" s="296">
        <v>42826</v>
      </c>
      <c r="C375" s="292">
        <v>16.77</v>
      </c>
    </row>
    <row r="376" spans="2:3" x14ac:dyDescent="0.25">
      <c r="B376" s="296">
        <v>42856</v>
      </c>
      <c r="C376" s="292">
        <v>16.8</v>
      </c>
    </row>
    <row r="377" spans="2:3" x14ac:dyDescent="0.25">
      <c r="B377" s="296">
        <v>42887</v>
      </c>
      <c r="C377" s="292">
        <v>17.22</v>
      </c>
    </row>
    <row r="378" spans="2:3" x14ac:dyDescent="0.25">
      <c r="B378" s="296">
        <v>42917</v>
      </c>
      <c r="C378" s="292">
        <v>17.66</v>
      </c>
    </row>
    <row r="379" spans="2:3" x14ac:dyDescent="0.25">
      <c r="B379" s="296">
        <v>42948</v>
      </c>
      <c r="C379" s="292">
        <v>18.13</v>
      </c>
    </row>
    <row r="380" spans="2:3" x14ac:dyDescent="0.25">
      <c r="B380" s="296">
        <v>42979</v>
      </c>
      <c r="C380" s="292">
        <v>18.07</v>
      </c>
    </row>
    <row r="381" spans="2:3" x14ac:dyDescent="0.25">
      <c r="B381" s="296">
        <v>43009</v>
      </c>
      <c r="C381" s="295">
        <v>18.36</v>
      </c>
    </row>
    <row r="382" spans="2:3" x14ac:dyDescent="0.25">
      <c r="B382" s="296">
        <v>43040</v>
      </c>
      <c r="C382" s="295">
        <v>18.100000000000001</v>
      </c>
    </row>
    <row r="383" spans="2:3" x14ac:dyDescent="0.25">
      <c r="B383" s="296">
        <v>43070</v>
      </c>
      <c r="C383" s="295">
        <v>18.149999999999999</v>
      </c>
    </row>
    <row r="384" spans="2:3" x14ac:dyDescent="0.25">
      <c r="B384" s="296">
        <v>43101</v>
      </c>
      <c r="C384" s="292">
        <v>19.239999999999998</v>
      </c>
    </row>
    <row r="385" spans="2:3" x14ac:dyDescent="0.25">
      <c r="B385" s="296">
        <v>43132</v>
      </c>
      <c r="C385" s="292">
        <v>18.29</v>
      </c>
    </row>
    <row r="386" spans="2:3" x14ac:dyDescent="0.25">
      <c r="B386" s="296">
        <v>43160</v>
      </c>
      <c r="C386" s="292">
        <v>17.77</v>
      </c>
    </row>
    <row r="387" spans="2:3" x14ac:dyDescent="0.25">
      <c r="B387" s="296">
        <v>43191</v>
      </c>
      <c r="C387" s="292">
        <v>17.3</v>
      </c>
    </row>
    <row r="388" spans="2:3" x14ac:dyDescent="0.25">
      <c r="B388" s="296">
        <v>43221</v>
      </c>
      <c r="C388" s="292">
        <v>15.17</v>
      </c>
    </row>
    <row r="389" spans="2:3" x14ac:dyDescent="0.25">
      <c r="B389" s="296">
        <v>43252</v>
      </c>
      <c r="C389" s="292">
        <v>14.07</v>
      </c>
    </row>
    <row r="390" spans="2:3" x14ac:dyDescent="0.25">
      <c r="B390" s="296">
        <v>43282</v>
      </c>
      <c r="C390" s="292">
        <f>I152</f>
        <v>13.61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6"/>
  <sheetViews>
    <sheetView topLeftCell="A7" zoomScale="115" zoomScaleNormal="115" workbookViewId="0">
      <selection activeCell="F25" sqref="F25"/>
    </sheetView>
  </sheetViews>
  <sheetFormatPr defaultRowHeight="13.8" x14ac:dyDescent="0.25"/>
  <cols>
    <col min="2" max="3" width="16" style="327" customWidth="1"/>
    <col min="4" max="4" width="9.77734375" style="327" customWidth="1"/>
    <col min="5" max="5" width="16" style="327" customWidth="1"/>
    <col min="6" max="6" width="77" style="327" customWidth="1"/>
  </cols>
  <sheetData>
    <row r="2" spans="2:6" x14ac:dyDescent="0.25">
      <c r="B2" s="328" t="s">
        <v>2596</v>
      </c>
      <c r="C2" s="328" t="s">
        <v>2569</v>
      </c>
      <c r="D2" s="328" t="s">
        <v>2597</v>
      </c>
      <c r="E2" s="328" t="s">
        <v>2570</v>
      </c>
      <c r="F2" s="328" t="s">
        <v>2598</v>
      </c>
    </row>
    <row r="3" spans="2:6" x14ac:dyDescent="0.25">
      <c r="B3" s="328" t="s">
        <v>2586</v>
      </c>
      <c r="C3" s="328" t="s">
        <v>2588</v>
      </c>
      <c r="D3" s="328" t="s">
        <v>2595</v>
      </c>
      <c r="E3" s="328" t="s">
        <v>2568</v>
      </c>
      <c r="F3" s="341"/>
    </row>
    <row r="4" spans="2:6" x14ac:dyDescent="0.25">
      <c r="B4" s="328" t="s">
        <v>2587</v>
      </c>
      <c r="C4" s="328" t="s">
        <v>2574</v>
      </c>
      <c r="D4" s="328" t="s">
        <v>2595</v>
      </c>
      <c r="E4" s="328" t="s">
        <v>2567</v>
      </c>
      <c r="F4" s="341"/>
    </row>
    <row r="5" spans="2:6" x14ac:dyDescent="0.25">
      <c r="B5" s="328"/>
      <c r="C5" s="328"/>
      <c r="D5" s="328"/>
      <c r="E5" s="328"/>
      <c r="F5" s="341"/>
    </row>
    <row r="6" spans="2:6" x14ac:dyDescent="0.25">
      <c r="B6" s="328" t="s">
        <v>2584</v>
      </c>
      <c r="C6" s="328" t="s">
        <v>2573</v>
      </c>
      <c r="D6" s="328" t="s">
        <v>2592</v>
      </c>
      <c r="E6" s="328" t="s">
        <v>2566</v>
      </c>
      <c r="F6" s="341"/>
    </row>
    <row r="7" spans="2:6" x14ac:dyDescent="0.25">
      <c r="B7" s="328" t="s">
        <v>2585</v>
      </c>
      <c r="C7" s="328" t="s">
        <v>2575</v>
      </c>
      <c r="D7" s="328" t="s">
        <v>1233</v>
      </c>
      <c r="E7" s="328" t="s">
        <v>2565</v>
      </c>
      <c r="F7" s="341"/>
    </row>
    <row r="8" spans="2:6" x14ac:dyDescent="0.25">
      <c r="B8" s="328"/>
      <c r="C8" s="328"/>
      <c r="D8" s="328"/>
      <c r="E8" s="328"/>
      <c r="F8" s="341"/>
    </row>
    <row r="9" spans="2:6" x14ac:dyDescent="0.25">
      <c r="B9" s="328" t="s">
        <v>2582</v>
      </c>
      <c r="C9" s="328" t="s">
        <v>2562</v>
      </c>
      <c r="D9" s="328" t="s">
        <v>1232</v>
      </c>
      <c r="E9" s="328" t="s">
        <v>2564</v>
      </c>
      <c r="F9" s="341" t="s">
        <v>2599</v>
      </c>
    </row>
    <row r="10" spans="2:6" x14ac:dyDescent="0.25">
      <c r="B10" s="328" t="s">
        <v>2583</v>
      </c>
      <c r="C10" s="328" t="s">
        <v>2572</v>
      </c>
      <c r="D10" s="328" t="s">
        <v>1231</v>
      </c>
      <c r="E10" s="328" t="s">
        <v>2563</v>
      </c>
      <c r="F10" s="341" t="s">
        <v>2600</v>
      </c>
    </row>
    <row r="11" spans="2:6" x14ac:dyDescent="0.25">
      <c r="B11" s="328"/>
      <c r="C11" s="328"/>
      <c r="D11" s="328"/>
      <c r="E11" s="328"/>
      <c r="F11" s="341"/>
    </row>
    <row r="12" spans="2:6" x14ac:dyDescent="0.25">
      <c r="B12" s="328" t="s">
        <v>2580</v>
      </c>
      <c r="C12" s="328" t="s">
        <v>2571</v>
      </c>
      <c r="D12" s="328" t="s">
        <v>1232</v>
      </c>
      <c r="E12" s="328" t="s">
        <v>2576</v>
      </c>
      <c r="F12" s="341" t="s">
        <v>2601</v>
      </c>
    </row>
    <row r="13" spans="2:6" x14ac:dyDescent="0.25">
      <c r="B13" s="328" t="s">
        <v>2581</v>
      </c>
      <c r="C13" s="328" t="s">
        <v>2593</v>
      </c>
      <c r="D13" s="328" t="s">
        <v>2595</v>
      </c>
      <c r="E13" s="328" t="s">
        <v>2577</v>
      </c>
      <c r="F13" s="341" t="s">
        <v>2602</v>
      </c>
    </row>
    <row r="14" spans="2:6" x14ac:dyDescent="0.25">
      <c r="B14" s="328"/>
      <c r="C14" s="328"/>
      <c r="D14" s="328"/>
      <c r="E14" s="328"/>
      <c r="F14" s="341"/>
    </row>
    <row r="15" spans="2:6" x14ac:dyDescent="0.25">
      <c r="B15" s="328" t="s">
        <v>2578</v>
      </c>
      <c r="C15" s="328" t="s">
        <v>2594</v>
      </c>
      <c r="D15" s="328" t="s">
        <v>1232</v>
      </c>
      <c r="E15" s="328" t="s">
        <v>2589</v>
      </c>
      <c r="F15" s="341" t="s">
        <v>2603</v>
      </c>
    </row>
    <row r="16" spans="2:6" x14ac:dyDescent="0.25">
      <c r="B16" s="328" t="s">
        <v>2579</v>
      </c>
      <c r="C16" s="328" t="s">
        <v>2591</v>
      </c>
      <c r="D16" s="328" t="s">
        <v>2595</v>
      </c>
      <c r="E16" s="328" t="s">
        <v>2590</v>
      </c>
      <c r="F16" s="341" t="s">
        <v>2604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3"/>
  <sheetViews>
    <sheetView showGridLines="0" workbookViewId="0">
      <selection activeCell="L70" sqref="L70"/>
    </sheetView>
  </sheetViews>
  <sheetFormatPr defaultRowHeight="13.8" x14ac:dyDescent="0.25"/>
  <cols>
    <col min="1" max="1" width="5.88671875" customWidth="1"/>
    <col min="2" max="2" width="7.44140625" customWidth="1"/>
    <col min="3" max="10" width="13.33203125" customWidth="1"/>
  </cols>
  <sheetData>
    <row r="2" spans="2:10" x14ac:dyDescent="0.25">
      <c r="B2" s="197"/>
      <c r="C2" s="408" t="s">
        <v>1210</v>
      </c>
      <c r="D2" s="408"/>
      <c r="E2" s="408" t="s">
        <v>1211</v>
      </c>
      <c r="F2" s="408"/>
      <c r="G2" s="408" t="s">
        <v>1212</v>
      </c>
      <c r="H2" s="408"/>
      <c r="I2" s="408" t="s">
        <v>1213</v>
      </c>
      <c r="J2" s="408"/>
    </row>
    <row r="3" spans="2:10" x14ac:dyDescent="0.25">
      <c r="B3" s="197" t="s">
        <v>372</v>
      </c>
      <c r="C3" s="198" t="s">
        <v>1214</v>
      </c>
      <c r="D3" s="199" t="s">
        <v>1215</v>
      </c>
      <c r="E3" s="198" t="s">
        <v>1216</v>
      </c>
      <c r="F3" s="200" t="s">
        <v>1217</v>
      </c>
      <c r="G3" s="198" t="s">
        <v>1218</v>
      </c>
      <c r="H3" s="200" t="s">
        <v>1219</v>
      </c>
      <c r="I3" s="198" t="s">
        <v>1220</v>
      </c>
      <c r="J3" s="200" t="s">
        <v>1221</v>
      </c>
    </row>
    <row r="4" spans="2:10" x14ac:dyDescent="0.25">
      <c r="B4" s="205">
        <v>1990</v>
      </c>
      <c r="C4" s="201">
        <v>7</v>
      </c>
      <c r="D4" s="202">
        <v>2.3540000000000001</v>
      </c>
      <c r="E4" s="201">
        <v>7</v>
      </c>
      <c r="F4" s="203">
        <v>2.3540000000000001</v>
      </c>
      <c r="G4" s="201"/>
      <c r="H4" s="203"/>
      <c r="I4" s="201"/>
      <c r="J4" s="203"/>
    </row>
    <row r="5" spans="2:10" x14ac:dyDescent="0.25">
      <c r="B5" s="205">
        <v>1991</v>
      </c>
      <c r="C5" s="201">
        <v>4</v>
      </c>
      <c r="D5" s="202">
        <v>1.0341</v>
      </c>
      <c r="E5" s="201">
        <v>4</v>
      </c>
      <c r="F5" s="203">
        <v>1.0341</v>
      </c>
      <c r="G5" s="201"/>
      <c r="H5" s="203"/>
      <c r="I5" s="201"/>
      <c r="J5" s="203"/>
    </row>
    <row r="6" spans="2:10" x14ac:dyDescent="0.25">
      <c r="B6" s="205">
        <v>1992</v>
      </c>
      <c r="C6" s="201">
        <v>37</v>
      </c>
      <c r="D6" s="202">
        <v>19.059685439999999</v>
      </c>
      <c r="E6" s="201">
        <v>37</v>
      </c>
      <c r="F6" s="203">
        <v>19.059685439999999</v>
      </c>
      <c r="G6" s="201"/>
      <c r="H6" s="203"/>
      <c r="I6" s="201"/>
      <c r="J6" s="203"/>
    </row>
    <row r="7" spans="2:10" x14ac:dyDescent="0.25">
      <c r="B7" s="205">
        <v>1993</v>
      </c>
      <c r="C7" s="201">
        <v>153</v>
      </c>
      <c r="D7" s="202">
        <v>187.99611301100006</v>
      </c>
      <c r="E7" s="201">
        <v>107</v>
      </c>
      <c r="F7" s="203">
        <v>129.7868535800001</v>
      </c>
      <c r="G7" s="201"/>
      <c r="H7" s="203"/>
      <c r="I7" s="201">
        <v>45</v>
      </c>
      <c r="J7" s="203">
        <v>53.209259431000014</v>
      </c>
    </row>
    <row r="8" spans="2:10" x14ac:dyDescent="0.25">
      <c r="B8" s="205">
        <v>1994</v>
      </c>
      <c r="C8" s="201">
        <v>144</v>
      </c>
      <c r="D8" s="202">
        <v>184.59258671399991</v>
      </c>
      <c r="E8" s="201">
        <v>100</v>
      </c>
      <c r="F8" s="203">
        <v>139.26084444899996</v>
      </c>
      <c r="G8" s="201"/>
      <c r="H8" s="203"/>
      <c r="I8" s="201">
        <v>44</v>
      </c>
      <c r="J8" s="203">
        <v>45.331742264999995</v>
      </c>
    </row>
    <row r="9" spans="2:10" x14ac:dyDescent="0.25">
      <c r="B9" s="205">
        <v>1995</v>
      </c>
      <c r="C9" s="201">
        <v>92</v>
      </c>
      <c r="D9" s="202">
        <v>73.171596505999986</v>
      </c>
      <c r="E9" s="201">
        <v>21</v>
      </c>
      <c r="F9" s="203">
        <v>21.376989280000007</v>
      </c>
      <c r="G9" s="201"/>
      <c r="H9" s="203"/>
      <c r="I9" s="201">
        <v>71</v>
      </c>
      <c r="J9" s="203">
        <v>51.794607226000004</v>
      </c>
    </row>
    <row r="10" spans="2:10" x14ac:dyDescent="0.25">
      <c r="B10" s="205">
        <v>1996</v>
      </c>
      <c r="C10" s="201">
        <v>216</v>
      </c>
      <c r="D10" s="202">
        <v>250.57800632900009</v>
      </c>
      <c r="E10" s="201">
        <v>182</v>
      </c>
      <c r="F10" s="203">
        <v>191.45606218000009</v>
      </c>
      <c r="G10" s="201"/>
      <c r="H10" s="203"/>
      <c r="I10" s="201">
        <v>34</v>
      </c>
      <c r="J10" s="203">
        <v>59.121944149000001</v>
      </c>
    </row>
    <row r="11" spans="2:10" x14ac:dyDescent="0.25">
      <c r="B11" s="205">
        <v>1997</v>
      </c>
      <c r="C11" s="201">
        <v>281</v>
      </c>
      <c r="D11" s="202">
        <v>772.23811488970011</v>
      </c>
      <c r="E11" s="201">
        <v>194</v>
      </c>
      <c r="F11" s="203">
        <v>582.46202913000002</v>
      </c>
      <c r="G11" s="201"/>
      <c r="H11" s="203"/>
      <c r="I11" s="201">
        <v>87</v>
      </c>
      <c r="J11" s="203">
        <v>189.77608575969998</v>
      </c>
    </row>
    <row r="12" spans="2:10" x14ac:dyDescent="0.25">
      <c r="B12" s="205">
        <v>1998</v>
      </c>
      <c r="C12" s="201">
        <v>249</v>
      </c>
      <c r="D12" s="202">
        <v>663.75202499040017</v>
      </c>
      <c r="E12" s="201">
        <v>98</v>
      </c>
      <c r="F12" s="203">
        <v>330.67820999999992</v>
      </c>
      <c r="G12" s="201"/>
      <c r="H12" s="203"/>
      <c r="I12" s="201">
        <v>149</v>
      </c>
      <c r="J12" s="203">
        <v>329.57381499039985</v>
      </c>
    </row>
    <row r="13" spans="2:10" x14ac:dyDescent="0.25">
      <c r="B13" s="205">
        <v>1999</v>
      </c>
      <c r="C13" s="201">
        <v>201</v>
      </c>
      <c r="D13" s="202">
        <v>754.30474616170022</v>
      </c>
      <c r="E13" s="201">
        <v>92</v>
      </c>
      <c r="F13" s="203">
        <v>450.42945656599977</v>
      </c>
      <c r="G13" s="201">
        <v>2</v>
      </c>
      <c r="H13" s="203">
        <v>9.222999999999999</v>
      </c>
      <c r="I13" s="201">
        <v>107</v>
      </c>
      <c r="J13" s="203">
        <v>294.65228959569998</v>
      </c>
    </row>
    <row r="14" spans="2:10" x14ac:dyDescent="0.25">
      <c r="B14" s="205">
        <v>2000</v>
      </c>
      <c r="C14" s="201">
        <v>292</v>
      </c>
      <c r="D14" s="202">
        <v>1326.3589324203999</v>
      </c>
      <c r="E14" s="201">
        <v>133</v>
      </c>
      <c r="F14" s="203">
        <v>805.40210000000013</v>
      </c>
      <c r="G14" s="201">
        <v>1</v>
      </c>
      <c r="H14" s="203">
        <v>6.8</v>
      </c>
      <c r="I14" s="201">
        <v>156</v>
      </c>
      <c r="J14" s="203">
        <v>485.65683242040024</v>
      </c>
    </row>
    <row r="15" spans="2:10" x14ac:dyDescent="0.25">
      <c r="B15" s="205">
        <v>2001</v>
      </c>
      <c r="C15" s="201">
        <v>198</v>
      </c>
      <c r="D15" s="202">
        <v>1025.8042733049003</v>
      </c>
      <c r="E15" s="201">
        <v>79</v>
      </c>
      <c r="F15" s="203">
        <v>614.02787000000012</v>
      </c>
      <c r="G15" s="201">
        <v>2</v>
      </c>
      <c r="H15" s="203">
        <v>9.4742999999999995</v>
      </c>
      <c r="I15" s="201">
        <v>117</v>
      </c>
      <c r="J15" s="203">
        <v>402.30210330489984</v>
      </c>
    </row>
    <row r="16" spans="2:10" x14ac:dyDescent="0.25">
      <c r="B16" s="205">
        <v>2002</v>
      </c>
      <c r="C16" s="201">
        <v>94</v>
      </c>
      <c r="D16" s="202">
        <v>572.8465587070001</v>
      </c>
      <c r="E16" s="201">
        <v>68</v>
      </c>
      <c r="F16" s="203">
        <v>479.82840000000004</v>
      </c>
      <c r="G16" s="201">
        <v>1</v>
      </c>
      <c r="H16" s="203">
        <v>2.0393771439999999</v>
      </c>
      <c r="I16" s="201">
        <v>21</v>
      </c>
      <c r="J16" s="203">
        <v>52.678781562999987</v>
      </c>
    </row>
    <row r="17" spans="2:10" x14ac:dyDescent="0.25">
      <c r="B17" s="205">
        <v>2003</v>
      </c>
      <c r="C17" s="201">
        <v>104</v>
      </c>
      <c r="D17" s="202">
        <v>701.60162331250012</v>
      </c>
      <c r="E17" s="201">
        <v>67</v>
      </c>
      <c r="F17" s="203">
        <v>472.42370999999997</v>
      </c>
      <c r="G17" s="201"/>
      <c r="H17" s="203"/>
      <c r="I17" s="201">
        <v>23</v>
      </c>
      <c r="J17" s="203">
        <v>67.677913312499996</v>
      </c>
    </row>
    <row r="18" spans="2:10" x14ac:dyDescent="0.25">
      <c r="B18" s="205">
        <v>2004</v>
      </c>
      <c r="C18" s="201">
        <v>135</v>
      </c>
      <c r="D18" s="202">
        <v>667.85320340580017</v>
      </c>
      <c r="E18" s="201">
        <v>99</v>
      </c>
      <c r="F18" s="203">
        <v>350.05642000000012</v>
      </c>
      <c r="G18" s="201"/>
      <c r="H18" s="203"/>
      <c r="I18" s="201">
        <v>23</v>
      </c>
      <c r="J18" s="203">
        <v>104.7667834058</v>
      </c>
    </row>
    <row r="19" spans="2:10" x14ac:dyDescent="0.25">
      <c r="B19" s="205">
        <v>2005</v>
      </c>
      <c r="C19" s="201">
        <v>16</v>
      </c>
      <c r="D19" s="202">
        <v>55.350927977599994</v>
      </c>
      <c r="E19" s="201">
        <v>14</v>
      </c>
      <c r="F19" s="203">
        <v>52.730699999999992</v>
      </c>
      <c r="G19" s="201"/>
      <c r="H19" s="203"/>
      <c r="I19" s="201">
        <v>2</v>
      </c>
      <c r="J19" s="203">
        <v>2.6202279775999999</v>
      </c>
    </row>
    <row r="20" spans="2:10" x14ac:dyDescent="0.25">
      <c r="B20" s="205">
        <v>2006</v>
      </c>
      <c r="C20" s="201">
        <v>122</v>
      </c>
      <c r="D20" s="202">
        <v>2265.9441373314999</v>
      </c>
      <c r="E20" s="201">
        <v>66</v>
      </c>
      <c r="F20" s="203">
        <v>1341.6959759899999</v>
      </c>
      <c r="G20" s="201">
        <v>48</v>
      </c>
      <c r="H20" s="203">
        <v>891.15953493550023</v>
      </c>
      <c r="I20" s="201">
        <v>2</v>
      </c>
      <c r="J20" s="203">
        <v>4.3186264059999999</v>
      </c>
    </row>
    <row r="21" spans="2:10" x14ac:dyDescent="0.25">
      <c r="B21" s="205">
        <v>2007</v>
      </c>
      <c r="C21" s="201">
        <v>287</v>
      </c>
      <c r="D21" s="202">
        <v>7719.489522929598</v>
      </c>
      <c r="E21" s="201">
        <v>126</v>
      </c>
      <c r="F21" s="203">
        <v>4770.8317708258</v>
      </c>
      <c r="G21" s="201">
        <v>144</v>
      </c>
      <c r="H21" s="203">
        <v>2614.5027222971994</v>
      </c>
      <c r="I21" s="201">
        <v>7</v>
      </c>
      <c r="J21" s="203">
        <v>227.67502980660001</v>
      </c>
    </row>
    <row r="22" spans="2:10" x14ac:dyDescent="0.25">
      <c r="B22" s="205">
        <v>2008</v>
      </c>
      <c r="C22" s="201">
        <v>198</v>
      </c>
      <c r="D22" s="202">
        <v>2905.5952260082772</v>
      </c>
      <c r="E22" s="201">
        <v>77</v>
      </c>
      <c r="F22" s="203">
        <v>1034.3799112199999</v>
      </c>
      <c r="G22" s="201">
        <v>107</v>
      </c>
      <c r="H22" s="203">
        <v>1642.445520883676</v>
      </c>
      <c r="I22" s="201">
        <v>9</v>
      </c>
      <c r="J22" s="203">
        <v>151.5697939046</v>
      </c>
    </row>
    <row r="23" spans="2:10" x14ac:dyDescent="0.25">
      <c r="B23" s="205">
        <v>2009</v>
      </c>
      <c r="C23" s="201">
        <v>231</v>
      </c>
      <c r="D23" s="202">
        <v>4564.8759366437016</v>
      </c>
      <c r="E23" s="201">
        <v>98</v>
      </c>
      <c r="F23" s="203">
        <v>1739.9776097100005</v>
      </c>
      <c r="G23" s="201">
        <v>117</v>
      </c>
      <c r="H23" s="203">
        <v>2672.3190570535999</v>
      </c>
      <c r="I23" s="201">
        <v>10</v>
      </c>
      <c r="J23" s="203">
        <v>105.96926988009999</v>
      </c>
    </row>
    <row r="24" spans="2:10" x14ac:dyDescent="0.25">
      <c r="B24" s="205">
        <v>2010</v>
      </c>
      <c r="C24" s="201">
        <v>527</v>
      </c>
      <c r="D24" s="202">
        <v>10167.680430131097</v>
      </c>
      <c r="E24" s="201">
        <v>348</v>
      </c>
      <c r="F24" s="203">
        <v>4885.1375274950033</v>
      </c>
      <c r="G24" s="201">
        <v>153</v>
      </c>
      <c r="H24" s="203">
        <v>3127.0252973183001</v>
      </c>
      <c r="I24" s="201">
        <v>18</v>
      </c>
      <c r="J24" s="203">
        <v>1438.2176053178002</v>
      </c>
    </row>
    <row r="25" spans="2:10" x14ac:dyDescent="0.25">
      <c r="B25" s="205">
        <v>2011</v>
      </c>
      <c r="C25" s="201">
        <v>480</v>
      </c>
      <c r="D25" s="202">
        <v>7046.7613723203049</v>
      </c>
      <c r="E25" s="201">
        <v>281</v>
      </c>
      <c r="F25" s="203">
        <v>2809.6904700000005</v>
      </c>
      <c r="G25" s="201">
        <v>176</v>
      </c>
      <c r="H25" s="203">
        <v>3485.3706736272993</v>
      </c>
      <c r="I25" s="201">
        <v>14</v>
      </c>
      <c r="J25" s="203">
        <v>338.50022869300005</v>
      </c>
    </row>
    <row r="26" spans="2:10" x14ac:dyDescent="0.25">
      <c r="B26" s="205">
        <v>2012</v>
      </c>
      <c r="C26" s="201">
        <v>317</v>
      </c>
      <c r="D26" s="202">
        <v>4457.3552819262986</v>
      </c>
      <c r="E26" s="201">
        <v>155</v>
      </c>
      <c r="F26" s="203">
        <v>1034.3190983000002</v>
      </c>
      <c r="G26" s="201">
        <v>152</v>
      </c>
      <c r="H26" s="203">
        <v>3214.0663003682002</v>
      </c>
      <c r="I26" s="201">
        <v>6</v>
      </c>
      <c r="J26" s="203">
        <v>51.918383258100008</v>
      </c>
    </row>
    <row r="27" spans="2:10" x14ac:dyDescent="0.25">
      <c r="B27" s="205">
        <v>2013</v>
      </c>
      <c r="C27" s="201">
        <v>292</v>
      </c>
      <c r="D27" s="202">
        <v>4613.8589374669018</v>
      </c>
      <c r="E27" s="201">
        <v>2</v>
      </c>
      <c r="F27" s="203">
        <v>0</v>
      </c>
      <c r="G27" s="201">
        <v>267</v>
      </c>
      <c r="H27" s="203">
        <v>3584.2562408082003</v>
      </c>
      <c r="I27" s="201">
        <v>13</v>
      </c>
      <c r="J27" s="203">
        <v>475.72769665870004</v>
      </c>
    </row>
    <row r="28" spans="2:10" x14ac:dyDescent="0.25">
      <c r="B28" s="205">
        <v>2014</v>
      </c>
      <c r="C28" s="201">
        <v>632</v>
      </c>
      <c r="D28" s="202">
        <v>9133.1038790939983</v>
      </c>
      <c r="E28" s="201">
        <v>124</v>
      </c>
      <c r="F28" s="203">
        <v>666.31538133690015</v>
      </c>
      <c r="G28" s="201">
        <v>475</v>
      </c>
      <c r="H28" s="203">
        <v>6932.0311036937983</v>
      </c>
      <c r="I28" s="201">
        <v>13</v>
      </c>
      <c r="J28" s="203">
        <v>137.96979406330001</v>
      </c>
    </row>
    <row r="29" spans="2:10" x14ac:dyDescent="0.25">
      <c r="B29" s="205">
        <v>2015</v>
      </c>
      <c r="C29" s="201">
        <v>1068</v>
      </c>
      <c r="D29" s="202">
        <v>16107.233197878815</v>
      </c>
      <c r="E29" s="201">
        <v>223</v>
      </c>
      <c r="F29" s="203">
        <v>1576.3916107200002</v>
      </c>
      <c r="G29" s="201">
        <v>813</v>
      </c>
      <c r="H29" s="203">
        <v>12253.069820934399</v>
      </c>
      <c r="I29" s="201">
        <v>6</v>
      </c>
      <c r="J29" s="203">
        <v>42.336766224400002</v>
      </c>
    </row>
    <row r="30" spans="2:10" x14ac:dyDescent="0.25">
      <c r="B30" s="205">
        <v>2016</v>
      </c>
      <c r="C30" s="201">
        <v>1134</v>
      </c>
      <c r="D30" s="202">
        <v>21134.806392359864</v>
      </c>
      <c r="E30" s="201">
        <v>227</v>
      </c>
      <c r="F30" s="203">
        <v>1496.0777609090005</v>
      </c>
      <c r="G30" s="201">
        <v>814</v>
      </c>
      <c r="H30" s="203">
        <v>16918.071272414065</v>
      </c>
      <c r="I30" s="201">
        <v>11</v>
      </c>
      <c r="J30" s="203">
        <v>298.5130690368</v>
      </c>
    </row>
    <row r="31" spans="2:10" x14ac:dyDescent="0.25">
      <c r="B31" s="205">
        <v>2017</v>
      </c>
      <c r="C31" s="201">
        <v>1102</v>
      </c>
      <c r="D31" s="202">
        <v>17223.864498581312</v>
      </c>
      <c r="E31" s="201">
        <v>438</v>
      </c>
      <c r="F31" s="203">
        <v>2301.0883830669022</v>
      </c>
      <c r="G31" s="201">
        <v>540</v>
      </c>
      <c r="H31" s="203">
        <v>12705.309352564504</v>
      </c>
      <c r="I31" s="201">
        <v>7</v>
      </c>
      <c r="J31" s="203">
        <v>162.9635059499</v>
      </c>
    </row>
    <row r="32" spans="2:10" x14ac:dyDescent="0.25">
      <c r="B32" s="205">
        <v>2018</v>
      </c>
      <c r="C32" s="201">
        <v>203</v>
      </c>
      <c r="D32" s="202">
        <v>5168.5220426209517</v>
      </c>
      <c r="E32" s="201">
        <v>39</v>
      </c>
      <c r="F32" s="203">
        <v>408.98063493159992</v>
      </c>
      <c r="G32" s="201">
        <v>105</v>
      </c>
      <c r="H32" s="203">
        <v>2568.9524745487483</v>
      </c>
      <c r="I32" s="201">
        <v>8</v>
      </c>
      <c r="J32" s="203">
        <v>87.707433140600003</v>
      </c>
    </row>
    <row r="33" spans="2:10" x14ac:dyDescent="0.25">
      <c r="B33" s="196"/>
      <c r="C33" s="196"/>
      <c r="D33" s="196"/>
      <c r="E33" s="196"/>
      <c r="F33" s="196"/>
      <c r="G33" s="196"/>
      <c r="H33" s="196"/>
      <c r="I33" s="196"/>
      <c r="J33" s="204" t="s">
        <v>1222</v>
      </c>
    </row>
  </sheetData>
  <mergeCells count="4">
    <mergeCell ref="C2:D2"/>
    <mergeCell ref="E2:F2"/>
    <mergeCell ref="G2:H2"/>
    <mergeCell ref="I2:J2"/>
  </mergeCells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1"/>
  <sheetViews>
    <sheetView showGridLines="0" zoomScale="85" zoomScaleNormal="85" workbookViewId="0">
      <selection activeCell="P38" sqref="P38"/>
    </sheetView>
  </sheetViews>
  <sheetFormatPr defaultRowHeight="11.4" x14ac:dyDescent="0.2"/>
  <cols>
    <col min="1" max="1" width="2.6640625" style="2" customWidth="1"/>
    <col min="2" max="2" width="11.77734375" style="2" customWidth="1"/>
    <col min="3" max="3" width="20" style="2" customWidth="1"/>
    <col min="4" max="4" width="35.6640625" style="2" customWidth="1"/>
    <col min="5" max="5" width="16.21875" style="2" customWidth="1"/>
    <col min="6" max="16384" width="8.88671875" style="2"/>
  </cols>
  <sheetData>
    <row r="2" spans="2:4" x14ac:dyDescent="0.2">
      <c r="B2" s="348" t="s">
        <v>359</v>
      </c>
      <c r="C2" s="348" t="s">
        <v>2676</v>
      </c>
      <c r="D2" s="348" t="s">
        <v>2677</v>
      </c>
    </row>
    <row r="3" spans="2:4" x14ac:dyDescent="0.2">
      <c r="B3" s="409" t="s">
        <v>2678</v>
      </c>
      <c r="C3" s="409" t="s">
        <v>2678</v>
      </c>
      <c r="D3" s="349" t="s">
        <v>2679</v>
      </c>
    </row>
    <row r="4" spans="2:4" x14ac:dyDescent="0.2">
      <c r="B4" s="409"/>
      <c r="C4" s="409"/>
      <c r="D4" s="349" t="s">
        <v>2680</v>
      </c>
    </row>
    <row r="5" spans="2:4" x14ac:dyDescent="0.2">
      <c r="B5" s="409" t="s">
        <v>2681</v>
      </c>
      <c r="C5" s="409" t="s">
        <v>2681</v>
      </c>
      <c r="D5" s="349" t="s">
        <v>2682</v>
      </c>
    </row>
    <row r="6" spans="2:4" x14ac:dyDescent="0.2">
      <c r="B6" s="409"/>
      <c r="C6" s="409"/>
      <c r="D6" s="349" t="s">
        <v>2683</v>
      </c>
    </row>
    <row r="7" spans="2:4" ht="13.8" customHeight="1" x14ac:dyDescent="0.2">
      <c r="B7" s="409"/>
      <c r="C7" s="409"/>
      <c r="D7" s="349" t="s">
        <v>2684</v>
      </c>
    </row>
    <row r="8" spans="2:4" x14ac:dyDescent="0.2">
      <c r="B8" s="409"/>
      <c r="C8" s="409"/>
      <c r="D8" s="349" t="s">
        <v>2685</v>
      </c>
    </row>
    <row r="9" spans="2:4" ht="13.8" customHeight="1" x14ac:dyDescent="0.2">
      <c r="B9" s="409"/>
      <c r="C9" s="409"/>
      <c r="D9" s="349" t="s">
        <v>2686</v>
      </c>
    </row>
    <row r="10" spans="2:4" x14ac:dyDescent="0.2">
      <c r="B10" s="409" t="s">
        <v>840</v>
      </c>
      <c r="C10" s="409" t="s">
        <v>2687</v>
      </c>
      <c r="D10" s="349" t="s">
        <v>2688</v>
      </c>
    </row>
    <row r="11" spans="2:4" x14ac:dyDescent="0.2">
      <c r="B11" s="409"/>
      <c r="C11" s="409"/>
      <c r="D11" s="349" t="s">
        <v>2689</v>
      </c>
    </row>
    <row r="12" spans="2:4" x14ac:dyDescent="0.2">
      <c r="B12" s="409"/>
      <c r="C12" s="409"/>
      <c r="D12" s="349" t="s">
        <v>2690</v>
      </c>
    </row>
    <row r="13" spans="2:4" ht="13.8" customHeight="1" x14ac:dyDescent="0.2">
      <c r="B13" s="409"/>
      <c r="C13" s="409"/>
      <c r="D13" s="349" t="s">
        <v>2691</v>
      </c>
    </row>
    <row r="14" spans="2:4" x14ac:dyDescent="0.2">
      <c r="B14" s="409"/>
      <c r="C14" s="409"/>
      <c r="D14" s="349" t="s">
        <v>2692</v>
      </c>
    </row>
    <row r="15" spans="2:4" x14ac:dyDescent="0.2">
      <c r="B15" s="409"/>
      <c r="C15" s="409"/>
      <c r="D15" s="349" t="s">
        <v>2693</v>
      </c>
    </row>
    <row r="16" spans="2:4" x14ac:dyDescent="0.2">
      <c r="B16" s="409"/>
      <c r="C16" s="409"/>
      <c r="D16" s="349" t="s">
        <v>2694</v>
      </c>
    </row>
    <row r="17" spans="2:4" ht="13.8" customHeight="1" x14ac:dyDescent="0.2">
      <c r="B17" s="409"/>
      <c r="C17" s="409" t="s">
        <v>2695</v>
      </c>
      <c r="D17" s="349" t="s">
        <v>2696</v>
      </c>
    </row>
    <row r="18" spans="2:4" ht="13.8" customHeight="1" x14ac:dyDescent="0.2">
      <c r="B18" s="409"/>
      <c r="C18" s="409"/>
      <c r="D18" s="349" t="s">
        <v>2697</v>
      </c>
    </row>
    <row r="19" spans="2:4" x14ac:dyDescent="0.2">
      <c r="B19" s="409"/>
      <c r="C19" s="409" t="s">
        <v>2698</v>
      </c>
      <c r="D19" s="349" t="s">
        <v>353</v>
      </c>
    </row>
    <row r="20" spans="2:4" x14ac:dyDescent="0.2">
      <c r="B20" s="409"/>
      <c r="C20" s="409"/>
      <c r="D20" s="349" t="s">
        <v>352</v>
      </c>
    </row>
    <row r="21" spans="2:4" x14ac:dyDescent="0.2">
      <c r="B21" s="409"/>
      <c r="C21" s="409"/>
      <c r="D21" s="349" t="s">
        <v>2699</v>
      </c>
    </row>
    <row r="22" spans="2:4" x14ac:dyDescent="0.2">
      <c r="B22" s="409"/>
      <c r="C22" s="409"/>
      <c r="D22" s="349" t="s">
        <v>351</v>
      </c>
    </row>
    <row r="23" spans="2:4" ht="13.8" customHeight="1" x14ac:dyDescent="0.2">
      <c r="B23" s="409"/>
      <c r="C23" s="409"/>
      <c r="D23" s="349" t="s">
        <v>2700</v>
      </c>
    </row>
    <row r="24" spans="2:4" ht="13.8" customHeight="1" x14ac:dyDescent="0.2">
      <c r="B24" s="409" t="s">
        <v>2701</v>
      </c>
      <c r="C24" s="409" t="s">
        <v>2702</v>
      </c>
      <c r="D24" s="349" t="s">
        <v>2703</v>
      </c>
    </row>
    <row r="25" spans="2:4" x14ac:dyDescent="0.2">
      <c r="B25" s="409"/>
      <c r="C25" s="409"/>
      <c r="D25" s="349" t="s">
        <v>62</v>
      </c>
    </row>
    <row r="26" spans="2:4" ht="13.8" customHeight="1" x14ac:dyDescent="0.2">
      <c r="B26" s="409"/>
      <c r="C26" s="409" t="s">
        <v>2704</v>
      </c>
      <c r="D26" s="349" t="s">
        <v>2705</v>
      </c>
    </row>
    <row r="27" spans="2:4" x14ac:dyDescent="0.2">
      <c r="B27" s="409"/>
      <c r="C27" s="409"/>
      <c r="D27" s="349" t="s">
        <v>2706</v>
      </c>
    </row>
    <row r="28" spans="2:4" ht="13.8" customHeight="1" x14ac:dyDescent="0.2">
      <c r="B28" s="409"/>
      <c r="C28" s="409"/>
      <c r="D28" s="349" t="s">
        <v>2707</v>
      </c>
    </row>
    <row r="29" spans="2:4" ht="13.8" customHeight="1" x14ac:dyDescent="0.2">
      <c r="B29" s="409"/>
      <c r="C29" s="409" t="s">
        <v>2708</v>
      </c>
      <c r="D29" s="349" t="s">
        <v>2709</v>
      </c>
    </row>
    <row r="30" spans="2:4" ht="13.8" customHeight="1" x14ac:dyDescent="0.2">
      <c r="B30" s="409"/>
      <c r="C30" s="409"/>
      <c r="D30" s="349" t="s">
        <v>2710</v>
      </c>
    </row>
    <row r="31" spans="2:4" x14ac:dyDescent="0.2">
      <c r="B31" s="409"/>
      <c r="C31" s="409" t="s">
        <v>2711</v>
      </c>
      <c r="D31" s="349" t="s">
        <v>2712</v>
      </c>
    </row>
    <row r="32" spans="2:4" x14ac:dyDescent="0.2">
      <c r="B32" s="409"/>
      <c r="C32" s="409"/>
      <c r="D32" s="349" t="s">
        <v>2713</v>
      </c>
    </row>
    <row r="33" spans="2:4" x14ac:dyDescent="0.2">
      <c r="B33" s="409"/>
      <c r="C33" s="409"/>
      <c r="D33" s="349" t="s">
        <v>2714</v>
      </c>
    </row>
    <row r="34" spans="2:4" x14ac:dyDescent="0.2">
      <c r="B34" s="409"/>
      <c r="C34" s="409"/>
      <c r="D34" s="349" t="s">
        <v>2715</v>
      </c>
    </row>
    <row r="35" spans="2:4" ht="13.8" customHeight="1" x14ac:dyDescent="0.2">
      <c r="B35" s="409" t="s">
        <v>2716</v>
      </c>
      <c r="C35" s="349" t="s">
        <v>2717</v>
      </c>
      <c r="D35" s="349" t="s">
        <v>2717</v>
      </c>
    </row>
    <row r="36" spans="2:4" x14ac:dyDescent="0.2">
      <c r="B36" s="409"/>
      <c r="C36" s="409" t="s">
        <v>2718</v>
      </c>
      <c r="D36" s="349" t="s">
        <v>2719</v>
      </c>
    </row>
    <row r="37" spans="2:4" x14ac:dyDescent="0.2">
      <c r="B37" s="409"/>
      <c r="C37" s="409"/>
      <c r="D37" s="349" t="s">
        <v>2720</v>
      </c>
    </row>
    <row r="38" spans="2:4" x14ac:dyDescent="0.2">
      <c r="B38" s="409"/>
      <c r="C38" s="409"/>
      <c r="D38" s="349" t="s">
        <v>2721</v>
      </c>
    </row>
    <row r="39" spans="2:4" x14ac:dyDescent="0.2">
      <c r="B39" s="409"/>
      <c r="C39" s="409" t="s">
        <v>2722</v>
      </c>
      <c r="D39" s="349" t="s">
        <v>2723</v>
      </c>
    </row>
    <row r="40" spans="2:4" x14ac:dyDescent="0.2">
      <c r="B40" s="409"/>
      <c r="C40" s="409"/>
      <c r="D40" s="349" t="s">
        <v>2724</v>
      </c>
    </row>
    <row r="41" spans="2:4" ht="13.8" customHeight="1" x14ac:dyDescent="0.2">
      <c r="B41" s="409" t="s">
        <v>2725</v>
      </c>
      <c r="C41" s="409" t="s">
        <v>2726</v>
      </c>
      <c r="D41" s="349" t="s">
        <v>2727</v>
      </c>
    </row>
    <row r="42" spans="2:4" ht="13.8" customHeight="1" x14ac:dyDescent="0.2">
      <c r="B42" s="409"/>
      <c r="C42" s="409"/>
      <c r="D42" s="349" t="s">
        <v>2728</v>
      </c>
    </row>
    <row r="43" spans="2:4" x14ac:dyDescent="0.2">
      <c r="B43" s="409"/>
      <c r="C43" s="409"/>
      <c r="D43" s="349" t="s">
        <v>347</v>
      </c>
    </row>
    <row r="44" spans="2:4" x14ac:dyDescent="0.2">
      <c r="B44" s="409"/>
      <c r="C44" s="409" t="s">
        <v>2729</v>
      </c>
      <c r="D44" s="349" t="s">
        <v>350</v>
      </c>
    </row>
    <row r="45" spans="2:4" x14ac:dyDescent="0.2">
      <c r="B45" s="409"/>
      <c r="C45" s="409"/>
      <c r="D45" s="349" t="s">
        <v>346</v>
      </c>
    </row>
    <row r="46" spans="2:4" x14ac:dyDescent="0.2">
      <c r="B46" s="409"/>
      <c r="C46" s="409"/>
      <c r="D46" s="349" t="s">
        <v>2730</v>
      </c>
    </row>
    <row r="47" spans="2:4" x14ac:dyDescent="0.2">
      <c r="B47" s="409" t="s">
        <v>2731</v>
      </c>
      <c r="C47" s="410" t="s">
        <v>2732</v>
      </c>
      <c r="D47" s="349" t="s">
        <v>2732</v>
      </c>
    </row>
    <row r="48" spans="2:4" x14ac:dyDescent="0.2">
      <c r="B48" s="409"/>
      <c r="C48" s="411"/>
      <c r="D48" s="349" t="s">
        <v>2733</v>
      </c>
    </row>
    <row r="49" spans="2:4" ht="13.8" customHeight="1" x14ac:dyDescent="0.2">
      <c r="B49" s="409"/>
      <c r="C49" s="409" t="s">
        <v>2734</v>
      </c>
      <c r="D49" s="349" t="s">
        <v>2735</v>
      </c>
    </row>
    <row r="50" spans="2:4" x14ac:dyDescent="0.2">
      <c r="B50" s="409"/>
      <c r="C50" s="409"/>
      <c r="D50" s="349" t="s">
        <v>2736</v>
      </c>
    </row>
    <row r="51" spans="2:4" x14ac:dyDescent="0.2">
      <c r="B51" s="409"/>
      <c r="C51" s="409"/>
      <c r="D51" s="349" t="s">
        <v>2737</v>
      </c>
    </row>
    <row r="52" spans="2:4" x14ac:dyDescent="0.2">
      <c r="B52" s="409"/>
      <c r="C52" s="409"/>
      <c r="D52" s="349" t="s">
        <v>2738</v>
      </c>
    </row>
    <row r="53" spans="2:4" x14ac:dyDescent="0.2">
      <c r="B53" s="409"/>
      <c r="C53" s="349" t="s">
        <v>2739</v>
      </c>
      <c r="D53" s="349" t="s">
        <v>2739</v>
      </c>
    </row>
    <row r="54" spans="2:4" x14ac:dyDescent="0.2">
      <c r="B54" s="409" t="s">
        <v>752</v>
      </c>
      <c r="C54" s="409" t="s">
        <v>2740</v>
      </c>
      <c r="D54" s="349" t="s">
        <v>2741</v>
      </c>
    </row>
    <row r="55" spans="2:4" x14ac:dyDescent="0.2">
      <c r="B55" s="409"/>
      <c r="C55" s="409"/>
      <c r="D55" s="349" t="s">
        <v>345</v>
      </c>
    </row>
    <row r="56" spans="2:4" x14ac:dyDescent="0.2">
      <c r="B56" s="409"/>
      <c r="C56" s="409" t="s">
        <v>2742</v>
      </c>
      <c r="D56" s="349" t="s">
        <v>2743</v>
      </c>
    </row>
    <row r="57" spans="2:4" x14ac:dyDescent="0.2">
      <c r="B57" s="409"/>
      <c r="C57" s="409"/>
      <c r="D57" s="349" t="s">
        <v>2744</v>
      </c>
    </row>
    <row r="58" spans="2:4" ht="13.8" customHeight="1" x14ac:dyDescent="0.2">
      <c r="B58" s="409"/>
      <c r="C58" s="409"/>
      <c r="D58" s="349" t="s">
        <v>2745</v>
      </c>
    </row>
    <row r="59" spans="2:4" ht="13.8" customHeight="1" x14ac:dyDescent="0.2">
      <c r="B59" s="409"/>
      <c r="C59" s="349" t="s">
        <v>2746</v>
      </c>
      <c r="D59" s="349" t="s">
        <v>2747</v>
      </c>
    </row>
    <row r="60" spans="2:4" ht="13.8" customHeight="1" x14ac:dyDescent="0.2">
      <c r="B60" s="409" t="s">
        <v>2748</v>
      </c>
      <c r="C60" s="409" t="s">
        <v>2748</v>
      </c>
      <c r="D60" s="349" t="s">
        <v>2749</v>
      </c>
    </row>
    <row r="61" spans="2:4" x14ac:dyDescent="0.2">
      <c r="B61" s="409"/>
      <c r="C61" s="409"/>
      <c r="D61" s="349" t="s">
        <v>2750</v>
      </c>
    </row>
    <row r="62" spans="2:4" x14ac:dyDescent="0.2">
      <c r="B62" s="409"/>
      <c r="C62" s="409" t="s">
        <v>2751</v>
      </c>
      <c r="D62" s="349" t="s">
        <v>2752</v>
      </c>
    </row>
    <row r="63" spans="2:4" x14ac:dyDescent="0.2">
      <c r="B63" s="409"/>
      <c r="C63" s="409"/>
      <c r="D63" s="349" t="s">
        <v>2753</v>
      </c>
    </row>
    <row r="64" spans="2:4" x14ac:dyDescent="0.2">
      <c r="B64" s="409"/>
      <c r="C64" s="409"/>
      <c r="D64" s="349" t="s">
        <v>2754</v>
      </c>
    </row>
    <row r="65" spans="2:4" x14ac:dyDescent="0.2">
      <c r="B65" s="409" t="s">
        <v>2755</v>
      </c>
      <c r="C65" s="409" t="s">
        <v>2755</v>
      </c>
      <c r="D65" s="349" t="s">
        <v>348</v>
      </c>
    </row>
    <row r="66" spans="2:4" x14ac:dyDescent="0.2">
      <c r="B66" s="409"/>
      <c r="C66" s="409"/>
      <c r="D66" s="349" t="s">
        <v>349</v>
      </c>
    </row>
    <row r="67" spans="2:4" x14ac:dyDescent="0.2">
      <c r="B67" s="409"/>
      <c r="C67" s="409"/>
      <c r="D67" s="349" t="s">
        <v>354</v>
      </c>
    </row>
    <row r="68" spans="2:4" x14ac:dyDescent="0.2">
      <c r="B68" s="409"/>
      <c r="C68" s="409"/>
      <c r="D68" s="349" t="s">
        <v>355</v>
      </c>
    </row>
    <row r="69" spans="2:4" ht="13.8" customHeight="1" x14ac:dyDescent="0.2">
      <c r="B69" s="409"/>
      <c r="C69" s="409"/>
      <c r="D69" s="349" t="s">
        <v>2756</v>
      </c>
    </row>
    <row r="70" spans="2:4" ht="13.8" customHeight="1" x14ac:dyDescent="0.2">
      <c r="B70" s="409" t="s">
        <v>2757</v>
      </c>
      <c r="C70" s="409" t="s">
        <v>2757</v>
      </c>
      <c r="D70" s="349" t="s">
        <v>2758</v>
      </c>
    </row>
    <row r="71" spans="2:4" ht="13.8" customHeight="1" x14ac:dyDescent="0.2">
      <c r="B71" s="409"/>
      <c r="C71" s="409"/>
      <c r="D71" s="349" t="s">
        <v>2759</v>
      </c>
    </row>
  </sheetData>
  <mergeCells count="32">
    <mergeCell ref="B3:B4"/>
    <mergeCell ref="C3:C4"/>
    <mergeCell ref="B5:B9"/>
    <mergeCell ref="C5:C9"/>
    <mergeCell ref="B10:B23"/>
    <mergeCell ref="C10:C16"/>
    <mergeCell ref="C17:C18"/>
    <mergeCell ref="C19:C23"/>
    <mergeCell ref="B65:B69"/>
    <mergeCell ref="C65:C69"/>
    <mergeCell ref="C36:C38"/>
    <mergeCell ref="B24:B34"/>
    <mergeCell ref="C24:C25"/>
    <mergeCell ref="C26:C28"/>
    <mergeCell ref="C29:C30"/>
    <mergeCell ref="C31:C34"/>
    <mergeCell ref="B70:B71"/>
    <mergeCell ref="C70:C71"/>
    <mergeCell ref="C39:C40"/>
    <mergeCell ref="B41:B46"/>
    <mergeCell ref="C41:C43"/>
    <mergeCell ref="C44:C46"/>
    <mergeCell ref="B47:B53"/>
    <mergeCell ref="C47:C48"/>
    <mergeCell ref="C49:C52"/>
    <mergeCell ref="B54:B59"/>
    <mergeCell ref="C54:C55"/>
    <mergeCell ref="C56:C58"/>
    <mergeCell ref="B35:B40"/>
    <mergeCell ref="B60:B64"/>
    <mergeCell ref="C60:C61"/>
    <mergeCell ref="C62:C64"/>
  </mergeCells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2:O210"/>
  <sheetViews>
    <sheetView showGridLines="0" topLeftCell="A205" zoomScaleNormal="100" workbookViewId="0">
      <selection activeCell="N241" sqref="N241"/>
    </sheetView>
  </sheetViews>
  <sheetFormatPr defaultRowHeight="11.4" x14ac:dyDescent="0.25"/>
  <cols>
    <col min="1" max="1" width="8.88671875" style="42"/>
    <col min="2" max="2" width="8.88671875" style="43"/>
    <col min="3" max="3" width="17.109375" style="58" customWidth="1"/>
    <col min="4" max="4" width="15.44140625" style="58" customWidth="1"/>
    <col min="5" max="5" width="13.109375" style="58" customWidth="1"/>
    <col min="6" max="6" width="18.77734375" style="58" customWidth="1"/>
    <col min="7" max="7" width="10.6640625" style="58" customWidth="1"/>
    <col min="8" max="8" width="13" style="58" customWidth="1"/>
    <col min="9" max="9" width="11.77734375" style="58" customWidth="1"/>
    <col min="10" max="10" width="12.33203125" style="42" customWidth="1"/>
    <col min="11" max="11" width="7.21875" style="42" customWidth="1"/>
    <col min="12" max="12" width="12.33203125" style="42" customWidth="1"/>
    <col min="13" max="13" width="7.21875" style="42" customWidth="1"/>
    <col min="14" max="16384" width="8.88671875" style="42"/>
  </cols>
  <sheetData>
    <row r="22" spans="2:15" x14ac:dyDescent="0.25">
      <c r="C22" s="412" t="s">
        <v>966</v>
      </c>
      <c r="D22" s="412"/>
      <c r="E22" s="412"/>
      <c r="F22" s="412" t="s">
        <v>962</v>
      </c>
      <c r="G22" s="412"/>
      <c r="H22" s="142"/>
      <c r="I22" s="142"/>
      <c r="J22" s="379" t="s">
        <v>963</v>
      </c>
      <c r="K22" s="379"/>
      <c r="L22" s="379" t="s">
        <v>964</v>
      </c>
      <c r="M22" s="379"/>
      <c r="N22" s="379" t="s">
        <v>965</v>
      </c>
      <c r="O22" s="379"/>
    </row>
    <row r="23" spans="2:15" x14ac:dyDescent="0.25">
      <c r="B23" s="132" t="s">
        <v>1525</v>
      </c>
      <c r="C23" s="132" t="s">
        <v>967</v>
      </c>
      <c r="D23" s="132" t="s">
        <v>968</v>
      </c>
      <c r="E23" s="132" t="s">
        <v>969</v>
      </c>
      <c r="F23" s="132" t="s">
        <v>970</v>
      </c>
      <c r="G23" s="132" t="s">
        <v>959</v>
      </c>
      <c r="H23" s="132" t="s">
        <v>971</v>
      </c>
      <c r="I23" s="132" t="s">
        <v>957</v>
      </c>
      <c r="J23" s="132" t="s">
        <v>972</v>
      </c>
      <c r="K23" s="132" t="s">
        <v>959</v>
      </c>
      <c r="L23" s="132" t="s">
        <v>973</v>
      </c>
      <c r="M23" s="132" t="s">
        <v>959</v>
      </c>
      <c r="N23" s="132" t="s">
        <v>969</v>
      </c>
      <c r="O23" s="132" t="s">
        <v>959</v>
      </c>
    </row>
    <row r="24" spans="2:15" ht="13.2" x14ac:dyDescent="0.25">
      <c r="B24" s="138">
        <v>32142</v>
      </c>
      <c r="C24" s="57"/>
      <c r="D24" s="57"/>
      <c r="E24" s="57"/>
      <c r="F24" s="57"/>
      <c r="G24" s="141"/>
      <c r="H24" s="57"/>
      <c r="I24" s="57"/>
      <c r="J24" s="57">
        <v>1100968</v>
      </c>
      <c r="K24" s="57"/>
      <c r="L24" s="57">
        <v>2697.24</v>
      </c>
      <c r="M24" s="57"/>
      <c r="N24" s="57">
        <f t="shared" ref="N24:N53" si="0">J24/L24</f>
        <v>408.18317984309891</v>
      </c>
      <c r="O24" s="57"/>
    </row>
    <row r="25" spans="2:15" ht="13.2" x14ac:dyDescent="0.25">
      <c r="B25" s="138">
        <v>32508</v>
      </c>
      <c r="C25" s="57"/>
      <c r="D25" s="57"/>
      <c r="E25" s="57"/>
      <c r="F25" s="57"/>
      <c r="G25" s="141"/>
      <c r="H25" s="57"/>
      <c r="I25" s="57"/>
      <c r="J25" s="57">
        <v>1472164</v>
      </c>
      <c r="K25" s="141">
        <f>J25/J24-1</f>
        <v>0.33715421338313201</v>
      </c>
      <c r="L25" s="57">
        <v>2927.33</v>
      </c>
      <c r="M25" s="141">
        <f>L25/L24-1</f>
        <v>8.5305719921104695E-2</v>
      </c>
      <c r="N25" s="57">
        <f t="shared" si="0"/>
        <v>502.9033282889186</v>
      </c>
      <c r="O25" s="141">
        <f>N25/N24-1</f>
        <v>0.23205304168150453</v>
      </c>
    </row>
    <row r="26" spans="2:15" ht="13.2" x14ac:dyDescent="0.25">
      <c r="B26" s="138">
        <v>32873</v>
      </c>
      <c r="C26" s="57"/>
      <c r="D26" s="57"/>
      <c r="E26" s="57"/>
      <c r="F26" s="57"/>
      <c r="G26" s="141"/>
      <c r="H26" s="57"/>
      <c r="I26" s="57"/>
      <c r="J26" s="57">
        <v>1637542</v>
      </c>
      <c r="K26" s="141">
        <f t="shared" ref="K26:K53" si="1">J26/J25-1</f>
        <v>0.1123366690124199</v>
      </c>
      <c r="L26" s="57">
        <v>2855.36</v>
      </c>
      <c r="M26" s="141">
        <f t="shared" ref="M26:M53" si="2">L26/L25-1</f>
        <v>-2.4585543823210876E-2</v>
      </c>
      <c r="N26" s="57">
        <f t="shared" si="0"/>
        <v>573.49756247898688</v>
      </c>
      <c r="O26" s="141">
        <f t="shared" ref="O26:O54" si="3">N26/N25-1</f>
        <v>0.14037336843694903</v>
      </c>
    </row>
    <row r="27" spans="2:15" ht="13.2" x14ac:dyDescent="0.25">
      <c r="B27" s="138">
        <v>33238</v>
      </c>
      <c r="C27" s="57"/>
      <c r="D27" s="57"/>
      <c r="E27" s="57"/>
      <c r="F27" s="57"/>
      <c r="G27" s="141"/>
      <c r="H27" s="57"/>
      <c r="I27" s="57"/>
      <c r="J27" s="57">
        <v>2018265</v>
      </c>
      <c r="K27" s="141">
        <f t="shared" si="1"/>
        <v>0.2324966321474502</v>
      </c>
      <c r="L27" s="57">
        <v>2871.54</v>
      </c>
      <c r="M27" s="141">
        <f t="shared" si="2"/>
        <v>5.6665359184129294E-3</v>
      </c>
      <c r="N27" s="57">
        <f t="shared" si="0"/>
        <v>702.85108339079375</v>
      </c>
      <c r="O27" s="141">
        <f t="shared" si="3"/>
        <v>0.22555199773241652</v>
      </c>
    </row>
    <row r="28" spans="2:15" ht="13.2" x14ac:dyDescent="0.25">
      <c r="B28" s="138">
        <v>33603</v>
      </c>
      <c r="C28" s="57"/>
      <c r="D28" s="57"/>
      <c r="E28" s="57"/>
      <c r="F28" s="57"/>
      <c r="G28" s="141"/>
      <c r="H28" s="57"/>
      <c r="I28" s="57"/>
      <c r="J28" s="57">
        <v>2378597</v>
      </c>
      <c r="K28" s="141">
        <f t="shared" si="1"/>
        <v>0.17853552432411002</v>
      </c>
      <c r="L28" s="57">
        <v>3025.46</v>
      </c>
      <c r="M28" s="141">
        <f t="shared" si="2"/>
        <v>5.3601900025770144E-2</v>
      </c>
      <c r="N28" s="57">
        <f t="shared" si="0"/>
        <v>786.19350445882606</v>
      </c>
      <c r="O28" s="141">
        <f t="shared" si="3"/>
        <v>0.11857763762127238</v>
      </c>
    </row>
    <row r="29" spans="2:15" ht="13.2" x14ac:dyDescent="0.25">
      <c r="B29" s="138">
        <v>33969</v>
      </c>
      <c r="C29" s="57"/>
      <c r="D29" s="57"/>
      <c r="E29" s="57"/>
      <c r="F29" s="57"/>
      <c r="G29" s="141"/>
      <c r="H29" s="57"/>
      <c r="I29" s="57"/>
      <c r="J29" s="57">
        <v>4265939</v>
      </c>
      <c r="K29" s="141">
        <f t="shared" si="1"/>
        <v>0.79346858673411269</v>
      </c>
      <c r="L29" s="57">
        <v>4288.8599999999997</v>
      </c>
      <c r="M29" s="141">
        <f t="shared" si="2"/>
        <v>0.41758939136527995</v>
      </c>
      <c r="N29" s="57">
        <f t="shared" si="0"/>
        <v>994.65568939065395</v>
      </c>
      <c r="O29" s="141">
        <f t="shared" si="3"/>
        <v>0.26515378688523028</v>
      </c>
    </row>
    <row r="30" spans="2:15" ht="13.2" x14ac:dyDescent="0.25">
      <c r="B30" s="138">
        <v>34334</v>
      </c>
      <c r="C30" s="57"/>
      <c r="D30" s="57"/>
      <c r="E30" s="57"/>
      <c r="F30" s="57"/>
      <c r="G30" s="141"/>
      <c r="H30" s="57"/>
      <c r="I30" s="57"/>
      <c r="J30" s="57">
        <v>8637141</v>
      </c>
      <c r="K30" s="141">
        <f t="shared" si="1"/>
        <v>1.0246752239073271</v>
      </c>
      <c r="L30" s="57">
        <v>6687.91</v>
      </c>
      <c r="M30" s="141">
        <f t="shared" si="2"/>
        <v>0.55936775739940225</v>
      </c>
      <c r="N30" s="57">
        <f t="shared" si="0"/>
        <v>1291.4559256927801</v>
      </c>
      <c r="O30" s="141">
        <f t="shared" si="3"/>
        <v>0.29839495160777885</v>
      </c>
    </row>
    <row r="31" spans="2:15" ht="13.2" x14ac:dyDescent="0.25">
      <c r="B31" s="138">
        <v>34699</v>
      </c>
      <c r="C31" s="57"/>
      <c r="D31" s="57"/>
      <c r="E31" s="57"/>
      <c r="F31" s="57"/>
      <c r="G31" s="141"/>
      <c r="H31" s="57"/>
      <c r="I31" s="57"/>
      <c r="J31" s="57">
        <v>10184950</v>
      </c>
      <c r="K31" s="141">
        <f t="shared" si="1"/>
        <v>0.17920385923999627</v>
      </c>
      <c r="L31" s="57">
        <v>7230.35</v>
      </c>
      <c r="M31" s="141">
        <f t="shared" si="2"/>
        <v>8.1107550789409677E-2</v>
      </c>
      <c r="N31" s="57">
        <f t="shared" si="0"/>
        <v>1408.6385859605689</v>
      </c>
      <c r="O31" s="141">
        <f t="shared" si="3"/>
        <v>9.0736863671850188E-2</v>
      </c>
    </row>
    <row r="32" spans="2:15" ht="13.2" x14ac:dyDescent="0.25">
      <c r="B32" s="138">
        <v>35064</v>
      </c>
      <c r="C32" s="57"/>
      <c r="D32" s="57"/>
      <c r="E32" s="57"/>
      <c r="F32" s="57"/>
      <c r="G32" s="141"/>
      <c r="H32" s="57">
        <v>46690.04</v>
      </c>
      <c r="I32" s="57">
        <v>14873.85</v>
      </c>
      <c r="J32" s="57">
        <v>12577269</v>
      </c>
      <c r="K32" s="141">
        <f t="shared" si="1"/>
        <v>0.23488765286034785</v>
      </c>
      <c r="L32" s="57">
        <v>7905.94</v>
      </c>
      <c r="M32" s="141">
        <f t="shared" si="2"/>
        <v>9.3438076994889485E-2</v>
      </c>
      <c r="N32" s="57">
        <f t="shared" si="0"/>
        <v>1590.8631990629831</v>
      </c>
      <c r="O32" s="141">
        <f t="shared" si="3"/>
        <v>0.12936221889602217</v>
      </c>
    </row>
    <row r="33" spans="2:15" ht="13.2" x14ac:dyDescent="0.25">
      <c r="B33" s="138">
        <v>35430</v>
      </c>
      <c r="C33" s="57"/>
      <c r="D33" s="57"/>
      <c r="E33" s="57"/>
      <c r="F33" s="57"/>
      <c r="G33" s="141"/>
      <c r="H33" s="57">
        <v>47011.74</v>
      </c>
      <c r="I33" s="57">
        <v>15356.71</v>
      </c>
      <c r="J33" s="57">
        <v>14271292</v>
      </c>
      <c r="K33" s="141">
        <f t="shared" si="1"/>
        <v>0.13468925567227674</v>
      </c>
      <c r="L33" s="57">
        <v>7900.41</v>
      </c>
      <c r="M33" s="141">
        <f t="shared" si="2"/>
        <v>-6.9947406633485976E-4</v>
      </c>
      <c r="N33" s="57">
        <f t="shared" si="0"/>
        <v>1806.3989084110824</v>
      </c>
      <c r="O33" s="141">
        <f t="shared" si="3"/>
        <v>0.13548349693113115</v>
      </c>
    </row>
    <row r="34" spans="2:15" ht="13.2" x14ac:dyDescent="0.25">
      <c r="B34" s="138">
        <v>35795</v>
      </c>
      <c r="C34" s="57">
        <v>247.6</v>
      </c>
      <c r="D34" s="57">
        <v>6641.7</v>
      </c>
      <c r="E34" s="139">
        <f>C34/D34</f>
        <v>3.7279612147492362E-2</v>
      </c>
      <c r="F34" s="139">
        <v>15393805</v>
      </c>
      <c r="G34" s="141"/>
      <c r="H34" s="57">
        <v>44985.46</v>
      </c>
      <c r="I34" s="57">
        <v>15819.8</v>
      </c>
      <c r="J34" s="57">
        <v>17994763</v>
      </c>
      <c r="K34" s="141">
        <f t="shared" si="1"/>
        <v>0.26090637063553879</v>
      </c>
      <c r="L34" s="57">
        <v>9010.17</v>
      </c>
      <c r="M34" s="141">
        <f t="shared" si="2"/>
        <v>0.14046865922148344</v>
      </c>
      <c r="N34" s="57">
        <f t="shared" si="0"/>
        <v>1997.1613188208435</v>
      </c>
      <c r="O34" s="141">
        <f t="shared" si="3"/>
        <v>0.10560370111026951</v>
      </c>
    </row>
    <row r="35" spans="2:15" ht="13.2" x14ac:dyDescent="0.25">
      <c r="B35" s="138">
        <v>36160</v>
      </c>
      <c r="C35" s="57">
        <v>375.4</v>
      </c>
      <c r="D35" s="57">
        <v>10109.299999999999</v>
      </c>
      <c r="E35" s="139">
        <f t="shared" ref="E35:E53" si="4">C35/D35</f>
        <v>3.7134124024413163E-2</v>
      </c>
      <c r="F35" s="139">
        <v>20815647</v>
      </c>
      <c r="G35" s="141">
        <f>F35/F34-1</f>
        <v>0.35220934655207081</v>
      </c>
      <c r="H35" s="57">
        <v>50770.14</v>
      </c>
      <c r="I35" s="57">
        <v>17566.900000000001</v>
      </c>
      <c r="J35" s="57">
        <v>25133027</v>
      </c>
      <c r="K35" s="141">
        <f t="shared" si="1"/>
        <v>0.3966856357041213</v>
      </c>
      <c r="L35" s="57">
        <v>12185.3</v>
      </c>
      <c r="M35" s="141">
        <f t="shared" si="2"/>
        <v>0.3523940169830313</v>
      </c>
      <c r="N35" s="57">
        <f t="shared" si="0"/>
        <v>2062.5694074007206</v>
      </c>
      <c r="O35" s="141">
        <f t="shared" si="3"/>
        <v>3.2750528444289717E-2</v>
      </c>
    </row>
    <row r="36" spans="2:15" ht="13.2" x14ac:dyDescent="0.25">
      <c r="B36" s="138">
        <v>36525</v>
      </c>
      <c r="C36" s="57">
        <v>500</v>
      </c>
      <c r="D36" s="57">
        <v>11958.899600000001</v>
      </c>
      <c r="E36" s="139">
        <f t="shared" si="4"/>
        <v>4.1809866854304885E-2</v>
      </c>
      <c r="F36" s="139">
        <v>26384794</v>
      </c>
      <c r="G36" s="141">
        <f t="shared" ref="G36:G53" si="5">F36/F35-1</f>
        <v>0.26754618773079697</v>
      </c>
      <c r="H36" s="57">
        <v>56857.625200000002</v>
      </c>
      <c r="I36" s="57">
        <v>21410.853599999999</v>
      </c>
      <c r="J36" s="57">
        <v>29878734</v>
      </c>
      <c r="K36" s="141">
        <f t="shared" si="1"/>
        <v>0.18882353486509995</v>
      </c>
      <c r="L36" s="57">
        <v>14556.531999999999</v>
      </c>
      <c r="M36" s="141">
        <f t="shared" si="2"/>
        <v>0.1945977530302907</v>
      </c>
      <c r="N36" s="57">
        <f t="shared" si="0"/>
        <v>2052.5997538424676</v>
      </c>
      <c r="O36" s="141">
        <f t="shared" si="3"/>
        <v>-4.8336087612279588E-3</v>
      </c>
    </row>
    <row r="37" spans="2:15" ht="13.2" x14ac:dyDescent="0.25">
      <c r="B37" s="138">
        <v>36891</v>
      </c>
      <c r="C37" s="57">
        <v>733.9</v>
      </c>
      <c r="D37" s="57">
        <v>16905.2435</v>
      </c>
      <c r="E37" s="139">
        <f t="shared" si="4"/>
        <v>4.3412566047924712E-2</v>
      </c>
      <c r="F37" s="139">
        <v>33119839</v>
      </c>
      <c r="G37" s="141">
        <f t="shared" si="5"/>
        <v>0.2552623681655426</v>
      </c>
      <c r="H37" s="57">
        <v>65896.915299999993</v>
      </c>
      <c r="I37" s="57">
        <v>25104.86</v>
      </c>
      <c r="J37" s="57">
        <v>39354423</v>
      </c>
      <c r="K37" s="141">
        <f t="shared" si="1"/>
        <v>0.31713823617827974</v>
      </c>
      <c r="L37" s="57">
        <v>18637.128000000001</v>
      </c>
      <c r="M37" s="141">
        <f t="shared" si="2"/>
        <v>0.28032748459591894</v>
      </c>
      <c r="N37" s="57">
        <f t="shared" si="0"/>
        <v>2111.6141392600834</v>
      </c>
      <c r="O37" s="141">
        <f t="shared" si="3"/>
        <v>2.8751043795625986E-2</v>
      </c>
    </row>
    <row r="38" spans="2:15" ht="13.2" x14ac:dyDescent="0.25">
      <c r="B38" s="138">
        <v>37256</v>
      </c>
      <c r="C38" s="57">
        <v>1038.8</v>
      </c>
      <c r="D38" s="57">
        <v>23408.992900000001</v>
      </c>
      <c r="E38" s="139">
        <f t="shared" si="4"/>
        <v>4.4376108123814241E-2</v>
      </c>
      <c r="F38" s="139">
        <v>42166760</v>
      </c>
      <c r="G38" s="141">
        <f t="shared" si="5"/>
        <v>0.27315715514196803</v>
      </c>
      <c r="H38" s="57">
        <v>79411.681899999996</v>
      </c>
      <c r="I38" s="57">
        <v>29867.363300000001</v>
      </c>
      <c r="J38" s="57">
        <v>48627517</v>
      </c>
      <c r="K38" s="141">
        <f t="shared" si="1"/>
        <v>0.23563028735042058</v>
      </c>
      <c r="L38" s="57">
        <v>22411.902099999999</v>
      </c>
      <c r="M38" s="141">
        <f t="shared" si="2"/>
        <v>0.20254054701990554</v>
      </c>
      <c r="N38" s="57">
        <f t="shared" si="0"/>
        <v>2169.7184283167112</v>
      </c>
      <c r="O38" s="141">
        <f t="shared" si="3"/>
        <v>2.7516527748288278E-2</v>
      </c>
    </row>
    <row r="39" spans="2:15" ht="13.2" x14ac:dyDescent="0.25">
      <c r="B39" s="138">
        <v>37621</v>
      </c>
      <c r="C39" s="57">
        <v>1445.8</v>
      </c>
      <c r="D39" s="57">
        <v>31356.799999999999</v>
      </c>
      <c r="E39" s="139">
        <f t="shared" si="4"/>
        <v>4.6108021226655783E-2</v>
      </c>
      <c r="F39" s="139">
        <v>52277560</v>
      </c>
      <c r="G39" s="141">
        <f t="shared" si="5"/>
        <v>0.23978128744062865</v>
      </c>
      <c r="H39" s="57">
        <v>94104.0052</v>
      </c>
      <c r="I39" s="57">
        <v>34975.753400000001</v>
      </c>
      <c r="J39" s="57">
        <v>60323413</v>
      </c>
      <c r="K39" s="141">
        <f t="shared" si="1"/>
        <v>0.24052011539063356</v>
      </c>
      <c r="L39" s="57">
        <v>26808.285500000002</v>
      </c>
      <c r="M39" s="141">
        <f t="shared" si="2"/>
        <v>0.19616288614789212</v>
      </c>
      <c r="N39" s="57">
        <f t="shared" si="0"/>
        <v>2250.1779533793756</v>
      </c>
      <c r="O39" s="141">
        <f t="shared" si="3"/>
        <v>3.7082933901743997E-2</v>
      </c>
    </row>
    <row r="40" spans="2:15" ht="13.2" x14ac:dyDescent="0.25">
      <c r="B40" s="138">
        <v>37986</v>
      </c>
      <c r="C40" s="57">
        <v>2055.1714999999999</v>
      </c>
      <c r="D40" s="57">
        <v>35696.484499999999</v>
      </c>
      <c r="E40" s="139">
        <f t="shared" si="4"/>
        <v>5.7573498589195804E-2</v>
      </c>
      <c r="F40" s="139">
        <v>67766861</v>
      </c>
      <c r="G40" s="141">
        <f t="shared" si="5"/>
        <v>0.2962896699845976</v>
      </c>
      <c r="H40" s="57">
        <v>117525.9899</v>
      </c>
      <c r="I40" s="57">
        <v>41464.061000000002</v>
      </c>
      <c r="J40" s="57">
        <v>79556627</v>
      </c>
      <c r="K40" s="141">
        <f t="shared" si="1"/>
        <v>0.31883497705940478</v>
      </c>
      <c r="L40" s="57">
        <v>33717.6253</v>
      </c>
      <c r="M40" s="141">
        <f t="shared" si="2"/>
        <v>0.25773150617931151</v>
      </c>
      <c r="N40" s="57">
        <f t="shared" si="0"/>
        <v>2359.4967407150111</v>
      </c>
      <c r="O40" s="141">
        <f t="shared" si="3"/>
        <v>4.858228531279396E-2</v>
      </c>
    </row>
    <row r="41" spans="2:15" ht="13.2" x14ac:dyDescent="0.25">
      <c r="B41" s="138">
        <v>38352</v>
      </c>
      <c r="C41" s="57">
        <v>2574.5</v>
      </c>
      <c r="D41" s="57">
        <v>39784.699999999997</v>
      </c>
      <c r="E41" s="139">
        <f t="shared" si="4"/>
        <v>6.4710805912825783E-2</v>
      </c>
      <c r="F41" s="139">
        <v>88369532</v>
      </c>
      <c r="G41" s="141">
        <f t="shared" si="5"/>
        <v>0.30402280253175662</v>
      </c>
      <c r="H41" s="57">
        <v>140451.4</v>
      </c>
      <c r="I41" s="57">
        <v>42464.9</v>
      </c>
      <c r="J41" s="57">
        <v>103757069</v>
      </c>
      <c r="K41" s="141">
        <f t="shared" si="1"/>
        <v>0.30419140318756854</v>
      </c>
      <c r="L41" s="57">
        <v>38231.641499999998</v>
      </c>
      <c r="M41" s="141">
        <f t="shared" si="2"/>
        <v>0.1338770497577122</v>
      </c>
      <c r="N41" s="57">
        <f t="shared" si="0"/>
        <v>2713.9056794095541</v>
      </c>
      <c r="O41" s="141">
        <f t="shared" si="3"/>
        <v>0.15020530970818147</v>
      </c>
    </row>
    <row r="42" spans="2:15" ht="13.2" x14ac:dyDescent="0.25">
      <c r="B42" s="138">
        <v>38717</v>
      </c>
      <c r="C42" s="57">
        <v>2904.3701000000001</v>
      </c>
      <c r="D42" s="57">
        <v>38253.725400000003</v>
      </c>
      <c r="E42" s="139">
        <f t="shared" si="4"/>
        <v>7.5923849759218481E-2</v>
      </c>
      <c r="F42" s="139">
        <v>108609322</v>
      </c>
      <c r="G42" s="141">
        <f t="shared" si="5"/>
        <v>0.22903584009022482</v>
      </c>
      <c r="H42" s="57">
        <v>166053.25630000001</v>
      </c>
      <c r="I42" s="57">
        <v>53417.039900000003</v>
      </c>
      <c r="J42" s="57">
        <v>175761325</v>
      </c>
      <c r="K42" s="141">
        <f t="shared" si="1"/>
        <v>0.69396964172147158</v>
      </c>
      <c r="L42" s="57">
        <v>55486.224699999999</v>
      </c>
      <c r="M42" s="141">
        <f t="shared" si="2"/>
        <v>0.45131682875818968</v>
      </c>
      <c r="N42" s="57">
        <f t="shared" si="0"/>
        <v>3167.6569445893479</v>
      </c>
      <c r="O42" s="141">
        <f t="shared" si="3"/>
        <v>0.16719492818870307</v>
      </c>
    </row>
    <row r="43" spans="2:15" ht="13.2" x14ac:dyDescent="0.25">
      <c r="B43" s="138">
        <v>39082</v>
      </c>
      <c r="C43" s="57">
        <v>3814.5</v>
      </c>
      <c r="D43" s="57">
        <v>36573.567000000003</v>
      </c>
      <c r="E43" s="139">
        <f t="shared" si="4"/>
        <v>0.10429663587366252</v>
      </c>
      <c r="F43" s="139">
        <v>136384071</v>
      </c>
      <c r="G43" s="141">
        <f t="shared" si="5"/>
        <v>0.25573080181828223</v>
      </c>
      <c r="H43" s="57">
        <v>194786.42110000001</v>
      </c>
      <c r="I43" s="57">
        <v>55830.918799999999</v>
      </c>
      <c r="J43" s="57">
        <v>208259631</v>
      </c>
      <c r="K43" s="141">
        <f t="shared" si="1"/>
        <v>0.18490021055542227</v>
      </c>
      <c r="L43" s="57">
        <v>61857.073299999996</v>
      </c>
      <c r="M43" s="141">
        <f t="shared" si="2"/>
        <v>0.11481856324602302</v>
      </c>
      <c r="N43" s="57">
        <f t="shared" si="0"/>
        <v>3366.7876588658455</v>
      </c>
      <c r="O43" s="141">
        <f t="shared" si="3"/>
        <v>6.2863724752969752E-2</v>
      </c>
    </row>
    <row r="44" spans="2:15" ht="13.2" x14ac:dyDescent="0.25">
      <c r="B44" s="138">
        <v>39447</v>
      </c>
      <c r="C44" s="57">
        <v>4873.2</v>
      </c>
      <c r="D44" s="57">
        <v>40245.800000000003</v>
      </c>
      <c r="E44" s="139">
        <f t="shared" si="4"/>
        <v>0.12108592697871577</v>
      </c>
      <c r="F44" s="139">
        <v>180054184</v>
      </c>
      <c r="G44" s="141">
        <f t="shared" si="5"/>
        <v>0.32019951215563869</v>
      </c>
      <c r="H44" s="57">
        <v>236318.2</v>
      </c>
      <c r="I44" s="57">
        <v>60606.7</v>
      </c>
      <c r="J44" s="57">
        <v>298891189</v>
      </c>
      <c r="K44" s="141">
        <f t="shared" si="1"/>
        <v>0.4351854344733761</v>
      </c>
      <c r="L44" s="57">
        <v>77354.720000000001</v>
      </c>
      <c r="M44" s="141">
        <f t="shared" si="2"/>
        <v>0.25053960482155579</v>
      </c>
      <c r="N44" s="57">
        <f t="shared" si="0"/>
        <v>3863.9037023209444</v>
      </c>
      <c r="O44" s="141">
        <f t="shared" si="3"/>
        <v>0.14765292433754507</v>
      </c>
    </row>
    <row r="45" spans="2:15" ht="13.2" x14ac:dyDescent="0.25">
      <c r="B45" s="138">
        <v>39813</v>
      </c>
      <c r="C45" s="57">
        <v>5995.6</v>
      </c>
      <c r="D45" s="57">
        <v>39353.4</v>
      </c>
      <c r="E45" s="139">
        <f t="shared" si="4"/>
        <v>0.15235278273287697</v>
      </c>
      <c r="F45" s="139">
        <v>224408742</v>
      </c>
      <c r="G45" s="141">
        <f t="shared" si="5"/>
        <v>0.24634005727964636</v>
      </c>
      <c r="H45" s="57">
        <v>283266.2</v>
      </c>
      <c r="I45" s="57">
        <v>66544.800000000003</v>
      </c>
      <c r="J45" s="57">
        <v>250681830</v>
      </c>
      <c r="K45" s="141">
        <f t="shared" si="1"/>
        <v>-0.16129401191548676</v>
      </c>
      <c r="L45" s="57">
        <v>65969.83</v>
      </c>
      <c r="M45" s="141">
        <f t="shared" si="2"/>
        <v>-0.14717770292491528</v>
      </c>
      <c r="N45" s="57">
        <f t="shared" si="0"/>
        <v>3799.9465816419415</v>
      </c>
      <c r="O45" s="141">
        <f t="shared" si="3"/>
        <v>-1.655246238165442E-2</v>
      </c>
    </row>
    <row r="46" spans="2:15" ht="13.2" x14ac:dyDescent="0.25">
      <c r="B46" s="138">
        <v>40178</v>
      </c>
      <c r="C46" s="57">
        <v>6023.7</v>
      </c>
      <c r="D46" s="57">
        <v>31909.5</v>
      </c>
      <c r="E46" s="139">
        <f t="shared" si="4"/>
        <v>0.18877450289098857</v>
      </c>
      <c r="F46" s="139">
        <v>256136938</v>
      </c>
      <c r="G46" s="141">
        <f t="shared" si="5"/>
        <v>0.14138573977657254</v>
      </c>
      <c r="H46" s="57">
        <v>320368.2</v>
      </c>
      <c r="I46" s="57">
        <v>72677.399999999994</v>
      </c>
      <c r="J46" s="57">
        <v>443551695</v>
      </c>
      <c r="K46" s="141">
        <f t="shared" si="1"/>
        <v>0.76938111150696487</v>
      </c>
      <c r="L46" s="57">
        <v>94755</v>
      </c>
      <c r="M46" s="141">
        <f t="shared" si="2"/>
        <v>0.43633839893175397</v>
      </c>
      <c r="N46" s="221">
        <f t="shared" si="0"/>
        <v>4681.0373595060946</v>
      </c>
      <c r="O46" s="222">
        <f t="shared" si="3"/>
        <v>0.23186925366814948</v>
      </c>
    </row>
    <row r="47" spans="2:15" ht="13.2" x14ac:dyDescent="0.25">
      <c r="B47" s="138">
        <v>40543</v>
      </c>
      <c r="C47" s="57">
        <v>9999.9</v>
      </c>
      <c r="D47" s="57">
        <v>39953.1</v>
      </c>
      <c r="E47" s="139">
        <f t="shared" si="4"/>
        <v>0.25029096615782004</v>
      </c>
      <c r="F47" s="139">
        <v>340262276</v>
      </c>
      <c r="G47" s="141">
        <f t="shared" si="5"/>
        <v>0.3284389149682112</v>
      </c>
      <c r="H47" s="57">
        <v>405356.4</v>
      </c>
      <c r="I47" s="57">
        <v>78743.899999999994</v>
      </c>
      <c r="J47" s="57">
        <v>527212417</v>
      </c>
      <c r="K47" s="141">
        <f t="shared" si="1"/>
        <v>0.18861549384903142</v>
      </c>
      <c r="L47" s="57">
        <v>104764.65</v>
      </c>
      <c r="M47" s="141">
        <f t="shared" si="2"/>
        <v>0.10563716954250424</v>
      </c>
      <c r="N47" s="57">
        <f t="shared" si="0"/>
        <v>5032.3502918207623</v>
      </c>
      <c r="O47" s="141">
        <f t="shared" si="3"/>
        <v>7.50502303941738E-2</v>
      </c>
    </row>
    <row r="48" spans="2:15" ht="13.2" x14ac:dyDescent="0.25">
      <c r="B48" s="138">
        <v>40908</v>
      </c>
      <c r="C48" s="57">
        <v>11527.252200000001</v>
      </c>
      <c r="D48" s="57">
        <v>44327.442000000003</v>
      </c>
      <c r="E48" s="139">
        <f t="shared" si="4"/>
        <v>0.26004776454278594</v>
      </c>
      <c r="F48" s="139">
        <v>443195018</v>
      </c>
      <c r="G48" s="141">
        <f t="shared" si="5"/>
        <v>0.30251000260751804</v>
      </c>
      <c r="H48" s="57">
        <v>506775.48019999999</v>
      </c>
      <c r="I48" s="57">
        <v>92619.944099999993</v>
      </c>
      <c r="J48" s="57">
        <v>585888580</v>
      </c>
      <c r="K48" s="141">
        <f t="shared" si="1"/>
        <v>0.1112951082106246</v>
      </c>
      <c r="L48" s="57">
        <v>109366.7464</v>
      </c>
      <c r="M48" s="141">
        <f t="shared" si="2"/>
        <v>4.3927950888014378E-2</v>
      </c>
      <c r="N48" s="57">
        <f t="shared" si="0"/>
        <v>5357.0998432847227</v>
      </c>
      <c r="O48" s="141">
        <f t="shared" si="3"/>
        <v>6.4532382014778733E-2</v>
      </c>
    </row>
    <row r="49" spans="2:15" ht="13.2" x14ac:dyDescent="0.25">
      <c r="B49" s="138">
        <v>41274</v>
      </c>
      <c r="C49" s="57">
        <v>12100.15</v>
      </c>
      <c r="D49" s="57">
        <v>35666.800000000003</v>
      </c>
      <c r="E49" s="139">
        <f t="shared" si="4"/>
        <v>0.3392552738120605</v>
      </c>
      <c r="F49" s="139">
        <v>493742137</v>
      </c>
      <c r="G49" s="141">
        <f t="shared" si="5"/>
        <v>0.11405164080612473</v>
      </c>
      <c r="H49" s="57">
        <v>573417.52</v>
      </c>
      <c r="I49" s="57">
        <v>99424.960000000006</v>
      </c>
      <c r="J49" s="57">
        <v>644557856</v>
      </c>
      <c r="K49" s="141">
        <f t="shared" si="1"/>
        <v>0.10013725817970376</v>
      </c>
      <c r="L49" s="57">
        <v>111303.65</v>
      </c>
      <c r="M49" s="141">
        <f t="shared" si="2"/>
        <v>1.7710169349977045E-2</v>
      </c>
      <c r="N49" s="57">
        <f t="shared" si="0"/>
        <v>5790.9857942664057</v>
      </c>
      <c r="O49" s="141">
        <f t="shared" si="3"/>
        <v>8.0992694494124828E-2</v>
      </c>
    </row>
    <row r="50" spans="2:15" ht="13.2" x14ac:dyDescent="0.25">
      <c r="B50" s="138">
        <v>41639</v>
      </c>
      <c r="C50" s="57">
        <v>13501.7292</v>
      </c>
      <c r="D50" s="57">
        <v>38814.381099999999</v>
      </c>
      <c r="E50" s="139">
        <f t="shared" si="4"/>
        <v>0.34785378041233278</v>
      </c>
      <c r="F50" s="139">
        <v>589507627</v>
      </c>
      <c r="G50" s="141">
        <f t="shared" si="5"/>
        <v>0.19395851158638289</v>
      </c>
      <c r="H50" s="57">
        <v>665571.88840000005</v>
      </c>
      <c r="I50" s="57">
        <v>101434.992</v>
      </c>
      <c r="J50" s="57">
        <v>814282842</v>
      </c>
      <c r="K50" s="141">
        <f t="shared" si="1"/>
        <v>0.26332001762150581</v>
      </c>
      <c r="L50" s="57">
        <v>130550.59269999999</v>
      </c>
      <c r="M50" s="141">
        <f t="shared" si="2"/>
        <v>0.17292283496543015</v>
      </c>
      <c r="N50" s="57">
        <f t="shared" si="0"/>
        <v>6237.2971670162324</v>
      </c>
      <c r="O50" s="141">
        <f t="shared" si="3"/>
        <v>7.7070016851313206E-2</v>
      </c>
    </row>
    <row r="51" spans="2:15" ht="13.2" x14ac:dyDescent="0.25">
      <c r="B51" s="138">
        <v>42004</v>
      </c>
      <c r="C51" s="57">
        <v>17458.5288</v>
      </c>
      <c r="D51" s="57">
        <v>33383.033199999998</v>
      </c>
      <c r="E51" s="139">
        <f t="shared" si="4"/>
        <v>0.52297610871381217</v>
      </c>
      <c r="F51" s="139">
        <v>643521513</v>
      </c>
      <c r="G51" s="141">
        <f t="shared" si="5"/>
        <v>9.1625423533324257E-2</v>
      </c>
      <c r="H51" s="57">
        <v>726482.33799999999</v>
      </c>
      <c r="I51" s="57">
        <v>107459.04549999999</v>
      </c>
      <c r="J51" s="57">
        <v>762924097</v>
      </c>
      <c r="K51" s="141">
        <f t="shared" si="1"/>
        <v>-6.3072365461926294E-2</v>
      </c>
      <c r="L51" s="57">
        <v>120648.5414</v>
      </c>
      <c r="M51" s="141">
        <f t="shared" si="2"/>
        <v>-7.5848382571150119E-2</v>
      </c>
      <c r="N51" s="57">
        <f t="shared" si="0"/>
        <v>6323.5252423863949</v>
      </c>
      <c r="O51" s="141">
        <f t="shared" si="3"/>
        <v>1.3824589892261319E-2</v>
      </c>
    </row>
    <row r="52" spans="2:15" ht="13.2" x14ac:dyDescent="0.25">
      <c r="B52" s="138">
        <v>42369</v>
      </c>
      <c r="C52" s="57">
        <v>17675.435799999999</v>
      </c>
      <c r="D52" s="57">
        <v>22810.788799999998</v>
      </c>
      <c r="E52" s="139">
        <f t="shared" si="4"/>
        <v>0.77487174840705209</v>
      </c>
      <c r="F52" s="139">
        <v>645952421</v>
      </c>
      <c r="G52" s="141">
        <f t="shared" si="5"/>
        <v>3.7775085228579641E-3</v>
      </c>
      <c r="H52" s="57">
        <v>735693.37</v>
      </c>
      <c r="I52" s="57">
        <v>100039.1</v>
      </c>
      <c r="J52" s="57">
        <v>872808375</v>
      </c>
      <c r="K52" s="141">
        <f t="shared" si="1"/>
        <v>0.14403041984398079</v>
      </c>
      <c r="L52" s="57">
        <v>128494.966</v>
      </c>
      <c r="M52" s="141">
        <f t="shared" si="2"/>
        <v>6.5035387158024927E-2</v>
      </c>
      <c r="N52" s="57">
        <f t="shared" si="0"/>
        <v>6792.5491727045555</v>
      </c>
      <c r="O52" s="141">
        <f t="shared" si="3"/>
        <v>7.4171275094200295E-2</v>
      </c>
    </row>
    <row r="53" spans="2:15" ht="13.2" x14ac:dyDescent="0.25">
      <c r="B53" s="138">
        <v>42735</v>
      </c>
      <c r="C53" s="57">
        <v>18778.679499999998</v>
      </c>
      <c r="D53" s="57">
        <v>22025.247299999999</v>
      </c>
      <c r="E53" s="139">
        <f t="shared" si="4"/>
        <v>0.85259789568855371</v>
      </c>
      <c r="F53" s="139">
        <v>687038743</v>
      </c>
      <c r="G53" s="141">
        <f t="shared" si="5"/>
        <v>6.3605802322707072E-2</v>
      </c>
      <c r="H53" s="57">
        <v>758974.80299999996</v>
      </c>
      <c r="I53" s="57">
        <v>106127.7077</v>
      </c>
      <c r="J53" s="57">
        <v>1176270475</v>
      </c>
      <c r="K53" s="141">
        <f t="shared" si="1"/>
        <v>0.34768467935473235</v>
      </c>
      <c r="L53" s="57">
        <v>157348.52929999999</v>
      </c>
      <c r="M53" s="141">
        <f t="shared" si="2"/>
        <v>0.22455014541192209</v>
      </c>
      <c r="N53" s="57">
        <f t="shared" si="0"/>
        <v>7475.5733671798607</v>
      </c>
      <c r="O53" s="141">
        <f t="shared" si="3"/>
        <v>0.10055491349551016</v>
      </c>
    </row>
    <row r="54" spans="2:15" ht="13.2" x14ac:dyDescent="0.25">
      <c r="B54" s="138">
        <v>43100</v>
      </c>
      <c r="C54" s="57"/>
      <c r="D54" s="57"/>
      <c r="E54" s="139"/>
      <c r="F54" s="139"/>
      <c r="G54" s="141"/>
      <c r="H54" s="57"/>
      <c r="I54" s="57"/>
      <c r="J54" s="57"/>
      <c r="K54" s="141"/>
      <c r="L54" s="57"/>
      <c r="M54" s="141"/>
      <c r="N54" s="57">
        <v>7892</v>
      </c>
      <c r="O54" s="141">
        <f t="shared" si="3"/>
        <v>5.5704975707734361E-2</v>
      </c>
    </row>
    <row r="55" spans="2:15" ht="13.2" x14ac:dyDescent="0.25">
      <c r="B55" s="138">
        <v>43465</v>
      </c>
      <c r="C55" s="57"/>
      <c r="D55" s="57"/>
      <c r="E55" s="139"/>
      <c r="F55" s="139"/>
      <c r="G55" s="141"/>
      <c r="H55" s="57"/>
      <c r="I55" s="57"/>
      <c r="J55" s="57"/>
      <c r="K55" s="141"/>
      <c r="L55" s="57"/>
      <c r="M55" s="141"/>
      <c r="N55" s="57"/>
      <c r="O55" s="141"/>
    </row>
    <row r="56" spans="2:15" ht="13.2" x14ac:dyDescent="0.25">
      <c r="B56" s="138">
        <v>43830</v>
      </c>
      <c r="C56" s="57"/>
      <c r="D56" s="57"/>
      <c r="E56" s="139"/>
      <c r="F56" s="139"/>
      <c r="G56" s="141"/>
      <c r="H56" s="57"/>
      <c r="I56" s="57"/>
      <c r="J56" s="57"/>
      <c r="K56" s="141"/>
      <c r="L56" s="57"/>
      <c r="M56" s="141"/>
      <c r="N56" s="57"/>
      <c r="O56" s="141"/>
    </row>
    <row r="57" spans="2:15" ht="13.2" x14ac:dyDescent="0.25">
      <c r="B57" s="138">
        <v>44196</v>
      </c>
      <c r="C57" s="57"/>
      <c r="D57" s="57"/>
      <c r="E57" s="139"/>
      <c r="F57" s="139"/>
      <c r="G57" s="141"/>
      <c r="H57" s="57"/>
      <c r="I57" s="57"/>
      <c r="J57" s="57"/>
      <c r="K57" s="141"/>
      <c r="L57" s="57"/>
      <c r="M57" s="141"/>
      <c r="N57" s="57"/>
      <c r="O57" s="141"/>
    </row>
    <row r="58" spans="2:15" x14ac:dyDescent="0.25">
      <c r="C58" s="42"/>
      <c r="D58" s="42"/>
      <c r="E58" s="42"/>
      <c r="F58" s="42"/>
      <c r="G58" s="42"/>
      <c r="H58" s="42"/>
      <c r="I58" s="42"/>
    </row>
    <row r="59" spans="2:15" x14ac:dyDescent="0.25">
      <c r="C59" s="42"/>
      <c r="D59" s="42"/>
      <c r="E59" s="42"/>
      <c r="F59" s="42"/>
      <c r="G59" s="42"/>
      <c r="H59" s="42"/>
      <c r="I59" s="42"/>
    </row>
    <row r="60" spans="2:15" x14ac:dyDescent="0.25">
      <c r="C60" s="42"/>
      <c r="D60" s="42"/>
      <c r="E60" s="42"/>
      <c r="F60" s="42"/>
      <c r="G60" s="42"/>
      <c r="H60" s="42"/>
      <c r="I60" s="42"/>
    </row>
    <row r="61" spans="2:15" x14ac:dyDescent="0.25">
      <c r="C61" s="42"/>
      <c r="D61" s="42"/>
      <c r="E61" s="42"/>
      <c r="F61" s="42"/>
      <c r="G61" s="42"/>
      <c r="H61" s="42"/>
      <c r="I61" s="42"/>
    </row>
    <row r="62" spans="2:15" x14ac:dyDescent="0.25">
      <c r="B62" s="140" t="s">
        <v>958</v>
      </c>
      <c r="C62" s="42"/>
      <c r="D62" s="42"/>
      <c r="E62" s="42"/>
      <c r="F62" s="42"/>
      <c r="G62" s="42"/>
      <c r="H62" s="42"/>
      <c r="I62" s="42"/>
    </row>
    <row r="63" spans="2:15" x14ac:dyDescent="0.25">
      <c r="C63" s="42"/>
      <c r="D63" s="42"/>
      <c r="E63" s="42"/>
      <c r="F63" s="42"/>
      <c r="G63" s="42"/>
      <c r="H63" s="42"/>
      <c r="I63" s="42"/>
    </row>
    <row r="64" spans="2:15" x14ac:dyDescent="0.25">
      <c r="C64" s="42"/>
      <c r="D64" s="42"/>
      <c r="E64" s="42"/>
      <c r="F64" s="42"/>
      <c r="G64" s="42"/>
      <c r="H64" s="42"/>
      <c r="I64" s="42"/>
    </row>
    <row r="65" spans="3:9" x14ac:dyDescent="0.25">
      <c r="C65" s="42"/>
      <c r="D65" s="42"/>
      <c r="E65" s="42"/>
      <c r="F65" s="42"/>
      <c r="G65" s="42"/>
      <c r="H65" s="42"/>
      <c r="I65" s="42"/>
    </row>
    <row r="66" spans="3:9" x14ac:dyDescent="0.25">
      <c r="C66" s="42"/>
      <c r="D66" s="42"/>
      <c r="E66" s="42"/>
      <c r="F66" s="42"/>
      <c r="G66" s="42"/>
      <c r="H66" s="42"/>
      <c r="I66" s="42"/>
    </row>
    <row r="67" spans="3:9" x14ac:dyDescent="0.25">
      <c r="C67" s="42"/>
      <c r="D67" s="42"/>
      <c r="E67" s="42"/>
      <c r="F67" s="42"/>
      <c r="G67" s="42"/>
      <c r="H67" s="42"/>
      <c r="I67" s="42"/>
    </row>
    <row r="68" spans="3:9" x14ac:dyDescent="0.25">
      <c r="C68" s="42"/>
      <c r="D68" s="42"/>
      <c r="E68" s="42"/>
      <c r="F68" s="42"/>
      <c r="G68" s="42"/>
      <c r="H68" s="42"/>
      <c r="I68" s="42"/>
    </row>
    <row r="69" spans="3:9" x14ac:dyDescent="0.25">
      <c r="C69" s="42"/>
      <c r="D69" s="42"/>
      <c r="E69" s="42"/>
      <c r="F69" s="42"/>
      <c r="G69" s="42"/>
      <c r="H69" s="42"/>
      <c r="I69" s="42"/>
    </row>
    <row r="70" spans="3:9" x14ac:dyDescent="0.25">
      <c r="C70" s="42"/>
      <c r="D70" s="42"/>
      <c r="E70" s="42"/>
      <c r="F70" s="42"/>
      <c r="G70" s="42"/>
      <c r="H70" s="42"/>
      <c r="I70" s="42"/>
    </row>
    <row r="71" spans="3:9" x14ac:dyDescent="0.25">
      <c r="C71" s="42"/>
      <c r="D71" s="42"/>
      <c r="E71" s="42"/>
      <c r="F71" s="42"/>
      <c r="G71" s="42"/>
      <c r="H71" s="42"/>
      <c r="I71" s="42"/>
    </row>
    <row r="72" spans="3:9" x14ac:dyDescent="0.25">
      <c r="C72" s="42"/>
      <c r="D72" s="42"/>
      <c r="E72" s="42"/>
      <c r="F72" s="42"/>
      <c r="G72" s="42"/>
      <c r="H72" s="42"/>
      <c r="I72" s="42"/>
    </row>
    <row r="73" spans="3:9" x14ac:dyDescent="0.25">
      <c r="C73" s="42"/>
      <c r="D73" s="42"/>
      <c r="E73" s="42"/>
      <c r="F73" s="42"/>
      <c r="G73" s="42"/>
      <c r="H73" s="42"/>
      <c r="I73" s="42"/>
    </row>
    <row r="74" spans="3:9" x14ac:dyDescent="0.25">
      <c r="C74" s="42"/>
      <c r="D74" s="42"/>
      <c r="E74" s="42"/>
      <c r="F74" s="42"/>
      <c r="G74" s="42"/>
      <c r="H74" s="42"/>
      <c r="I74" s="42"/>
    </row>
    <row r="75" spans="3:9" x14ac:dyDescent="0.25">
      <c r="C75" s="42"/>
      <c r="D75" s="42"/>
      <c r="E75" s="42"/>
      <c r="F75" s="42"/>
      <c r="G75" s="42"/>
      <c r="H75" s="42"/>
      <c r="I75" s="42"/>
    </row>
    <row r="76" spans="3:9" x14ac:dyDescent="0.25">
      <c r="C76" s="42"/>
      <c r="D76" s="42"/>
      <c r="E76" s="42"/>
      <c r="F76" s="42"/>
      <c r="G76" s="42"/>
      <c r="H76" s="42"/>
      <c r="I76" s="42"/>
    </row>
    <row r="77" spans="3:9" x14ac:dyDescent="0.25">
      <c r="C77" s="42"/>
      <c r="D77" s="42"/>
      <c r="E77" s="42"/>
      <c r="F77" s="42"/>
      <c r="G77" s="42"/>
      <c r="H77" s="42"/>
      <c r="I77" s="42"/>
    </row>
    <row r="78" spans="3:9" x14ac:dyDescent="0.25">
      <c r="C78" s="42"/>
      <c r="D78" s="42"/>
      <c r="E78" s="42"/>
      <c r="F78" s="42"/>
      <c r="G78" s="42"/>
      <c r="H78" s="42"/>
      <c r="I78" s="42"/>
    </row>
    <row r="79" spans="3:9" x14ac:dyDescent="0.25">
      <c r="C79" s="42"/>
      <c r="D79" s="42"/>
      <c r="E79" s="42"/>
      <c r="F79" s="42"/>
      <c r="G79" s="42"/>
      <c r="H79" s="42"/>
      <c r="I79" s="42"/>
    </row>
    <row r="80" spans="3:9" x14ac:dyDescent="0.25">
      <c r="C80" s="42"/>
      <c r="D80" s="42"/>
      <c r="E80" s="42"/>
      <c r="F80" s="42"/>
      <c r="G80" s="42"/>
      <c r="H80" s="42"/>
      <c r="I80" s="42"/>
    </row>
    <row r="81" spans="2:9" x14ac:dyDescent="0.25">
      <c r="C81" s="42"/>
      <c r="D81" s="42"/>
      <c r="E81" s="42"/>
      <c r="F81" s="42"/>
      <c r="G81" s="42"/>
      <c r="H81" s="42"/>
      <c r="I81" s="42"/>
    </row>
    <row r="82" spans="2:9" x14ac:dyDescent="0.25">
      <c r="C82" s="42"/>
      <c r="D82" s="42"/>
      <c r="E82" s="42"/>
      <c r="F82" s="42"/>
      <c r="G82" s="42"/>
      <c r="H82" s="42"/>
      <c r="I82" s="42"/>
    </row>
    <row r="83" spans="2:9" x14ac:dyDescent="0.25">
      <c r="C83" s="42"/>
      <c r="D83" s="42"/>
      <c r="E83" s="42"/>
      <c r="F83" s="42"/>
      <c r="G83" s="42"/>
      <c r="H83" s="42"/>
      <c r="I83" s="42"/>
    </row>
    <row r="84" spans="2:9" x14ac:dyDescent="0.25">
      <c r="C84" s="42"/>
      <c r="D84" s="42"/>
      <c r="E84" s="42"/>
      <c r="F84" s="42"/>
      <c r="G84" s="42"/>
      <c r="H84" s="42"/>
      <c r="I84" s="42"/>
    </row>
    <row r="85" spans="2:9" x14ac:dyDescent="0.25">
      <c r="C85" s="42"/>
      <c r="D85" s="42"/>
      <c r="E85" s="42"/>
      <c r="F85" s="42"/>
      <c r="G85" s="42"/>
      <c r="H85" s="42"/>
      <c r="I85" s="42"/>
    </row>
    <row r="86" spans="2:9" x14ac:dyDescent="0.25">
      <c r="B86" s="140" t="s">
        <v>961</v>
      </c>
      <c r="C86" s="42"/>
      <c r="D86" s="42"/>
      <c r="E86" s="42"/>
      <c r="F86" s="42"/>
      <c r="G86" s="42"/>
      <c r="H86" s="42"/>
      <c r="I86" s="42"/>
    </row>
    <row r="87" spans="2:9" x14ac:dyDescent="0.25">
      <c r="C87" s="42"/>
      <c r="D87" s="42"/>
      <c r="E87" s="42"/>
      <c r="F87" s="42"/>
      <c r="G87" s="42"/>
      <c r="H87" s="42"/>
      <c r="I87" s="42"/>
    </row>
    <row r="88" spans="2:9" x14ac:dyDescent="0.25">
      <c r="C88" s="42"/>
      <c r="D88" s="42"/>
      <c r="E88" s="42"/>
      <c r="F88" s="42"/>
      <c r="G88" s="42"/>
      <c r="H88" s="42"/>
      <c r="I88" s="42"/>
    </row>
    <row r="89" spans="2:9" x14ac:dyDescent="0.25">
      <c r="C89" s="42"/>
      <c r="D89" s="42"/>
      <c r="E89" s="42"/>
      <c r="F89" s="42"/>
      <c r="G89" s="42"/>
      <c r="H89" s="42"/>
      <c r="I89" s="42"/>
    </row>
    <row r="90" spans="2:9" x14ac:dyDescent="0.25">
      <c r="C90" s="42"/>
      <c r="D90" s="42"/>
      <c r="E90" s="42"/>
      <c r="F90" s="42"/>
      <c r="G90" s="42"/>
      <c r="H90" s="42"/>
      <c r="I90" s="42"/>
    </row>
    <row r="91" spans="2:9" x14ac:dyDescent="0.25">
      <c r="C91" s="42"/>
      <c r="D91" s="42"/>
      <c r="E91" s="42"/>
      <c r="F91" s="42"/>
      <c r="G91" s="42"/>
      <c r="H91" s="42"/>
      <c r="I91" s="42"/>
    </row>
    <row r="92" spans="2:9" x14ac:dyDescent="0.25">
      <c r="C92" s="42"/>
      <c r="D92" s="42"/>
      <c r="E92" s="42"/>
      <c r="F92" s="42"/>
      <c r="G92" s="42"/>
      <c r="H92" s="42"/>
      <c r="I92" s="42"/>
    </row>
    <row r="93" spans="2:9" x14ac:dyDescent="0.25">
      <c r="C93" s="42"/>
      <c r="D93" s="42"/>
      <c r="E93" s="42"/>
      <c r="F93" s="42"/>
      <c r="G93" s="42"/>
      <c r="H93" s="42"/>
      <c r="I93" s="42"/>
    </row>
    <row r="94" spans="2:9" x14ac:dyDescent="0.25">
      <c r="C94" s="42"/>
      <c r="D94" s="42"/>
      <c r="E94" s="42"/>
      <c r="F94" s="42"/>
      <c r="G94" s="42"/>
      <c r="H94" s="42"/>
      <c r="I94" s="42"/>
    </row>
    <row r="95" spans="2:9" x14ac:dyDescent="0.25">
      <c r="C95" s="42"/>
      <c r="D95" s="42"/>
      <c r="E95" s="42"/>
      <c r="F95" s="42"/>
      <c r="G95" s="42"/>
      <c r="H95" s="42"/>
      <c r="I95" s="42"/>
    </row>
    <row r="96" spans="2:9" x14ac:dyDescent="0.25">
      <c r="C96" s="42"/>
      <c r="D96" s="42"/>
      <c r="E96" s="42"/>
      <c r="F96" s="42"/>
      <c r="G96" s="42"/>
      <c r="H96" s="42"/>
      <c r="I96" s="42"/>
    </row>
    <row r="97" spans="2:9" x14ac:dyDescent="0.25">
      <c r="C97" s="42"/>
      <c r="D97" s="42"/>
      <c r="E97" s="42"/>
      <c r="F97" s="42"/>
      <c r="G97" s="42"/>
      <c r="H97" s="42"/>
      <c r="I97" s="42"/>
    </row>
    <row r="98" spans="2:9" x14ac:dyDescent="0.25">
      <c r="C98" s="42"/>
      <c r="D98" s="42"/>
      <c r="E98" s="42"/>
      <c r="F98" s="42"/>
      <c r="G98" s="42"/>
      <c r="H98" s="42"/>
      <c r="I98" s="42"/>
    </row>
    <row r="99" spans="2:9" x14ac:dyDescent="0.25">
      <c r="C99" s="42"/>
      <c r="D99" s="42"/>
      <c r="E99" s="42"/>
      <c r="F99" s="42"/>
      <c r="G99" s="42"/>
      <c r="H99" s="42"/>
      <c r="I99" s="42"/>
    </row>
    <row r="100" spans="2:9" x14ac:dyDescent="0.25">
      <c r="C100" s="42"/>
      <c r="D100" s="42"/>
      <c r="E100" s="42"/>
      <c r="F100" s="42"/>
      <c r="G100" s="42"/>
      <c r="H100" s="42"/>
      <c r="I100" s="42"/>
    </row>
    <row r="101" spans="2:9" x14ac:dyDescent="0.25">
      <c r="C101" s="42"/>
      <c r="D101" s="42"/>
      <c r="E101" s="42"/>
      <c r="F101" s="42"/>
      <c r="G101" s="42"/>
      <c r="H101" s="42"/>
      <c r="I101" s="42"/>
    </row>
    <row r="102" spans="2:9" x14ac:dyDescent="0.25">
      <c r="C102" s="42"/>
      <c r="D102" s="42"/>
      <c r="E102" s="42"/>
      <c r="F102" s="42"/>
      <c r="G102" s="42"/>
      <c r="H102" s="42"/>
      <c r="I102" s="42"/>
    </row>
    <row r="103" spans="2:9" x14ac:dyDescent="0.25">
      <c r="C103" s="42"/>
      <c r="D103" s="42"/>
      <c r="E103" s="42"/>
      <c r="F103" s="42"/>
      <c r="G103" s="42"/>
      <c r="H103" s="42"/>
      <c r="I103" s="42"/>
    </row>
    <row r="104" spans="2:9" x14ac:dyDescent="0.25">
      <c r="C104" s="42"/>
      <c r="D104" s="42"/>
      <c r="E104" s="42"/>
      <c r="F104" s="42"/>
      <c r="G104" s="42"/>
      <c r="H104" s="42"/>
      <c r="I104" s="42"/>
    </row>
    <row r="105" spans="2:9" x14ac:dyDescent="0.25">
      <c r="C105" s="42"/>
      <c r="D105" s="42"/>
      <c r="E105" s="42"/>
      <c r="F105" s="42"/>
      <c r="G105" s="42"/>
      <c r="H105" s="42"/>
      <c r="I105" s="42"/>
    </row>
    <row r="106" spans="2:9" x14ac:dyDescent="0.25">
      <c r="C106" s="42"/>
      <c r="D106" s="42"/>
      <c r="E106" s="42"/>
      <c r="F106" s="42"/>
      <c r="G106" s="42"/>
      <c r="H106" s="42"/>
      <c r="I106" s="42"/>
    </row>
    <row r="107" spans="2:9" x14ac:dyDescent="0.25">
      <c r="C107" s="42"/>
      <c r="D107" s="42"/>
      <c r="E107" s="42"/>
      <c r="F107" s="42"/>
      <c r="G107" s="42"/>
      <c r="H107" s="42"/>
      <c r="I107" s="42"/>
    </row>
    <row r="108" spans="2:9" x14ac:dyDescent="0.25">
      <c r="C108" s="42"/>
      <c r="D108" s="42"/>
      <c r="E108" s="42"/>
      <c r="F108" s="42"/>
      <c r="G108" s="42"/>
      <c r="H108" s="42"/>
      <c r="I108" s="42"/>
    </row>
    <row r="109" spans="2:9" x14ac:dyDescent="0.25">
      <c r="B109" s="104" t="s">
        <v>960</v>
      </c>
      <c r="C109" s="42"/>
      <c r="D109" s="42"/>
      <c r="E109" s="42"/>
      <c r="F109" s="42"/>
      <c r="G109" s="42"/>
      <c r="H109" s="42"/>
      <c r="I109" s="42"/>
    </row>
    <row r="110" spans="2:9" x14ac:dyDescent="0.25">
      <c r="C110" s="42"/>
      <c r="D110" s="42"/>
      <c r="E110" s="42"/>
      <c r="F110" s="42"/>
      <c r="G110" s="42"/>
      <c r="H110" s="42"/>
      <c r="I110" s="42"/>
    </row>
    <row r="111" spans="2:9" x14ac:dyDescent="0.25">
      <c r="C111" s="42"/>
      <c r="D111" s="42"/>
      <c r="E111" s="42"/>
      <c r="F111" s="42"/>
      <c r="G111" s="42"/>
      <c r="H111" s="42"/>
      <c r="I111" s="42"/>
    </row>
    <row r="112" spans="2:9" x14ac:dyDescent="0.25">
      <c r="C112" s="42"/>
      <c r="D112" s="42"/>
      <c r="E112" s="42"/>
      <c r="F112" s="42"/>
      <c r="G112" s="42"/>
      <c r="H112" s="42"/>
      <c r="I112" s="42"/>
    </row>
    <row r="113" spans="3:9" x14ac:dyDescent="0.25">
      <c r="C113" s="42"/>
      <c r="D113" s="42"/>
      <c r="E113" s="42"/>
      <c r="F113" s="42"/>
      <c r="G113" s="42"/>
      <c r="H113" s="42"/>
      <c r="I113" s="42"/>
    </row>
    <row r="169" spans="3:9" x14ac:dyDescent="0.25">
      <c r="C169" s="320" t="s">
        <v>2131</v>
      </c>
    </row>
    <row r="171" spans="3:9" ht="13.8" x14ac:dyDescent="0.25">
      <c r="C171" s="403" t="s">
        <v>2525</v>
      </c>
      <c r="D171" s="403"/>
      <c r="E171" s="403"/>
      <c r="F171" s="412" t="s">
        <v>2137</v>
      </c>
      <c r="G171" s="412"/>
      <c r="H171" s="412"/>
      <c r="I171" s="412"/>
    </row>
    <row r="172" spans="3:9" ht="13.8" x14ac:dyDescent="0.25">
      <c r="C172" s="237" t="s">
        <v>1610</v>
      </c>
      <c r="D172" s="237" t="s">
        <v>2124</v>
      </c>
      <c r="E172" s="237" t="s">
        <v>2140</v>
      </c>
      <c r="F172" s="237" t="s">
        <v>2138</v>
      </c>
      <c r="G172" s="237" t="s">
        <v>2127</v>
      </c>
      <c r="H172" s="237" t="s">
        <v>2139</v>
      </c>
      <c r="I172" s="237" t="s">
        <v>2128</v>
      </c>
    </row>
    <row r="173" spans="3:9" ht="13.8" x14ac:dyDescent="0.25">
      <c r="C173" s="243" t="s">
        <v>849</v>
      </c>
      <c r="D173" s="317">
        <f>'1. 中国经济基础数据'!Z43</f>
        <v>0.10106164677759721</v>
      </c>
      <c r="E173" s="259">
        <v>408.2</v>
      </c>
      <c r="F173" s="247">
        <f t="shared" ref="F173:F203" si="6">N24</f>
        <v>408.18317984309891</v>
      </c>
      <c r="G173" s="317"/>
      <c r="H173" s="247"/>
      <c r="I173" s="317"/>
    </row>
    <row r="174" spans="3:9" ht="13.8" x14ac:dyDescent="0.25">
      <c r="C174" s="243" t="s">
        <v>27</v>
      </c>
      <c r="D174" s="317">
        <f>'1. 中国经济基础数据'!Z44</f>
        <v>2.6450667485039089E-2</v>
      </c>
      <c r="E174" s="247">
        <f>E173*(1+D174)</f>
        <v>418.99716246739297</v>
      </c>
      <c r="F174" s="247">
        <f t="shared" si="6"/>
        <v>502.9033282889186</v>
      </c>
      <c r="G174" s="317">
        <f>F174/F173-1</f>
        <v>0.23205304168150453</v>
      </c>
      <c r="H174" s="247"/>
      <c r="I174" s="317"/>
    </row>
    <row r="175" spans="3:9" ht="13.8" x14ac:dyDescent="0.25">
      <c r="C175" s="243" t="s">
        <v>850</v>
      </c>
      <c r="D175" s="317">
        <f>'1. 中国经济基础数据'!Z45</f>
        <v>0.41153036709849461</v>
      </c>
      <c r="E175" s="247">
        <f t="shared" ref="E175:E179" si="7">E174*(1+D174)</f>
        <v>430.07991708899289</v>
      </c>
      <c r="F175" s="247">
        <f t="shared" si="6"/>
        <v>573.49756247898688</v>
      </c>
      <c r="G175" s="317">
        <f t="shared" ref="G175:I203" si="8">F175/F174-1</f>
        <v>0.14037336843694903</v>
      </c>
      <c r="H175" s="247"/>
      <c r="I175" s="317"/>
    </row>
    <row r="176" spans="3:9" ht="13.8" x14ac:dyDescent="0.25">
      <c r="C176" s="243" t="s">
        <v>26</v>
      </c>
      <c r="D176" s="317">
        <f>'1. 中国经济基础数据'!Z46</f>
        <v>0.3798672748511987</v>
      </c>
      <c r="E176" s="247">
        <f t="shared" si="7"/>
        <v>607.07086325031628</v>
      </c>
      <c r="F176" s="247">
        <f t="shared" si="6"/>
        <v>702.85108339079375</v>
      </c>
      <c r="G176" s="317">
        <f t="shared" si="8"/>
        <v>0.22555199773241652</v>
      </c>
      <c r="H176" s="247"/>
      <c r="I176" s="317"/>
    </row>
    <row r="177" spans="3:9" ht="13.8" x14ac:dyDescent="0.25">
      <c r="C177" s="243" t="s">
        <v>25</v>
      </c>
      <c r="D177" s="317">
        <f>'1. 中国经济基础数据'!Z47</f>
        <v>0.17324513842572617</v>
      </c>
      <c r="E177" s="247">
        <f t="shared" si="7"/>
        <v>837.67721771477864</v>
      </c>
      <c r="F177" s="247">
        <f t="shared" si="6"/>
        <v>786.19350445882606</v>
      </c>
      <c r="G177" s="317">
        <f t="shared" si="8"/>
        <v>0.11857763762127238</v>
      </c>
      <c r="H177" s="247"/>
      <c r="I177" s="317"/>
    </row>
    <row r="178" spans="3:9" ht="13.8" x14ac:dyDescent="0.25">
      <c r="C178" s="243" t="s">
        <v>24</v>
      </c>
      <c r="D178" s="317">
        <f>'1. 中国经济基础数据'!Z48</f>
        <v>0.17078197820143762</v>
      </c>
      <c r="E178" s="247">
        <f t="shared" si="7"/>
        <v>982.80072325385254</v>
      </c>
      <c r="F178" s="247">
        <f t="shared" si="6"/>
        <v>994.65568939065395</v>
      </c>
      <c r="G178" s="317">
        <f t="shared" si="8"/>
        <v>0.26515378688523028</v>
      </c>
      <c r="H178" s="247"/>
      <c r="I178" s="317"/>
    </row>
    <row r="179" spans="3:9" ht="13.8" x14ac:dyDescent="0.25">
      <c r="C179" s="243" t="s">
        <v>23</v>
      </c>
      <c r="D179" s="317">
        <f>'1. 中国经济基础数据'!Z49</f>
        <v>0.2331015423860926</v>
      </c>
      <c r="E179" s="247">
        <f t="shared" si="7"/>
        <v>1150.6453749489492</v>
      </c>
      <c r="F179" s="247">
        <f t="shared" si="6"/>
        <v>1291.4559256927801</v>
      </c>
      <c r="G179" s="317">
        <f t="shared" si="8"/>
        <v>0.29839495160777885</v>
      </c>
      <c r="H179" s="247"/>
      <c r="I179" s="317"/>
    </row>
    <row r="180" spans="3:9" ht="13.8" x14ac:dyDescent="0.25">
      <c r="C180" s="243" t="s">
        <v>22</v>
      </c>
      <c r="D180" s="317">
        <f>'1. 中国经济基础数据'!Z50</f>
        <v>0.21429154410289031</v>
      </c>
      <c r="E180" s="247">
        <f t="shared" ref="E180:E203" si="9">E179*(1+D180)</f>
        <v>1397.2189490616088</v>
      </c>
      <c r="F180" s="247">
        <f t="shared" si="6"/>
        <v>1408.6385859605689</v>
      </c>
      <c r="G180" s="317">
        <f t="shared" si="8"/>
        <v>9.0736863671850188E-2</v>
      </c>
      <c r="H180" s="247"/>
      <c r="I180" s="317"/>
    </row>
    <row r="181" spans="3:9" ht="13.8" x14ac:dyDescent="0.25">
      <c r="C181" s="243" t="s">
        <v>21</v>
      </c>
      <c r="D181" s="317">
        <f>'1. 中国经济基础数据'!Z51</f>
        <v>0.18567111362110666</v>
      </c>
      <c r="E181" s="247">
        <f t="shared" si="9"/>
        <v>1656.6421473063899</v>
      </c>
      <c r="F181" s="247">
        <f t="shared" si="6"/>
        <v>1590.8631990629831</v>
      </c>
      <c r="G181" s="317">
        <f t="shared" si="8"/>
        <v>0.12936221889602217</v>
      </c>
      <c r="H181" s="247"/>
      <c r="I181" s="317"/>
    </row>
    <row r="182" spans="3:9" ht="13.8" x14ac:dyDescent="0.25">
      <c r="C182" s="243" t="s">
        <v>20</v>
      </c>
      <c r="D182" s="317">
        <f>'1. 中国经济基础数据'!Z52</f>
        <v>0.15258063719640166</v>
      </c>
      <c r="E182" s="247">
        <f t="shared" si="9"/>
        <v>1909.4136617488139</v>
      </c>
      <c r="F182" s="247">
        <f t="shared" si="6"/>
        <v>1806.3989084110824</v>
      </c>
      <c r="G182" s="317">
        <f t="shared" si="8"/>
        <v>0.13548349693113115</v>
      </c>
      <c r="H182" s="247"/>
      <c r="I182" s="317"/>
    </row>
    <row r="183" spans="3:9" ht="13.8" x14ac:dyDescent="0.25">
      <c r="C183" s="243" t="s">
        <v>19</v>
      </c>
      <c r="D183" s="317">
        <f>'1. 中国经济基础数据'!Z53</f>
        <v>0.10281338565396632</v>
      </c>
      <c r="E183" s="247">
        <f t="shared" si="9"/>
        <v>2105.7269449271466</v>
      </c>
      <c r="F183" s="247">
        <f t="shared" si="6"/>
        <v>1997.1613188208435</v>
      </c>
      <c r="G183" s="317">
        <f t="shared" si="8"/>
        <v>0.10560370111026951</v>
      </c>
      <c r="H183" s="247"/>
      <c r="I183" s="317"/>
    </row>
    <row r="184" spans="3:9" ht="13.8" x14ac:dyDescent="0.25">
      <c r="C184" s="243" t="s">
        <v>18</v>
      </c>
      <c r="D184" s="317">
        <f>'1. 中国经济基础数据'!Z54</f>
        <v>7.0394477516970547E-2</v>
      </c>
      <c r="E184" s="247">
        <f t="shared" si="9"/>
        <v>2253.9584930086994</v>
      </c>
      <c r="F184" s="247">
        <f t="shared" si="6"/>
        <v>2062.5694074007206</v>
      </c>
      <c r="G184" s="317">
        <f t="shared" si="8"/>
        <v>3.2750528444289717E-2</v>
      </c>
      <c r="H184" s="247"/>
      <c r="I184" s="317"/>
    </row>
    <row r="185" spans="3:9" ht="13.8" x14ac:dyDescent="0.25">
      <c r="C185" s="243" t="s">
        <v>17</v>
      </c>
      <c r="D185" s="317">
        <f>'1. 中国经济基础数据'!Z55</f>
        <v>7.1364794709971882E-2</v>
      </c>
      <c r="E185" s="247">
        <f t="shared" si="9"/>
        <v>2414.8117781470628</v>
      </c>
      <c r="F185" s="247">
        <f t="shared" si="6"/>
        <v>2052.5997538424676</v>
      </c>
      <c r="G185" s="317">
        <f t="shared" si="8"/>
        <v>-4.8336087612279588E-3</v>
      </c>
      <c r="H185" s="247">
        <f>'6.2 一线楼价'!E46</f>
        <v>5720</v>
      </c>
      <c r="I185" s="317"/>
    </row>
    <row r="186" spans="3:9" ht="13.8" x14ac:dyDescent="0.25">
      <c r="C186" s="243" t="s">
        <v>16</v>
      </c>
      <c r="D186" s="317">
        <f>'1. 中国经济基础数据'!Z56</f>
        <v>3.8707737166372283E-2</v>
      </c>
      <c r="E186" s="247">
        <f t="shared" si="9"/>
        <v>2508.283677761839</v>
      </c>
      <c r="F186" s="247">
        <f t="shared" si="6"/>
        <v>2111.6141392600834</v>
      </c>
      <c r="G186" s="317">
        <f t="shared" si="8"/>
        <v>2.8751043795625986E-2</v>
      </c>
      <c r="H186" s="247">
        <f>'6.2 一线楼价'!E47</f>
        <v>6108</v>
      </c>
      <c r="I186" s="317">
        <f t="shared" si="8"/>
        <v>6.7832167832167833E-2</v>
      </c>
    </row>
    <row r="187" spans="3:9" ht="13.8" x14ac:dyDescent="0.25">
      <c r="C187" s="243" t="s">
        <v>15</v>
      </c>
      <c r="D187" s="317">
        <f>'1. 中国经济基础数据'!Z57</f>
        <v>9.3001390681099541E-2</v>
      </c>
      <c r="E187" s="247">
        <f t="shared" si="9"/>
        <v>2741.557548016393</v>
      </c>
      <c r="F187" s="247">
        <f t="shared" si="6"/>
        <v>2169.7184283167112</v>
      </c>
      <c r="G187" s="317">
        <f t="shared" si="8"/>
        <v>2.7516527748288278E-2</v>
      </c>
      <c r="H187" s="247">
        <f>'6.2 一线楼价'!E48</f>
        <v>6126</v>
      </c>
      <c r="I187" s="317">
        <f t="shared" si="8"/>
        <v>2.9469548133596035E-3</v>
      </c>
    </row>
    <row r="188" spans="3:9" ht="13.8" x14ac:dyDescent="0.25">
      <c r="C188" s="243" t="s">
        <v>14</v>
      </c>
      <c r="D188" s="317">
        <f>'1. 中国经济基础数据'!Z58</f>
        <v>7.7697280323230505E-2</v>
      </c>
      <c r="E188" s="247">
        <f t="shared" si="9"/>
        <v>2954.5691133468913</v>
      </c>
      <c r="F188" s="247">
        <f t="shared" si="6"/>
        <v>2250.1779533793756</v>
      </c>
      <c r="G188" s="317">
        <f t="shared" si="8"/>
        <v>3.7082933901743997E-2</v>
      </c>
      <c r="H188" s="247">
        <f>'6.2 一线楼价'!E49</f>
        <v>5787</v>
      </c>
      <c r="I188" s="317">
        <f t="shared" si="8"/>
        <v>-5.5337904015670958E-2</v>
      </c>
    </row>
    <row r="189" spans="3:9" ht="13.8" x14ac:dyDescent="0.25">
      <c r="C189" s="243" t="s">
        <v>13</v>
      </c>
      <c r="D189" s="317">
        <f>'1. 中国经济基础数据'!Z59</f>
        <v>9.575367418530098E-2</v>
      </c>
      <c r="E189" s="247">
        <f t="shared" si="9"/>
        <v>3237.479961584263</v>
      </c>
      <c r="F189" s="247">
        <f t="shared" si="6"/>
        <v>2359.4967407150111</v>
      </c>
      <c r="G189" s="317">
        <f t="shared" si="8"/>
        <v>4.858228531279396E-2</v>
      </c>
      <c r="H189" s="247">
        <f>'6.2 一线楼价'!E50</f>
        <v>6539</v>
      </c>
      <c r="I189" s="317">
        <f t="shared" si="8"/>
        <v>0.12994643165716258</v>
      </c>
    </row>
    <row r="190" spans="3:9" ht="13.8" x14ac:dyDescent="0.25">
      <c r="C190" s="243" t="s">
        <v>12</v>
      </c>
      <c r="D190" s="317">
        <f>'1. 中国经济基础数据'!Z60</f>
        <v>4.3582294410883668E-2</v>
      </c>
      <c r="E190" s="247">
        <f t="shared" si="9"/>
        <v>3378.576766419365</v>
      </c>
      <c r="F190" s="247">
        <f t="shared" si="6"/>
        <v>2713.9056794095541</v>
      </c>
      <c r="G190" s="317">
        <f t="shared" si="8"/>
        <v>0.15020530970818147</v>
      </c>
      <c r="H190" s="247">
        <v>7129.415</v>
      </c>
      <c r="I190" s="317">
        <f t="shared" si="8"/>
        <v>9.0291328949380523E-2</v>
      </c>
    </row>
    <row r="191" spans="3:9" ht="13.8" x14ac:dyDescent="0.25">
      <c r="C191" s="243" t="s">
        <v>11</v>
      </c>
      <c r="D191" s="317">
        <f>'1. 中国经济基础数据'!Z61</f>
        <v>7.6883945077499599E-2</v>
      </c>
      <c r="E191" s="247">
        <f t="shared" si="9"/>
        <v>3638.3350769688677</v>
      </c>
      <c r="F191" s="247">
        <f t="shared" si="6"/>
        <v>3167.6569445893479</v>
      </c>
      <c r="G191" s="317">
        <f t="shared" si="8"/>
        <v>0.16719492818870307</v>
      </c>
      <c r="H191" s="247">
        <f>'6.2 一线楼价'!E52</f>
        <v>7719.83</v>
      </c>
      <c r="I191" s="317">
        <f t="shared" si="8"/>
        <v>8.2813947567928148E-2</v>
      </c>
    </row>
    <row r="192" spans="3:9" ht="13.8" x14ac:dyDescent="0.25">
      <c r="C192" s="243" t="s">
        <v>10</v>
      </c>
      <c r="D192" s="317">
        <f>'1. 中国经济基础数据'!Z62</f>
        <v>2.9810062536045123E-2</v>
      </c>
      <c r="E192" s="247">
        <f t="shared" si="9"/>
        <v>3746.794073140396</v>
      </c>
      <c r="F192" s="247">
        <f t="shared" si="6"/>
        <v>3366.7876588658455</v>
      </c>
      <c r="G192" s="317">
        <f t="shared" si="8"/>
        <v>6.2863724752969752E-2</v>
      </c>
      <c r="H192" s="247">
        <f>'6.2 一线楼价'!E53</f>
        <v>10835</v>
      </c>
      <c r="I192" s="317">
        <f t="shared" si="8"/>
        <v>0.4035283160380474</v>
      </c>
    </row>
    <row r="193" spans="3:9" ht="13.8" x14ac:dyDescent="0.25">
      <c r="C193" s="243" t="s">
        <v>9</v>
      </c>
      <c r="D193" s="317">
        <f>'1. 中国经济基础数据'!Z63</f>
        <v>2.5355316900634334E-2</v>
      </c>
      <c r="E193" s="247">
        <f t="shared" si="9"/>
        <v>3841.7952242262895</v>
      </c>
      <c r="F193" s="247">
        <f t="shared" si="6"/>
        <v>3863.9037023209444</v>
      </c>
      <c r="G193" s="317">
        <f t="shared" si="8"/>
        <v>0.14765292433754507</v>
      </c>
      <c r="H193" s="247">
        <f>'6.2 一线楼价'!E54</f>
        <v>12999.32</v>
      </c>
      <c r="I193" s="317">
        <f t="shared" si="8"/>
        <v>0.19975265343793258</v>
      </c>
    </row>
    <row r="194" spans="3:9" ht="13.8" x14ac:dyDescent="0.25">
      <c r="C194" s="243" t="s">
        <v>8</v>
      </c>
      <c r="D194" s="317">
        <f>'1. 中国经济基础数据'!Z64</f>
        <v>8.1781104703474078E-2</v>
      </c>
      <c r="E194" s="247">
        <f t="shared" si="9"/>
        <v>4155.981481708046</v>
      </c>
      <c r="F194" s="247">
        <f t="shared" si="6"/>
        <v>3799.9465816419415</v>
      </c>
      <c r="G194" s="317">
        <f t="shared" si="8"/>
        <v>-1.655246238165442E-2</v>
      </c>
      <c r="H194" s="247">
        <f>'6.2 一线楼价'!E55</f>
        <v>12792</v>
      </c>
      <c r="I194" s="317">
        <f t="shared" si="8"/>
        <v>-1.5948526538311247E-2</v>
      </c>
    </row>
    <row r="195" spans="3:9" ht="13.8" x14ac:dyDescent="0.25">
      <c r="C195" s="243" t="s">
        <v>7</v>
      </c>
      <c r="D195" s="317">
        <f>'1. 中国经济基础数据'!Z65</f>
        <v>0.19313277225293207</v>
      </c>
      <c r="E195" s="247">
        <f t="shared" si="9"/>
        <v>4958.6377067021695</v>
      </c>
      <c r="F195" s="247">
        <f t="shared" si="6"/>
        <v>4681.0373595060946</v>
      </c>
      <c r="G195" s="317">
        <f t="shared" si="8"/>
        <v>0.23186925366814948</v>
      </c>
      <c r="H195" s="247">
        <f>'6.2 一线楼价'!E56</f>
        <v>22131</v>
      </c>
      <c r="I195" s="317">
        <f t="shared" si="8"/>
        <v>0.73006566604127587</v>
      </c>
    </row>
    <row r="196" spans="3:9" ht="13.8" x14ac:dyDescent="0.25">
      <c r="C196" s="243" t="s">
        <v>6</v>
      </c>
      <c r="D196" s="317">
        <f>'1. 中国经济基础数据'!Z66</f>
        <v>8.4983159411555584E-2</v>
      </c>
      <c r="E196" s="247">
        <f t="shared" si="9"/>
        <v>5380.0384053949901</v>
      </c>
      <c r="F196" s="247">
        <f t="shared" si="6"/>
        <v>5032.3502918207623</v>
      </c>
      <c r="G196" s="317">
        <f t="shared" si="8"/>
        <v>7.50502303941738E-2</v>
      </c>
      <c r="H196" s="247">
        <f>'6.2 一线楼价'!E57</f>
        <v>24952</v>
      </c>
      <c r="I196" s="317">
        <f t="shared" si="8"/>
        <v>0.1274682571957888</v>
      </c>
    </row>
    <row r="197" spans="3:9" ht="13.8" x14ac:dyDescent="0.25">
      <c r="C197" s="243" t="s">
        <v>5</v>
      </c>
      <c r="D197" s="317">
        <f>'1. 中国经济基础数据'!Z67</f>
        <v>8.0229730548711589E-2</v>
      </c>
      <c r="E197" s="247">
        <f t="shared" si="9"/>
        <v>5811.6774370015501</v>
      </c>
      <c r="F197" s="247">
        <f t="shared" si="6"/>
        <v>5357.0998432847227</v>
      </c>
      <c r="G197" s="317">
        <f t="shared" si="8"/>
        <v>6.4532382014778733E-2</v>
      </c>
      <c r="H197" s="247">
        <f>'6.2 一线楼价'!E58</f>
        <v>26396.13</v>
      </c>
      <c r="I197" s="317">
        <f t="shared" si="8"/>
        <v>5.7876322539275549E-2</v>
      </c>
    </row>
    <row r="198" spans="3:9" ht="13.8" x14ac:dyDescent="0.25">
      <c r="C198" s="243" t="s">
        <v>4</v>
      </c>
      <c r="D198" s="317">
        <f>'1. 中国经济基础数据'!Z68</f>
        <v>6.6416403991634967E-2</v>
      </c>
      <c r="E198" s="247">
        <f t="shared" si="9"/>
        <v>6197.6681535265152</v>
      </c>
      <c r="F198" s="247">
        <f t="shared" si="6"/>
        <v>5790.9857942664057</v>
      </c>
      <c r="G198" s="317">
        <f t="shared" si="8"/>
        <v>8.0992694494124828E-2</v>
      </c>
      <c r="H198" s="247">
        <f>'6.2 一线楼价'!E59</f>
        <v>28195.63</v>
      </c>
      <c r="I198" s="317">
        <f t="shared" si="8"/>
        <v>6.8172872311206278E-2</v>
      </c>
    </row>
    <row r="199" spans="3:9" ht="13.8" x14ac:dyDescent="0.25">
      <c r="C199" s="243" t="s">
        <v>3</v>
      </c>
      <c r="D199" s="317">
        <f>'1. 中国经济基础数据'!Z69</f>
        <v>5.8989075673038863E-2</v>
      </c>
      <c r="E199" s="247">
        <f t="shared" si="9"/>
        <v>6563.2628692312737</v>
      </c>
      <c r="F199" s="247">
        <f t="shared" si="6"/>
        <v>6237.2971670162324</v>
      </c>
      <c r="G199" s="317">
        <f t="shared" si="8"/>
        <v>7.7070016851313206E-2</v>
      </c>
      <c r="H199" s="247">
        <f>'6.2 一线楼价'!E60</f>
        <v>28917</v>
      </c>
      <c r="I199" s="317">
        <f t="shared" si="8"/>
        <v>2.5584461138126624E-2</v>
      </c>
    </row>
    <row r="200" spans="3:9" ht="13.8" x14ac:dyDescent="0.25">
      <c r="C200" s="243" t="s">
        <v>2</v>
      </c>
      <c r="D200" s="317">
        <f>'1. 中国经济基础数据'!Z70</f>
        <v>3.7119366668071099E-2</v>
      </c>
      <c r="E200" s="247">
        <f t="shared" si="9"/>
        <v>6806.8870302132063</v>
      </c>
      <c r="F200" s="247">
        <f t="shared" si="6"/>
        <v>6323.5252423863949</v>
      </c>
      <c r="G200" s="317">
        <f t="shared" si="8"/>
        <v>1.3824589892261319E-2</v>
      </c>
      <c r="H200" s="247">
        <f>'6.2 一线楼价'!E61</f>
        <v>33415</v>
      </c>
      <c r="I200" s="317">
        <f t="shared" si="8"/>
        <v>0.15554863920876993</v>
      </c>
    </row>
    <row r="201" spans="3:9" ht="13.8" x14ac:dyDescent="0.25">
      <c r="C201" s="243" t="s">
        <v>1</v>
      </c>
      <c r="D201" s="317">
        <f>'1. 中国经济基础数据'!Z71</f>
        <v>6.4448837167216E-2</v>
      </c>
      <c r="E201" s="247">
        <f t="shared" si="9"/>
        <v>7245.5829840390525</v>
      </c>
      <c r="F201" s="247">
        <f t="shared" si="6"/>
        <v>6792.5491727045555</v>
      </c>
      <c r="G201" s="317">
        <f t="shared" si="8"/>
        <v>7.4171275094200295E-2</v>
      </c>
      <c r="H201" s="247">
        <f>'6.2 一线楼价'!E62</f>
        <v>37415</v>
      </c>
      <c r="I201" s="317">
        <f t="shared" si="8"/>
        <v>0.11970671853957793</v>
      </c>
    </row>
    <row r="202" spans="3:9" ht="13.8" x14ac:dyDescent="0.25">
      <c r="C202" s="243" t="s">
        <v>0</v>
      </c>
      <c r="D202" s="317">
        <f>'1. 中国经济基础数据'!Z72</f>
        <v>4.6337642749407493E-2</v>
      </c>
      <c r="E202" s="247">
        <f t="shared" si="9"/>
        <v>7581.3262198646407</v>
      </c>
      <c r="F202" s="247">
        <f t="shared" si="6"/>
        <v>7475.5733671798607</v>
      </c>
      <c r="G202" s="317">
        <f t="shared" si="8"/>
        <v>0.10055491349551016</v>
      </c>
      <c r="H202" s="247">
        <f>'6.2 一线楼价'!E63</f>
        <v>42735</v>
      </c>
      <c r="I202" s="317">
        <f t="shared" si="8"/>
        <v>0.14218896164639849</v>
      </c>
    </row>
    <row r="203" spans="3:9" ht="13.8" x14ac:dyDescent="0.25">
      <c r="C203" s="243" t="s">
        <v>851</v>
      </c>
      <c r="D203" s="317">
        <f>'1. 中国经济基础数据'!Z73</f>
        <v>2.1403844913231385E-2</v>
      </c>
      <c r="E203" s="259">
        <f t="shared" si="9"/>
        <v>7743.5957505112383</v>
      </c>
      <c r="F203" s="259">
        <f t="shared" si="6"/>
        <v>7892</v>
      </c>
      <c r="G203" s="317">
        <f t="shared" si="8"/>
        <v>5.5704975707734361E-2</v>
      </c>
      <c r="H203" s="259">
        <f>'6.2 一线楼价'!E64</f>
        <v>48084</v>
      </c>
      <c r="I203" s="317">
        <f t="shared" si="8"/>
        <v>0.12516672516672522</v>
      </c>
    </row>
    <row r="205" spans="3:9" x14ac:dyDescent="0.25">
      <c r="C205" s="319"/>
      <c r="D205" s="319" t="s">
        <v>2132</v>
      </c>
      <c r="E205" s="319" t="s">
        <v>2133</v>
      </c>
    </row>
    <row r="206" spans="3:9" x14ac:dyDescent="0.2">
      <c r="C206" s="318" t="s">
        <v>2129</v>
      </c>
      <c r="D206" s="321">
        <f>E203/E173-1</f>
        <v>17.970102279547376</v>
      </c>
      <c r="E206" s="322">
        <f>EXP(LN(E203/E173)/30)-1</f>
        <v>0.10306809277123175</v>
      </c>
    </row>
    <row r="207" spans="3:9" x14ac:dyDescent="0.2">
      <c r="C207" s="318" t="s">
        <v>2134</v>
      </c>
      <c r="D207" s="321">
        <f>F203/F173-1</f>
        <v>18.334456659957418</v>
      </c>
      <c r="E207" s="322">
        <f>EXP(LN(F203/F173)/30)-1</f>
        <v>0.10376783068114781</v>
      </c>
    </row>
    <row r="208" spans="3:9" x14ac:dyDescent="0.2">
      <c r="C208" s="318" t="s">
        <v>2130</v>
      </c>
      <c r="D208" s="321">
        <f>E203/E185-1</f>
        <v>2.2067077942004518</v>
      </c>
      <c r="E208" s="322">
        <f>EXP(LN(E203/E185)/18)-1</f>
        <v>6.6877142012327528E-2</v>
      </c>
    </row>
    <row r="209" spans="3:5" x14ac:dyDescent="0.2">
      <c r="C209" s="318" t="s">
        <v>2135</v>
      </c>
      <c r="D209" s="321">
        <f>F203/F185-1</f>
        <v>2.8448801259116263</v>
      </c>
      <c r="E209" s="322">
        <f>EXP(LN(F203/F185)/18)-1</f>
        <v>7.76890970052031E-2</v>
      </c>
    </row>
    <row r="210" spans="3:5" x14ac:dyDescent="0.2">
      <c r="C210" s="318" t="s">
        <v>2136</v>
      </c>
      <c r="D210" s="321">
        <f>H203/H185-1</f>
        <v>7.406293706293706</v>
      </c>
      <c r="E210" s="322">
        <f>EXP(LN(H203/H185)/18)-1</f>
        <v>0.1255555142483924</v>
      </c>
    </row>
  </sheetData>
  <mergeCells count="7">
    <mergeCell ref="N22:O22"/>
    <mergeCell ref="C22:E22"/>
    <mergeCell ref="C171:E171"/>
    <mergeCell ref="F171:I171"/>
    <mergeCell ref="F22:G22"/>
    <mergeCell ref="J22:K22"/>
    <mergeCell ref="L22:M22"/>
  </mergeCells>
  <phoneticPr fontId="16" type="noConversion"/>
  <pageMargins left="0.7" right="0.7" top="0.75" bottom="0.75" header="0.3" footer="0.3"/>
  <ignoredErrors>
    <ignoredError sqref="H185:H189 H191:H203" formula="1"/>
  </ignoredErrors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F85"/>
  <sheetViews>
    <sheetView showGridLines="0" zoomScale="115" zoomScaleNormal="115" workbookViewId="0">
      <selection activeCell="I76" sqref="I76"/>
    </sheetView>
  </sheetViews>
  <sheetFormatPr defaultRowHeight="11.4" x14ac:dyDescent="0.25"/>
  <cols>
    <col min="1" max="1" width="8.88671875" style="42"/>
    <col min="2" max="2" width="16.44140625" style="60" customWidth="1"/>
    <col min="3" max="3" width="15.109375" style="58" bestFit="1" customWidth="1"/>
    <col min="4" max="4" width="19" style="58" customWidth="1"/>
    <col min="5" max="5" width="25.88671875" style="58" bestFit="1" customWidth="1"/>
    <col min="6" max="6" width="21" style="58" bestFit="1" customWidth="1"/>
    <col min="7" max="16384" width="8.88671875" style="42"/>
  </cols>
  <sheetData>
    <row r="2" spans="2:6" x14ac:dyDescent="0.25">
      <c r="B2" s="61" t="s">
        <v>374</v>
      </c>
      <c r="C2" s="63" t="s">
        <v>378</v>
      </c>
      <c r="D2" s="63"/>
      <c r="E2" s="63"/>
      <c r="F2" s="63"/>
    </row>
    <row r="3" spans="2:6" x14ac:dyDescent="0.25">
      <c r="B3" s="55" t="s">
        <v>383</v>
      </c>
      <c r="C3" s="56" t="s">
        <v>379</v>
      </c>
      <c r="D3" s="56" t="s">
        <v>380</v>
      </c>
      <c r="E3" s="56" t="s">
        <v>381</v>
      </c>
      <c r="F3" s="56" t="s">
        <v>382</v>
      </c>
    </row>
    <row r="4" spans="2:6" x14ac:dyDescent="0.25">
      <c r="B4" s="59">
        <v>1999</v>
      </c>
      <c r="C4" s="57">
        <v>2053</v>
      </c>
      <c r="D4" s="57">
        <v>1857</v>
      </c>
      <c r="E4" s="57">
        <v>4506</v>
      </c>
      <c r="F4" s="57">
        <v>5268</v>
      </c>
    </row>
    <row r="5" spans="2:6" x14ac:dyDescent="0.25">
      <c r="B5" s="59">
        <v>2000</v>
      </c>
      <c r="C5" s="57">
        <v>2112</v>
      </c>
      <c r="D5" s="57">
        <v>1948</v>
      </c>
      <c r="E5" s="57">
        <v>4289</v>
      </c>
      <c r="F5" s="57">
        <v>4754</v>
      </c>
    </row>
    <row r="6" spans="2:6" x14ac:dyDescent="0.25">
      <c r="B6" s="59">
        <v>2001</v>
      </c>
      <c r="C6" s="57">
        <v>2170</v>
      </c>
      <c r="D6" s="57">
        <v>2017</v>
      </c>
      <c r="E6" s="57">
        <v>4353</v>
      </c>
      <c r="F6" s="57">
        <v>4591</v>
      </c>
    </row>
    <row r="7" spans="2:6" x14ac:dyDescent="0.25">
      <c r="B7" s="59">
        <v>2002</v>
      </c>
      <c r="C7" s="57">
        <v>2250</v>
      </c>
      <c r="D7" s="57">
        <v>2092</v>
      </c>
      <c r="E7" s="57">
        <v>4154</v>
      </c>
      <c r="F7" s="57">
        <v>4336</v>
      </c>
    </row>
    <row r="8" spans="2:6" x14ac:dyDescent="0.25">
      <c r="B8" s="59">
        <v>2003</v>
      </c>
      <c r="C8" s="57">
        <v>2359</v>
      </c>
      <c r="D8" s="57">
        <v>2197</v>
      </c>
      <c r="E8" s="57">
        <v>4145</v>
      </c>
      <c r="F8" s="57">
        <v>4196</v>
      </c>
    </row>
    <row r="9" spans="2:6" x14ac:dyDescent="0.25">
      <c r="B9" s="59">
        <v>2004</v>
      </c>
      <c r="C9" s="57">
        <v>2713.91</v>
      </c>
      <c r="D9" s="57">
        <v>2548.61</v>
      </c>
      <c r="E9" s="57"/>
      <c r="F9" s="57">
        <v>5532.65</v>
      </c>
    </row>
    <row r="10" spans="2:6" x14ac:dyDescent="0.25">
      <c r="B10" s="59">
        <v>2005</v>
      </c>
      <c r="C10" s="57">
        <v>3167.66</v>
      </c>
      <c r="D10" s="57">
        <v>2936.96</v>
      </c>
      <c r="E10" s="57">
        <v>5833.95</v>
      </c>
      <c r="F10" s="57">
        <v>6922.52</v>
      </c>
    </row>
    <row r="11" spans="2:6" x14ac:dyDescent="0.25">
      <c r="B11" s="59">
        <v>2006</v>
      </c>
      <c r="C11" s="57">
        <v>3366.79</v>
      </c>
      <c r="D11" s="57">
        <v>3119.25</v>
      </c>
      <c r="E11" s="57">
        <v>6584.93</v>
      </c>
      <c r="F11" s="57">
        <v>8052.78</v>
      </c>
    </row>
    <row r="12" spans="2:6" x14ac:dyDescent="0.25">
      <c r="B12" s="59">
        <v>2007</v>
      </c>
      <c r="C12" s="57">
        <v>3863.9</v>
      </c>
      <c r="D12" s="57">
        <v>3645.18</v>
      </c>
      <c r="E12" s="57">
        <v>7471.25</v>
      </c>
      <c r="F12" s="57">
        <v>8667.02</v>
      </c>
    </row>
    <row r="13" spans="2:6" x14ac:dyDescent="0.25">
      <c r="B13" s="59">
        <v>2008</v>
      </c>
      <c r="C13" s="57">
        <v>3800</v>
      </c>
      <c r="D13" s="57">
        <v>3576</v>
      </c>
      <c r="E13" s="57">
        <v>7801</v>
      </c>
      <c r="F13" s="57">
        <v>8378</v>
      </c>
    </row>
    <row r="14" spans="2:6" x14ac:dyDescent="0.25">
      <c r="B14" s="59">
        <v>2009</v>
      </c>
      <c r="C14" s="57">
        <v>4681</v>
      </c>
      <c r="D14" s="57">
        <v>4459</v>
      </c>
      <c r="E14" s="57">
        <v>9662</v>
      </c>
      <c r="F14" s="57">
        <v>10608</v>
      </c>
    </row>
    <row r="15" spans="2:6" x14ac:dyDescent="0.25">
      <c r="B15" s="59">
        <v>2010</v>
      </c>
      <c r="C15" s="57">
        <v>5032</v>
      </c>
      <c r="D15" s="57">
        <v>4725</v>
      </c>
      <c r="E15" s="57">
        <v>10934</v>
      </c>
      <c r="F15" s="57">
        <v>11406</v>
      </c>
    </row>
    <row r="16" spans="2:6" x14ac:dyDescent="0.25">
      <c r="B16" s="59">
        <v>2011</v>
      </c>
      <c r="C16" s="57">
        <v>5357.1</v>
      </c>
      <c r="D16" s="57">
        <v>4993.17</v>
      </c>
      <c r="E16" s="57">
        <v>10993.92</v>
      </c>
      <c r="F16" s="57">
        <v>12327.28</v>
      </c>
    </row>
    <row r="17" spans="2:6" x14ac:dyDescent="0.25">
      <c r="B17" s="59">
        <v>2012</v>
      </c>
      <c r="C17" s="57">
        <v>5790.99</v>
      </c>
      <c r="D17" s="57">
        <v>5429.93</v>
      </c>
      <c r="E17" s="57">
        <v>11460.19</v>
      </c>
      <c r="F17" s="57">
        <v>12306.41</v>
      </c>
    </row>
    <row r="18" spans="2:6" x14ac:dyDescent="0.25">
      <c r="B18" s="59">
        <v>2013</v>
      </c>
      <c r="C18" s="57">
        <v>6237</v>
      </c>
      <c r="D18" s="57">
        <v>5850</v>
      </c>
      <c r="E18" s="57">
        <v>12591</v>
      </c>
      <c r="F18" s="57">
        <v>12997</v>
      </c>
    </row>
    <row r="19" spans="2:6" x14ac:dyDescent="0.25">
      <c r="B19" s="59">
        <v>2014</v>
      </c>
      <c r="C19" s="57">
        <v>6324</v>
      </c>
      <c r="D19" s="57">
        <v>5933</v>
      </c>
      <c r="E19" s="57">
        <v>12965</v>
      </c>
      <c r="F19" s="57">
        <v>11826</v>
      </c>
    </row>
    <row r="20" spans="2:6" x14ac:dyDescent="0.25">
      <c r="B20" s="59">
        <v>2015</v>
      </c>
      <c r="C20" s="57">
        <v>6792.55</v>
      </c>
      <c r="D20" s="57">
        <v>6472.36</v>
      </c>
      <c r="E20" s="57">
        <v>15157</v>
      </c>
      <c r="F20" s="57">
        <v>12914.09</v>
      </c>
    </row>
    <row r="21" spans="2:6" x14ac:dyDescent="0.25">
      <c r="B21" s="59">
        <v>2016</v>
      </c>
      <c r="C21" s="57">
        <v>7476</v>
      </c>
      <c r="D21" s="57">
        <v>7203</v>
      </c>
      <c r="E21" s="57">
        <v>15911</v>
      </c>
      <c r="F21" s="57">
        <v>14332</v>
      </c>
    </row>
    <row r="23" spans="2:6" x14ac:dyDescent="0.25">
      <c r="B23" s="62" t="s">
        <v>376</v>
      </c>
    </row>
    <row r="24" spans="2:6" x14ac:dyDescent="0.25">
      <c r="B24" s="55" t="s">
        <v>383</v>
      </c>
      <c r="C24" s="56" t="s">
        <v>379</v>
      </c>
      <c r="D24" s="56" t="s">
        <v>380</v>
      </c>
      <c r="E24" s="56" t="s">
        <v>381</v>
      </c>
      <c r="F24" s="56" t="s">
        <v>382</v>
      </c>
    </row>
    <row r="25" spans="2:6" x14ac:dyDescent="0.25">
      <c r="B25" s="59">
        <v>1999</v>
      </c>
      <c r="C25" s="57">
        <v>1908</v>
      </c>
      <c r="D25" s="57">
        <v>1706</v>
      </c>
      <c r="E25" s="57">
        <v>2747</v>
      </c>
      <c r="F25" s="57">
        <v>3438</v>
      </c>
    </row>
    <row r="26" spans="2:6" x14ac:dyDescent="0.25">
      <c r="B26" s="59">
        <v>2000</v>
      </c>
      <c r="C26" s="57">
        <v>1950</v>
      </c>
      <c r="D26" s="57">
        <v>1758</v>
      </c>
      <c r="E26" s="57">
        <v>2337</v>
      </c>
      <c r="F26" s="57">
        <v>2643</v>
      </c>
    </row>
    <row r="27" spans="2:6" x14ac:dyDescent="0.25">
      <c r="B27" s="59">
        <v>2001</v>
      </c>
      <c r="C27" s="57">
        <v>2053</v>
      </c>
      <c r="D27" s="57">
        <v>1821</v>
      </c>
      <c r="E27" s="57">
        <v>2659</v>
      </c>
      <c r="F27" s="57">
        <v>3529</v>
      </c>
    </row>
    <row r="28" spans="2:6" x14ac:dyDescent="0.25">
      <c r="B28" s="59">
        <v>2002</v>
      </c>
      <c r="C28" s="57">
        <v>2388</v>
      </c>
      <c r="D28" s="57">
        <v>2128</v>
      </c>
      <c r="E28" s="57">
        <v>3339</v>
      </c>
      <c r="F28" s="57">
        <v>3929</v>
      </c>
    </row>
    <row r="29" spans="2:6" x14ac:dyDescent="0.25">
      <c r="B29" s="59">
        <v>2003</v>
      </c>
      <c r="C29" s="57">
        <v>2737</v>
      </c>
      <c r="D29" s="57">
        <v>2451</v>
      </c>
      <c r="E29" s="57">
        <v>4276</v>
      </c>
      <c r="F29" s="57">
        <v>3525</v>
      </c>
    </row>
    <row r="30" spans="2:6" x14ac:dyDescent="0.25">
      <c r="B30" s="59">
        <v>2004</v>
      </c>
      <c r="C30" s="57">
        <v>3108.19</v>
      </c>
      <c r="D30" s="57">
        <v>2785.68</v>
      </c>
      <c r="E30" s="57"/>
      <c r="F30" s="57">
        <v>5422.52</v>
      </c>
    </row>
    <row r="31" spans="2:6" x14ac:dyDescent="0.25">
      <c r="B31" s="59">
        <v>2005</v>
      </c>
      <c r="C31" s="57">
        <v>4279.97</v>
      </c>
      <c r="D31" s="57">
        <v>3973.04</v>
      </c>
      <c r="E31" s="57">
        <v>6411.66</v>
      </c>
      <c r="F31" s="57">
        <v>5892.76</v>
      </c>
    </row>
    <row r="32" spans="2:6" x14ac:dyDescent="0.25">
      <c r="B32" s="59">
        <v>2006</v>
      </c>
      <c r="C32" s="57">
        <v>4774.4399999999996</v>
      </c>
      <c r="D32" s="57">
        <v>4510.12</v>
      </c>
      <c r="E32" s="57">
        <v>7131.44</v>
      </c>
      <c r="F32" s="57">
        <v>7148.06</v>
      </c>
    </row>
    <row r="33" spans="2:6" x14ac:dyDescent="0.25">
      <c r="B33" s="59">
        <v>2007</v>
      </c>
      <c r="C33" s="57">
        <v>5786.03</v>
      </c>
      <c r="D33" s="57">
        <v>5623.27</v>
      </c>
      <c r="E33" s="57">
        <v>9602.69</v>
      </c>
      <c r="F33" s="57">
        <v>7748.68</v>
      </c>
    </row>
    <row r="34" spans="2:6" x14ac:dyDescent="0.25">
      <c r="B34" s="59">
        <v>2008</v>
      </c>
      <c r="C34" s="57">
        <v>6262</v>
      </c>
      <c r="D34" s="57">
        <v>6144</v>
      </c>
      <c r="E34" s="57">
        <v>9424</v>
      </c>
      <c r="F34" s="57">
        <v>9716</v>
      </c>
    </row>
    <row r="35" spans="2:6" x14ac:dyDescent="0.25">
      <c r="B35" s="59">
        <v>2009</v>
      </c>
      <c r="C35" s="57">
        <v>7826</v>
      </c>
      <c r="D35" s="57">
        <v>7890</v>
      </c>
      <c r="E35" s="57">
        <v>10299</v>
      </c>
      <c r="F35" s="57">
        <v>8674</v>
      </c>
    </row>
    <row r="36" spans="2:6" x14ac:dyDescent="0.25">
      <c r="B36" s="59">
        <v>2010</v>
      </c>
      <c r="C36" s="57">
        <v>9258</v>
      </c>
      <c r="D36" s="57">
        <v>9332</v>
      </c>
      <c r="E36" s="57">
        <v>12507</v>
      </c>
      <c r="F36" s="57">
        <v>11033</v>
      </c>
    </row>
    <row r="37" spans="2:6" x14ac:dyDescent="0.25">
      <c r="B37" s="59">
        <v>2011</v>
      </c>
      <c r="C37" s="57">
        <v>9838.06</v>
      </c>
      <c r="D37" s="57">
        <v>9801.15</v>
      </c>
      <c r="E37" s="57">
        <v>14921.98</v>
      </c>
      <c r="F37" s="57">
        <v>11903.22</v>
      </c>
    </row>
    <row r="38" spans="2:6" x14ac:dyDescent="0.25">
      <c r="B38" s="59">
        <v>2012</v>
      </c>
      <c r="C38" s="57">
        <v>10642.58</v>
      </c>
      <c r="D38" s="57">
        <v>10679.69</v>
      </c>
      <c r="E38" s="57">
        <v>14081.1</v>
      </c>
      <c r="F38" s="57">
        <v>12742.74</v>
      </c>
    </row>
    <row r="39" spans="2:6" x14ac:dyDescent="0.25">
      <c r="B39" s="59">
        <v>2013</v>
      </c>
      <c r="C39" s="57">
        <v>11042</v>
      </c>
      <c r="D39" s="57">
        <v>11016</v>
      </c>
      <c r="E39" s="57">
        <v>14747</v>
      </c>
      <c r="F39" s="57">
        <v>13917</v>
      </c>
    </row>
    <row r="40" spans="2:6" x14ac:dyDescent="0.25">
      <c r="B40" s="59">
        <v>2014</v>
      </c>
      <c r="C40" s="57">
        <v>10526</v>
      </c>
      <c r="D40" s="57">
        <v>10586</v>
      </c>
      <c r="E40" s="57">
        <v>13127</v>
      </c>
      <c r="F40" s="57">
        <v>11118</v>
      </c>
    </row>
    <row r="41" spans="2:6" x14ac:dyDescent="0.25">
      <c r="B41" s="59">
        <v>2015</v>
      </c>
      <c r="C41" s="57">
        <v>10525</v>
      </c>
      <c r="D41" s="57">
        <v>10755</v>
      </c>
      <c r="E41" s="57">
        <v>12883</v>
      </c>
      <c r="F41" s="57">
        <v>10551</v>
      </c>
    </row>
    <row r="42" spans="2:6" x14ac:dyDescent="0.25">
      <c r="B42" s="59">
        <v>2016</v>
      </c>
      <c r="C42" s="57">
        <v>11121</v>
      </c>
      <c r="D42" s="57">
        <v>11447</v>
      </c>
      <c r="E42" s="57">
        <v>14695</v>
      </c>
      <c r="F42" s="57">
        <v>11330</v>
      </c>
    </row>
    <row r="44" spans="2:6" x14ac:dyDescent="0.25">
      <c r="B44" s="62" t="s">
        <v>377</v>
      </c>
    </row>
    <row r="45" spans="2:6" x14ac:dyDescent="0.25">
      <c r="B45" s="55" t="s">
        <v>1778</v>
      </c>
      <c r="C45" s="56" t="s">
        <v>379</v>
      </c>
      <c r="D45" s="56" t="s">
        <v>380</v>
      </c>
      <c r="E45" s="56" t="s">
        <v>381</v>
      </c>
      <c r="F45" s="56" t="s">
        <v>382</v>
      </c>
    </row>
    <row r="46" spans="2:6" x14ac:dyDescent="0.25">
      <c r="B46" s="59">
        <v>1999</v>
      </c>
      <c r="C46" s="57">
        <v>3422</v>
      </c>
      <c r="D46" s="57">
        <v>3102</v>
      </c>
      <c r="E46" s="57">
        <v>5720</v>
      </c>
      <c r="F46" s="57">
        <v>10038</v>
      </c>
    </row>
    <row r="47" spans="2:6" x14ac:dyDescent="0.25">
      <c r="B47" s="59">
        <v>2000</v>
      </c>
      <c r="C47" s="57">
        <v>3565</v>
      </c>
      <c r="D47" s="57">
        <v>3326</v>
      </c>
      <c r="E47" s="57">
        <v>6108</v>
      </c>
      <c r="F47" s="57">
        <v>9223</v>
      </c>
    </row>
    <row r="48" spans="2:6" x14ac:dyDescent="0.25">
      <c r="B48" s="59">
        <v>2001</v>
      </c>
      <c r="C48" s="57">
        <v>3866</v>
      </c>
      <c r="D48" s="57">
        <v>3658</v>
      </c>
      <c r="E48" s="57">
        <v>6126</v>
      </c>
      <c r="F48" s="57">
        <v>9501</v>
      </c>
    </row>
    <row r="49" spans="2:6" x14ac:dyDescent="0.25">
      <c r="B49" s="59">
        <v>2002</v>
      </c>
      <c r="C49" s="57">
        <v>4134</v>
      </c>
      <c r="D49" s="57">
        <v>4007</v>
      </c>
      <c r="E49" s="57">
        <v>5787</v>
      </c>
      <c r="F49" s="57">
        <v>8343</v>
      </c>
    </row>
    <row r="50" spans="2:6" x14ac:dyDescent="0.25">
      <c r="B50" s="59">
        <v>2003</v>
      </c>
      <c r="C50" s="57">
        <v>5118</v>
      </c>
      <c r="D50" s="57">
        <v>4989</v>
      </c>
      <c r="E50" s="57">
        <v>6539</v>
      </c>
      <c r="F50" s="57">
        <v>9711</v>
      </c>
    </row>
    <row r="51" spans="2:6" x14ac:dyDescent="0.25">
      <c r="B51" s="59">
        <v>2004</v>
      </c>
      <c r="C51" s="57">
        <v>5855</v>
      </c>
      <c r="D51" s="57">
        <v>5761.21</v>
      </c>
      <c r="E51" s="57"/>
      <c r="F51" s="57">
        <v>9654.76</v>
      </c>
    </row>
    <row r="52" spans="2:6" x14ac:dyDescent="0.25">
      <c r="B52" s="59">
        <v>2005</v>
      </c>
      <c r="C52" s="57">
        <v>6842</v>
      </c>
      <c r="D52" s="57">
        <v>6698</v>
      </c>
      <c r="E52" s="57">
        <v>7719.83</v>
      </c>
      <c r="F52" s="57">
        <v>11866.8</v>
      </c>
    </row>
    <row r="53" spans="2:6" x14ac:dyDescent="0.25">
      <c r="B53" s="59">
        <v>2006</v>
      </c>
      <c r="C53" s="57">
        <v>7196</v>
      </c>
      <c r="D53" s="57">
        <v>7039</v>
      </c>
      <c r="E53" s="57">
        <v>10835</v>
      </c>
      <c r="F53" s="57">
        <v>12077.99</v>
      </c>
    </row>
    <row r="54" spans="2:6" x14ac:dyDescent="0.25">
      <c r="B54" s="59">
        <v>2007</v>
      </c>
      <c r="C54" s="57">
        <v>8361</v>
      </c>
      <c r="D54" s="57">
        <v>8253</v>
      </c>
      <c r="E54" s="57">
        <v>12999.32</v>
      </c>
      <c r="F54" s="57">
        <v>14223.4</v>
      </c>
    </row>
    <row r="55" spans="2:6" x14ac:dyDescent="0.25">
      <c r="B55" s="59">
        <v>2008</v>
      </c>
      <c r="C55" s="57">
        <v>8195</v>
      </c>
      <c r="D55" s="57">
        <v>8115</v>
      </c>
      <c r="E55" s="57">
        <v>12792</v>
      </c>
      <c r="F55" s="57">
        <v>11783</v>
      </c>
    </row>
    <row r="56" spans="2:6" x14ac:dyDescent="0.25">
      <c r="B56" s="59">
        <v>2009</v>
      </c>
      <c r="C56" s="57">
        <v>12840</v>
      </c>
      <c r="D56" s="57">
        <v>12364</v>
      </c>
      <c r="E56" s="57">
        <v>22131</v>
      </c>
      <c r="F56" s="57">
        <v>21598</v>
      </c>
    </row>
    <row r="57" spans="2:6" x14ac:dyDescent="0.25">
      <c r="B57" s="59">
        <v>2010</v>
      </c>
      <c r="C57" s="57">
        <v>14464</v>
      </c>
      <c r="D57" s="57">
        <v>14290</v>
      </c>
      <c r="E57" s="57">
        <v>24952</v>
      </c>
      <c r="F57" s="57">
        <v>18888</v>
      </c>
    </row>
    <row r="58" spans="2:6" x14ac:dyDescent="0.25">
      <c r="B58" s="59">
        <v>2011</v>
      </c>
      <c r="C58" s="57">
        <v>14603.24</v>
      </c>
      <c r="D58" s="57">
        <v>13565.83</v>
      </c>
      <c r="E58" s="57">
        <v>26396.13</v>
      </c>
      <c r="F58" s="57">
        <v>25996.799999999999</v>
      </c>
    </row>
    <row r="59" spans="2:6" x14ac:dyDescent="0.25">
      <c r="B59" s="59">
        <v>2012</v>
      </c>
      <c r="C59" s="57">
        <v>14061.37</v>
      </c>
      <c r="D59" s="57">
        <v>13869.88</v>
      </c>
      <c r="E59" s="57">
        <v>28195.63</v>
      </c>
      <c r="F59" s="57">
        <v>20999.59</v>
      </c>
    </row>
    <row r="60" spans="2:6" x14ac:dyDescent="0.25">
      <c r="B60" s="59">
        <v>2013</v>
      </c>
      <c r="C60" s="57">
        <v>16420</v>
      </c>
      <c r="D60" s="57">
        <v>16192</v>
      </c>
      <c r="E60" s="57">
        <v>28917</v>
      </c>
      <c r="F60" s="57">
        <v>23623</v>
      </c>
    </row>
    <row r="61" spans="2:6" x14ac:dyDescent="0.25">
      <c r="B61" s="59">
        <v>2014</v>
      </c>
      <c r="C61" s="57">
        <v>16787</v>
      </c>
      <c r="D61" s="57">
        <v>16415</v>
      </c>
      <c r="E61" s="57">
        <v>33415</v>
      </c>
      <c r="F61" s="57">
        <v>24978</v>
      </c>
    </row>
    <row r="62" spans="2:6" x14ac:dyDescent="0.25">
      <c r="B62" s="59">
        <v>2015</v>
      </c>
      <c r="C62" s="57">
        <v>20949</v>
      </c>
      <c r="D62" s="57">
        <v>21501</v>
      </c>
      <c r="E62" s="57">
        <v>37415</v>
      </c>
      <c r="F62" s="57">
        <v>24754</v>
      </c>
    </row>
    <row r="63" spans="2:6" x14ac:dyDescent="0.25">
      <c r="B63" s="59">
        <v>2016</v>
      </c>
      <c r="C63" s="57">
        <v>24747</v>
      </c>
      <c r="D63" s="57">
        <v>25910</v>
      </c>
      <c r="E63" s="57">
        <v>42735</v>
      </c>
      <c r="F63" s="57">
        <v>29477</v>
      </c>
    </row>
    <row r="64" spans="2:6" x14ac:dyDescent="0.25">
      <c r="B64" s="59">
        <v>2017</v>
      </c>
      <c r="C64" s="57">
        <v>24866</v>
      </c>
      <c r="D64" s="57"/>
      <c r="E64" s="57">
        <v>48084</v>
      </c>
      <c r="F64" s="57"/>
    </row>
    <row r="65" spans="2:6" x14ac:dyDescent="0.25">
      <c r="C65" s="223"/>
      <c r="D65" s="223"/>
      <c r="E65" s="223"/>
      <c r="F65" s="223"/>
    </row>
    <row r="66" spans="2:6" x14ac:dyDescent="0.25">
      <c r="B66" s="62" t="s">
        <v>375</v>
      </c>
    </row>
    <row r="67" spans="2:6" x14ac:dyDescent="0.25">
      <c r="B67" s="55" t="s">
        <v>383</v>
      </c>
      <c r="C67" s="56" t="s">
        <v>379</v>
      </c>
      <c r="D67" s="56" t="s">
        <v>380</v>
      </c>
      <c r="E67" s="56" t="s">
        <v>381</v>
      </c>
      <c r="F67" s="56" t="s">
        <v>382</v>
      </c>
    </row>
    <row r="68" spans="2:6" x14ac:dyDescent="0.25">
      <c r="B68" s="59">
        <v>1999</v>
      </c>
      <c r="C68" s="57">
        <v>5647</v>
      </c>
      <c r="D68" s="57">
        <v>4787</v>
      </c>
      <c r="E68" s="57">
        <v>11311</v>
      </c>
      <c r="F68" s="57">
        <v>13780</v>
      </c>
    </row>
    <row r="69" spans="2:6" x14ac:dyDescent="0.25">
      <c r="B69" s="59">
        <v>2000</v>
      </c>
      <c r="C69" s="57">
        <v>4919</v>
      </c>
      <c r="D69" s="57">
        <v>4557</v>
      </c>
      <c r="E69" s="57">
        <v>8315</v>
      </c>
      <c r="F69" s="57">
        <v>12563</v>
      </c>
    </row>
    <row r="70" spans="2:6" x14ac:dyDescent="0.25">
      <c r="B70" s="59">
        <v>2001</v>
      </c>
      <c r="C70" s="57">
        <v>5062</v>
      </c>
      <c r="D70" s="57">
        <v>4716</v>
      </c>
      <c r="E70" s="57">
        <v>9182</v>
      </c>
      <c r="F70" s="57">
        <v>12391</v>
      </c>
    </row>
    <row r="71" spans="2:6" x14ac:dyDescent="0.25">
      <c r="B71" s="59">
        <v>2002</v>
      </c>
      <c r="C71" s="57">
        <v>4764</v>
      </c>
      <c r="D71" s="57">
        <v>4467</v>
      </c>
      <c r="E71" s="57">
        <v>8295</v>
      </c>
      <c r="F71" s="57">
        <v>13167</v>
      </c>
    </row>
    <row r="72" spans="2:6" x14ac:dyDescent="0.25">
      <c r="B72" s="59">
        <v>2003</v>
      </c>
      <c r="C72" s="57">
        <v>4737</v>
      </c>
      <c r="D72" s="57">
        <v>4456</v>
      </c>
      <c r="E72" s="57">
        <v>7416</v>
      </c>
      <c r="F72" s="57">
        <v>10645</v>
      </c>
    </row>
    <row r="73" spans="2:6" x14ac:dyDescent="0.25">
      <c r="B73" s="59">
        <v>2004</v>
      </c>
      <c r="C73" s="57">
        <v>5052.93</v>
      </c>
      <c r="D73" s="57">
        <v>4747.1400000000003</v>
      </c>
      <c r="E73" s="57"/>
      <c r="F73" s="57">
        <v>10725.86</v>
      </c>
    </row>
    <row r="74" spans="2:6" x14ac:dyDescent="0.25">
      <c r="B74" s="59">
        <v>2005</v>
      </c>
      <c r="C74" s="57">
        <v>6788.09</v>
      </c>
      <c r="D74" s="57">
        <v>6162.13</v>
      </c>
      <c r="E74" s="57">
        <v>9826.9699999999993</v>
      </c>
      <c r="F74" s="57">
        <v>13517.04</v>
      </c>
    </row>
    <row r="75" spans="2:6" x14ac:dyDescent="0.25">
      <c r="B75" s="59">
        <v>2006</v>
      </c>
      <c r="C75" s="57">
        <v>8279.51</v>
      </c>
      <c r="D75" s="57">
        <v>7375.41</v>
      </c>
      <c r="E75" s="57">
        <v>12180.82</v>
      </c>
      <c r="F75" s="57">
        <v>13554.71</v>
      </c>
    </row>
    <row r="76" spans="2:6" x14ac:dyDescent="0.25">
      <c r="B76" s="59">
        <v>2007</v>
      </c>
      <c r="C76" s="57">
        <v>11553.26</v>
      </c>
      <c r="D76" s="57">
        <v>10661.24</v>
      </c>
      <c r="E76" s="57">
        <v>15739.81</v>
      </c>
      <c r="F76" s="57">
        <v>15151.61</v>
      </c>
    </row>
    <row r="77" spans="2:6" x14ac:dyDescent="0.25">
      <c r="B77" s="59">
        <v>2008</v>
      </c>
      <c r="C77" s="57">
        <v>12418</v>
      </c>
      <c r="D77" s="57">
        <v>11648</v>
      </c>
      <c r="E77" s="57">
        <v>19541</v>
      </c>
      <c r="F77" s="57">
        <v>16554</v>
      </c>
    </row>
    <row r="78" spans="2:6" x14ac:dyDescent="0.25">
      <c r="B78" s="59">
        <v>2009</v>
      </c>
      <c r="C78" s="57">
        <v>13799</v>
      </c>
      <c r="D78" s="57">
        <v>13224</v>
      </c>
      <c r="E78" s="57">
        <v>20385</v>
      </c>
      <c r="F78" s="57">
        <v>16857</v>
      </c>
    </row>
    <row r="79" spans="2:6" x14ac:dyDescent="0.25">
      <c r="B79" s="59">
        <v>2010</v>
      </c>
      <c r="C79" s="57">
        <v>17782</v>
      </c>
      <c r="D79" s="57">
        <v>17151</v>
      </c>
      <c r="E79" s="57">
        <v>28680</v>
      </c>
      <c r="F79" s="57">
        <v>23413</v>
      </c>
    </row>
    <row r="80" spans="2:6" x14ac:dyDescent="0.25">
      <c r="B80" s="59">
        <v>2011</v>
      </c>
      <c r="C80" s="57">
        <v>16851.95</v>
      </c>
      <c r="D80" s="57">
        <v>15517.9</v>
      </c>
      <c r="E80" s="57">
        <v>28543.18</v>
      </c>
      <c r="F80" s="57">
        <v>23701.64</v>
      </c>
    </row>
    <row r="81" spans="2:6" x14ac:dyDescent="0.25">
      <c r="B81" s="59">
        <v>2012</v>
      </c>
      <c r="C81" s="57">
        <v>17021.63</v>
      </c>
      <c r="D81" s="57">
        <v>16553.48</v>
      </c>
      <c r="E81" s="57">
        <v>27317.5</v>
      </c>
      <c r="F81" s="57">
        <v>22114.18</v>
      </c>
    </row>
    <row r="82" spans="2:6" x14ac:dyDescent="0.25">
      <c r="B82" s="59">
        <v>2013</v>
      </c>
      <c r="C82" s="57">
        <v>18553</v>
      </c>
      <c r="D82" s="57">
        <v>17854</v>
      </c>
      <c r="E82" s="57">
        <v>32962</v>
      </c>
      <c r="F82" s="57">
        <v>23426</v>
      </c>
    </row>
    <row r="83" spans="2:6" x14ac:dyDescent="0.25">
      <c r="B83" s="59">
        <v>2014</v>
      </c>
      <c r="C83" s="57">
        <v>18833</v>
      </c>
      <c r="D83" s="57">
        <v>18499</v>
      </c>
      <c r="E83" s="57">
        <v>38267</v>
      </c>
      <c r="F83" s="57">
        <v>26266</v>
      </c>
    </row>
    <row r="84" spans="2:6" x14ac:dyDescent="0.25">
      <c r="B84" s="59">
        <v>2015</v>
      </c>
      <c r="C84" s="57">
        <v>22633</v>
      </c>
      <c r="D84" s="57">
        <v>22300</v>
      </c>
      <c r="E84" s="57">
        <v>38817</v>
      </c>
      <c r="F84" s="57">
        <v>28917</v>
      </c>
    </row>
    <row r="85" spans="2:6" x14ac:dyDescent="0.25">
      <c r="B85" s="59">
        <v>2016</v>
      </c>
      <c r="C85" s="57">
        <v>27497</v>
      </c>
      <c r="D85" s="57">
        <v>28489</v>
      </c>
      <c r="E85" s="57">
        <v>42874</v>
      </c>
      <c r="F85" s="57">
        <v>30491</v>
      </c>
    </row>
  </sheetData>
  <sortState ref="B68:F85">
    <sortCondition ref="B68"/>
  </sortState>
  <phoneticPr fontId="2" type="noConversion"/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C140"/>
  <sheetViews>
    <sheetView showGridLines="0" topLeftCell="A14" zoomScale="85" zoomScaleNormal="85" workbookViewId="0">
      <selection activeCell="B2" sqref="B2"/>
    </sheetView>
  </sheetViews>
  <sheetFormatPr defaultRowHeight="13.8" x14ac:dyDescent="0.25"/>
  <cols>
    <col min="3" max="3" width="10.5546875" bestFit="1" customWidth="1"/>
  </cols>
  <sheetData>
    <row r="2" spans="2:3" x14ac:dyDescent="0.25">
      <c r="B2" t="s">
        <v>2629</v>
      </c>
    </row>
    <row r="4" spans="2:3" x14ac:dyDescent="0.25">
      <c r="B4" t="s">
        <v>2626</v>
      </c>
    </row>
    <row r="5" spans="2:3" x14ac:dyDescent="0.25">
      <c r="B5" s="325" t="s">
        <v>2625</v>
      </c>
      <c r="C5" s="325" t="s">
        <v>2627</v>
      </c>
    </row>
    <row r="6" spans="2:3" x14ac:dyDescent="0.25">
      <c r="B6" s="325" t="s">
        <v>2605</v>
      </c>
      <c r="C6" s="332">
        <v>28836</v>
      </c>
    </row>
    <row r="7" spans="2:3" x14ac:dyDescent="0.25">
      <c r="B7" s="325" t="s">
        <v>2606</v>
      </c>
      <c r="C7" s="332">
        <v>17219</v>
      </c>
    </row>
    <row r="8" spans="2:3" x14ac:dyDescent="0.25">
      <c r="B8" s="325" t="s">
        <v>2607</v>
      </c>
      <c r="C8" s="332">
        <v>16494</v>
      </c>
    </row>
    <row r="9" spans="2:3" x14ac:dyDescent="0.25">
      <c r="B9" s="325" t="s">
        <v>2608</v>
      </c>
      <c r="C9" s="332">
        <v>15232</v>
      </c>
    </row>
    <row r="10" spans="2:3" x14ac:dyDescent="0.25">
      <c r="B10" s="325" t="s">
        <v>2609</v>
      </c>
      <c r="C10" s="332">
        <v>15088</v>
      </c>
    </row>
    <row r="11" spans="2:3" x14ac:dyDescent="0.25">
      <c r="B11" s="325" t="s">
        <v>2610</v>
      </c>
      <c r="C11" s="332">
        <v>13734</v>
      </c>
    </row>
    <row r="12" spans="2:3" x14ac:dyDescent="0.25">
      <c r="B12" s="325" t="s">
        <v>2611</v>
      </c>
      <c r="C12" s="332">
        <v>13115</v>
      </c>
    </row>
    <row r="13" spans="2:3" x14ac:dyDescent="0.25">
      <c r="B13" s="325" t="s">
        <v>2612</v>
      </c>
      <c r="C13" s="332">
        <v>11957</v>
      </c>
    </row>
    <row r="14" spans="2:3" x14ac:dyDescent="0.25">
      <c r="B14" s="325" t="s">
        <v>2613</v>
      </c>
      <c r="C14" s="332">
        <v>11729</v>
      </c>
    </row>
    <row r="15" spans="2:3" x14ac:dyDescent="0.25">
      <c r="B15" s="325" t="s">
        <v>2614</v>
      </c>
      <c r="C15" s="332">
        <v>10523</v>
      </c>
    </row>
    <row r="16" spans="2:3" x14ac:dyDescent="0.25">
      <c r="B16" s="325" t="s">
        <v>2615</v>
      </c>
      <c r="C16" s="332">
        <v>10327</v>
      </c>
    </row>
    <row r="17" spans="2:3" x14ac:dyDescent="0.25">
      <c r="B17" s="325" t="s">
        <v>2616</v>
      </c>
      <c r="C17" s="332">
        <v>9752</v>
      </c>
    </row>
    <row r="18" spans="2:3" x14ac:dyDescent="0.25">
      <c r="B18" s="325" t="s">
        <v>2617</v>
      </c>
      <c r="C18" s="332">
        <v>9702</v>
      </c>
    </row>
    <row r="19" spans="2:3" x14ac:dyDescent="0.25">
      <c r="B19" s="325" t="s">
        <v>2618</v>
      </c>
      <c r="C19" s="332">
        <v>6846</v>
      </c>
    </row>
    <row r="20" spans="2:3" x14ac:dyDescent="0.25">
      <c r="B20" s="325" t="s">
        <v>2619</v>
      </c>
      <c r="C20" s="332">
        <v>6409</v>
      </c>
    </row>
    <row r="21" spans="2:3" x14ac:dyDescent="0.25">
      <c r="B21" s="325" t="s">
        <v>2620</v>
      </c>
      <c r="C21" s="332">
        <v>6362</v>
      </c>
    </row>
    <row r="22" spans="2:3" x14ac:dyDescent="0.25">
      <c r="B22" s="325" t="s">
        <v>2621</v>
      </c>
      <c r="C22" s="332">
        <v>6260</v>
      </c>
    </row>
    <row r="23" spans="2:3" x14ac:dyDescent="0.25">
      <c r="B23" s="325" t="s">
        <v>2622</v>
      </c>
      <c r="C23" s="332">
        <v>6010</v>
      </c>
    </row>
    <row r="24" spans="2:3" x14ac:dyDescent="0.25">
      <c r="B24" s="325" t="s">
        <v>2623</v>
      </c>
      <c r="C24" s="332">
        <v>5009</v>
      </c>
    </row>
    <row r="25" spans="2:3" x14ac:dyDescent="0.25">
      <c r="B25" s="325" t="s">
        <v>2624</v>
      </c>
      <c r="C25" s="332">
        <v>3607</v>
      </c>
    </row>
    <row r="32" spans="2:3" x14ac:dyDescent="0.25">
      <c r="B32" t="s">
        <v>2628</v>
      </c>
    </row>
    <row r="33" spans="2:3" x14ac:dyDescent="0.25">
      <c r="B33" s="325" t="s">
        <v>2625</v>
      </c>
      <c r="C33" s="325" t="s">
        <v>2627</v>
      </c>
    </row>
    <row r="34" spans="2:3" x14ac:dyDescent="0.25">
      <c r="B34" s="325" t="s">
        <v>2605</v>
      </c>
      <c r="C34" s="332">
        <v>28836</v>
      </c>
    </row>
    <row r="35" spans="2:3" x14ac:dyDescent="0.25">
      <c r="B35" s="325" t="s">
        <v>2608</v>
      </c>
      <c r="C35" s="332">
        <v>21760</v>
      </c>
    </row>
    <row r="36" spans="2:3" x14ac:dyDescent="0.25">
      <c r="B36" s="325" t="s">
        <v>2609</v>
      </c>
      <c r="C36" s="332">
        <v>21554</v>
      </c>
    </row>
    <row r="37" spans="2:3" x14ac:dyDescent="0.25">
      <c r="B37" s="325" t="s">
        <v>2611</v>
      </c>
      <c r="C37" s="332">
        <v>18736</v>
      </c>
    </row>
    <row r="38" spans="2:3" x14ac:dyDescent="0.25">
      <c r="B38" s="325" t="s">
        <v>2606</v>
      </c>
      <c r="C38" s="332">
        <v>17219</v>
      </c>
    </row>
    <row r="39" spans="2:3" x14ac:dyDescent="0.25">
      <c r="B39" s="325" t="s">
        <v>2607</v>
      </c>
      <c r="C39" s="332">
        <v>16494</v>
      </c>
    </row>
    <row r="40" spans="2:3" x14ac:dyDescent="0.25">
      <c r="B40" s="325" t="s">
        <v>2610</v>
      </c>
      <c r="C40" s="332">
        <v>13734</v>
      </c>
    </row>
    <row r="41" spans="2:3" x14ac:dyDescent="0.25">
      <c r="B41" s="325" t="s">
        <v>2612</v>
      </c>
      <c r="C41" s="332">
        <v>11957</v>
      </c>
    </row>
    <row r="42" spans="2:3" x14ac:dyDescent="0.25">
      <c r="B42" s="325" t="s">
        <v>2613</v>
      </c>
      <c r="C42" s="332">
        <v>11729</v>
      </c>
    </row>
    <row r="43" spans="2:3" x14ac:dyDescent="0.25">
      <c r="B43" s="325" t="s">
        <v>2614</v>
      </c>
      <c r="C43" s="332">
        <v>10523</v>
      </c>
    </row>
    <row r="44" spans="2:3" x14ac:dyDescent="0.25">
      <c r="B44" s="325" t="s">
        <v>2615</v>
      </c>
      <c r="C44" s="332">
        <v>10327</v>
      </c>
    </row>
    <row r="45" spans="2:3" x14ac:dyDescent="0.25">
      <c r="B45" s="325" t="s">
        <v>2616</v>
      </c>
      <c r="C45" s="332">
        <v>9752</v>
      </c>
    </row>
    <row r="46" spans="2:3" x14ac:dyDescent="0.25">
      <c r="B46" s="325" t="s">
        <v>2617</v>
      </c>
      <c r="C46" s="332">
        <v>9702</v>
      </c>
    </row>
    <row r="47" spans="2:3" x14ac:dyDescent="0.25">
      <c r="B47" s="325" t="s">
        <v>2620</v>
      </c>
      <c r="C47" s="332">
        <v>9089</v>
      </c>
    </row>
    <row r="48" spans="2:3" x14ac:dyDescent="0.25">
      <c r="B48" s="325" t="s">
        <v>2618</v>
      </c>
      <c r="C48" s="332">
        <v>6846</v>
      </c>
    </row>
    <row r="49" spans="2:3" x14ac:dyDescent="0.25">
      <c r="B49" s="325" t="s">
        <v>2619</v>
      </c>
      <c r="C49" s="332">
        <v>6409</v>
      </c>
    </row>
    <row r="50" spans="2:3" x14ac:dyDescent="0.25">
      <c r="B50" s="325" t="s">
        <v>2621</v>
      </c>
      <c r="C50" s="332">
        <v>6260</v>
      </c>
    </row>
    <row r="51" spans="2:3" x14ac:dyDescent="0.25">
      <c r="B51" s="325" t="s">
        <v>2622</v>
      </c>
      <c r="C51" s="332">
        <v>6010</v>
      </c>
    </row>
    <row r="52" spans="2:3" x14ac:dyDescent="0.25">
      <c r="B52" s="325" t="s">
        <v>2623</v>
      </c>
      <c r="C52" s="332">
        <v>5009</v>
      </c>
    </row>
    <row r="53" spans="2:3" x14ac:dyDescent="0.25">
      <c r="B53" s="325" t="s">
        <v>2624</v>
      </c>
      <c r="C53" s="332">
        <v>3607</v>
      </c>
    </row>
    <row r="61" spans="2:3" x14ac:dyDescent="0.25">
      <c r="B61" t="s">
        <v>2632</v>
      </c>
    </row>
    <row r="62" spans="2:3" x14ac:dyDescent="0.25">
      <c r="B62" s="325" t="s">
        <v>2625</v>
      </c>
      <c r="C62" s="325" t="s">
        <v>2627</v>
      </c>
    </row>
    <row r="63" spans="2:3" x14ac:dyDescent="0.25">
      <c r="B63" s="325" t="s">
        <v>2605</v>
      </c>
      <c r="C63" s="332">
        <v>17787</v>
      </c>
    </row>
    <row r="64" spans="2:3" x14ac:dyDescent="0.25">
      <c r="B64" s="325" t="s">
        <v>2606</v>
      </c>
      <c r="C64" s="332">
        <v>9423</v>
      </c>
    </row>
    <row r="65" spans="2:3" x14ac:dyDescent="0.25">
      <c r="B65" s="325" t="s">
        <v>2612</v>
      </c>
      <c r="C65" s="332">
        <v>9153</v>
      </c>
    </row>
    <row r="66" spans="2:3" x14ac:dyDescent="0.25">
      <c r="B66" s="325" t="s">
        <v>2607</v>
      </c>
      <c r="C66" s="332">
        <v>8445</v>
      </c>
    </row>
    <row r="67" spans="2:3" x14ac:dyDescent="0.25">
      <c r="B67" s="325" t="s">
        <v>2613</v>
      </c>
      <c r="C67" s="332">
        <v>8390</v>
      </c>
    </row>
    <row r="68" spans="2:3" x14ac:dyDescent="0.25">
      <c r="B68" s="325" t="s">
        <v>2608</v>
      </c>
      <c r="C68" s="332">
        <v>7544</v>
      </c>
    </row>
    <row r="69" spans="2:3" x14ac:dyDescent="0.25">
      <c r="B69" s="325" t="s">
        <v>2609</v>
      </c>
      <c r="C69" s="332">
        <v>7525</v>
      </c>
    </row>
    <row r="70" spans="2:3" x14ac:dyDescent="0.25">
      <c r="B70" s="325" t="s">
        <v>2611</v>
      </c>
      <c r="C70" s="332">
        <v>6951</v>
      </c>
    </row>
    <row r="71" spans="2:3" x14ac:dyDescent="0.25">
      <c r="B71" s="325" t="s">
        <v>2610</v>
      </c>
      <c r="C71" s="332">
        <v>6455</v>
      </c>
    </row>
    <row r="72" spans="2:3" x14ac:dyDescent="0.25">
      <c r="B72" s="325" t="s">
        <v>2617</v>
      </c>
      <c r="C72" s="332">
        <v>6234</v>
      </c>
    </row>
    <row r="73" spans="2:3" x14ac:dyDescent="0.25">
      <c r="B73" s="325" t="s">
        <v>2615</v>
      </c>
      <c r="C73" s="332">
        <v>5058</v>
      </c>
    </row>
    <row r="74" spans="2:3" x14ac:dyDescent="0.25">
      <c r="B74" s="325" t="s">
        <v>2618</v>
      </c>
      <c r="C74" s="332">
        <v>4466</v>
      </c>
    </row>
    <row r="75" spans="2:3" x14ac:dyDescent="0.25">
      <c r="B75" s="325" t="s">
        <v>2614</v>
      </c>
      <c r="C75" s="332">
        <v>4110</v>
      </c>
    </row>
    <row r="76" spans="2:3" x14ac:dyDescent="0.25">
      <c r="B76" s="325" t="s">
        <v>2621</v>
      </c>
      <c r="C76" s="332">
        <v>4097</v>
      </c>
    </row>
    <row r="77" spans="2:3" x14ac:dyDescent="0.25">
      <c r="B77" s="325" t="s">
        <v>2616</v>
      </c>
      <c r="C77" s="332">
        <v>4061</v>
      </c>
    </row>
    <row r="78" spans="2:3" x14ac:dyDescent="0.25">
      <c r="B78" s="325" t="s">
        <v>2622</v>
      </c>
      <c r="C78" s="332">
        <v>4022</v>
      </c>
    </row>
    <row r="79" spans="2:3" x14ac:dyDescent="0.25">
      <c r="B79" s="325" t="s">
        <v>2620</v>
      </c>
      <c r="C79" s="332">
        <v>3405</v>
      </c>
    </row>
    <row r="80" spans="2:3" x14ac:dyDescent="0.25">
      <c r="B80" s="325" t="s">
        <v>2623</v>
      </c>
      <c r="C80" s="332">
        <v>2427</v>
      </c>
    </row>
    <row r="81" spans="2:3" x14ac:dyDescent="0.25">
      <c r="B81" s="325" t="s">
        <v>2619</v>
      </c>
      <c r="C81" s="332">
        <v>2355</v>
      </c>
    </row>
    <row r="82" spans="2:3" x14ac:dyDescent="0.25">
      <c r="B82" s="325" t="s">
        <v>2624</v>
      </c>
      <c r="C82" s="332">
        <v>2014</v>
      </c>
    </row>
    <row r="89" spans="2:3" x14ac:dyDescent="0.25">
      <c r="B89" t="s">
        <v>2633</v>
      </c>
    </row>
    <row r="90" spans="2:3" x14ac:dyDescent="0.25">
      <c r="B90" s="325" t="s">
        <v>2625</v>
      </c>
      <c r="C90" s="325" t="s">
        <v>2627</v>
      </c>
    </row>
    <row r="91" spans="2:3" x14ac:dyDescent="0.25">
      <c r="B91" s="325" t="s">
        <v>2605</v>
      </c>
      <c r="C91" s="332">
        <v>17787</v>
      </c>
    </row>
    <row r="92" spans="2:3" x14ac:dyDescent="0.25">
      <c r="B92" s="325" t="s">
        <v>2608</v>
      </c>
      <c r="C92" s="332">
        <v>10920</v>
      </c>
    </row>
    <row r="93" spans="2:3" x14ac:dyDescent="0.25">
      <c r="B93" s="325" t="s">
        <v>2609</v>
      </c>
      <c r="C93" s="332">
        <v>10750</v>
      </c>
    </row>
    <row r="94" spans="2:3" x14ac:dyDescent="0.25">
      <c r="B94" s="325" t="s">
        <v>2611</v>
      </c>
      <c r="C94" s="332">
        <v>9930</v>
      </c>
    </row>
    <row r="95" spans="2:3" x14ac:dyDescent="0.25">
      <c r="B95" s="325" t="s">
        <v>2606</v>
      </c>
      <c r="C95" s="332">
        <v>9423</v>
      </c>
    </row>
    <row r="96" spans="2:3" x14ac:dyDescent="0.25">
      <c r="B96" s="325" t="s">
        <v>2612</v>
      </c>
      <c r="C96" s="332">
        <v>9153</v>
      </c>
    </row>
    <row r="97" spans="2:3" x14ac:dyDescent="0.25">
      <c r="B97" s="325" t="s">
        <v>2607</v>
      </c>
      <c r="C97" s="332">
        <v>8445</v>
      </c>
    </row>
    <row r="98" spans="2:3" x14ac:dyDescent="0.25">
      <c r="B98" s="325" t="s">
        <v>2613</v>
      </c>
      <c r="C98" s="332">
        <v>8390</v>
      </c>
    </row>
    <row r="99" spans="2:3" x14ac:dyDescent="0.25">
      <c r="B99" s="325" t="s">
        <v>2610</v>
      </c>
      <c r="C99" s="332">
        <v>6455</v>
      </c>
    </row>
    <row r="100" spans="2:3" x14ac:dyDescent="0.25">
      <c r="B100" s="325" t="s">
        <v>2617</v>
      </c>
      <c r="C100" s="332">
        <v>6234</v>
      </c>
    </row>
    <row r="101" spans="2:3" x14ac:dyDescent="0.25">
      <c r="B101" s="325" t="s">
        <v>2615</v>
      </c>
      <c r="C101" s="332">
        <v>5058</v>
      </c>
    </row>
    <row r="102" spans="2:3" x14ac:dyDescent="0.25">
      <c r="B102" s="325" t="s">
        <v>2620</v>
      </c>
      <c r="C102" s="332">
        <v>4864</v>
      </c>
    </row>
    <row r="103" spans="2:3" x14ac:dyDescent="0.25">
      <c r="B103" s="325" t="s">
        <v>2618</v>
      </c>
      <c r="C103" s="332">
        <v>4466</v>
      </c>
    </row>
    <row r="104" spans="2:3" x14ac:dyDescent="0.25">
      <c r="B104" s="325" t="s">
        <v>2614</v>
      </c>
      <c r="C104" s="332">
        <v>4110</v>
      </c>
    </row>
    <row r="105" spans="2:3" x14ac:dyDescent="0.25">
      <c r="B105" s="325" t="s">
        <v>2621</v>
      </c>
      <c r="C105" s="332">
        <v>4097</v>
      </c>
    </row>
    <row r="106" spans="2:3" x14ac:dyDescent="0.25">
      <c r="B106" s="325" t="s">
        <v>2616</v>
      </c>
      <c r="C106" s="332">
        <v>4061</v>
      </c>
    </row>
    <row r="107" spans="2:3" x14ac:dyDescent="0.25">
      <c r="B107" s="325" t="s">
        <v>2622</v>
      </c>
      <c r="C107" s="332">
        <v>4022</v>
      </c>
    </row>
    <row r="108" spans="2:3" x14ac:dyDescent="0.25">
      <c r="B108" s="325" t="s">
        <v>2623</v>
      </c>
      <c r="C108" s="332">
        <v>2427</v>
      </c>
    </row>
    <row r="109" spans="2:3" x14ac:dyDescent="0.25">
      <c r="B109" s="325" t="s">
        <v>2619</v>
      </c>
      <c r="C109" s="332">
        <v>2355</v>
      </c>
    </row>
    <row r="110" spans="2:3" x14ac:dyDescent="0.25">
      <c r="B110" s="325" t="s">
        <v>2624</v>
      </c>
      <c r="C110" s="332">
        <v>2014</v>
      </c>
    </row>
    <row r="119" spans="2:3" x14ac:dyDescent="0.25">
      <c r="B119" t="s">
        <v>2630</v>
      </c>
    </row>
    <row r="120" spans="2:3" x14ac:dyDescent="0.25">
      <c r="B120" s="325" t="s">
        <v>2625</v>
      </c>
      <c r="C120" s="325" t="s">
        <v>2631</v>
      </c>
    </row>
    <row r="121" spans="2:3" x14ac:dyDescent="0.25">
      <c r="B121" s="325" t="s">
        <v>2605</v>
      </c>
      <c r="C121" s="342">
        <v>47.36</v>
      </c>
    </row>
    <row r="122" spans="2:3" x14ac:dyDescent="0.25">
      <c r="B122" s="325" t="s">
        <v>2608</v>
      </c>
      <c r="C122" s="342">
        <v>44.35</v>
      </c>
    </row>
    <row r="123" spans="2:3" x14ac:dyDescent="0.25">
      <c r="B123" s="325" t="s">
        <v>2609</v>
      </c>
      <c r="C123" s="342">
        <v>43.96</v>
      </c>
    </row>
    <row r="124" spans="2:3" x14ac:dyDescent="0.25">
      <c r="B124" s="325" t="s">
        <v>2611</v>
      </c>
      <c r="C124" s="342">
        <v>40.14</v>
      </c>
    </row>
    <row r="125" spans="2:3" x14ac:dyDescent="0.25">
      <c r="B125" s="325" t="s">
        <v>2619</v>
      </c>
      <c r="C125" s="342">
        <v>30.84</v>
      </c>
    </row>
    <row r="126" spans="2:3" x14ac:dyDescent="0.25">
      <c r="B126" s="325" t="s">
        <v>2621</v>
      </c>
      <c r="C126" s="342">
        <v>25.99</v>
      </c>
    </row>
    <row r="127" spans="2:3" x14ac:dyDescent="0.25">
      <c r="B127" s="325" t="s">
        <v>2620</v>
      </c>
      <c r="C127" s="342">
        <v>23.11</v>
      </c>
    </row>
    <row r="128" spans="2:3" x14ac:dyDescent="0.25">
      <c r="B128" s="325" t="s">
        <v>2607</v>
      </c>
      <c r="C128" s="342">
        <v>20.95</v>
      </c>
    </row>
    <row r="129" spans="2:3" x14ac:dyDescent="0.25">
      <c r="B129" s="325" t="s">
        <v>2616</v>
      </c>
      <c r="C129" s="342">
        <v>20.76</v>
      </c>
    </row>
    <row r="130" spans="2:3" x14ac:dyDescent="0.25">
      <c r="B130" s="325" t="s">
        <v>2606</v>
      </c>
      <c r="C130" s="342">
        <v>20.49</v>
      </c>
    </row>
    <row r="131" spans="2:3" x14ac:dyDescent="0.25">
      <c r="B131" s="325" t="s">
        <v>2623</v>
      </c>
      <c r="C131" s="342">
        <v>19.809999999999999</v>
      </c>
    </row>
    <row r="132" spans="2:3" x14ac:dyDescent="0.25">
      <c r="B132" s="325" t="s">
        <v>2613</v>
      </c>
      <c r="C132" s="342">
        <v>18.420000000000002</v>
      </c>
    </row>
    <row r="133" spans="2:3" x14ac:dyDescent="0.25">
      <c r="B133" s="325" t="s">
        <v>2615</v>
      </c>
      <c r="C133" s="342">
        <v>12.98</v>
      </c>
    </row>
    <row r="134" spans="2:3" x14ac:dyDescent="0.25">
      <c r="B134" s="325" t="s">
        <v>2610</v>
      </c>
      <c r="C134" s="342">
        <v>11.85</v>
      </c>
    </row>
    <row r="135" spans="2:3" x14ac:dyDescent="0.25">
      <c r="B135" s="325" t="s">
        <v>2622</v>
      </c>
      <c r="C135" s="342">
        <v>10.38</v>
      </c>
    </row>
    <row r="136" spans="2:3" x14ac:dyDescent="0.25">
      <c r="B136" s="325" t="s">
        <v>2617</v>
      </c>
      <c r="C136" s="342">
        <v>10.220000000000001</v>
      </c>
    </row>
    <row r="137" spans="2:3" x14ac:dyDescent="0.25">
      <c r="B137" s="325" t="s">
        <v>2612</v>
      </c>
      <c r="C137" s="342">
        <v>9.76</v>
      </c>
    </row>
    <row r="138" spans="2:3" x14ac:dyDescent="0.25">
      <c r="B138" s="325" t="s">
        <v>2614</v>
      </c>
      <c r="C138" s="342">
        <v>8.9</v>
      </c>
    </row>
    <row r="139" spans="2:3" x14ac:dyDescent="0.25">
      <c r="B139" s="325" t="s">
        <v>2618</v>
      </c>
      <c r="C139" s="342">
        <v>7.91</v>
      </c>
    </row>
    <row r="140" spans="2:3" x14ac:dyDescent="0.25">
      <c r="B140" s="325" t="s">
        <v>2624</v>
      </c>
      <c r="C140" s="342">
        <v>3.69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237"/>
  <sheetViews>
    <sheetView showGridLines="0" topLeftCell="A18" zoomScale="115" zoomScaleNormal="115" workbookViewId="0">
      <selection activeCell="D28" sqref="D28"/>
    </sheetView>
  </sheetViews>
  <sheetFormatPr defaultRowHeight="13.8" x14ac:dyDescent="0.25"/>
  <sheetData>
    <row r="3" spans="3:3" x14ac:dyDescent="0.25">
      <c r="C3" s="14" t="s">
        <v>645</v>
      </c>
    </row>
    <row r="28" spans="3:3" x14ac:dyDescent="0.25">
      <c r="C28" t="s">
        <v>647</v>
      </c>
    </row>
    <row r="32" spans="3:3" x14ac:dyDescent="0.25">
      <c r="C32" s="14" t="s">
        <v>646</v>
      </c>
    </row>
    <row r="56" spans="3:3" x14ac:dyDescent="0.25">
      <c r="C56" t="s">
        <v>647</v>
      </c>
    </row>
    <row r="59" spans="3:3" x14ac:dyDescent="0.25">
      <c r="C59" s="14" t="s">
        <v>648</v>
      </c>
    </row>
    <row r="83" spans="3:3" x14ac:dyDescent="0.25">
      <c r="C83" t="s">
        <v>647</v>
      </c>
    </row>
    <row r="87" spans="3:3" x14ac:dyDescent="0.25">
      <c r="C87" s="14" t="s">
        <v>649</v>
      </c>
    </row>
    <row r="111" spans="3:3" x14ac:dyDescent="0.25">
      <c r="C111" t="s">
        <v>647</v>
      </c>
    </row>
    <row r="114" spans="3:3" x14ac:dyDescent="0.25">
      <c r="C114" s="14" t="s">
        <v>650</v>
      </c>
    </row>
    <row r="138" spans="3:3" x14ac:dyDescent="0.25">
      <c r="C138" t="s">
        <v>647</v>
      </c>
    </row>
    <row r="141" spans="3:3" x14ac:dyDescent="0.25">
      <c r="C141" s="14" t="s">
        <v>651</v>
      </c>
    </row>
    <row r="166" spans="3:3" x14ac:dyDescent="0.25">
      <c r="C166" t="s">
        <v>647</v>
      </c>
    </row>
    <row r="170" spans="3:3" x14ac:dyDescent="0.25">
      <c r="C170" s="14" t="s">
        <v>652</v>
      </c>
    </row>
    <row r="195" spans="3:11" x14ac:dyDescent="0.25">
      <c r="C195" t="s">
        <v>647</v>
      </c>
    </row>
    <row r="199" spans="3:11" x14ac:dyDescent="0.25">
      <c r="C199" s="14" t="s">
        <v>654</v>
      </c>
    </row>
    <row r="200" spans="3:11" x14ac:dyDescent="0.25">
      <c r="K200" t="s">
        <v>653</v>
      </c>
    </row>
    <row r="217" spans="3:3" x14ac:dyDescent="0.25">
      <c r="C217" t="s">
        <v>647</v>
      </c>
    </row>
    <row r="220" spans="3:3" x14ac:dyDescent="0.25">
      <c r="C220" s="14" t="s">
        <v>656</v>
      </c>
    </row>
    <row r="222" spans="3:3" x14ac:dyDescent="0.25">
      <c r="C222" t="s">
        <v>655</v>
      </c>
    </row>
    <row r="237" spans="3:3" x14ac:dyDescent="0.25">
      <c r="C237" t="s">
        <v>647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76"/>
  <sheetViews>
    <sheetView showGridLines="0" zoomScale="85" zoomScaleNormal="85" workbookViewId="0">
      <selection activeCell="M13" sqref="M13"/>
    </sheetView>
  </sheetViews>
  <sheetFormatPr defaultRowHeight="13.8" x14ac:dyDescent="0.25"/>
  <sheetData>
    <row r="4" spans="2:5" x14ac:dyDescent="0.25">
      <c r="B4" s="14"/>
    </row>
    <row r="5" spans="2:5" ht="30" x14ac:dyDescent="0.5">
      <c r="E5" s="350" t="s">
        <v>2774</v>
      </c>
    </row>
    <row r="36" spans="2:2" x14ac:dyDescent="0.25">
      <c r="B36" s="14" t="s">
        <v>2671</v>
      </c>
    </row>
    <row r="66" spans="2:2" x14ac:dyDescent="0.25">
      <c r="B66" s="14" t="s">
        <v>2670</v>
      </c>
    </row>
    <row r="98" spans="2:2" x14ac:dyDescent="0.25">
      <c r="B98" s="14" t="s">
        <v>1096</v>
      </c>
    </row>
    <row r="130" spans="2:2" x14ac:dyDescent="0.25">
      <c r="B130" s="14" t="s">
        <v>2672</v>
      </c>
    </row>
    <row r="170" spans="2:2" x14ac:dyDescent="0.25">
      <c r="B170" s="14"/>
    </row>
    <row r="174" spans="2:2" x14ac:dyDescent="0.25">
      <c r="B174" s="14" t="s">
        <v>2673</v>
      </c>
    </row>
    <row r="175" spans="2:2" x14ac:dyDescent="0.25">
      <c r="B175" s="14"/>
    </row>
    <row r="176" spans="2:2" x14ac:dyDescent="0.25">
      <c r="B176" s="1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102"/>
  <sheetViews>
    <sheetView showGridLines="0" zoomScale="85" zoomScaleNormal="85" workbookViewId="0">
      <selection activeCell="M26" sqref="M26"/>
    </sheetView>
  </sheetViews>
  <sheetFormatPr defaultRowHeight="13.8" x14ac:dyDescent="0.25"/>
  <sheetData>
    <row r="2" spans="3:3" x14ac:dyDescent="0.25">
      <c r="C2" s="14" t="s">
        <v>657</v>
      </c>
    </row>
    <row r="25" spans="3:3" x14ac:dyDescent="0.25">
      <c r="C25" t="s">
        <v>658</v>
      </c>
    </row>
    <row r="28" spans="3:3" x14ac:dyDescent="0.25">
      <c r="C28" s="14" t="s">
        <v>659</v>
      </c>
    </row>
    <row r="51" spans="3:13" x14ac:dyDescent="0.25">
      <c r="C51" t="s">
        <v>658</v>
      </c>
    </row>
    <row r="53" spans="3:13" x14ac:dyDescent="0.25">
      <c r="C53" s="14" t="s">
        <v>660</v>
      </c>
      <c r="M53" t="s">
        <v>662</v>
      </c>
    </row>
    <row r="77" spans="3:13" x14ac:dyDescent="0.25">
      <c r="C77" t="s">
        <v>658</v>
      </c>
      <c r="M77" t="s">
        <v>1095</v>
      </c>
    </row>
    <row r="79" spans="3:13" x14ac:dyDescent="0.25">
      <c r="C79" s="14" t="s">
        <v>661</v>
      </c>
    </row>
    <row r="102" spans="3:3" x14ac:dyDescent="0.25">
      <c r="C102" t="s">
        <v>658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概述</vt:lpstr>
      <vt:lpstr>1. 中国经济基础数据</vt:lpstr>
      <vt:lpstr>1.1 世界简史</vt:lpstr>
      <vt:lpstr>1.2 经济历史</vt:lpstr>
      <vt:lpstr>1.3 融资成本</vt:lpstr>
      <vt:lpstr>1.4 通胀影响</vt:lpstr>
      <vt:lpstr>1.5 货币政策</vt:lpstr>
      <vt:lpstr>1.6 进出口贸易</vt:lpstr>
      <vt:lpstr>1.7 中美贸易  </vt:lpstr>
      <vt:lpstr>1.8 零售</vt:lpstr>
      <vt:lpstr>1.9 指标比较</vt:lpstr>
      <vt:lpstr>2.1 人口结构</vt:lpstr>
      <vt:lpstr>2.2 人口明细</vt:lpstr>
      <vt:lpstr>2.3 中小学生 </vt:lpstr>
      <vt:lpstr>2.4 其他国家人口结构</vt:lpstr>
      <vt:lpstr>2.5 世界人口数据</vt:lpstr>
      <vt:lpstr>3.1 GDP水平解读 </vt:lpstr>
      <vt:lpstr>3 2 GDP与人类活动</vt:lpstr>
      <vt:lpstr>3.3  世界GDP排名</vt:lpstr>
      <vt:lpstr>3.4 世界GDP统计 </vt:lpstr>
      <vt:lpstr>3.5 世界GDP历史</vt:lpstr>
      <vt:lpstr>3.6 经济自由度指数</vt:lpstr>
      <vt:lpstr>3.7 世界人口明细</vt:lpstr>
      <vt:lpstr>4 世界资产回报 </vt:lpstr>
      <vt:lpstr>4.1 世界资产回报</vt:lpstr>
      <vt:lpstr>4.2 30年各资产回报</vt:lpstr>
      <vt:lpstr>4.3 CAFE统计 </vt:lpstr>
      <vt:lpstr>4.5 投资收益率比较</vt:lpstr>
      <vt:lpstr>4.6 康德拉季耶夫周期</vt:lpstr>
      <vt:lpstr>5.1 A股历史</vt:lpstr>
      <vt:lpstr>5.1 涨跌记录</vt:lpstr>
      <vt:lpstr>5.2 融资</vt:lpstr>
      <vt:lpstr>5.3 CICS行业分类</vt:lpstr>
      <vt:lpstr>6.1 房地产</vt:lpstr>
      <vt:lpstr>6.2 一线楼价</vt:lpstr>
      <vt:lpstr>6.3 楼价比较</vt:lpstr>
      <vt:lpstr>7. 1 科技趋势</vt:lpstr>
      <vt:lpstr>7.2 若干周期曲线</vt:lpstr>
      <vt:lpstr>7.3 世界互联网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2020-02-16T04:10:05Z</dcterms:modified>
</cp:coreProperties>
</file>