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onageorginahansen/Desktop/ETH Zürich/Master/2. Semester/Projektarbeit/iReCoDes/irecodes-master/"/>
    </mc:Choice>
  </mc:AlternateContent>
  <xr:revisionPtr revIDLastSave="0" documentId="13_ncr:1_{4AEA96AB-4725-AF42-8928-BFA7D7E1694C}" xr6:coauthVersionLast="47" xr6:coauthVersionMax="47" xr10:uidLastSave="{00000000-0000-0000-0000-000000000000}"/>
  <bookViews>
    <workbookView xWindow="200" yWindow="460" windowWidth="25360" windowHeight="1428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F14" i="1"/>
  <c r="E14" i="1"/>
  <c r="H14" i="1"/>
  <c r="F11" i="1"/>
  <c r="C11" i="1"/>
  <c r="F10" i="1"/>
  <c r="E10" i="1"/>
  <c r="C10" i="1"/>
  <c r="E11" i="1"/>
  <c r="E9" i="1"/>
  <c r="F9" i="1"/>
  <c r="C9" i="1"/>
  <c r="I7" i="1"/>
  <c r="H7" i="1"/>
  <c r="C17" i="1"/>
  <c r="D17" i="1"/>
  <c r="D24" i="1"/>
  <c r="B12" i="1"/>
  <c r="B11" i="1"/>
  <c r="B10" i="1"/>
  <c r="B9" i="1"/>
  <c r="B8" i="1"/>
  <c r="B6" i="1"/>
  <c r="D18" i="1"/>
  <c r="D19" i="1"/>
  <c r="D20" i="1"/>
  <c r="D21" i="1"/>
  <c r="D22" i="1"/>
  <c r="D23" i="1"/>
  <c r="D6" i="1"/>
  <c r="D16" i="1"/>
  <c r="F12" i="1"/>
  <c r="F6" i="1"/>
  <c r="F13" i="1" s="1"/>
  <c r="E12" i="1"/>
  <c r="E13" i="1"/>
  <c r="D12" i="1"/>
  <c r="C12" i="1"/>
  <c r="D11" i="1"/>
  <c r="D10" i="1"/>
  <c r="D9" i="1"/>
  <c r="C19" i="1" s="1"/>
  <c r="D8" i="1"/>
  <c r="I8" i="1" s="1"/>
  <c r="C8" i="1"/>
  <c r="H8" i="1" s="1"/>
  <c r="C6" i="1"/>
  <c r="H6" i="1" s="1"/>
  <c r="I10" i="1" l="1"/>
  <c r="C7" i="1"/>
  <c r="C21" i="1"/>
  <c r="H12" i="1"/>
  <c r="I12" i="1"/>
  <c r="H9" i="1"/>
  <c r="C16" i="1"/>
  <c r="C14" i="1"/>
  <c r="D14" i="1"/>
  <c r="C24" i="1" s="1"/>
  <c r="C22" i="1"/>
  <c r="C18" i="1"/>
  <c r="D13" i="1"/>
  <c r="I11" i="1"/>
  <c r="C20" i="1"/>
  <c r="I9" i="1"/>
  <c r="H10" i="1"/>
  <c r="H11" i="1"/>
  <c r="C13" i="1"/>
  <c r="H13" i="1" s="1"/>
  <c r="I6" i="1"/>
  <c r="I13" i="1" l="1"/>
  <c r="C23" i="1"/>
</calcChain>
</file>

<file path=xl/sharedStrings.xml><?xml version="1.0" encoding="utf-8"?>
<sst xmlns="http://schemas.openxmlformats.org/spreadsheetml/2006/main" count="44" uniqueCount="44">
  <si>
    <t>N0</t>
  </si>
  <si>
    <t>N1</t>
  </si>
  <si>
    <t>N2</t>
  </si>
  <si>
    <t>PWFn2</t>
  </si>
  <si>
    <t>N3</t>
  </si>
  <si>
    <t>N4</t>
  </si>
  <si>
    <t>PWFn4</t>
  </si>
  <si>
    <t>N5</t>
  </si>
  <si>
    <t>N6</t>
  </si>
  <si>
    <t>N7</t>
  </si>
  <si>
    <t>N8</t>
  </si>
  <si>
    <t>N9</t>
  </si>
  <si>
    <t>N11</t>
  </si>
  <si>
    <t>N12</t>
  </si>
  <si>
    <t>N13</t>
  </si>
  <si>
    <t>N14</t>
  </si>
  <si>
    <t>N15</t>
  </si>
  <si>
    <t>N16</t>
  </si>
  <si>
    <t>PWFn16</t>
  </si>
  <si>
    <t>N17</t>
  </si>
  <si>
    <t>N18</t>
  </si>
  <si>
    <t>N19</t>
  </si>
  <si>
    <t>N20</t>
  </si>
  <si>
    <t>PWFn20</t>
  </si>
  <si>
    <t>RES2</t>
  </si>
  <si>
    <t>RES4</t>
  </si>
  <si>
    <t>RES16</t>
  </si>
  <si>
    <t>RES20</t>
  </si>
  <si>
    <t>time</t>
  </si>
  <si>
    <t>t0-1</t>
  </si>
  <si>
    <t>demand</t>
  </si>
  <si>
    <t>supply</t>
  </si>
  <si>
    <t xml:space="preserve">t0 </t>
  </si>
  <si>
    <t>t5</t>
  </si>
  <si>
    <t>t8</t>
  </si>
  <si>
    <t>t12</t>
  </si>
  <si>
    <t>t15</t>
  </si>
  <si>
    <t>all components</t>
  </si>
  <si>
    <t>leak demand</t>
  </si>
  <si>
    <t>res</t>
  </si>
  <si>
    <t>total demans</t>
  </si>
  <si>
    <t>t20</t>
  </si>
  <si>
    <t>t30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</si>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</sst>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Sheet1!$B$6:$B$14</c:f>
              <c:numCache>
                <c:formatCode>General</c:formatCode>
                <c:ptCount val="9"/>
                <c:pt idx="0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Sheet1!$H$6:$H$14</c:f>
              <c:numCache>
                <c:formatCode>General</c:formatCode>
                <c:ptCount val="9"/>
                <c:pt idx="0">
                  <c:v>8.9583333333459209E-3</c:v>
                </c:pt>
                <c:pt idx="1">
                  <c:v>8.9583333333459209E-3</c:v>
                </c:pt>
                <c:pt idx="2">
                  <c:v>0</c:v>
                </c:pt>
                <c:pt idx="3">
                  <c:v>3.3338538562959062E-2</c:v>
                </c:pt>
                <c:pt idx="4">
                  <c:v>6.6543493117824648E-2</c:v>
                </c:pt>
                <c:pt idx="5">
                  <c:v>9.8882589894314393E-2</c:v>
                </c:pt>
                <c:pt idx="6">
                  <c:v>0.12382423142517919</c:v>
                </c:pt>
                <c:pt idx="7">
                  <c:v>8.9583333333459209E-3</c:v>
                </c:pt>
                <c:pt idx="8">
                  <c:v>8.9583333333459209E-3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B-5D43-8A9B-E77297DFBF5B}"/>
            </c:ext>
          </c:extLst>
        </c:ser>
        <c:ser>
          <c:idx val="1"/>
          <c:order val="1"/>
          <c:tx>
            <c:v>Supply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Sheet1!$B$6:$B$14</c:f>
              <c:numCache>
                <c:formatCode>General</c:formatCode>
                <c:ptCount val="9"/>
                <c:pt idx="0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Sheet1!$C$16:$C$24</c:f>
              <c:numCache>
                <c:formatCode>General</c:formatCode>
                <c:ptCount val="9"/>
                <c:pt idx="0">
                  <c:v>9.2592592592723368E-3</c:v>
                </c:pt>
                <c:pt idx="1">
                  <c:v>9.2592592592723368E-3</c:v>
                </c:pt>
                <c:pt idx="2">
                  <c:v>0</c:v>
                </c:pt>
                <c:pt idx="3">
                  <c:v>2.314814814815653E-3</c:v>
                </c:pt>
                <c:pt idx="4">
                  <c:v>4.6296296296313121E-3</c:v>
                </c:pt>
                <c:pt idx="5">
                  <c:v>6.9444444444470097E-3</c:v>
                </c:pt>
                <c:pt idx="6">
                  <c:v>9.2592592592630439E-3</c:v>
                </c:pt>
                <c:pt idx="7">
                  <c:v>9.2592592592723368E-3</c:v>
                </c:pt>
                <c:pt idx="8">
                  <c:v>9.2592592592723368E-3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B-5D43-8A9B-E77297DF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292864"/>
        <c:axId val="1584264832"/>
      </c:lineChart>
      <c:catAx>
        <c:axId val="162229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[day]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264832"/>
        <c:crosses val="autoZero"/>
        <c:auto val="1"/>
        <c:lblAlgn val="ctr"/>
        <c:lblOffset val="100"/>
        <c:noMultiLvlLbl val="0"/>
      </c:catAx>
      <c:valAx>
        <c:axId val="1584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Demand,</a:t>
                </a:r>
                <a:r>
                  <a:rPr lang="de-DE" baseline="0"/>
                  <a:t> Supply [m^3/s]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2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Sheet1!$B$6:$B$14</c:f>
              <c:numCache>
                <c:formatCode>General</c:formatCode>
                <c:ptCount val="9"/>
                <c:pt idx="0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Sheet1!$H$6:$H$13</c:f>
              <c:numCache>
                <c:formatCode>General</c:formatCode>
                <c:ptCount val="8"/>
                <c:pt idx="0">
                  <c:v>8.9583333333459209E-3</c:v>
                </c:pt>
                <c:pt idx="1">
                  <c:v>8.9583333333459209E-3</c:v>
                </c:pt>
                <c:pt idx="2">
                  <c:v>0</c:v>
                </c:pt>
                <c:pt idx="3">
                  <c:v>3.3338538562959062E-2</c:v>
                </c:pt>
                <c:pt idx="4">
                  <c:v>6.6543493117824648E-2</c:v>
                </c:pt>
                <c:pt idx="5">
                  <c:v>9.8882589894314393E-2</c:v>
                </c:pt>
                <c:pt idx="6">
                  <c:v>0.12382423142517919</c:v>
                </c:pt>
                <c:pt idx="7">
                  <c:v>8.9583333333459209E-3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05-EB4A-AE3D-1FA2EA3EF9BC}"/>
            </c:ext>
          </c:extLst>
        </c:ser>
        <c:ser>
          <c:idx val="1"/>
          <c:order val="1"/>
          <c:tx>
            <c:v>total supply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Sheet1!$B$6:$B$14</c:f>
              <c:numCache>
                <c:formatCode>General</c:formatCode>
                <c:ptCount val="9"/>
                <c:pt idx="0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Sheet1!$I$6:$I$13</c:f>
              <c:numCache>
                <c:formatCode>General</c:formatCode>
                <c:ptCount val="8"/>
                <c:pt idx="0">
                  <c:v>-8.9583333333459209E-3</c:v>
                </c:pt>
                <c:pt idx="1">
                  <c:v>-8.9583333333459209E-3</c:v>
                </c:pt>
                <c:pt idx="2">
                  <c:v>0</c:v>
                </c:pt>
                <c:pt idx="3">
                  <c:v>-3.3338538562959062E-2</c:v>
                </c:pt>
                <c:pt idx="4">
                  <c:v>-6.6543493117824648E-2</c:v>
                </c:pt>
                <c:pt idx="5">
                  <c:v>-9.8882589894314407E-2</c:v>
                </c:pt>
                <c:pt idx="6">
                  <c:v>-0.1238242314251792</c:v>
                </c:pt>
                <c:pt idx="7">
                  <c:v>-8.9583333333459209E-3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05-EB4A-AE3D-1FA2EA3E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44528"/>
        <c:axId val="1624663168"/>
      </c:lineChart>
      <c:catAx>
        <c:axId val="15841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663168"/>
        <c:crosses val="autoZero"/>
        <c:auto val="1"/>
        <c:lblAlgn val="ctr"/>
        <c:lblOffset val="100"/>
        <c:noMultiLvlLbl val="0"/>
      </c:catAx>
      <c:valAx>
        <c:axId val="16246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1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5</xdr:row>
      <xdr:rowOff>139700</xdr:rowOff>
    </xdr:from>
    <xdr:to>
      <xdr:col>19</xdr:col>
      <xdr:colOff>469900</xdr:colOff>
      <xdr:row>24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16C2F0-BDDF-1A02-3B21-281E90AC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25</xdr:row>
      <xdr:rowOff>12700</xdr:rowOff>
    </xdr:from>
    <xdr:to>
      <xdr:col>11</xdr:col>
      <xdr:colOff>12700</xdr:colOff>
      <xdr:row>39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8C525F-A9A3-2A34-CE85-BB7B1408D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0</v>
          </cell>
          <cell r="E2">
            <v>0</v>
          </cell>
          <cell r="G2">
            <v>0</v>
          </cell>
          <cell r="H2">
            <v>0</v>
          </cell>
          <cell r="S2">
            <v>0</v>
          </cell>
          <cell r="T2">
            <v>0</v>
          </cell>
          <cell r="X2">
            <v>0</v>
          </cell>
          <cell r="Y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9.8758767928669939E-9</v>
          </cell>
          <cell r="E2">
            <v>-2.314814814815653E-3</v>
          </cell>
          <cell r="G2">
            <v>1.3189540612699701E-8</v>
          </cell>
          <cell r="R2">
            <v>1.481325794154953E-8</v>
          </cell>
          <cell r="V2">
            <v>4.3964533929921423E-9</v>
          </cell>
          <cell r="AX2">
            <v>-3.1023723748143411E-2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W2">
            <v>1.234775253712129E-3</v>
          </cell>
          <cell r="X2">
            <v>1.234773580222067E-3</v>
          </cell>
          <cell r="Y2">
            <v>1.2347755855500551E-3</v>
          </cell>
          <cell r="Z2">
            <v>1.234779712196204E-3</v>
          </cell>
          <cell r="AA2">
            <v>1.234779332853479E-3</v>
          </cell>
          <cell r="AB2">
            <v>1.2347788798141659E-3</v>
          </cell>
          <cell r="AC2">
            <v>1.2347619717908739E-3</v>
          </cell>
          <cell r="AD2">
            <v>1.2347474768089691E-3</v>
          </cell>
          <cell r="AE2">
            <v>1.234744535377026E-3</v>
          </cell>
          <cell r="AF2">
            <v>1.2347447924794051E-3</v>
          </cell>
          <cell r="AG2">
            <v>1.2347442246828249E-3</v>
          </cell>
          <cell r="AH2">
            <v>1.234773805698108E-3</v>
          </cell>
          <cell r="AI2">
            <v>1.234771312245039E-3</v>
          </cell>
          <cell r="AJ2">
            <v>1.234775316208143E-3</v>
          </cell>
          <cell r="AK2">
            <v>1.2347695184991749E-3</v>
          </cell>
          <cell r="AL2">
            <v>1.234748028405071E-3</v>
          </cell>
          <cell r="AM2">
            <v>1.234746043694109E-3</v>
          </cell>
          <cell r="AN2">
            <v>1.2347451541769949E-3</v>
          </cell>
          <cell r="AO2">
            <v>1.2347443749298E-3</v>
          </cell>
          <cell r="AP2">
            <v>1.234744757948788E-3</v>
          </cell>
          <cell r="AQ2">
            <v>1.2347440602055179E-3</v>
          </cell>
          <cell r="AR2">
            <v>1.234768930463936E-3</v>
          </cell>
          <cell r="AS2">
            <v>1.2347660161352489E-3</v>
          </cell>
          <cell r="AT2">
            <v>1.234756334278877E-3</v>
          </cell>
          <cell r="AU2">
            <v>1.234747637883774E-3</v>
          </cell>
          <cell r="AV2">
            <v>1.2347453547365611E-3</v>
          </cell>
          <cell r="AW2">
            <v>1.234744296833988E-3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5.1833651755136359E-7</v>
          </cell>
          <cell r="E2">
            <v>-2.314814814815656E-3</v>
          </cell>
          <cell r="G2">
            <v>7.0256428268834861E-7</v>
          </cell>
          <cell r="H2">
            <v>-2.314814814815656E-3</v>
          </cell>
          <cell r="S2">
            <v>7.7750038923016649E-7</v>
          </cell>
          <cell r="W2">
            <v>2.3418674819875119E-7</v>
          </cell>
          <cell r="AY2">
            <v>-3.0956931736426729E-2</v>
          </cell>
          <cell r="AZ2">
            <v>-3.0956931751766611E-2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X2">
            <v>2.4644913378628632E-3</v>
          </cell>
          <cell r="Y2">
            <v>2.4644909789860881E-3</v>
          </cell>
          <cell r="Z2">
            <v>2.4644914774184898E-3</v>
          </cell>
          <cell r="AA2">
            <v>2.464492555720716E-3</v>
          </cell>
          <cell r="AB2">
            <v>2.464492592346258E-3</v>
          </cell>
          <cell r="AC2">
            <v>2.4644937403840621E-3</v>
          </cell>
          <cell r="AD2">
            <v>2.464493645522846E-3</v>
          </cell>
          <cell r="AE2">
            <v>2.4644920568833262E-3</v>
          </cell>
          <cell r="AF2">
            <v>2.4644921142886029E-3</v>
          </cell>
          <cell r="AG2">
            <v>2.4644907736144062E-3</v>
          </cell>
          <cell r="AH2">
            <v>2.4644907392591601E-3</v>
          </cell>
          <cell r="AI2">
            <v>2.464490456918776E-3</v>
          </cell>
          <cell r="AJ2">
            <v>2.4644910439940351E-3</v>
          </cell>
          <cell r="AK2">
            <v>2.464490612265694E-3</v>
          </cell>
          <cell r="AL2">
            <v>2.4644914979943351E-3</v>
          </cell>
          <cell r="AM2">
            <v>2.464490902396557E-3</v>
          </cell>
          <cell r="AN2">
            <v>2.464490567920113E-3</v>
          </cell>
          <cell r="AO2">
            <v>2.4644907036001701E-3</v>
          </cell>
          <cell r="AP2">
            <v>2.4644904420861339E-3</v>
          </cell>
          <cell r="AQ2">
            <v>2.4644903605815778E-3</v>
          </cell>
          <cell r="AR2">
            <v>2.4644901836216658E-3</v>
          </cell>
          <cell r="AS2">
            <v>2.4644903832161799E-3</v>
          </cell>
          <cell r="AT2">
            <v>2.464490350688674E-3</v>
          </cell>
          <cell r="AU2">
            <v>2.4644902917768581E-3</v>
          </cell>
          <cell r="AV2">
            <v>2.4644902726892628E-3</v>
          </cell>
          <cell r="AW2">
            <v>2.464490293926958E-3</v>
          </cell>
          <cell r="AX2">
            <v>2.46449015392317E-3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1.388446574326309E-5</v>
          </cell>
          <cell r="E2">
            <v>-2.3148148148156699E-3</v>
          </cell>
          <cell r="G2">
            <v>1.9035146174355741E-5</v>
          </cell>
          <cell r="H2">
            <v>-2.3148148148156699E-3</v>
          </cell>
          <cell r="S2">
            <v>2.0826695404425132E-5</v>
          </cell>
          <cell r="T2">
            <v>-2.3148148148156699E-3</v>
          </cell>
          <cell r="X2">
            <v>6.3450401288869181E-6</v>
          </cell>
          <cell r="AZ2">
            <v>-3.0646048443577718E-2</v>
          </cell>
          <cell r="BA2">
            <v>-3.0646048532068839E-2</v>
          </cell>
          <cell r="BB2">
            <v>-3.0646048474220831E-2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Y2">
            <v>3.660092849440254E-3</v>
          </cell>
          <cell r="Z2">
            <v>3.6600927984503291E-3</v>
          </cell>
          <cell r="AA2">
            <v>3.6600929079569611E-3</v>
          </cell>
          <cell r="AB2">
            <v>3.6600930998069272E-3</v>
          </cell>
          <cell r="AC2">
            <v>3.66009323870206E-3</v>
          </cell>
          <cell r="AD2">
            <v>3.6600932378519548E-3</v>
          </cell>
          <cell r="AE2">
            <v>3.6600930653100279E-3</v>
          </cell>
          <cell r="AF2">
            <v>3.6600925090340452E-3</v>
          </cell>
          <cell r="AG2">
            <v>3.660092437653935E-3</v>
          </cell>
          <cell r="AH2">
            <v>3.6600919647064981E-3</v>
          </cell>
          <cell r="AI2">
            <v>3.6600920041385851E-3</v>
          </cell>
          <cell r="AJ2">
            <v>3.6600918646557371E-3</v>
          </cell>
          <cell r="AK2">
            <v>3.6600928309504979E-3</v>
          </cell>
          <cell r="AL2">
            <v>3.660092805528209E-3</v>
          </cell>
          <cell r="AM2">
            <v>3.6600929716022542E-3</v>
          </cell>
          <cell r="AN2">
            <v>3.6600931959870908E-3</v>
          </cell>
          <cell r="AO2">
            <v>3.6600921933189262E-3</v>
          </cell>
          <cell r="AP2">
            <v>3.660092039579389E-3</v>
          </cell>
          <cell r="AQ2">
            <v>3.660091880556948E-3</v>
          </cell>
          <cell r="AR2">
            <v>3.6600919435699568E-3</v>
          </cell>
          <cell r="AS2">
            <v>3.660091790004582E-3</v>
          </cell>
          <cell r="AT2">
            <v>3.6600928700205081E-3</v>
          </cell>
          <cell r="AU2">
            <v>3.6600930718238768E-3</v>
          </cell>
          <cell r="AV2">
            <v>3.6600928422442711E-3</v>
          </cell>
          <cell r="AW2">
            <v>3.6600923113604758E-3</v>
          </cell>
          <cell r="AX2">
            <v>3.6600920084838848E-3</v>
          </cell>
          <cell r="AY2">
            <v>3.660091814125287E-3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4.592196147293259E-4</v>
          </cell>
          <cell r="E2">
            <v>-2.314814814815761E-3</v>
          </cell>
          <cell r="G2">
            <v>6.3532811742206784E-4</v>
          </cell>
          <cell r="H2">
            <v>-2.314814814815761E-3</v>
          </cell>
          <cell r="S2">
            <v>6.8882940796085787E-4</v>
          </cell>
          <cell r="T2">
            <v>-2.314814814815761E-3</v>
          </cell>
          <cell r="X2">
            <v>2.1177604827341711E-4</v>
          </cell>
          <cell r="Y2">
            <v>-2.314814814815761E-3</v>
          </cell>
          <cell r="BA2">
            <v>-2.8641243060242402E-2</v>
          </cell>
          <cell r="BB2">
            <v>-2.864124303871236E-2</v>
          </cell>
          <cell r="BC2">
            <v>-2.8641243089279039E-2</v>
          </cell>
          <cell r="BD2">
            <v>-2.864124297768237E-2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Z2">
            <v>4.5121880004296948E-3</v>
          </cell>
          <cell r="AA2">
            <v>4.5121879871222719E-3</v>
          </cell>
          <cell r="AB2">
            <v>4.5121880169607326E-3</v>
          </cell>
          <cell r="AC2">
            <v>4.5121880677597538E-3</v>
          </cell>
          <cell r="AD2">
            <v>4.5121881097642744E-3</v>
          </cell>
          <cell r="AE2">
            <v>4.5121881599983499E-3</v>
          </cell>
          <cell r="AF2">
            <v>4.5121881678885697E-3</v>
          </cell>
          <cell r="AG2">
            <v>4.5121881236132961E-3</v>
          </cell>
          <cell r="AH2">
            <v>4.5121881248841832E-3</v>
          </cell>
          <cell r="AI2">
            <v>4.512188096130576E-3</v>
          </cell>
          <cell r="AJ2">
            <v>4.5121880955912713E-3</v>
          </cell>
          <cell r="AK2">
            <v>4.5121881004719462E-3</v>
          </cell>
          <cell r="AL2">
            <v>4.5121879963107526E-3</v>
          </cell>
          <cell r="AM2">
            <v>4.5121879901057404E-3</v>
          </cell>
          <cell r="AN2">
            <v>4.5121880354160931E-3</v>
          </cell>
          <cell r="AO2">
            <v>4.5121881019221542E-3</v>
          </cell>
          <cell r="AP2">
            <v>4.5121880925964074E-3</v>
          </cell>
          <cell r="AQ2">
            <v>4.5121880947451669E-3</v>
          </cell>
          <cell r="AR2">
            <v>4.5121880998453684E-3</v>
          </cell>
          <cell r="AS2">
            <v>4.5121880991599713E-3</v>
          </cell>
          <cell r="AT2">
            <v>4.512188151854361E-3</v>
          </cell>
          <cell r="AU2">
            <v>4.5121880091124238E-3</v>
          </cell>
          <cell r="AV2">
            <v>4.5121880687399611E-3</v>
          </cell>
          <cell r="AW2">
            <v>4.5121881078399994E-3</v>
          </cell>
          <cell r="AX2">
            <v>4.5121880912231084E-3</v>
          </cell>
          <cell r="AY2">
            <v>4.5121880966658172E-3</v>
          </cell>
          <cell r="AZ2">
            <v>4.5121881506413018E-3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2" width="17.6640625" customWidth="1"/>
    <col min="3" max="3" width="11.83203125" bestFit="1" customWidth="1"/>
    <col min="8" max="8" width="13" customWidth="1"/>
    <col min="9" max="9" width="12.33203125" customWidth="1"/>
  </cols>
  <sheetData>
    <row r="1" spans="1:30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">
      <c r="A2" s="1">
        <v>0</v>
      </c>
      <c r="B2" s="2"/>
      <c r="C2">
        <v>0</v>
      </c>
      <c r="D2">
        <v>0</v>
      </c>
      <c r="E2">
        <v>1.9907407407435372E-3</v>
      </c>
      <c r="F2">
        <v>-2.3148148148180842E-3</v>
      </c>
      <c r="G2">
        <v>0</v>
      </c>
      <c r="H2">
        <v>2.9861111111153071E-3</v>
      </c>
      <c r="I2">
        <v>-2.3148148148180842E-3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2.9861111111153071E-3</v>
      </c>
      <c r="U2">
        <v>-2.3148148148180842E-3</v>
      </c>
      <c r="V2">
        <v>0</v>
      </c>
      <c r="W2">
        <v>0</v>
      </c>
      <c r="X2">
        <v>0</v>
      </c>
      <c r="Y2">
        <v>9.9537037037176861E-4</v>
      </c>
      <c r="Z2">
        <v>-2.3148148148180842E-3</v>
      </c>
      <c r="AA2">
        <v>7.5231480499392267E-5</v>
      </c>
      <c r="AB2">
        <v>7.5231480809529599E-5</v>
      </c>
      <c r="AC2">
        <v>7.5231479374875121E-5</v>
      </c>
      <c r="AD2">
        <v>7.5231485242618912E-5</v>
      </c>
    </row>
    <row r="4" spans="1:30" x14ac:dyDescent="0.2">
      <c r="C4" t="s">
        <v>37</v>
      </c>
      <c r="E4" t="s">
        <v>38</v>
      </c>
      <c r="H4" t="s">
        <v>40</v>
      </c>
    </row>
    <row r="5" spans="1:30" x14ac:dyDescent="0.2">
      <c r="A5" t="s">
        <v>28</v>
      </c>
      <c r="C5" t="s">
        <v>30</v>
      </c>
      <c r="D5" t="s">
        <v>31</v>
      </c>
      <c r="F5" t="s">
        <v>39</v>
      </c>
    </row>
    <row r="6" spans="1:30" x14ac:dyDescent="0.2">
      <c r="A6" t="s">
        <v>29</v>
      </c>
      <c r="B6">
        <f>-1</f>
        <v>-1</v>
      </c>
      <c r="C6">
        <f>E2+H2+T2+Y2</f>
        <v>8.9583333333459209E-3</v>
      </c>
      <c r="D6">
        <f>F2+I2+U2+Z2</f>
        <v>-9.2592592592723368E-3</v>
      </c>
      <c r="E6">
        <v>0</v>
      </c>
      <c r="F6">
        <f>SUM(AA2:AD2)</f>
        <v>3.009259259264159E-4</v>
      </c>
      <c r="H6">
        <f>C6+E6</f>
        <v>8.9583333333459209E-3</v>
      </c>
      <c r="I6">
        <f>D6+F6</f>
        <v>-8.9583333333459209E-3</v>
      </c>
    </row>
    <row r="7" spans="1:30" x14ac:dyDescent="0.2">
      <c r="A7" t="s">
        <v>43</v>
      </c>
      <c r="C7">
        <f>C6</f>
        <v>8.9583333333459209E-3</v>
      </c>
      <c r="H7">
        <f>H6</f>
        <v>8.9583333333459209E-3</v>
      </c>
      <c r="I7">
        <f>I6</f>
        <v>-8.9583333333459209E-3</v>
      </c>
    </row>
    <row r="8" spans="1:30" x14ac:dyDescent="0.2">
      <c r="A8" t="s">
        <v>32</v>
      </c>
      <c r="B8">
        <f>0</f>
        <v>0</v>
      </c>
      <c r="C8">
        <f>[1]Sheet1!$D$2+[1]Sheet1!$G$2+[1]Sheet1!$S$2+[1]Sheet1!$X$2</f>
        <v>0</v>
      </c>
      <c r="D8">
        <f>[1]Sheet1!$Y$2+[1]Sheet1!$T$2+[1]Sheet1!$H$2+[1]Sheet1!$E$2</f>
        <v>0</v>
      </c>
      <c r="E8">
        <v>0</v>
      </c>
      <c r="F8">
        <v>0</v>
      </c>
      <c r="H8">
        <f t="shared" ref="H8:H13" si="0">C8+E8</f>
        <v>0</v>
      </c>
      <c r="I8">
        <f t="shared" ref="I8:I14" si="1">D8+F8</f>
        <v>0</v>
      </c>
    </row>
    <row r="9" spans="1:30" x14ac:dyDescent="0.2">
      <c r="A9" t="s">
        <v>33</v>
      </c>
      <c r="B9">
        <f>5</f>
        <v>5</v>
      </c>
      <c r="C9">
        <f>[2]Sheet1!$D$2+[2]Sheet1!$G$2+[2]Sheet1!$R$2+[2]Sheet1!$V$2</f>
        <v>4.2275128740108366E-8</v>
      </c>
      <c r="D9">
        <f>[2]Sheet1!$E$2</f>
        <v>-2.314814814815653E-3</v>
      </c>
      <c r="E9">
        <f>SUM([3]Sheet1!$W$2:$AW$2)</f>
        <v>3.3338496287830324E-2</v>
      </c>
      <c r="F9">
        <f>[2]Sheet1!$AX$2</f>
        <v>-3.1023723748143411E-2</v>
      </c>
      <c r="H9">
        <f t="shared" si="0"/>
        <v>3.3338538562959062E-2</v>
      </c>
      <c r="I9">
        <f t="shared" si="1"/>
        <v>-3.3338538562959062E-2</v>
      </c>
    </row>
    <row r="10" spans="1:30" x14ac:dyDescent="0.2">
      <c r="A10" t="s">
        <v>34</v>
      </c>
      <c r="B10">
        <f>8</f>
        <v>8</v>
      </c>
      <c r="C10">
        <f>[4]Sheet1!$D$2+[4]Sheet1!$G$2+[4]Sheet1!$W$2+[4]Sheet1!$S$2</f>
        <v>2.2325879376686298E-6</v>
      </c>
      <c r="D10">
        <f>[4]Sheet1!$E$2+[4]Sheet1!$H$2</f>
        <v>-4.6296296296313121E-3</v>
      </c>
      <c r="E10">
        <f>SUM([5]Sheet1!$X$2:$AX$2)</f>
        <v>6.6541260529886972E-2</v>
      </c>
      <c r="F10">
        <f>[4]Sheet1!$AY$2+[4]Sheet1!$AZ$2</f>
        <v>-6.1913863488193339E-2</v>
      </c>
      <c r="H10">
        <f t="shared" si="0"/>
        <v>6.6543493117824648E-2</v>
      </c>
      <c r="I10">
        <f t="shared" si="1"/>
        <v>-6.6543493117824648E-2</v>
      </c>
    </row>
    <row r="11" spans="1:30" x14ac:dyDescent="0.2">
      <c r="A11" t="s">
        <v>35</v>
      </c>
      <c r="B11">
        <f>12</f>
        <v>12</v>
      </c>
      <c r="C11">
        <f>[6]Sheet1!$D$2+[6]Sheet1!$G$2+[6]Sheet1!$S$2+[6]Sheet1!$X$2</f>
        <v>6.0091347450930878E-5</v>
      </c>
      <c r="D11">
        <f>[6]Sheet1!$E$2+[6]Sheet1!$H$2+[6]Sheet1!$T$2</f>
        <v>-6.9444444444470097E-3</v>
      </c>
      <c r="E11">
        <f>SUM([7]Sheet1!$Y$2:$AY$2)</f>
        <v>9.8822498546863466E-2</v>
      </c>
      <c r="F11">
        <f>[6]Sheet1!$AZ$2+[6]Sheet1!$BA$2+[6]Sheet1!$BB$2</f>
        <v>-9.1938145449867392E-2</v>
      </c>
      <c r="H11">
        <f t="shared" si="0"/>
        <v>9.8882589894314393E-2</v>
      </c>
      <c r="I11">
        <f t="shared" si="1"/>
        <v>-9.8882589894314407E-2</v>
      </c>
    </row>
    <row r="12" spans="1:30" x14ac:dyDescent="0.2">
      <c r="A12" t="s">
        <v>36</v>
      </c>
      <c r="B12">
        <f>15</f>
        <v>15</v>
      </c>
      <c r="C12">
        <f>[8]Sheet1!$D$2+[8]Sheet1!$G$2+[8]Sheet1!$S$2+[8]Sheet1!$X$2</f>
        <v>1.995153188385669E-3</v>
      </c>
      <c r="D12">
        <f>[8]Sheet1!$E$2+[8]Sheet1!$H$2+[8]Sheet1!$T$2+[8]Sheet1!$Y$2</f>
        <v>-9.2592592592630439E-3</v>
      </c>
      <c r="E12">
        <f>SUM([9]Sheet1!$Z$2:$AZ$2)</f>
        <v>0.12182907823679352</v>
      </c>
      <c r="F12">
        <f>SUM([8]Sheet1!$BA$2:$BD$2)</f>
        <v>-0.11456497216591616</v>
      </c>
      <c r="H12">
        <f t="shared" si="0"/>
        <v>0.12382423142517919</v>
      </c>
      <c r="I12">
        <f t="shared" si="1"/>
        <v>-0.1238242314251792</v>
      </c>
    </row>
    <row r="13" spans="1:30" x14ac:dyDescent="0.2">
      <c r="A13" t="s">
        <v>41</v>
      </c>
      <c r="B13">
        <v>20</v>
      </c>
      <c r="C13">
        <f>C6</f>
        <v>8.9583333333459209E-3</v>
      </c>
      <c r="D13">
        <f>D6</f>
        <v>-9.2592592592723368E-3</v>
      </c>
      <c r="E13">
        <f>E6</f>
        <v>0</v>
      </c>
      <c r="F13">
        <f>F6</f>
        <v>3.009259259264159E-4</v>
      </c>
      <c r="H13">
        <f t="shared" si="0"/>
        <v>8.9583333333459209E-3</v>
      </c>
      <c r="I13">
        <f t="shared" si="1"/>
        <v>-8.9583333333459209E-3</v>
      </c>
    </row>
    <row r="14" spans="1:30" x14ac:dyDescent="0.2">
      <c r="A14" t="s">
        <v>42</v>
      </c>
      <c r="B14">
        <v>30</v>
      </c>
      <c r="C14">
        <f>C6</f>
        <v>8.9583333333459209E-3</v>
      </c>
      <c r="D14">
        <f>D6</f>
        <v>-9.2592592592723368E-3</v>
      </c>
      <c r="E14">
        <f>0</f>
        <v>0</v>
      </c>
      <c r="F14">
        <f>F13</f>
        <v>3.009259259264159E-4</v>
      </c>
      <c r="H14">
        <f>H6</f>
        <v>8.9583333333459209E-3</v>
      </c>
      <c r="I14">
        <f t="shared" si="1"/>
        <v>-8.9583333333459209E-3</v>
      </c>
    </row>
    <row r="16" spans="1:30" x14ac:dyDescent="0.2">
      <c r="C16">
        <f>D6*D16</f>
        <v>9.2592592592723368E-3</v>
      </c>
      <c r="D16">
        <f>-1</f>
        <v>-1</v>
      </c>
    </row>
    <row r="17" spans="3:4" x14ac:dyDescent="0.2">
      <c r="C17">
        <f>C16</f>
        <v>9.2592592592723368E-3</v>
      </c>
      <c r="D17">
        <f>-1</f>
        <v>-1</v>
      </c>
    </row>
    <row r="18" spans="3:4" x14ac:dyDescent="0.2">
      <c r="C18">
        <f t="shared" ref="C18:C23" si="2">D8*D18</f>
        <v>0</v>
      </c>
      <c r="D18">
        <f t="shared" ref="D18:D24" si="3">-1</f>
        <v>-1</v>
      </c>
    </row>
    <row r="19" spans="3:4" x14ac:dyDescent="0.2">
      <c r="C19">
        <f t="shared" si="2"/>
        <v>2.314814814815653E-3</v>
      </c>
      <c r="D19">
        <f t="shared" si="3"/>
        <v>-1</v>
      </c>
    </row>
    <row r="20" spans="3:4" x14ac:dyDescent="0.2">
      <c r="C20">
        <f t="shared" si="2"/>
        <v>4.6296296296313121E-3</v>
      </c>
      <c r="D20">
        <f t="shared" si="3"/>
        <v>-1</v>
      </c>
    </row>
    <row r="21" spans="3:4" x14ac:dyDescent="0.2">
      <c r="C21">
        <f t="shared" si="2"/>
        <v>6.9444444444470097E-3</v>
      </c>
      <c r="D21">
        <f t="shared" si="3"/>
        <v>-1</v>
      </c>
    </row>
    <row r="22" spans="3:4" x14ac:dyDescent="0.2">
      <c r="C22">
        <f t="shared" si="2"/>
        <v>9.2592592592630439E-3</v>
      </c>
      <c r="D22">
        <f t="shared" si="3"/>
        <v>-1</v>
      </c>
    </row>
    <row r="23" spans="3:4" x14ac:dyDescent="0.2">
      <c r="C23">
        <f t="shared" si="2"/>
        <v>9.2592592592723368E-3</v>
      </c>
      <c r="D23">
        <f t="shared" si="3"/>
        <v>-1</v>
      </c>
    </row>
    <row r="24" spans="3:4" x14ac:dyDescent="0.2">
      <c r="C24">
        <f t="shared" ref="C24" si="4">D14*D24</f>
        <v>9.2592592592723368E-3</v>
      </c>
      <c r="D24">
        <f t="shared" si="3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2022-05-26T15:43:10Z</dcterms:created>
  <dcterms:modified xsi:type="dcterms:W3CDTF">2022-05-27T08:40:53Z</dcterms:modified>
</cp:coreProperties>
</file>