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 Wheelchair\Board\"/>
    </mc:Choice>
  </mc:AlternateContent>
  <xr:revisionPtr revIDLastSave="0" documentId="13_ncr:1_{7678DCEC-192B-47C6-A73F-0BB3236864AF}" xr6:coauthVersionLast="40" xr6:coauthVersionMax="40" xr10:uidLastSave="{00000000-0000-0000-0000-000000000000}"/>
  <bookViews>
    <workbookView xWindow="-108" yWindow="-108" windowWidth="23256" windowHeight="12576" activeTab="2" xr2:uid="{FA5D5A97-B643-4512-B1C3-0F50161042B0}"/>
  </bookViews>
  <sheets>
    <sheet name="Sheet1" sheetId="1" r:id="rId1"/>
    <sheet name="BOM" sheetId="2" r:id="rId2"/>
    <sheet name="BOM2" sheetId="4" r:id="rId3"/>
    <sheet name="To Digikey" sheetId="3" r:id="rId4"/>
  </sheets>
  <definedNames>
    <definedName name="_xlnm._FilterDatabase" localSheetId="1" hidden="1">BOM!$A$1:$G$37</definedName>
    <definedName name="_xlnm._FilterDatabase" localSheetId="2" hidden="1">'BOM2'!$A$47:$E$133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" i="3"/>
  <c r="I37" i="2" l="1"/>
  <c r="I36" i="2"/>
  <c r="I35" i="2"/>
  <c r="I34" i="2"/>
  <c r="I33" i="2"/>
  <c r="I32" i="2"/>
  <c r="I31" i="2"/>
  <c r="I30" i="2"/>
  <c r="I29" i="2"/>
  <c r="I28" i="2"/>
  <c r="I27" i="2"/>
  <c r="I25" i="2"/>
  <c r="I23" i="2"/>
  <c r="I22" i="2"/>
  <c r="I21" i="2"/>
  <c r="I20" i="2"/>
  <c r="I19" i="2"/>
  <c r="I18" i="2"/>
  <c r="I15" i="2"/>
  <c r="I11" i="2"/>
  <c r="I9" i="2"/>
  <c r="I8" i="2"/>
  <c r="I4" i="2"/>
  <c r="I2" i="2"/>
  <c r="I48" i="1"/>
  <c r="I49" i="1"/>
  <c r="I50" i="1"/>
  <c r="I47" i="1"/>
  <c r="C37" i="3"/>
  <c r="C38" i="3"/>
  <c r="C39" i="3"/>
  <c r="C40" i="3"/>
  <c r="C41" i="3"/>
  <c r="C42" i="3"/>
  <c r="C43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" i="3" l="1"/>
  <c r="C32" i="3"/>
  <c r="C28" i="3"/>
  <c r="C24" i="3"/>
  <c r="C22" i="3"/>
  <c r="C18" i="3"/>
  <c r="C16" i="3"/>
  <c r="C14" i="3"/>
  <c r="C10" i="3"/>
  <c r="C8" i="3"/>
  <c r="C6" i="3"/>
  <c r="C4" i="3"/>
  <c r="C36" i="3"/>
  <c r="C34" i="3"/>
  <c r="C30" i="3"/>
  <c r="C26" i="3"/>
  <c r="C20" i="3"/>
  <c r="C12" i="3"/>
  <c r="C2" i="3"/>
  <c r="F48" i="1"/>
  <c r="F49" i="1"/>
  <c r="F50" i="1"/>
  <c r="F47" i="1"/>
  <c r="F16" i="1"/>
  <c r="F17" i="1"/>
  <c r="F15" i="1"/>
  <c r="F23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9" i="1"/>
  <c r="F10" i="1"/>
  <c r="F11" i="1"/>
  <c r="F12" i="1"/>
  <c r="F8" i="1"/>
  <c r="B23" i="1"/>
  <c r="B24" i="1"/>
  <c r="F24" i="1" s="1"/>
  <c r="B25" i="1"/>
  <c r="F25" i="1" s="1"/>
  <c r="B26" i="1"/>
  <c r="F26" i="1" s="1"/>
  <c r="B27" i="1"/>
  <c r="B28" i="1"/>
  <c r="B29" i="1"/>
  <c r="F29" i="1" s="1"/>
  <c r="B30" i="1"/>
  <c r="F30" i="1" s="1"/>
  <c r="B31" i="1"/>
  <c r="B22" i="1"/>
  <c r="F22" i="1" s="1"/>
</calcChain>
</file>

<file path=xl/sharedStrings.xml><?xml version="1.0" encoding="utf-8"?>
<sst xmlns="http://schemas.openxmlformats.org/spreadsheetml/2006/main" count="456" uniqueCount="254">
  <si>
    <t>PUSH</t>
  </si>
  <si>
    <t>LCD</t>
  </si>
  <si>
    <t>LED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</si>
  <si>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</si>
  <si>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</si>
  <si>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</si>
  <si>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</si>
  <si>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</si>
  <si>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</si>
  <si>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</si>
  <si>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</si>
  <si>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</si>
  <si>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</si>
  <si>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S1</t>
  </si>
  <si>
    <t>S2</t>
  </si>
  <si>
    <t>S3</t>
  </si>
  <si>
    <t>S4</t>
  </si>
  <si>
    <t>S5</t>
  </si>
  <si>
    <t>S6</t>
  </si>
  <si>
    <t>S7</t>
  </si>
  <si>
    <t>S8</t>
  </si>
  <si>
    <t>POW</t>
  </si>
  <si>
    <t>HORN</t>
  </si>
  <si>
    <t>LEFT</t>
  </si>
  <si>
    <t>RIGHT</t>
  </si>
  <si>
    <t>S9</t>
  </si>
  <si>
    <t>Battery</t>
  </si>
  <si>
    <t>RED TRIANGLE</t>
  </si>
  <si>
    <t>LIGHT</t>
  </si>
  <si>
    <t>-</t>
  </si>
  <si>
    <t>MODE</t>
  </si>
  <si>
    <t>+</t>
  </si>
  <si>
    <t>LED11</t>
  </si>
  <si>
    <t>LED12</t>
  </si>
  <si>
    <t>LED13</t>
  </si>
  <si>
    <t>KM</t>
  </si>
  <si>
    <t>gauge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</si>
  <si>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</si>
  <si>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</si>
  <si>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</si>
  <si>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</si>
  <si>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</si>
  <si>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</si>
  <si>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</si>
  <si>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</si>
  <si>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</si>
  <si>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U1</t>
  </si>
  <si>
    <t>U2</t>
  </si>
  <si>
    <t>U3</t>
  </si>
  <si>
    <t>Mounting</t>
  </si>
  <si>
    <t>H1</t>
  </si>
  <si>
    <t>H2</t>
  </si>
  <si>
    <t>H3</t>
  </si>
  <si>
    <t>H4</t>
  </si>
  <si>
    <t>BOARD</t>
  </si>
  <si>
    <t>62x 104 mm</t>
  </si>
  <si>
    <t>Bat</t>
  </si>
  <si>
    <t>LEFT/RIGHT</t>
  </si>
  <si>
    <t>Triangle/Light</t>
  </si>
  <si>
    <t>DIN</t>
  </si>
  <si>
    <t>DOUT</t>
  </si>
  <si>
    <t>Push</t>
  </si>
  <si>
    <t>Qty</t>
  </si>
  <si>
    <t>Value</t>
  </si>
  <si>
    <t>Device</t>
  </si>
  <si>
    <t>Package</t>
  </si>
  <si>
    <t>Parts</t>
  </si>
  <si>
    <t>Description</t>
  </si>
  <si>
    <t>10-XX</t>
  </si>
  <si>
    <t>B3F-10XX</t>
  </si>
  <si>
    <t>S10</t>
  </si>
  <si>
    <t>OMRON SWITCH</t>
  </si>
  <si>
    <t>LEDCHIP-LED0805</t>
  </si>
  <si>
    <t>CHIP-LED0805</t>
  </si>
  <si>
    <t>LED1, LED2, LED3, LED4, LED5, LED6, LED7, LED8, LED9, LED10, LED11, LED12, LED13, LED14, LED15, LED16, LED17, LED18, LED19, LED20, LED21, LED22</t>
  </si>
  <si>
    <t>MA03-2</t>
  </si>
  <si>
    <t>AVRISP</t>
  </si>
  <si>
    <t>PIN HEADER</t>
  </si>
  <si>
    <t>.1uF</t>
  </si>
  <si>
    <t>0.1UF-25V(+80/-20%)(0603)</t>
  </si>
  <si>
    <t>0603-CAP</t>
  </si>
  <si>
    <t>CAP-00810</t>
  </si>
  <si>
    <t>R-US_R0603</t>
  </si>
  <si>
    <t>R0603</t>
  </si>
  <si>
    <t>R17, R18, R19</t>
  </si>
  <si>
    <t>RESISTOR, American symbol</t>
  </si>
  <si>
    <t>100k</t>
  </si>
  <si>
    <t>R12</t>
  </si>
  <si>
    <t>C-USC0603</t>
  </si>
  <si>
    <t>C0603</t>
  </si>
  <si>
    <t>CAPACITOR, American symbol</t>
  </si>
  <si>
    <t>10k</t>
  </si>
  <si>
    <t>R11</t>
  </si>
  <si>
    <t>10uF</t>
  </si>
  <si>
    <t>CPOL-EU153CLV-0405</t>
  </si>
  <si>
    <t>153CLV-0405</t>
  </si>
  <si>
    <t>C20</t>
  </si>
  <si>
    <t>POLARIZED CAPACITOR, European symbol</t>
  </si>
  <si>
    <t>1241.1619.23</t>
  </si>
  <si>
    <t>IP40-J-LEAD</t>
  </si>
  <si>
    <t>S1, S2, S3, S4, S5, S6, S7, S8, S9</t>
  </si>
  <si>
    <t>1-pole on-off switch Latching Push Button Switch, IP67, PCB, 30 V ac, 42 V dc</t>
  </si>
  <si>
    <t>1k</t>
  </si>
  <si>
    <t>R16</t>
  </si>
  <si>
    <t>2.2u</t>
  </si>
  <si>
    <t>C6, C33</t>
  </si>
  <si>
    <t>22pF</t>
  </si>
  <si>
    <t>C25, C26</t>
  </si>
  <si>
    <t>R1, R2, R3, R4, R8, R9, R10</t>
  </si>
  <si>
    <t>390k</t>
  </si>
  <si>
    <t>R5</t>
  </si>
  <si>
    <t>4.7k</t>
  </si>
  <si>
    <t>R6, R7</t>
  </si>
  <si>
    <t>68uF</t>
  </si>
  <si>
    <t>CPOL-EU153CLV-0807</t>
  </si>
  <si>
    <t>153CLV-0807</t>
  </si>
  <si>
    <t>C30, C31</t>
  </si>
  <si>
    <t>8MHz</t>
  </si>
  <si>
    <t>CRYSTALSM49</t>
  </si>
  <si>
    <t>SM49</t>
  </si>
  <si>
    <t>8MHZ</t>
  </si>
  <si>
    <t>CRYSTAL</t>
  </si>
  <si>
    <t>JUMPER-SMT_3_2-NC_PASTE_NO-SILK</t>
  </si>
  <si>
    <t>SMT-JUMPER_3_2-NC_PASTE_NO-SILK</t>
  </si>
  <si>
    <t>JP9</t>
  </si>
  <si>
    <t>Normally closed solder jumper (2 of 2 connections)</t>
  </si>
  <si>
    <t>MAX3232</t>
  </si>
  <si>
    <t>MAX2323SOIC16</t>
  </si>
  <si>
    <t>SO16</t>
  </si>
  <si>
    <t>U6</t>
  </si>
  <si>
    <t>RS232 Transceiver</t>
  </si>
  <si>
    <t>MAX6959AAEE</t>
  </si>
  <si>
    <t>21-0055H_16</t>
  </si>
  <si>
    <t>U4</t>
  </si>
  <si>
    <t>MEGA8-AI</t>
  </si>
  <si>
    <t>TQFP32-08</t>
  </si>
  <si>
    <t>IC3</t>
  </si>
  <si>
    <t>MICROCONTROLLER</t>
  </si>
  <si>
    <t>MINITEK2-8PINS</t>
  </si>
  <si>
    <t>MT1</t>
  </si>
  <si>
    <t>MOUNT-HOLE4.1</t>
  </si>
  <si>
    <t>4,1</t>
  </si>
  <si>
    <t>H1, H2, H3, H4</t>
  </si>
  <si>
    <t>MOUNTING HOLE with drill center marker</t>
  </si>
  <si>
    <t>SAMTEC-TSM-113-01-X-DVJ</t>
  </si>
  <si>
    <t>SAMTEC-TSM-113-01-X-DV</t>
  </si>
  <si>
    <t>J1</t>
  </si>
  <si>
    <t>TDSG3160</t>
  </si>
  <si>
    <t>DIP10_TDS</t>
  </si>
  <si>
    <t>U1, U2, U3</t>
  </si>
  <si>
    <t>Price</t>
  </si>
  <si>
    <t>Digikey</t>
  </si>
  <si>
    <t>SW400-ND</t>
  </si>
  <si>
    <t>1497-1434-1-ND</t>
  </si>
  <si>
    <t>Mosfet -N</t>
  </si>
  <si>
    <t>785-1004-1-ND</t>
  </si>
  <si>
    <t xml:space="preserve">ED10665-ND </t>
  </si>
  <si>
    <t xml:space="preserve">399-15351-1-ND </t>
  </si>
  <si>
    <t>C1, C2, C3, C4, C5, C27</t>
  </si>
  <si>
    <t xml:space="preserve">1276-1183-1-ND </t>
  </si>
  <si>
    <t>478-11384-1-ND</t>
  </si>
  <si>
    <t xml:space="preserve">RR08P100DCT-ND </t>
  </si>
  <si>
    <t xml:space="preserve">RR08P100KDCT-ND </t>
  </si>
  <si>
    <t xml:space="preserve">RNCP0603FTD10K0CT-ND </t>
  </si>
  <si>
    <t xml:space="preserve">311-390KGRCT-ND </t>
  </si>
  <si>
    <t xml:space="preserve">311-4.7KGRCT-ND </t>
  </si>
  <si>
    <t xml:space="preserve">A130087CT-ND </t>
  </si>
  <si>
    <t xml:space="preserve">CR0603-JW-331ELFCT-ND </t>
  </si>
  <si>
    <t>493-2173-1-ND</t>
  </si>
  <si>
    <t>486-1931-1-ND</t>
  </si>
  <si>
    <t xml:space="preserve">RHM1.0KDCT-ND </t>
  </si>
  <si>
    <t>535-9089-1-ND</t>
  </si>
  <si>
    <t>296-14619-1-ND</t>
  </si>
  <si>
    <t>ATMEGA328P-AU-ND</t>
  </si>
  <si>
    <t>609-5175-1-ND</t>
  </si>
  <si>
    <t>SAM10304-ND</t>
  </si>
  <si>
    <t>TDSG3160-M-ND</t>
  </si>
  <si>
    <t>296-21833-1-ND</t>
  </si>
  <si>
    <t>2575HV</t>
  </si>
  <si>
    <t>100u</t>
  </si>
  <si>
    <t>PCE3942CT-ND</t>
  </si>
  <si>
    <t>PCE3852CT-ND</t>
  </si>
  <si>
    <t>PCE3768CT-ND</t>
  </si>
  <si>
    <t>330u</t>
  </si>
  <si>
    <t>330UH</t>
  </si>
  <si>
    <t>18UH</t>
  </si>
  <si>
    <t>732-1698-1-ND</t>
  </si>
  <si>
    <t>732-4533-1-ND</t>
  </si>
  <si>
    <t>MBRM110LT1GOSCT-ND</t>
  </si>
  <si>
    <t>MBR110</t>
  </si>
  <si>
    <t>MAX6959AAEE+-ND</t>
  </si>
  <si>
    <t xml:space="preserve">PCE4412CT-ND‎ </t>
  </si>
  <si>
    <t>Relay</t>
  </si>
  <si>
    <t>DIGIKEY</t>
  </si>
  <si>
    <t>VALUE</t>
  </si>
  <si>
    <t>0.1uF</t>
  </si>
  <si>
    <t>C10</t>
  </si>
  <si>
    <t>100uF</t>
  </si>
  <si>
    <t>100UF-POLAR-10X10.5-63V-20%</t>
  </si>
  <si>
    <t>NIC_10X10.5_CAP</t>
  </si>
  <si>
    <t>100µF polarized capacitors</t>
  </si>
  <si>
    <t>C11</t>
  </si>
  <si>
    <t>330uF</t>
  </si>
  <si>
    <t>EEE-FK0J331XP</t>
  </si>
  <si>
    <t>CAP_EEFK_D8</t>
  </si>
  <si>
    <t>C12</t>
  </si>
  <si>
    <t>EEE-0JA101SP</t>
  </si>
  <si>
    <t>CAP_EEE_D</t>
  </si>
  <si>
    <t>C13</t>
  </si>
  <si>
    <t>18uH</t>
  </si>
  <si>
    <t>INDUCTOR18UH2.15A</t>
  </si>
  <si>
    <t>18UH2.15A</t>
  </si>
  <si>
    <t>C14</t>
  </si>
  <si>
    <t>330uH</t>
  </si>
  <si>
    <t>INDUCTOR</t>
  </si>
  <si>
    <t>C31</t>
  </si>
  <si>
    <t>D1</t>
  </si>
  <si>
    <t>MBR0520LT</t>
  </si>
  <si>
    <t>SOD123</t>
  </si>
  <si>
    <t>SCHOTTKY BARRIER RECTIFIER</t>
  </si>
  <si>
    <t>K1</t>
  </si>
  <si>
    <t>EE2-5NUH-L</t>
  </si>
  <si>
    <t>EE2NUH</t>
  </si>
  <si>
    <t>Q1</t>
  </si>
  <si>
    <t>310mA/60V/1.6Ω</t>
  </si>
  <si>
    <t>MOSFET-NCH-2N7002PW</t>
  </si>
  <si>
    <t>SOT323</t>
  </si>
  <si>
    <t>N-channel MOSFETs</t>
  </si>
  <si>
    <t>R14</t>
  </si>
  <si>
    <t>R15</t>
  </si>
  <si>
    <t>56k</t>
  </si>
  <si>
    <t>U$1</t>
  </si>
  <si>
    <t>4-PIN-HEADER</t>
  </si>
  <si>
    <t>SCHOTTKY</t>
  </si>
  <si>
    <t>SOD-323</t>
  </si>
  <si>
    <t>CUS520H3FDKR-ND</t>
  </si>
  <si>
    <t>MAX6955ATL+</t>
  </si>
  <si>
    <t>21-0141I_T4066-5</t>
  </si>
  <si>
    <t>U7</t>
  </si>
  <si>
    <t>TL2575HV-05IKTTR</t>
  </si>
  <si>
    <t>KTT5_6P22X6P86</t>
  </si>
  <si>
    <t>R12, R13</t>
  </si>
  <si>
    <t>C8, C25, C26</t>
  </si>
  <si>
    <t>U$2, U$3, U$4, U$5, U$6, U$7, U$8, U$9</t>
  </si>
  <si>
    <t>y</t>
  </si>
  <si>
    <t>MBR0520LCT-ND</t>
  </si>
  <si>
    <t>attr S10 DIGIKEY 'SW400-ND'</t>
  </si>
  <si>
    <t>A130087CT-ND</t>
  </si>
  <si>
    <t>749-1667-1-ND</t>
  </si>
  <si>
    <t>399-11016-1-ND‎</t>
  </si>
  <si>
    <t>MAX6955ATL+-ND</t>
  </si>
  <si>
    <t>C1, C2, C3, C4, C5, C7, C9</t>
  </si>
  <si>
    <t>SI2304BDS-T1-GE3CT-ND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</si>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</sst>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rgb="FF1739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0815-19C9-46B8-9F7E-223F837D55B4}">
  <dimension ref="A1:M50"/>
  <sheetViews>
    <sheetView topLeftCell="A13" zoomScale="115" zoomScaleNormal="115" workbookViewId="0">
      <selection activeCell="F15" sqref="F15"/>
    </sheetView>
  </sheetViews>
  <sheetFormatPr defaultRowHeight="14.4" x14ac:dyDescent="0.3"/>
  <sheetData>
    <row r="1" spans="1:13" x14ac:dyDescent="0.3">
      <c r="A1" t="s">
        <v>54</v>
      </c>
      <c r="C1" t="s">
        <v>55</v>
      </c>
    </row>
    <row r="3" spans="1:13" x14ac:dyDescent="0.3">
      <c r="A3" t="s">
        <v>0</v>
      </c>
      <c r="L3" t="s">
        <v>59</v>
      </c>
      <c r="M3" t="s">
        <v>60</v>
      </c>
    </row>
    <row r="4" spans="1:13" x14ac:dyDescent="0.3">
      <c r="A4">
        <v>9.6999999999999993</v>
      </c>
      <c r="B4">
        <v>84.1</v>
      </c>
      <c r="D4" t="s">
        <v>13</v>
      </c>
      <c r="E4" t="s">
        <v>21</v>
      </c>
      <c r="J4" t="s">
        <v>61</v>
      </c>
      <c r="M4">
        <v>4</v>
      </c>
    </row>
    <row r="5" spans="1:13" x14ac:dyDescent="0.3">
      <c r="A5">
        <v>52.9</v>
      </c>
      <c r="B5">
        <v>84.1</v>
      </c>
      <c r="D5" t="s">
        <v>14</v>
      </c>
      <c r="E5" t="s">
        <v>22</v>
      </c>
    </row>
    <row r="6" spans="1:13" x14ac:dyDescent="0.3">
      <c r="A6">
        <v>8.6</v>
      </c>
      <c r="B6">
        <v>65.900000000000006</v>
      </c>
      <c r="D6" t="s">
        <v>15</v>
      </c>
      <c r="E6" t="s">
        <v>23</v>
      </c>
    </row>
    <row r="7" spans="1:13" x14ac:dyDescent="0.3">
      <c r="A7">
        <v>53.6</v>
      </c>
      <c r="B7">
        <v>65.900000000000006</v>
      </c>
      <c r="D7" t="s">
        <v>16</v>
      </c>
      <c r="E7" t="s">
        <v>24</v>
      </c>
    </row>
    <row r="8" spans="1:13" x14ac:dyDescent="0.3">
      <c r="A8">
        <v>8.6</v>
      </c>
      <c r="B8">
        <v>47.7</v>
      </c>
      <c r="D8" t="s">
        <v>17</v>
      </c>
      <c r="E8" t="s">
        <v>27</v>
      </c>
      <c r="F8" t="str">
        <f>_xlfn.CONCAT("mov ",D8," (",A8," ",B8,")")</f>
        <v>mov S5 (8.6 47.7)</v>
      </c>
    </row>
    <row r="9" spans="1:13" x14ac:dyDescent="0.3">
      <c r="A9">
        <v>53.8</v>
      </c>
      <c r="B9">
        <v>47.7</v>
      </c>
      <c r="D9" t="s">
        <v>18</v>
      </c>
      <c r="E9" t="s">
        <v>28</v>
      </c>
      <c r="F9" t="str">
        <f t="shared" ref="F9:F12" si="0">_xlfn.CONCAT("mov ",D9," (",A9," ",B9,")")</f>
        <v>mov S6 (53.8 47.7)</v>
      </c>
    </row>
    <row r="10" spans="1:13" x14ac:dyDescent="0.3">
      <c r="A10">
        <v>7.5</v>
      </c>
      <c r="B10">
        <v>29.5</v>
      </c>
      <c r="D10" t="s">
        <v>19</v>
      </c>
      <c r="E10" t="s">
        <v>29</v>
      </c>
      <c r="F10" t="str">
        <f t="shared" si="0"/>
        <v>mov S7 (7.5 29.5)</v>
      </c>
    </row>
    <row r="11" spans="1:13" x14ac:dyDescent="0.3">
      <c r="A11">
        <v>30.625</v>
      </c>
      <c r="B11">
        <v>31.1</v>
      </c>
      <c r="D11" t="s">
        <v>20</v>
      </c>
      <c r="E11" t="s">
        <v>30</v>
      </c>
      <c r="F11" t="str">
        <f t="shared" si="0"/>
        <v>mov S8 (30.625 31.1)</v>
      </c>
    </row>
    <row r="12" spans="1:13" x14ac:dyDescent="0.3">
      <c r="A12">
        <v>54.5</v>
      </c>
      <c r="B12">
        <v>29.5</v>
      </c>
      <c r="D12" t="s">
        <v>25</v>
      </c>
      <c r="E12" t="s">
        <v>31</v>
      </c>
      <c r="F12" t="str">
        <f t="shared" si="0"/>
        <v>mov S9 (54.5 29.5)</v>
      </c>
    </row>
    <row r="14" spans="1:13" x14ac:dyDescent="0.3">
      <c r="A14" t="s">
        <v>1</v>
      </c>
    </row>
    <row r="15" spans="1:13" x14ac:dyDescent="0.3">
      <c r="A15">
        <v>20.675000000000001</v>
      </c>
      <c r="B15">
        <v>69.099999999999994</v>
      </c>
      <c r="D15" t="s">
        <v>46</v>
      </c>
      <c r="F15" t="str">
        <f>_xlfn.CONCAT("mov ",D15," (",A15," ",B15,");")</f>
        <v>mov U1 (20.675 69.1);</v>
      </c>
      <c r="M15">
        <v>3</v>
      </c>
    </row>
    <row r="16" spans="1:13" x14ac:dyDescent="0.3">
      <c r="A16">
        <v>30.625</v>
      </c>
      <c r="B16">
        <v>69.099999999999994</v>
      </c>
      <c r="D16" t="s">
        <v>47</v>
      </c>
      <c r="F16" t="str">
        <f t="shared" ref="F16:F17" si="1">_xlfn.CONCAT("mov ",D16," (",A16," ",B16,");")</f>
        <v>mov U2 (30.625 69.1);</v>
      </c>
      <c r="M16">
        <v>3</v>
      </c>
    </row>
    <row r="17" spans="1:13" x14ac:dyDescent="0.3">
      <c r="A17">
        <v>40.575000000000003</v>
      </c>
      <c r="B17">
        <v>69.099999999999994</v>
      </c>
      <c r="D17" t="s">
        <v>48</v>
      </c>
      <c r="F17" t="str">
        <f t="shared" si="1"/>
        <v>mov U3 (40.575 69.1);</v>
      </c>
      <c r="M17">
        <v>3</v>
      </c>
    </row>
    <row r="21" spans="1:13" x14ac:dyDescent="0.3">
      <c r="A21" t="s">
        <v>2</v>
      </c>
    </row>
    <row r="22" spans="1:13" x14ac:dyDescent="0.3">
      <c r="A22" s="1">
        <v>6.44</v>
      </c>
      <c r="B22" s="1">
        <f>104-C22</f>
        <v>98.314999999999998</v>
      </c>
      <c r="C22" s="1">
        <v>5.6849999999999996</v>
      </c>
      <c r="D22" t="s">
        <v>3</v>
      </c>
      <c r="E22" t="s">
        <v>26</v>
      </c>
      <c r="F22" t="str">
        <f>_xlfn.CONCAT("mov ",D22," (",A22," ",B22,");")</f>
        <v>mov LED1 (6.44 98.315);</v>
      </c>
      <c r="J22" t="s">
        <v>56</v>
      </c>
      <c r="K22">
        <v>10</v>
      </c>
      <c r="L22">
        <v>4</v>
      </c>
    </row>
    <row r="23" spans="1:13" x14ac:dyDescent="0.3">
      <c r="A23" s="1">
        <v>12.103</v>
      </c>
      <c r="B23" s="1">
        <f t="shared" ref="B23:B31" si="2">104-C23</f>
        <v>99.382999999999996</v>
      </c>
      <c r="C23" s="1">
        <v>4.617</v>
      </c>
      <c r="D23" t="s">
        <v>4</v>
      </c>
      <c r="F23" t="str">
        <f t="shared" ref="F23:F43" si="3">_xlfn.CONCAT("mov ",D23," (",A23," ",B23,");")</f>
        <v>mov LED2 (12.103 99.383);</v>
      </c>
      <c r="I23" s="1"/>
      <c r="J23" t="s">
        <v>35</v>
      </c>
      <c r="K23">
        <v>3</v>
      </c>
      <c r="L23">
        <v>2</v>
      </c>
    </row>
    <row r="24" spans="1:13" x14ac:dyDescent="0.3">
      <c r="A24" s="1">
        <v>17.675000000000001</v>
      </c>
      <c r="B24" s="1">
        <f t="shared" si="2"/>
        <v>100.4</v>
      </c>
      <c r="C24" s="1">
        <v>3.6</v>
      </c>
      <c r="D24" t="s">
        <v>5</v>
      </c>
      <c r="F24" t="str">
        <f t="shared" si="3"/>
        <v>mov LED3 (17.675 100.4);</v>
      </c>
      <c r="I24" s="1"/>
      <c r="J24" t="s">
        <v>57</v>
      </c>
      <c r="K24">
        <v>2</v>
      </c>
      <c r="L24">
        <v>2</v>
      </c>
    </row>
    <row r="25" spans="1:13" x14ac:dyDescent="0.3">
      <c r="A25" s="1">
        <v>23.097999999999999</v>
      </c>
      <c r="B25" s="1">
        <f t="shared" si="2"/>
        <v>100.624</v>
      </c>
      <c r="C25" s="1">
        <v>3.3759999999999999</v>
      </c>
      <c r="D25" t="s">
        <v>6</v>
      </c>
      <c r="F25" t="str">
        <f t="shared" si="3"/>
        <v>mov LED4 (23.098 100.624);</v>
      </c>
      <c r="I25" s="1"/>
      <c r="J25" t="s">
        <v>58</v>
      </c>
      <c r="K25">
        <v>2</v>
      </c>
      <c r="L25">
        <v>2</v>
      </c>
    </row>
    <row r="26" spans="1:13" x14ac:dyDescent="0.3">
      <c r="A26" s="1">
        <v>28.594999999999999</v>
      </c>
      <c r="B26" s="1">
        <f t="shared" si="2"/>
        <v>100.78</v>
      </c>
      <c r="C26" s="1">
        <v>3.22</v>
      </c>
      <c r="D26" t="s">
        <v>7</v>
      </c>
      <c r="F26" t="str">
        <f t="shared" si="3"/>
        <v>mov LED5 (28.595 100.78);</v>
      </c>
      <c r="I26" s="1"/>
      <c r="J26" t="s">
        <v>36</v>
      </c>
      <c r="K26">
        <v>5</v>
      </c>
      <c r="L26">
        <v>3</v>
      </c>
    </row>
    <row r="27" spans="1:13" x14ac:dyDescent="0.3">
      <c r="A27" s="1">
        <v>34.091999999999999</v>
      </c>
      <c r="B27" s="1">
        <f t="shared" si="2"/>
        <v>100.78</v>
      </c>
      <c r="C27" s="1">
        <v>3.22</v>
      </c>
      <c r="D27" t="s">
        <v>8</v>
      </c>
      <c r="F27" t="str">
        <f t="shared" si="3"/>
        <v>mov LED6 (34.092 100.78);</v>
      </c>
      <c r="I27" s="1"/>
    </row>
    <row r="28" spans="1:13" x14ac:dyDescent="0.3">
      <c r="A28" s="1">
        <v>39.515000000000001</v>
      </c>
      <c r="B28" s="1">
        <f t="shared" si="2"/>
        <v>100.624</v>
      </c>
      <c r="C28" s="1">
        <v>3.3759999999999999</v>
      </c>
      <c r="D28" t="s">
        <v>9</v>
      </c>
      <c r="F28" t="str">
        <f t="shared" si="3"/>
        <v>mov LED7 (39.515 100.624);</v>
      </c>
    </row>
    <row r="29" spans="1:13" x14ac:dyDescent="0.3">
      <c r="A29" s="1">
        <v>45.087000000000003</v>
      </c>
      <c r="B29" s="1">
        <f t="shared" si="2"/>
        <v>100.4</v>
      </c>
      <c r="C29" s="1">
        <v>3.6</v>
      </c>
      <c r="D29" t="s">
        <v>10</v>
      </c>
      <c r="F29" t="str">
        <f t="shared" si="3"/>
        <v>mov LED8 (45.087 100.4);</v>
      </c>
    </row>
    <row r="30" spans="1:13" x14ac:dyDescent="0.3">
      <c r="A30" s="1">
        <v>50.545000000000002</v>
      </c>
      <c r="B30" s="1">
        <f t="shared" si="2"/>
        <v>99.382999999999996</v>
      </c>
      <c r="C30" s="1">
        <v>4.617</v>
      </c>
      <c r="D30" t="s">
        <v>11</v>
      </c>
      <c r="F30" t="str">
        <f t="shared" si="3"/>
        <v>mov LED9 (50.545 99.383);</v>
      </c>
    </row>
    <row r="31" spans="1:13" x14ac:dyDescent="0.3">
      <c r="A31" s="1">
        <v>55.97</v>
      </c>
      <c r="B31" s="1">
        <f t="shared" si="2"/>
        <v>98.314999999999998</v>
      </c>
      <c r="C31" s="1">
        <v>5.6849999999999996</v>
      </c>
      <c r="D31" t="s">
        <v>12</v>
      </c>
      <c r="F31" t="str">
        <f t="shared" si="3"/>
        <v>mov LED10 (55.97 98.315);</v>
      </c>
    </row>
    <row r="32" spans="1:13" x14ac:dyDescent="0.3">
      <c r="A32">
        <v>21.872</v>
      </c>
      <c r="B32">
        <v>78.498000000000005</v>
      </c>
      <c r="D32" t="s">
        <v>32</v>
      </c>
      <c r="E32" t="s">
        <v>35</v>
      </c>
      <c r="F32" t="str">
        <f t="shared" si="3"/>
        <v>mov LED11 (21.872 78.498);</v>
      </c>
    </row>
    <row r="33" spans="1:9" x14ac:dyDescent="0.3">
      <c r="A33">
        <v>31.256</v>
      </c>
      <c r="B33">
        <v>78.498000000000005</v>
      </c>
      <c r="D33" t="s">
        <v>33</v>
      </c>
      <c r="F33" t="str">
        <f t="shared" si="3"/>
        <v>mov LED12 (31.256 78.498);</v>
      </c>
    </row>
    <row r="34" spans="1:9" x14ac:dyDescent="0.3">
      <c r="A34">
        <v>40.951000000000001</v>
      </c>
      <c r="B34">
        <v>78.498000000000005</v>
      </c>
      <c r="D34" t="s">
        <v>34</v>
      </c>
      <c r="F34" t="str">
        <f t="shared" si="3"/>
        <v>mov LED13 (40.951 78.498);</v>
      </c>
    </row>
    <row r="35" spans="1:9" x14ac:dyDescent="0.3">
      <c r="A35">
        <v>16.093</v>
      </c>
      <c r="B35">
        <v>58.811999999999998</v>
      </c>
      <c r="D35" t="s">
        <v>37</v>
      </c>
      <c r="E35" t="s">
        <v>23</v>
      </c>
      <c r="F35" t="str">
        <f t="shared" si="3"/>
        <v>mov LED14 (16.093 58.812);</v>
      </c>
    </row>
    <row r="36" spans="1:9" x14ac:dyDescent="0.3">
      <c r="A36">
        <v>46.406999999999996</v>
      </c>
      <c r="B36">
        <v>58.811999999999998</v>
      </c>
      <c r="D36" t="s">
        <v>38</v>
      </c>
      <c r="E36" t="s">
        <v>24</v>
      </c>
      <c r="F36" t="str">
        <f t="shared" si="3"/>
        <v>mov LED15 (46.407 58.812);</v>
      </c>
    </row>
    <row r="37" spans="1:9" x14ac:dyDescent="0.3">
      <c r="A37">
        <v>46.912999999999997</v>
      </c>
      <c r="B37">
        <v>40.384999999999998</v>
      </c>
      <c r="D37" t="s">
        <v>39</v>
      </c>
      <c r="E37" t="s">
        <v>27</v>
      </c>
      <c r="F37" t="str">
        <f t="shared" si="3"/>
        <v>mov LED16 (46.913 40.385);</v>
      </c>
    </row>
    <row r="38" spans="1:9" x14ac:dyDescent="0.3">
      <c r="A38">
        <v>15.59</v>
      </c>
      <c r="B38">
        <v>40.384</v>
      </c>
      <c r="D38" t="s">
        <v>40</v>
      </c>
      <c r="E38" t="s">
        <v>28</v>
      </c>
      <c r="F38" t="str">
        <f t="shared" si="3"/>
        <v>mov LED17 (15.59 40.384);</v>
      </c>
    </row>
    <row r="39" spans="1:9" x14ac:dyDescent="0.3">
      <c r="A39">
        <v>20.23</v>
      </c>
      <c r="B39">
        <v>50.79</v>
      </c>
      <c r="D39" t="s">
        <v>41</v>
      </c>
      <c r="E39" t="s">
        <v>36</v>
      </c>
      <c r="F39" t="str">
        <f t="shared" si="3"/>
        <v>mov LED18 (20.23 50.79);</v>
      </c>
    </row>
    <row r="40" spans="1:9" x14ac:dyDescent="0.3">
      <c r="A40">
        <v>25.745000000000001</v>
      </c>
      <c r="B40">
        <v>50.79</v>
      </c>
      <c r="D40" t="s">
        <v>42</v>
      </c>
      <c r="F40" t="str">
        <f t="shared" si="3"/>
        <v>mov LED19 (25.745 50.79);</v>
      </c>
    </row>
    <row r="41" spans="1:9" x14ac:dyDescent="0.3">
      <c r="A41">
        <v>31.17</v>
      </c>
      <c r="B41">
        <v>50.79</v>
      </c>
      <c r="D41" t="s">
        <v>43</v>
      </c>
      <c r="F41" t="str">
        <f t="shared" si="3"/>
        <v>mov LED20 (31.17 50.79);</v>
      </c>
    </row>
    <row r="42" spans="1:9" x14ac:dyDescent="0.3">
      <c r="A42">
        <v>36.728999999999999</v>
      </c>
      <c r="B42">
        <v>50.79</v>
      </c>
      <c r="D42" t="s">
        <v>44</v>
      </c>
      <c r="F42" t="str">
        <f t="shared" si="3"/>
        <v>mov LED21 (36.729 50.79);</v>
      </c>
    </row>
    <row r="43" spans="1:9" x14ac:dyDescent="0.3">
      <c r="A43">
        <v>42.198999999999998</v>
      </c>
      <c r="B43">
        <v>50.79</v>
      </c>
      <c r="D43" t="s">
        <v>45</v>
      </c>
      <c r="F43" t="str">
        <f t="shared" si="3"/>
        <v>mov LED22 (42.199 50.79);</v>
      </c>
    </row>
    <row r="46" spans="1:9" x14ac:dyDescent="0.3">
      <c r="A46" t="s">
        <v>49</v>
      </c>
    </row>
    <row r="47" spans="1:9" x14ac:dyDescent="0.3">
      <c r="A47">
        <v>18.693999999999999</v>
      </c>
      <c r="B47">
        <v>26.045999999999999</v>
      </c>
      <c r="D47" t="s">
        <v>50</v>
      </c>
      <c r="F47" t="str">
        <f t="shared" ref="F47:F50" si="4">_xlfn.CONCAT("mov ",D47," (",A47," ",B47,");")</f>
        <v>mov H1 (18.694 26.046);</v>
      </c>
      <c r="I47" t="str">
        <f>_xlfn.CONCAT("(",A47," ",B47,");")</f>
        <v>(18.694 26.046);</v>
      </c>
    </row>
    <row r="48" spans="1:9" x14ac:dyDescent="0.3">
      <c r="A48">
        <v>44.463999999999999</v>
      </c>
      <c r="B48">
        <v>26.045999999999999</v>
      </c>
      <c r="D48" t="s">
        <v>51</v>
      </c>
      <c r="F48" t="str">
        <f t="shared" si="4"/>
        <v>mov H2 (44.464 26.046);</v>
      </c>
      <c r="I48" t="str">
        <f t="shared" ref="I48:I50" si="5">_xlfn.CONCAT("(",A48," ",B48,");")</f>
        <v>(44.464 26.046);</v>
      </c>
    </row>
    <row r="49" spans="1:9" x14ac:dyDescent="0.3">
      <c r="A49">
        <v>18.693999999999999</v>
      </c>
      <c r="B49">
        <v>93.575999999999993</v>
      </c>
      <c r="D49" t="s">
        <v>52</v>
      </c>
      <c r="F49" t="str">
        <f t="shared" si="4"/>
        <v>mov H3 (18.694 93.576);</v>
      </c>
      <c r="I49" t="str">
        <f t="shared" si="5"/>
        <v>(18.694 93.576);</v>
      </c>
    </row>
    <row r="50" spans="1:9" x14ac:dyDescent="0.3">
      <c r="A50">
        <v>44.463999999999999</v>
      </c>
      <c r="B50">
        <v>93.575999999999993</v>
      </c>
      <c r="D50" t="s">
        <v>53</v>
      </c>
      <c r="F50" t="str">
        <f t="shared" si="4"/>
        <v>mov H4 (44.464 93.576);</v>
      </c>
      <c r="I50" t="str">
        <f t="shared" si="5"/>
        <v>(44.464 93.576);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5CCB-D2FE-4730-AF1D-E86115B43A10}">
  <sheetPr filterMode="1"/>
  <dimension ref="A1:K37"/>
  <sheetViews>
    <sheetView zoomScale="70" zoomScaleNormal="70" workbookViewId="0">
      <selection activeCell="D42" sqref="A1:K37"/>
    </sheetView>
  </sheetViews>
  <sheetFormatPr defaultRowHeight="14.4" x14ac:dyDescent="0.3"/>
  <cols>
    <col min="1" max="1" width="4.33203125" style="5" bestFit="1" customWidth="1"/>
    <col min="2" max="2" width="10.77734375" style="5" customWidth="1"/>
    <col min="3" max="4" width="33.33203125" style="5" bestFit="1" customWidth="1"/>
    <col min="5" max="5" width="19.77734375" style="5" customWidth="1"/>
    <col min="6" max="6" width="32.88671875" style="5" customWidth="1"/>
    <col min="7" max="8" width="8.88671875" style="5"/>
    <col min="9" max="9" width="34.5546875" style="5" bestFit="1" customWidth="1"/>
    <col min="10" max="16384" width="8.88671875" style="5"/>
  </cols>
  <sheetData>
    <row r="1" spans="1:11" x14ac:dyDescent="0.3">
      <c r="A1" s="7" t="s">
        <v>62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5" t="s">
        <v>151</v>
      </c>
      <c r="H1" s="8" t="s">
        <v>150</v>
      </c>
    </row>
    <row r="2" spans="1:11" ht="28.8" hidden="1" x14ac:dyDescent="0.3">
      <c r="A2" s="4">
        <v>1</v>
      </c>
      <c r="C2" s="5" t="s">
        <v>68</v>
      </c>
      <c r="D2" s="5" t="s">
        <v>69</v>
      </c>
      <c r="E2" s="5" t="s">
        <v>70</v>
      </c>
      <c r="F2" s="5" t="s">
        <v>71</v>
      </c>
      <c r="G2" t="s">
        <v>152</v>
      </c>
      <c r="H2" s="5" t="s">
        <v>244</v>
      </c>
      <c r="I2" s="5" t="str">
        <f>_xlfn.CONCAT("CHANGE DISPLAY OFF; attr ",E2," DIGIKEY '",G2,"';")</f>
        <v>CHANGE DISPLAY OFF; attr S10 DIGIKEY 'SW400-ND';</v>
      </c>
    </row>
    <row r="3" spans="1:11" ht="115.2" x14ac:dyDescent="0.3">
      <c r="A3" s="4">
        <v>22</v>
      </c>
      <c r="C3" s="5" t="s">
        <v>72</v>
      </c>
      <c r="D3" s="5" t="s">
        <v>73</v>
      </c>
      <c r="E3" s="5" t="s">
        <v>74</v>
      </c>
      <c r="F3" s="5" t="s">
        <v>2</v>
      </c>
      <c r="G3" t="s">
        <v>153</v>
      </c>
    </row>
    <row r="4" spans="1:11" ht="57.6" hidden="1" x14ac:dyDescent="0.3">
      <c r="A4" s="4">
        <v>1</v>
      </c>
      <c r="C4" s="5" t="s">
        <v>75</v>
      </c>
      <c r="D4" s="5" t="s">
        <v>75</v>
      </c>
      <c r="E4" s="5" t="s">
        <v>76</v>
      </c>
      <c r="F4" s="5" t="s">
        <v>77</v>
      </c>
      <c r="G4" s="5" t="s">
        <v>156</v>
      </c>
      <c r="I4" s="5" t="str">
        <f>_xlfn.CONCAT("CHANGE DISPLAY OFF; attr ",E4," DIGIKEY '",G4,"';")</f>
        <v>CHANGE DISPLAY OFF; attr AVRISP DIGIKEY 'ED10665-ND ';</v>
      </c>
      <c r="K4" s="5" t="s">
        <v>246</v>
      </c>
    </row>
    <row r="5" spans="1:11" ht="43.2" x14ac:dyDescent="0.3">
      <c r="A5" s="4">
        <v>5</v>
      </c>
      <c r="B5" s="5" t="s">
        <v>78</v>
      </c>
      <c r="C5" s="5" t="s">
        <v>79</v>
      </c>
      <c r="D5" s="5" t="s">
        <v>80</v>
      </c>
      <c r="E5" s="5" t="s">
        <v>158</v>
      </c>
      <c r="F5" s="5" t="s">
        <v>81</v>
      </c>
      <c r="G5" s="5" t="s">
        <v>157</v>
      </c>
    </row>
    <row r="6" spans="1:11" ht="28.8" x14ac:dyDescent="0.3">
      <c r="A6" s="4">
        <v>3</v>
      </c>
      <c r="B6" s="5">
        <v>100</v>
      </c>
      <c r="C6" s="5" t="s">
        <v>82</v>
      </c>
      <c r="D6" s="5" t="s">
        <v>83</v>
      </c>
      <c r="E6" s="5" t="s">
        <v>84</v>
      </c>
      <c r="F6" s="5" t="s">
        <v>85</v>
      </c>
      <c r="G6" s="5" t="s">
        <v>161</v>
      </c>
    </row>
    <row r="7" spans="1:11" ht="43.2" x14ac:dyDescent="0.3">
      <c r="A7" s="4">
        <v>2</v>
      </c>
      <c r="B7" s="5" t="s">
        <v>86</v>
      </c>
      <c r="C7" s="5" t="s">
        <v>82</v>
      </c>
      <c r="D7" s="5" t="s">
        <v>83</v>
      </c>
      <c r="E7" s="5" t="s">
        <v>87</v>
      </c>
      <c r="F7" s="5" t="s">
        <v>85</v>
      </c>
      <c r="G7" s="5" t="s">
        <v>162</v>
      </c>
    </row>
    <row r="8" spans="1:11" ht="43.2" hidden="1" x14ac:dyDescent="0.3">
      <c r="A8" s="4">
        <v>1</v>
      </c>
      <c r="B8" s="5" t="s">
        <v>91</v>
      </c>
      <c r="C8" s="5" t="s">
        <v>82</v>
      </c>
      <c r="D8" s="5" t="s">
        <v>83</v>
      </c>
      <c r="E8" s="5" t="s">
        <v>92</v>
      </c>
      <c r="F8" s="5" t="s">
        <v>85</v>
      </c>
      <c r="G8" s="5" t="s">
        <v>163</v>
      </c>
      <c r="I8" s="5" t="str">
        <f t="shared" ref="I8:I9" si="0">_xlfn.CONCAT("CHANGE DISPLAY OFF; attr ",E8," DIGIKEY '",G8,"';")</f>
        <v>CHANGE DISPLAY OFF; attr R11 DIGIKEY 'RNCP0603FTD10K0CT-ND ';</v>
      </c>
    </row>
    <row r="9" spans="1:11" ht="28.8" hidden="1" x14ac:dyDescent="0.3">
      <c r="A9" s="4">
        <v>1</v>
      </c>
      <c r="B9" s="5" t="s">
        <v>93</v>
      </c>
      <c r="C9" s="5" t="s">
        <v>94</v>
      </c>
      <c r="D9" s="5" t="s">
        <v>95</v>
      </c>
      <c r="E9" s="5" t="s">
        <v>96</v>
      </c>
      <c r="F9" s="5" t="s">
        <v>97</v>
      </c>
      <c r="G9" t="s">
        <v>168</v>
      </c>
      <c r="I9" s="5" t="str">
        <f t="shared" si="0"/>
        <v>CHANGE DISPLAY OFF; attr C20 DIGIKEY '493-2173-1-ND';</v>
      </c>
    </row>
    <row r="10" spans="1:11" ht="43.2" x14ac:dyDescent="0.3">
      <c r="A10" s="4">
        <v>9</v>
      </c>
      <c r="B10" s="5" t="s">
        <v>98</v>
      </c>
      <c r="C10" s="5" t="s">
        <v>98</v>
      </c>
      <c r="D10" s="5" t="s">
        <v>99</v>
      </c>
      <c r="E10" s="5" t="s">
        <v>100</v>
      </c>
      <c r="F10" s="5" t="s">
        <v>101</v>
      </c>
      <c r="G10" s="9" t="s">
        <v>169</v>
      </c>
    </row>
    <row r="11" spans="1:11" ht="28.8" hidden="1" x14ac:dyDescent="0.3">
      <c r="A11" s="4">
        <v>1</v>
      </c>
      <c r="B11" s="5" t="s">
        <v>102</v>
      </c>
      <c r="C11" s="5" t="s">
        <v>82</v>
      </c>
      <c r="D11" s="5" t="s">
        <v>83</v>
      </c>
      <c r="E11" s="5" t="s">
        <v>103</v>
      </c>
      <c r="F11" s="5" t="s">
        <v>85</v>
      </c>
      <c r="G11" s="5" t="s">
        <v>170</v>
      </c>
      <c r="I11" s="5" t="str">
        <f>_xlfn.CONCAT("CHANGE DISPLAY OFF; attr ",E11," DIGIKEY '",G11,"';")</f>
        <v>CHANGE DISPLAY OFF; attr R16 DIGIKEY 'RHM1.0KDCT-ND ';</v>
      </c>
    </row>
    <row r="12" spans="1:11" ht="43.2" x14ac:dyDescent="0.3">
      <c r="A12" s="4">
        <v>2</v>
      </c>
      <c r="B12" s="5" t="s">
        <v>104</v>
      </c>
      <c r="C12" s="5" t="s">
        <v>88</v>
      </c>
      <c r="D12" s="5" t="s">
        <v>89</v>
      </c>
      <c r="E12" s="5" t="s">
        <v>105</v>
      </c>
      <c r="F12" s="5" t="s">
        <v>90</v>
      </c>
      <c r="G12" s="5" t="s">
        <v>159</v>
      </c>
    </row>
    <row r="13" spans="1:11" ht="43.2" x14ac:dyDescent="0.3">
      <c r="A13" s="4">
        <v>2</v>
      </c>
      <c r="B13" s="5" t="s">
        <v>106</v>
      </c>
      <c r="C13" s="5" t="s">
        <v>88</v>
      </c>
      <c r="D13" s="5" t="s">
        <v>89</v>
      </c>
      <c r="E13" s="5" t="s">
        <v>107</v>
      </c>
      <c r="F13" s="5" t="s">
        <v>90</v>
      </c>
      <c r="G13" s="5" t="s">
        <v>160</v>
      </c>
    </row>
    <row r="14" spans="1:11" ht="57.6" x14ac:dyDescent="0.3">
      <c r="A14" s="4">
        <v>7</v>
      </c>
      <c r="B14" s="5">
        <v>330</v>
      </c>
      <c r="C14" s="5" t="s">
        <v>82</v>
      </c>
      <c r="D14" s="5" t="s">
        <v>83</v>
      </c>
      <c r="E14" s="5" t="s">
        <v>108</v>
      </c>
      <c r="F14" s="5" t="s">
        <v>85</v>
      </c>
      <c r="G14" s="5" t="s">
        <v>167</v>
      </c>
    </row>
    <row r="15" spans="1:11" ht="43.2" hidden="1" x14ac:dyDescent="0.3">
      <c r="A15" s="4">
        <v>1</v>
      </c>
      <c r="B15" s="5" t="s">
        <v>109</v>
      </c>
      <c r="C15" s="5" t="s">
        <v>82</v>
      </c>
      <c r="D15" s="5" t="s">
        <v>83</v>
      </c>
      <c r="E15" s="5" t="s">
        <v>110</v>
      </c>
      <c r="F15" s="5" t="s">
        <v>85</v>
      </c>
      <c r="G15" s="5" t="s">
        <v>164</v>
      </c>
      <c r="I15" s="5" t="str">
        <f>_xlfn.CONCAT("CHANGE DISPLAY OFF; attr ",E15," DIGIKEY '",G15,"';")</f>
        <v>CHANGE DISPLAY OFF; attr R5 DIGIKEY '311-390KGRCT-ND ';</v>
      </c>
    </row>
    <row r="16" spans="1:11" ht="43.2" x14ac:dyDescent="0.3">
      <c r="A16" s="4">
        <v>2</v>
      </c>
      <c r="B16" s="5" t="s">
        <v>111</v>
      </c>
      <c r="C16" s="5" t="s">
        <v>82</v>
      </c>
      <c r="D16" s="5" t="s">
        <v>83</v>
      </c>
      <c r="E16" s="5" t="s">
        <v>112</v>
      </c>
      <c r="F16" s="5" t="s">
        <v>85</v>
      </c>
      <c r="G16" s="5" t="s">
        <v>165</v>
      </c>
    </row>
    <row r="17" spans="1:9" ht="28.8" x14ac:dyDescent="0.3">
      <c r="A17" s="4">
        <v>2</v>
      </c>
      <c r="B17" s="5" t="s">
        <v>113</v>
      </c>
      <c r="C17" s="5" t="s">
        <v>114</v>
      </c>
      <c r="D17" s="5" t="s">
        <v>115</v>
      </c>
      <c r="E17" s="5" t="s">
        <v>116</v>
      </c>
      <c r="F17" s="5" t="s">
        <v>97</v>
      </c>
      <c r="G17" t="s">
        <v>191</v>
      </c>
    </row>
    <row r="18" spans="1:9" hidden="1" x14ac:dyDescent="0.3">
      <c r="A18" s="4">
        <v>1</v>
      </c>
      <c r="B18" s="5" t="s">
        <v>117</v>
      </c>
      <c r="C18" s="5" t="s">
        <v>118</v>
      </c>
      <c r="D18" s="5" t="s">
        <v>119</v>
      </c>
      <c r="E18" s="5" t="s">
        <v>120</v>
      </c>
      <c r="F18" s="5" t="s">
        <v>121</v>
      </c>
      <c r="G18" t="s">
        <v>171</v>
      </c>
      <c r="I18" s="5" t="str">
        <f t="shared" ref="I18:I23" si="1">_xlfn.CONCAT("CHANGE DISPLAY OFF; attr ",E18," DIGIKEY '",G18,"';")</f>
        <v>CHANGE DISPLAY OFF; attr 8MHZ DIGIKEY '535-9089-1-ND';</v>
      </c>
    </row>
    <row r="19" spans="1:9" ht="57.6" hidden="1" x14ac:dyDescent="0.3">
      <c r="A19" s="4">
        <v>1</v>
      </c>
      <c r="B19" s="5" t="s">
        <v>122</v>
      </c>
      <c r="C19" s="5" t="s">
        <v>122</v>
      </c>
      <c r="D19" s="5" t="s">
        <v>123</v>
      </c>
      <c r="E19" s="5" t="s">
        <v>124</v>
      </c>
      <c r="F19" s="5" t="s">
        <v>125</v>
      </c>
      <c r="G19" s="5" t="s">
        <v>29</v>
      </c>
      <c r="I19" s="5" t="str">
        <f t="shared" si="1"/>
        <v>CHANGE DISPLAY OFF; attr JP9 DIGIKEY '-';</v>
      </c>
    </row>
    <row r="20" spans="1:9" hidden="1" x14ac:dyDescent="0.3">
      <c r="A20" s="4">
        <v>1</v>
      </c>
      <c r="B20" s="5" t="s">
        <v>126</v>
      </c>
      <c r="C20" s="5" t="s">
        <v>127</v>
      </c>
      <c r="D20" s="5" t="s">
        <v>128</v>
      </c>
      <c r="E20" s="5" t="s">
        <v>129</v>
      </c>
      <c r="F20" s="5" t="s">
        <v>130</v>
      </c>
      <c r="G20" t="s">
        <v>172</v>
      </c>
      <c r="I20" s="5" t="str">
        <f t="shared" si="1"/>
        <v>CHANGE DISPLAY OFF; attr U6 DIGIKEY '296-14619-1-ND';</v>
      </c>
    </row>
    <row r="21" spans="1:9" ht="43.2" hidden="1" x14ac:dyDescent="0.3">
      <c r="A21" s="4">
        <v>1</v>
      </c>
      <c r="B21" s="5" t="s">
        <v>131</v>
      </c>
      <c r="C21" s="5" t="s">
        <v>131</v>
      </c>
      <c r="D21" s="5" t="s">
        <v>132</v>
      </c>
      <c r="E21" s="5" t="s">
        <v>133</v>
      </c>
      <c r="G21" s="5" t="s">
        <v>190</v>
      </c>
      <c r="I21" s="5" t="str">
        <f t="shared" si="1"/>
        <v>CHANGE DISPLAY OFF; attr U4 DIGIKEY 'MAX6959AAEE+-ND';</v>
      </c>
    </row>
    <row r="22" spans="1:9" hidden="1" x14ac:dyDescent="0.3">
      <c r="A22" s="4">
        <v>1</v>
      </c>
      <c r="B22" s="5" t="s">
        <v>134</v>
      </c>
      <c r="C22" s="5" t="s">
        <v>134</v>
      </c>
      <c r="D22" s="5" t="s">
        <v>135</v>
      </c>
      <c r="E22" s="5" t="s">
        <v>136</v>
      </c>
      <c r="F22" s="5" t="s">
        <v>137</v>
      </c>
      <c r="G22" t="s">
        <v>173</v>
      </c>
      <c r="I22" s="5" t="str">
        <f t="shared" si="1"/>
        <v>CHANGE DISPLAY OFF; attr IC3 DIGIKEY 'ATMEGA328P-AU-ND';</v>
      </c>
    </row>
    <row r="23" spans="1:9" ht="28.8" hidden="1" x14ac:dyDescent="0.3">
      <c r="A23" s="4">
        <v>1</v>
      </c>
      <c r="B23" s="5" t="s">
        <v>138</v>
      </c>
      <c r="C23" s="5" t="s">
        <v>138</v>
      </c>
      <c r="D23" s="5" t="s">
        <v>138</v>
      </c>
      <c r="E23" s="5" t="s">
        <v>139</v>
      </c>
      <c r="G23" t="s">
        <v>174</v>
      </c>
      <c r="I23" s="5" t="str">
        <f t="shared" si="1"/>
        <v>CHANGE DISPLAY OFF; attr MT1 DIGIKEY '609-5175-1-ND';</v>
      </c>
    </row>
    <row r="24" spans="1:9" ht="28.8" x14ac:dyDescent="0.3">
      <c r="A24" s="4">
        <v>4</v>
      </c>
      <c r="B24" s="5" t="s">
        <v>140</v>
      </c>
      <c r="C24" s="5" t="s">
        <v>140</v>
      </c>
      <c r="D24" s="5" t="s">
        <v>141</v>
      </c>
      <c r="E24" s="5" t="s">
        <v>142</v>
      </c>
      <c r="F24" s="5" t="s">
        <v>143</v>
      </c>
      <c r="G24" s="5" t="s">
        <v>29</v>
      </c>
    </row>
    <row r="25" spans="1:9" ht="43.2" hidden="1" x14ac:dyDescent="0.3">
      <c r="A25" s="4">
        <v>1</v>
      </c>
      <c r="B25" s="5" t="s">
        <v>144</v>
      </c>
      <c r="C25" s="5" t="s">
        <v>144</v>
      </c>
      <c r="D25" s="5" t="s">
        <v>145</v>
      </c>
      <c r="E25" s="5" t="s">
        <v>146</v>
      </c>
      <c r="G25" t="s">
        <v>175</v>
      </c>
      <c r="I25" s="5" t="str">
        <f>_xlfn.CONCAT("CHANGE DISPLAY OFF; attr ",E25," DIGIKEY '",G25,"';")</f>
        <v>CHANGE DISPLAY OFF; attr J1 DIGIKEY 'SAM10304-ND';</v>
      </c>
    </row>
    <row r="26" spans="1:9" x14ac:dyDescent="0.3">
      <c r="A26" s="6">
        <v>3</v>
      </c>
      <c r="B26" s="5" t="s">
        <v>147</v>
      </c>
      <c r="C26" s="5" t="s">
        <v>147</v>
      </c>
      <c r="D26" s="5" t="s">
        <v>148</v>
      </c>
      <c r="E26" s="5" t="s">
        <v>149</v>
      </c>
      <c r="G26" t="s">
        <v>176</v>
      </c>
    </row>
    <row r="27" spans="1:9" ht="28.8" hidden="1" x14ac:dyDescent="0.3">
      <c r="A27" s="5">
        <v>1</v>
      </c>
      <c r="B27" s="5">
        <v>220</v>
      </c>
      <c r="C27" s="5" t="s">
        <v>244</v>
      </c>
      <c r="G27" s="5" t="s">
        <v>166</v>
      </c>
      <c r="I27" s="5" t="str">
        <f t="shared" ref="I27:I37" si="2">_xlfn.CONCAT("CHANGE DISPLAY OFF; attr ",E27," DIGIKEY '",G27,"';")</f>
        <v>CHANGE DISPLAY OFF; attr  DIGIKEY 'A130087CT-ND ';</v>
      </c>
    </row>
    <row r="28" spans="1:9" hidden="1" x14ac:dyDescent="0.3">
      <c r="A28" s="5">
        <v>1</v>
      </c>
      <c r="B28" s="5" t="s">
        <v>154</v>
      </c>
      <c r="C28" s="5" t="s">
        <v>244</v>
      </c>
      <c r="G28" t="s">
        <v>155</v>
      </c>
      <c r="I28" s="5" t="str">
        <f t="shared" si="2"/>
        <v>CHANGE DISPLAY OFF; attr  DIGIKEY '785-1004-1-ND';</v>
      </c>
    </row>
    <row r="29" spans="1:9" hidden="1" x14ac:dyDescent="0.3">
      <c r="A29" s="5">
        <v>1</v>
      </c>
      <c r="B29" s="5" t="s">
        <v>178</v>
      </c>
      <c r="C29" s="5" t="s">
        <v>244</v>
      </c>
      <c r="G29" t="s">
        <v>177</v>
      </c>
      <c r="I29" s="5" t="str">
        <f t="shared" si="2"/>
        <v>CHANGE DISPLAY OFF; attr  DIGIKEY '296-21833-1-ND';</v>
      </c>
    </row>
    <row r="30" spans="1:9" hidden="1" x14ac:dyDescent="0.3">
      <c r="A30" s="5">
        <v>1</v>
      </c>
      <c r="B30" s="5" t="s">
        <v>179</v>
      </c>
      <c r="C30" s="5" t="s">
        <v>244</v>
      </c>
      <c r="G30" t="s">
        <v>180</v>
      </c>
      <c r="I30" s="5" t="str">
        <f t="shared" si="2"/>
        <v>CHANGE DISPLAY OFF; attr  DIGIKEY 'PCE3942CT-ND';</v>
      </c>
    </row>
    <row r="31" spans="1:9" hidden="1" x14ac:dyDescent="0.3">
      <c r="A31" s="5">
        <v>1</v>
      </c>
      <c r="B31" s="5" t="s">
        <v>179</v>
      </c>
      <c r="C31" s="5" t="s">
        <v>244</v>
      </c>
      <c r="G31" t="s">
        <v>181</v>
      </c>
      <c r="I31" s="5" t="str">
        <f t="shared" si="2"/>
        <v>CHANGE DISPLAY OFF; attr  DIGIKEY 'PCE3852CT-ND';</v>
      </c>
    </row>
    <row r="32" spans="1:9" hidden="1" x14ac:dyDescent="0.3">
      <c r="A32" s="5">
        <v>1</v>
      </c>
      <c r="B32" s="5" t="s">
        <v>183</v>
      </c>
      <c r="C32" s="5" t="s">
        <v>244</v>
      </c>
      <c r="G32" t="s">
        <v>182</v>
      </c>
      <c r="I32" s="5" t="str">
        <f t="shared" si="2"/>
        <v>CHANGE DISPLAY OFF; attr  DIGIKEY 'PCE3768CT-ND';</v>
      </c>
    </row>
    <row r="33" spans="1:9" hidden="1" x14ac:dyDescent="0.3">
      <c r="A33" s="5">
        <v>1</v>
      </c>
      <c r="B33" s="5" t="s">
        <v>184</v>
      </c>
      <c r="C33" s="5" t="s">
        <v>244</v>
      </c>
      <c r="G33" t="s">
        <v>186</v>
      </c>
      <c r="I33" s="5" t="str">
        <f t="shared" si="2"/>
        <v>CHANGE DISPLAY OFF; attr  DIGIKEY '732-1698-1-ND';</v>
      </c>
    </row>
    <row r="34" spans="1:9" hidden="1" x14ac:dyDescent="0.3">
      <c r="A34" s="5">
        <v>1</v>
      </c>
      <c r="B34" s="5" t="s">
        <v>185</v>
      </c>
      <c r="C34" s="5" t="s">
        <v>244</v>
      </c>
      <c r="G34" t="s">
        <v>187</v>
      </c>
      <c r="I34" s="5" t="str">
        <f t="shared" si="2"/>
        <v>CHANGE DISPLAY OFF; attr  DIGIKEY '732-4533-1-ND';</v>
      </c>
    </row>
    <row r="35" spans="1:9" hidden="1" x14ac:dyDescent="0.3">
      <c r="A35" s="5">
        <v>1</v>
      </c>
      <c r="B35" s="5" t="s">
        <v>189</v>
      </c>
      <c r="C35" s="5" t="s">
        <v>244</v>
      </c>
      <c r="G35" t="s">
        <v>188</v>
      </c>
      <c r="I35" s="5" t="str">
        <f t="shared" si="2"/>
        <v>CHANGE DISPLAY OFF; attr  DIGIKEY 'MBRM110LT1GOSCT-ND';</v>
      </c>
    </row>
    <row r="36" spans="1:9" ht="28.8" hidden="1" x14ac:dyDescent="0.3">
      <c r="A36" s="5">
        <v>1</v>
      </c>
      <c r="B36" s="5" t="s">
        <v>192</v>
      </c>
      <c r="C36" s="5" t="s">
        <v>244</v>
      </c>
      <c r="G36" s="5" t="s">
        <v>191</v>
      </c>
      <c r="I36" s="5" t="str">
        <f t="shared" si="2"/>
        <v>CHANGE DISPLAY OFF; attr  DIGIKEY 'PCE4412CT-ND‎ ';</v>
      </c>
    </row>
    <row r="37" spans="1:9" x14ac:dyDescent="0.3">
      <c r="I37" s="5" t="str">
        <f t="shared" si="2"/>
        <v>CHANGE DISPLAY OFF; attr  DIGIKEY '';</v>
      </c>
    </row>
  </sheetData>
  <autoFilter ref="A1:G37" xr:uid="{D8EC2528-A65E-464B-BEC1-FF0F878D4C7E}">
    <filterColumn colId="0">
      <filters blank="1">
        <filter val="2"/>
        <filter val="22"/>
        <filter val="3"/>
        <filter val="4"/>
        <filter val="5"/>
        <filter val="7"/>
        <filter val="9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67B0-60F5-4BE1-828E-68B8C0DA0ECF}">
  <dimension ref="A1:I133"/>
  <sheetViews>
    <sheetView tabSelected="1" topLeftCell="A24" workbookViewId="0">
      <selection activeCell="B35" sqref="B35"/>
    </sheetView>
  </sheetViews>
  <sheetFormatPr defaultRowHeight="14.4" x14ac:dyDescent="0.3"/>
  <cols>
    <col min="3" max="3" width="27.88671875" bestFit="1" customWidth="1"/>
    <col min="4" max="4" width="13.77734375" style="5" hidden="1" customWidth="1"/>
    <col min="5" max="5" width="15.6640625" style="5" bestFit="1" customWidth="1"/>
    <col min="6" max="7" width="22.77734375" bestFit="1" customWidth="1"/>
  </cols>
  <sheetData>
    <row r="1" spans="1:8" x14ac:dyDescent="0.3">
      <c r="A1" s="2" t="s">
        <v>62</v>
      </c>
      <c r="B1" t="s">
        <v>63</v>
      </c>
      <c r="C1" t="s">
        <v>64</v>
      </c>
      <c r="D1" s="8" t="s">
        <v>65</v>
      </c>
      <c r="E1" s="8" t="s">
        <v>66</v>
      </c>
      <c r="F1" t="s">
        <v>67</v>
      </c>
      <c r="G1" t="s">
        <v>193</v>
      </c>
      <c r="H1" t="s">
        <v>194</v>
      </c>
    </row>
    <row r="2" spans="1:8" x14ac:dyDescent="0.3">
      <c r="A2" s="2">
        <v>1</v>
      </c>
      <c r="C2" t="s">
        <v>68</v>
      </c>
      <c r="D2" s="5" t="s">
        <v>69</v>
      </c>
      <c r="E2" s="5" t="s">
        <v>70</v>
      </c>
      <c r="F2" t="s">
        <v>71</v>
      </c>
      <c r="G2" t="s">
        <v>152</v>
      </c>
    </row>
    <row r="3" spans="1:8" ht="144" x14ac:dyDescent="0.3">
      <c r="A3" s="2">
        <v>22</v>
      </c>
      <c r="C3" t="s">
        <v>72</v>
      </c>
      <c r="D3" s="5" t="s">
        <v>73</v>
      </c>
      <c r="E3" s="5" t="s">
        <v>74</v>
      </c>
      <c r="F3" t="s">
        <v>2</v>
      </c>
      <c r="G3" t="s">
        <v>153</v>
      </c>
    </row>
    <row r="4" spans="1:8" x14ac:dyDescent="0.3">
      <c r="A4" s="2">
        <v>1</v>
      </c>
      <c r="C4" t="s">
        <v>75</v>
      </c>
      <c r="D4" s="5" t="s">
        <v>75</v>
      </c>
      <c r="E4" s="5" t="s">
        <v>76</v>
      </c>
      <c r="F4" t="s">
        <v>77</v>
      </c>
      <c r="G4" t="s">
        <v>156</v>
      </c>
    </row>
    <row r="5" spans="1:8" ht="28.8" x14ac:dyDescent="0.3">
      <c r="A5" s="2">
        <v>7</v>
      </c>
      <c r="B5" t="s">
        <v>78</v>
      </c>
      <c r="C5" t="s">
        <v>79</v>
      </c>
      <c r="D5" s="5" t="s">
        <v>80</v>
      </c>
      <c r="E5" s="5" t="s">
        <v>251</v>
      </c>
      <c r="F5" t="s">
        <v>81</v>
      </c>
      <c r="G5" t="s">
        <v>157</v>
      </c>
      <c r="H5" t="s">
        <v>195</v>
      </c>
    </row>
    <row r="6" spans="1:8" x14ac:dyDescent="0.3">
      <c r="A6" s="2">
        <v>3</v>
      </c>
      <c r="B6">
        <v>100</v>
      </c>
      <c r="C6" t="s">
        <v>82</v>
      </c>
      <c r="D6" s="5" t="s">
        <v>83</v>
      </c>
      <c r="E6" s="5" t="s">
        <v>84</v>
      </c>
      <c r="F6" t="s">
        <v>85</v>
      </c>
      <c r="G6" t="s">
        <v>161</v>
      </c>
    </row>
    <row r="7" spans="1:8" x14ac:dyDescent="0.3">
      <c r="A7" s="2">
        <v>2</v>
      </c>
      <c r="B7" t="s">
        <v>86</v>
      </c>
      <c r="C7" t="s">
        <v>82</v>
      </c>
      <c r="D7" s="5" t="s">
        <v>83</v>
      </c>
      <c r="E7" s="5" t="s">
        <v>241</v>
      </c>
      <c r="F7" t="s">
        <v>85</v>
      </c>
      <c r="G7" t="s">
        <v>162</v>
      </c>
    </row>
    <row r="8" spans="1:8" ht="28.8" x14ac:dyDescent="0.3">
      <c r="A8" s="2">
        <v>1</v>
      </c>
      <c r="B8" t="s">
        <v>197</v>
      </c>
      <c r="C8" t="s">
        <v>198</v>
      </c>
      <c r="D8" s="5" t="s">
        <v>199</v>
      </c>
      <c r="E8" s="5" t="s">
        <v>196</v>
      </c>
      <c r="F8" t="s">
        <v>200</v>
      </c>
      <c r="G8" t="s">
        <v>180</v>
      </c>
      <c r="H8" t="s">
        <v>197</v>
      </c>
    </row>
    <row r="9" spans="1:8" x14ac:dyDescent="0.3">
      <c r="A9" s="2">
        <v>1</v>
      </c>
      <c r="B9" t="s">
        <v>197</v>
      </c>
      <c r="C9" t="s">
        <v>206</v>
      </c>
      <c r="D9" s="5" t="s">
        <v>207</v>
      </c>
      <c r="E9" s="5" t="s">
        <v>205</v>
      </c>
      <c r="G9" t="s">
        <v>181</v>
      </c>
    </row>
    <row r="10" spans="1:8" x14ac:dyDescent="0.3">
      <c r="A10" s="2">
        <v>1</v>
      </c>
      <c r="B10" t="s">
        <v>91</v>
      </c>
      <c r="C10" t="s">
        <v>82</v>
      </c>
      <c r="D10" s="5" t="s">
        <v>83</v>
      </c>
      <c r="E10" s="5" t="s">
        <v>92</v>
      </c>
      <c r="F10" t="s">
        <v>85</v>
      </c>
      <c r="G10" t="s">
        <v>163</v>
      </c>
    </row>
    <row r="11" spans="1:8" x14ac:dyDescent="0.3">
      <c r="A11" s="2">
        <v>1</v>
      </c>
      <c r="B11" t="s">
        <v>93</v>
      </c>
      <c r="C11" t="s">
        <v>94</v>
      </c>
      <c r="D11" s="5" t="s">
        <v>95</v>
      </c>
      <c r="E11" s="5" t="s">
        <v>96</v>
      </c>
      <c r="F11" t="s">
        <v>97</v>
      </c>
      <c r="G11" t="s">
        <v>168</v>
      </c>
    </row>
    <row r="12" spans="1:8" ht="28.8" x14ac:dyDescent="0.3">
      <c r="A12" s="2">
        <v>9</v>
      </c>
      <c r="B12" t="s">
        <v>98</v>
      </c>
      <c r="C12" t="s">
        <v>98</v>
      </c>
      <c r="D12" s="5" t="s">
        <v>99</v>
      </c>
      <c r="E12" s="5" t="s">
        <v>100</v>
      </c>
      <c r="F12" t="s">
        <v>101</v>
      </c>
      <c r="G12" t="s">
        <v>169</v>
      </c>
    </row>
    <row r="13" spans="1:8" x14ac:dyDescent="0.3">
      <c r="A13" s="2">
        <v>1</v>
      </c>
      <c r="B13" t="s">
        <v>209</v>
      </c>
      <c r="C13" t="s">
        <v>210</v>
      </c>
      <c r="D13" s="5" t="s">
        <v>211</v>
      </c>
      <c r="E13" s="5" t="s">
        <v>208</v>
      </c>
      <c r="G13" t="s">
        <v>187</v>
      </c>
    </row>
    <row r="14" spans="1:8" x14ac:dyDescent="0.3">
      <c r="A14" s="2">
        <v>1</v>
      </c>
      <c r="B14" t="s">
        <v>102</v>
      </c>
      <c r="C14" t="s">
        <v>82</v>
      </c>
      <c r="D14" s="5" t="s">
        <v>83</v>
      </c>
      <c r="E14" s="5" t="s">
        <v>103</v>
      </c>
      <c r="F14" t="s">
        <v>85</v>
      </c>
      <c r="G14" t="s">
        <v>170</v>
      </c>
    </row>
    <row r="15" spans="1:8" x14ac:dyDescent="0.3">
      <c r="A15" s="2">
        <v>2</v>
      </c>
      <c r="B15" t="s">
        <v>104</v>
      </c>
      <c r="C15" t="s">
        <v>88</v>
      </c>
      <c r="D15" s="5" t="s">
        <v>89</v>
      </c>
      <c r="E15" s="5" t="s">
        <v>105</v>
      </c>
      <c r="F15" t="s">
        <v>90</v>
      </c>
      <c r="G15" t="s">
        <v>159</v>
      </c>
    </row>
    <row r="16" spans="1:8" x14ac:dyDescent="0.3">
      <c r="A16" s="2">
        <v>1</v>
      </c>
      <c r="B16">
        <v>220</v>
      </c>
      <c r="C16" t="s">
        <v>82</v>
      </c>
      <c r="D16" s="5" t="s">
        <v>83</v>
      </c>
      <c r="E16" s="5" t="s">
        <v>228</v>
      </c>
      <c r="F16" t="s">
        <v>85</v>
      </c>
      <c r="G16" t="s">
        <v>247</v>
      </c>
    </row>
    <row r="17" spans="1:9" x14ac:dyDescent="0.3">
      <c r="A17" s="2">
        <v>3</v>
      </c>
      <c r="B17" t="s">
        <v>106</v>
      </c>
      <c r="C17" t="s">
        <v>88</v>
      </c>
      <c r="D17" s="5" t="s">
        <v>89</v>
      </c>
      <c r="E17" s="5" t="s">
        <v>242</v>
      </c>
      <c r="F17" t="s">
        <v>90</v>
      </c>
      <c r="G17" t="s">
        <v>160</v>
      </c>
    </row>
    <row r="18" spans="1:9" x14ac:dyDescent="0.3">
      <c r="A18" s="2">
        <v>1</v>
      </c>
      <c r="B18" t="s">
        <v>224</v>
      </c>
      <c r="C18" t="s">
        <v>225</v>
      </c>
      <c r="D18" s="5" t="s">
        <v>226</v>
      </c>
      <c r="E18" s="5" t="s">
        <v>223</v>
      </c>
      <c r="F18" t="s">
        <v>227</v>
      </c>
      <c r="G18" t="s">
        <v>252</v>
      </c>
      <c r="H18" t="s">
        <v>224</v>
      </c>
    </row>
    <row r="19" spans="1:9" x14ac:dyDescent="0.3">
      <c r="A19" s="2">
        <v>1</v>
      </c>
      <c r="B19" t="s">
        <v>202</v>
      </c>
      <c r="C19" t="s">
        <v>203</v>
      </c>
      <c r="D19" s="5" t="s">
        <v>204</v>
      </c>
      <c r="E19" s="5" t="s">
        <v>201</v>
      </c>
      <c r="G19" t="s">
        <v>182</v>
      </c>
    </row>
    <row r="20" spans="1:9" x14ac:dyDescent="0.3">
      <c r="A20" s="2">
        <v>1</v>
      </c>
      <c r="B20" t="s">
        <v>213</v>
      </c>
      <c r="C20" t="s">
        <v>214</v>
      </c>
      <c r="D20" s="5" t="s">
        <v>186</v>
      </c>
      <c r="E20" s="5" t="s">
        <v>212</v>
      </c>
      <c r="G20" t="s">
        <v>186</v>
      </c>
    </row>
    <row r="21" spans="1:9" x14ac:dyDescent="0.3">
      <c r="A21" s="2">
        <v>1</v>
      </c>
      <c r="B21" t="s">
        <v>109</v>
      </c>
      <c r="C21" t="s">
        <v>82</v>
      </c>
      <c r="D21" s="5" t="s">
        <v>83</v>
      </c>
      <c r="E21" s="5" t="s">
        <v>110</v>
      </c>
      <c r="F21" t="s">
        <v>85</v>
      </c>
      <c r="G21" t="s">
        <v>164</v>
      </c>
    </row>
    <row r="22" spans="1:9" x14ac:dyDescent="0.3">
      <c r="A22" s="2">
        <v>1</v>
      </c>
      <c r="B22" t="s">
        <v>232</v>
      </c>
      <c r="C22" t="s">
        <v>232</v>
      </c>
      <c r="D22" s="5" t="s">
        <v>232</v>
      </c>
      <c r="E22" s="5" t="s">
        <v>231</v>
      </c>
      <c r="G22">
        <v>0</v>
      </c>
    </row>
    <row r="23" spans="1:9" x14ac:dyDescent="0.3">
      <c r="A23" s="2">
        <v>2</v>
      </c>
      <c r="B23" t="s">
        <v>111</v>
      </c>
      <c r="C23" t="s">
        <v>82</v>
      </c>
      <c r="D23" s="5" t="s">
        <v>83</v>
      </c>
      <c r="E23" s="5" t="s">
        <v>112</v>
      </c>
      <c r="F23" t="s">
        <v>85</v>
      </c>
      <c r="G23" t="s">
        <v>165</v>
      </c>
    </row>
    <row r="24" spans="1:9" x14ac:dyDescent="0.3">
      <c r="A24" s="2">
        <v>1</v>
      </c>
      <c r="B24" t="s">
        <v>230</v>
      </c>
      <c r="C24" t="s">
        <v>82</v>
      </c>
      <c r="D24" s="5" t="s">
        <v>83</v>
      </c>
      <c r="E24" s="5" t="s">
        <v>229</v>
      </c>
      <c r="F24" t="s">
        <v>85</v>
      </c>
      <c r="G24" t="s">
        <v>248</v>
      </c>
    </row>
    <row r="25" spans="1:9" x14ac:dyDescent="0.3">
      <c r="A25" s="2">
        <v>1</v>
      </c>
      <c r="B25" t="s">
        <v>113</v>
      </c>
      <c r="C25" t="s">
        <v>114</v>
      </c>
      <c r="D25" s="5" t="s">
        <v>115</v>
      </c>
      <c r="E25" s="5" t="s">
        <v>215</v>
      </c>
      <c r="F25" t="s">
        <v>97</v>
      </c>
      <c r="G25" t="s">
        <v>191</v>
      </c>
      <c r="I25" t="s">
        <v>253</v>
      </c>
    </row>
    <row r="26" spans="1:9" x14ac:dyDescent="0.3">
      <c r="A26" s="2">
        <v>1</v>
      </c>
      <c r="B26" t="s">
        <v>117</v>
      </c>
      <c r="C26" t="s">
        <v>118</v>
      </c>
      <c r="D26" s="5" t="s">
        <v>119</v>
      </c>
      <c r="E26" s="5" t="s">
        <v>120</v>
      </c>
      <c r="F26" t="s">
        <v>121</v>
      </c>
      <c r="G26" t="s">
        <v>171</v>
      </c>
    </row>
    <row r="27" spans="1:9" x14ac:dyDescent="0.3">
      <c r="A27" s="2">
        <v>1</v>
      </c>
      <c r="B27" t="s">
        <v>221</v>
      </c>
      <c r="C27" t="s">
        <v>221</v>
      </c>
      <c r="D27" s="5" t="s">
        <v>222</v>
      </c>
      <c r="E27" s="5" t="s">
        <v>220</v>
      </c>
      <c r="G27" t="s">
        <v>249</v>
      </c>
      <c r="I27" t="s">
        <v>253</v>
      </c>
    </row>
    <row r="28" spans="1:9" x14ac:dyDescent="0.3">
      <c r="A28" s="2">
        <v>1</v>
      </c>
      <c r="B28" t="s">
        <v>126</v>
      </c>
      <c r="C28" t="s">
        <v>127</v>
      </c>
      <c r="D28" s="5" t="s">
        <v>128</v>
      </c>
      <c r="E28" s="5" t="s">
        <v>129</v>
      </c>
      <c r="F28" t="s">
        <v>130</v>
      </c>
      <c r="G28" t="s">
        <v>172</v>
      </c>
      <c r="H28" t="s">
        <v>126</v>
      </c>
    </row>
    <row r="29" spans="1:9" ht="28.8" x14ac:dyDescent="0.3">
      <c r="A29" s="2">
        <v>1</v>
      </c>
      <c r="B29" t="s">
        <v>236</v>
      </c>
      <c r="C29" t="s">
        <v>236</v>
      </c>
      <c r="D29" s="5" t="s">
        <v>237</v>
      </c>
      <c r="E29" s="5" t="s">
        <v>133</v>
      </c>
      <c r="G29" t="s">
        <v>250</v>
      </c>
    </row>
    <row r="30" spans="1:9" x14ac:dyDescent="0.3">
      <c r="A30" s="2">
        <v>1</v>
      </c>
      <c r="B30" t="s">
        <v>217</v>
      </c>
      <c r="C30" t="s">
        <v>217</v>
      </c>
      <c r="D30" s="5" t="s">
        <v>218</v>
      </c>
      <c r="E30" s="5" t="s">
        <v>216</v>
      </c>
      <c r="F30" t="s">
        <v>219</v>
      </c>
      <c r="G30" t="s">
        <v>245</v>
      </c>
    </row>
    <row r="31" spans="1:9" x14ac:dyDescent="0.3">
      <c r="A31" s="2">
        <v>1</v>
      </c>
      <c r="B31" t="s">
        <v>134</v>
      </c>
      <c r="C31" t="s">
        <v>134</v>
      </c>
      <c r="D31" s="5" t="s">
        <v>135</v>
      </c>
      <c r="E31" s="5" t="s">
        <v>136</v>
      </c>
      <c r="F31" t="s">
        <v>137</v>
      </c>
      <c r="G31" t="s">
        <v>173</v>
      </c>
    </row>
    <row r="32" spans="1:9" ht="28.8" x14ac:dyDescent="0.3">
      <c r="A32" s="2">
        <v>1</v>
      </c>
      <c r="B32" t="s">
        <v>138</v>
      </c>
      <c r="C32" t="s">
        <v>138</v>
      </c>
      <c r="D32" s="5" t="s">
        <v>138</v>
      </c>
      <c r="E32" s="5" t="s">
        <v>139</v>
      </c>
      <c r="G32" t="s">
        <v>174</v>
      </c>
    </row>
    <row r="33" spans="1:7" ht="28.8" x14ac:dyDescent="0.3">
      <c r="A33" s="2">
        <v>1</v>
      </c>
      <c r="B33" t="s">
        <v>144</v>
      </c>
      <c r="C33" t="s">
        <v>144</v>
      </c>
      <c r="D33" s="5" t="s">
        <v>145</v>
      </c>
      <c r="E33" s="5" t="s">
        <v>146</v>
      </c>
      <c r="G33" t="s">
        <v>175</v>
      </c>
    </row>
    <row r="34" spans="1:7" ht="43.2" x14ac:dyDescent="0.3">
      <c r="A34" s="2">
        <v>8</v>
      </c>
      <c r="B34" t="s">
        <v>233</v>
      </c>
      <c r="C34" t="s">
        <v>233</v>
      </c>
      <c r="D34" s="5" t="s">
        <v>234</v>
      </c>
      <c r="E34" s="5" t="s">
        <v>243</v>
      </c>
      <c r="G34" t="s">
        <v>235</v>
      </c>
    </row>
    <row r="35" spans="1:7" x14ac:dyDescent="0.3">
      <c r="A35" s="2">
        <v>3</v>
      </c>
      <c r="B35" t="s">
        <v>147</v>
      </c>
      <c r="C35" t="s">
        <v>147</v>
      </c>
      <c r="D35" s="5" t="s">
        <v>148</v>
      </c>
      <c r="E35" s="5" t="s">
        <v>149</v>
      </c>
      <c r="G35" t="s">
        <v>176</v>
      </c>
    </row>
    <row r="36" spans="1:7" ht="28.8" x14ac:dyDescent="0.3">
      <c r="A36" s="3">
        <v>1</v>
      </c>
      <c r="B36" t="s">
        <v>239</v>
      </c>
      <c r="C36" t="s">
        <v>239</v>
      </c>
      <c r="D36" s="5" t="s">
        <v>240</v>
      </c>
      <c r="E36" s="5" t="s">
        <v>238</v>
      </c>
      <c r="G36" t="s">
        <v>177</v>
      </c>
    </row>
    <row r="37" spans="1:7" x14ac:dyDescent="0.3">
      <c r="A37" s="3"/>
    </row>
    <row r="38" spans="1:7" x14ac:dyDescent="0.3">
      <c r="A38" s="2"/>
    </row>
    <row r="39" spans="1:7" x14ac:dyDescent="0.3">
      <c r="A39" s="2"/>
    </row>
    <row r="40" spans="1:7" x14ac:dyDescent="0.3">
      <c r="A40" s="2"/>
    </row>
    <row r="41" spans="1:7" x14ac:dyDescent="0.3">
      <c r="A41" s="2"/>
    </row>
    <row r="42" spans="1:7" x14ac:dyDescent="0.3">
      <c r="A42" s="2"/>
    </row>
    <row r="43" spans="1:7" x14ac:dyDescent="0.3">
      <c r="A43" s="2"/>
    </row>
    <row r="44" spans="1:7" x14ac:dyDescent="0.3">
      <c r="A44" s="2"/>
    </row>
    <row r="45" spans="1:7" x14ac:dyDescent="0.3">
      <c r="A45" s="2"/>
    </row>
    <row r="46" spans="1:7" x14ac:dyDescent="0.3">
      <c r="A46" s="2"/>
    </row>
    <row r="47" spans="1:7" x14ac:dyDescent="0.3">
      <c r="A47" s="2"/>
    </row>
    <row r="48" spans="1:7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3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3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47F8-66D8-4C4D-A673-6D2A61FA3E63}">
  <dimension ref="A1:C43"/>
  <sheetViews>
    <sheetView workbookViewId="0">
      <selection activeCell="H18" sqref="H18"/>
    </sheetView>
  </sheetViews>
  <sheetFormatPr defaultRowHeight="14.4" x14ac:dyDescent="0.3"/>
  <cols>
    <col min="1" max="1" width="4.33203125" style="5" bestFit="1" customWidth="1"/>
    <col min="2" max="2" width="22.88671875" style="5" bestFit="1" customWidth="1"/>
  </cols>
  <sheetData>
    <row r="1" spans="1:3" x14ac:dyDescent="0.3">
      <c r="A1" s="7" t="s">
        <v>62</v>
      </c>
      <c r="B1" s="5" t="s">
        <v>151</v>
      </c>
    </row>
    <row r="2" spans="1:3" x14ac:dyDescent="0.3">
      <c r="A2" s="4">
        <f>'BOM2'!A2</f>
        <v>1</v>
      </c>
      <c r="B2" t="str">
        <f>'BOM2'!G2</f>
        <v>SW400-ND</v>
      </c>
      <c r="C2" t="str">
        <f>_xlfn.CONCAT(A2,",",B2)</f>
        <v>1,SW400-ND</v>
      </c>
    </row>
    <row r="3" spans="1:3" x14ac:dyDescent="0.3">
      <c r="A3" s="4">
        <f>'BOM2'!A3</f>
        <v>22</v>
      </c>
      <c r="B3" t="str">
        <f>'BOM2'!G3</f>
        <v>1497-1434-1-ND</v>
      </c>
      <c r="C3" t="str">
        <f t="shared" ref="C3:C43" si="0">_xlfn.CONCAT(A3,",",B3)</f>
        <v>22,1497-1434-1-ND</v>
      </c>
    </row>
    <row r="4" spans="1:3" x14ac:dyDescent="0.3">
      <c r="A4" s="4">
        <f>'BOM2'!A4</f>
        <v>1</v>
      </c>
      <c r="B4" t="str">
        <f>'BOM2'!G4</f>
        <v xml:space="preserve">ED10665-ND </v>
      </c>
      <c r="C4" t="str">
        <f t="shared" si="0"/>
        <v xml:space="preserve">1,ED10665-ND </v>
      </c>
    </row>
    <row r="5" spans="1:3" x14ac:dyDescent="0.3">
      <c r="A5" s="4">
        <f>'BOM2'!A5</f>
        <v>7</v>
      </c>
      <c r="B5" t="str">
        <f>'BOM2'!G5</f>
        <v xml:space="preserve">399-15351-1-ND </v>
      </c>
      <c r="C5" t="str">
        <f t="shared" si="0"/>
        <v xml:space="preserve">7,399-15351-1-ND </v>
      </c>
    </row>
    <row r="6" spans="1:3" x14ac:dyDescent="0.3">
      <c r="A6" s="4">
        <f>'BOM2'!A6</f>
        <v>3</v>
      </c>
      <c r="B6" t="str">
        <f>'BOM2'!G6</f>
        <v xml:space="preserve">RR08P100DCT-ND </v>
      </c>
      <c r="C6" t="str">
        <f t="shared" si="0"/>
        <v xml:space="preserve">3,RR08P100DCT-ND </v>
      </c>
    </row>
    <row r="7" spans="1:3" x14ac:dyDescent="0.3">
      <c r="A7" s="4">
        <f>'BOM2'!A7</f>
        <v>2</v>
      </c>
      <c r="B7" t="str">
        <f>'BOM2'!G7</f>
        <v xml:space="preserve">RR08P100KDCT-ND </v>
      </c>
      <c r="C7" t="str">
        <f t="shared" si="0"/>
        <v xml:space="preserve">2,RR08P100KDCT-ND </v>
      </c>
    </row>
    <row r="8" spans="1:3" x14ac:dyDescent="0.3">
      <c r="A8" s="4">
        <f>'BOM2'!A8</f>
        <v>1</v>
      </c>
      <c r="B8" t="str">
        <f>'BOM2'!G8</f>
        <v>PCE3942CT-ND</v>
      </c>
      <c r="C8" t="str">
        <f t="shared" si="0"/>
        <v>1,PCE3942CT-ND</v>
      </c>
    </row>
    <row r="9" spans="1:3" x14ac:dyDescent="0.3">
      <c r="A9" s="4">
        <f>'BOM2'!A9</f>
        <v>1</v>
      </c>
      <c r="B9" t="str">
        <f>'BOM2'!G9</f>
        <v>PCE3852CT-ND</v>
      </c>
      <c r="C9" t="str">
        <f t="shared" si="0"/>
        <v>1,PCE3852CT-ND</v>
      </c>
    </row>
    <row r="10" spans="1:3" x14ac:dyDescent="0.3">
      <c r="A10" s="4">
        <f>'BOM2'!A10</f>
        <v>1</v>
      </c>
      <c r="B10" t="str">
        <f>'BOM2'!G10</f>
        <v xml:space="preserve">RNCP0603FTD10K0CT-ND </v>
      </c>
      <c r="C10" t="str">
        <f t="shared" si="0"/>
        <v xml:space="preserve">1,RNCP0603FTD10K0CT-ND </v>
      </c>
    </row>
    <row r="11" spans="1:3" x14ac:dyDescent="0.3">
      <c r="A11" s="4">
        <f>'BOM2'!A11</f>
        <v>1</v>
      </c>
      <c r="B11" t="str">
        <f>'BOM2'!G11</f>
        <v>493-2173-1-ND</v>
      </c>
      <c r="C11" t="str">
        <f t="shared" si="0"/>
        <v>1,493-2173-1-ND</v>
      </c>
    </row>
    <row r="12" spans="1:3" x14ac:dyDescent="0.3">
      <c r="A12" s="4">
        <f>'BOM2'!A12</f>
        <v>9</v>
      </c>
      <c r="B12" t="str">
        <f>'BOM2'!G12</f>
        <v>486-1931-1-ND</v>
      </c>
      <c r="C12" t="str">
        <f t="shared" si="0"/>
        <v>9,486-1931-1-ND</v>
      </c>
    </row>
    <row r="13" spans="1:3" x14ac:dyDescent="0.3">
      <c r="A13" s="4">
        <f>'BOM2'!A13</f>
        <v>1</v>
      </c>
      <c r="B13" t="str">
        <f>'BOM2'!G13</f>
        <v>732-4533-1-ND</v>
      </c>
      <c r="C13" t="str">
        <f t="shared" si="0"/>
        <v>1,732-4533-1-ND</v>
      </c>
    </row>
    <row r="14" spans="1:3" x14ac:dyDescent="0.3">
      <c r="A14" s="4">
        <f>'BOM2'!A14</f>
        <v>1</v>
      </c>
      <c r="B14" t="str">
        <f>'BOM2'!G14</f>
        <v xml:space="preserve">RHM1.0KDCT-ND </v>
      </c>
      <c r="C14" t="str">
        <f t="shared" si="0"/>
        <v xml:space="preserve">1,RHM1.0KDCT-ND </v>
      </c>
    </row>
    <row r="15" spans="1:3" x14ac:dyDescent="0.3">
      <c r="A15" s="4">
        <f>'BOM2'!A15</f>
        <v>2</v>
      </c>
      <c r="B15" t="str">
        <f>'BOM2'!G15</f>
        <v xml:space="preserve">1276-1183-1-ND </v>
      </c>
      <c r="C15" t="str">
        <f t="shared" si="0"/>
        <v xml:space="preserve">2,1276-1183-1-ND </v>
      </c>
    </row>
    <row r="16" spans="1:3" x14ac:dyDescent="0.3">
      <c r="A16" s="4">
        <f>'BOM2'!A16</f>
        <v>1</v>
      </c>
      <c r="B16" t="str">
        <f>'BOM2'!G16</f>
        <v>A130087CT-ND</v>
      </c>
      <c r="C16" t="str">
        <f t="shared" si="0"/>
        <v>1,A130087CT-ND</v>
      </c>
    </row>
    <row r="17" spans="1:3" x14ac:dyDescent="0.3">
      <c r="A17" s="4">
        <f>'BOM2'!A17</f>
        <v>3</v>
      </c>
      <c r="B17" t="str">
        <f>'BOM2'!G17</f>
        <v>478-11384-1-ND</v>
      </c>
      <c r="C17" t="str">
        <f t="shared" si="0"/>
        <v>3,478-11384-1-ND</v>
      </c>
    </row>
    <row r="18" spans="1:3" x14ac:dyDescent="0.3">
      <c r="A18" s="4">
        <f>'BOM2'!A18</f>
        <v>1</v>
      </c>
      <c r="B18" t="str">
        <f>'BOM2'!G18</f>
        <v>SI2304BDS-T1-GE3CT-ND</v>
      </c>
      <c r="C18" t="str">
        <f t="shared" si="0"/>
        <v>1,SI2304BDS-T1-GE3CT-ND</v>
      </c>
    </row>
    <row r="19" spans="1:3" x14ac:dyDescent="0.3">
      <c r="A19" s="4">
        <f>'BOM2'!A19</f>
        <v>1</v>
      </c>
      <c r="B19" t="str">
        <f>'BOM2'!G19</f>
        <v>PCE3768CT-ND</v>
      </c>
      <c r="C19" t="str">
        <f t="shared" si="0"/>
        <v>1,PCE3768CT-ND</v>
      </c>
    </row>
    <row r="20" spans="1:3" x14ac:dyDescent="0.3">
      <c r="A20" s="4">
        <f>'BOM2'!A20</f>
        <v>1</v>
      </c>
      <c r="B20" t="str">
        <f>'BOM2'!G20</f>
        <v>732-1698-1-ND</v>
      </c>
      <c r="C20" t="str">
        <f t="shared" si="0"/>
        <v>1,732-1698-1-ND</v>
      </c>
    </row>
    <row r="21" spans="1:3" x14ac:dyDescent="0.3">
      <c r="A21" s="4">
        <f>'BOM2'!A21</f>
        <v>1</v>
      </c>
      <c r="B21" t="str">
        <f>'BOM2'!G21</f>
        <v xml:space="preserve">311-390KGRCT-ND </v>
      </c>
      <c r="C21" t="str">
        <f t="shared" si="0"/>
        <v xml:space="preserve">1,311-390KGRCT-ND </v>
      </c>
    </row>
    <row r="22" spans="1:3" x14ac:dyDescent="0.3">
      <c r="A22" s="4">
        <f>'BOM2'!A22</f>
        <v>1</v>
      </c>
      <c r="B22">
        <f>'BOM2'!G22</f>
        <v>0</v>
      </c>
      <c r="C22" t="str">
        <f t="shared" si="0"/>
        <v>1,0</v>
      </c>
    </row>
    <row r="23" spans="1:3" x14ac:dyDescent="0.3">
      <c r="A23" s="4">
        <f>'BOM2'!A23</f>
        <v>2</v>
      </c>
      <c r="B23" t="str">
        <f>'BOM2'!G23</f>
        <v xml:space="preserve">311-4.7KGRCT-ND </v>
      </c>
      <c r="C23" t="str">
        <f t="shared" si="0"/>
        <v xml:space="preserve">2,311-4.7KGRCT-ND </v>
      </c>
    </row>
    <row r="24" spans="1:3" x14ac:dyDescent="0.3">
      <c r="A24" s="4">
        <f>'BOM2'!A24</f>
        <v>1</v>
      </c>
      <c r="B24" t="str">
        <f>'BOM2'!G24</f>
        <v>749-1667-1-ND</v>
      </c>
      <c r="C24" t="str">
        <f t="shared" si="0"/>
        <v>1,749-1667-1-ND</v>
      </c>
    </row>
    <row r="25" spans="1:3" x14ac:dyDescent="0.3">
      <c r="A25" s="4">
        <f>'BOM2'!A25</f>
        <v>1</v>
      </c>
      <c r="B25" t="str">
        <f>'BOM2'!G25</f>
        <v xml:space="preserve">PCE4412CT-ND‎ </v>
      </c>
      <c r="C25" t="str">
        <f t="shared" si="0"/>
        <v xml:space="preserve">1,PCE4412CT-ND‎ </v>
      </c>
    </row>
    <row r="26" spans="1:3" x14ac:dyDescent="0.3">
      <c r="A26" s="4">
        <f>'BOM2'!A26</f>
        <v>1</v>
      </c>
      <c r="B26" t="str">
        <f>'BOM2'!G26</f>
        <v>535-9089-1-ND</v>
      </c>
      <c r="C26" t="str">
        <f t="shared" si="0"/>
        <v>1,535-9089-1-ND</v>
      </c>
    </row>
    <row r="27" spans="1:3" x14ac:dyDescent="0.3">
      <c r="A27" s="4">
        <f>'BOM2'!A27</f>
        <v>1</v>
      </c>
      <c r="B27" t="str">
        <f>'BOM2'!G27</f>
        <v>399-11016-1-ND‎</v>
      </c>
      <c r="C27" t="str">
        <f t="shared" si="0"/>
        <v>1,399-11016-1-ND‎</v>
      </c>
    </row>
    <row r="28" spans="1:3" x14ac:dyDescent="0.3">
      <c r="A28" s="4">
        <f>'BOM2'!A28</f>
        <v>1</v>
      </c>
      <c r="B28" t="str">
        <f>'BOM2'!G28</f>
        <v>296-14619-1-ND</v>
      </c>
      <c r="C28" t="str">
        <f t="shared" si="0"/>
        <v>1,296-14619-1-ND</v>
      </c>
    </row>
    <row r="29" spans="1:3" x14ac:dyDescent="0.3">
      <c r="A29" s="4">
        <f>'BOM2'!A29</f>
        <v>1</v>
      </c>
      <c r="B29" t="str">
        <f>'BOM2'!G29</f>
        <v>MAX6955ATL+-ND</v>
      </c>
      <c r="C29" t="str">
        <f t="shared" si="0"/>
        <v>1,MAX6955ATL+-ND</v>
      </c>
    </row>
    <row r="30" spans="1:3" x14ac:dyDescent="0.3">
      <c r="A30" s="4">
        <f>'BOM2'!A30</f>
        <v>1</v>
      </c>
      <c r="B30" t="str">
        <f>'BOM2'!G30</f>
        <v>MBR0520LCT-ND</v>
      </c>
      <c r="C30" t="str">
        <f t="shared" si="0"/>
        <v>1,MBR0520LCT-ND</v>
      </c>
    </row>
    <row r="31" spans="1:3" x14ac:dyDescent="0.3">
      <c r="A31" s="4">
        <f>'BOM2'!A31</f>
        <v>1</v>
      </c>
      <c r="B31" t="str">
        <f>'BOM2'!G31</f>
        <v>ATMEGA328P-AU-ND</v>
      </c>
      <c r="C31" t="str">
        <f t="shared" si="0"/>
        <v>1,ATMEGA328P-AU-ND</v>
      </c>
    </row>
    <row r="32" spans="1:3" x14ac:dyDescent="0.3">
      <c r="A32" s="4">
        <f>'BOM2'!A32</f>
        <v>1</v>
      </c>
      <c r="B32" t="str">
        <f>'BOM2'!G32</f>
        <v>609-5175-1-ND</v>
      </c>
      <c r="C32" t="str">
        <f t="shared" si="0"/>
        <v>1,609-5175-1-ND</v>
      </c>
    </row>
    <row r="33" spans="1:3" x14ac:dyDescent="0.3">
      <c r="A33" s="4">
        <f>'BOM2'!A33</f>
        <v>1</v>
      </c>
      <c r="B33" t="str">
        <f>'BOM2'!G33</f>
        <v>SAM10304-ND</v>
      </c>
      <c r="C33" t="str">
        <f t="shared" si="0"/>
        <v>1,SAM10304-ND</v>
      </c>
    </row>
    <row r="34" spans="1:3" x14ac:dyDescent="0.3">
      <c r="A34" s="4">
        <f>'BOM2'!A34</f>
        <v>8</v>
      </c>
      <c r="B34" t="str">
        <f>'BOM2'!G34</f>
        <v>CUS520H3FDKR-ND</v>
      </c>
      <c r="C34" t="str">
        <f t="shared" si="0"/>
        <v>8,CUS520H3FDKR-ND</v>
      </c>
    </row>
    <row r="35" spans="1:3" x14ac:dyDescent="0.3">
      <c r="A35" s="4">
        <f>'BOM2'!A35</f>
        <v>3</v>
      </c>
      <c r="B35" t="str">
        <f>'BOM2'!G35</f>
        <v>TDSG3160-M-ND</v>
      </c>
      <c r="C35" t="str">
        <f t="shared" si="0"/>
        <v>3,TDSG3160-M-ND</v>
      </c>
    </row>
    <row r="36" spans="1:3" x14ac:dyDescent="0.3">
      <c r="A36" s="4">
        <f>'BOM2'!A36</f>
        <v>1</v>
      </c>
      <c r="B36" t="str">
        <f>'BOM2'!G36</f>
        <v>296-21833-1-ND</v>
      </c>
      <c r="C36" t="str">
        <f t="shared" si="0"/>
        <v>1,296-21833-1-ND</v>
      </c>
    </row>
    <row r="37" spans="1:3" x14ac:dyDescent="0.3">
      <c r="A37" s="4">
        <f>'BOM2'!A37</f>
        <v>0</v>
      </c>
      <c r="B37">
        <f>'BOM2'!G37</f>
        <v>0</v>
      </c>
      <c r="C37" t="str">
        <f t="shared" si="0"/>
        <v>0,0</v>
      </c>
    </row>
    <row r="38" spans="1:3" x14ac:dyDescent="0.3">
      <c r="A38" s="4">
        <f>'BOM2'!A38</f>
        <v>0</v>
      </c>
      <c r="B38">
        <f>'BOM2'!G38</f>
        <v>0</v>
      </c>
      <c r="C38" t="str">
        <f t="shared" si="0"/>
        <v>0,0</v>
      </c>
    </row>
    <row r="39" spans="1:3" x14ac:dyDescent="0.3">
      <c r="A39" s="4">
        <f>'BOM2'!A39</f>
        <v>0</v>
      </c>
      <c r="B39">
        <f>'BOM2'!G39</f>
        <v>0</v>
      </c>
      <c r="C39" t="str">
        <f t="shared" si="0"/>
        <v>0,0</v>
      </c>
    </row>
    <row r="40" spans="1:3" x14ac:dyDescent="0.3">
      <c r="A40" s="4">
        <f>'BOM2'!A40</f>
        <v>0</v>
      </c>
      <c r="B40">
        <f>'BOM2'!G40</f>
        <v>0</v>
      </c>
      <c r="C40" t="str">
        <f t="shared" si="0"/>
        <v>0,0</v>
      </c>
    </row>
    <row r="41" spans="1:3" x14ac:dyDescent="0.3">
      <c r="A41" s="4">
        <f>'BOM2'!A41</f>
        <v>0</v>
      </c>
      <c r="B41">
        <f>'BOM2'!G41</f>
        <v>0</v>
      </c>
      <c r="C41" t="str">
        <f t="shared" si="0"/>
        <v>0,0</v>
      </c>
    </row>
    <row r="42" spans="1:3" x14ac:dyDescent="0.3">
      <c r="A42" s="4">
        <f>'BOM2'!A42</f>
        <v>0</v>
      </c>
      <c r="B42">
        <f>'BOM2'!G42</f>
        <v>0</v>
      </c>
      <c r="C42" t="str">
        <f t="shared" si="0"/>
        <v>0,0</v>
      </c>
    </row>
    <row r="43" spans="1:3" x14ac:dyDescent="0.3">
      <c r="A43" s="4">
        <f>'BOM2'!A43</f>
        <v>0</v>
      </c>
      <c r="B43">
        <f>'BOM2'!G43</f>
        <v>0</v>
      </c>
      <c r="C43" t="str">
        <f t="shared" si="0"/>
        <v>0,0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BOM</vt:lpstr>
      <vt:lpstr>BOM2</vt:lpstr>
      <vt:lpstr>To Digikey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Hidalgo</dc:creator>
  <cp:lastModifiedBy>Franco Hidalgo</cp:lastModifiedBy>
  <dcterms:created xsi:type="dcterms:W3CDTF">2019-04-03T10:27:28Z</dcterms:created>
  <dcterms:modified xsi:type="dcterms:W3CDTF">2019-04-10T16:29:56Z</dcterms:modified>
</cp:coreProperties>
</file>