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1255" windowHeight="7695"/>
  </bookViews>
  <sheets>
    <sheet name="Regression" sheetId="1" r:id="rId1"/>
  </sheets>
  <calcPr calcId="124519"/>
</workbook>
</file>

<file path=xl/calcChain.xml><?xml version="1.0" encoding="utf-8"?>
<calcChain xmlns="http://schemas.openxmlformats.org/spreadsheetml/2006/main">
  <c r="Q9" i="1"/>
  <c r="Q10"/>
  <c r="R10" s="1"/>
  <c r="Q11"/>
  <c r="Q8"/>
  <c r="R8" s="1"/>
  <c r="R9"/>
  <c r="R11"/>
  <c r="Q5"/>
  <c r="Q6"/>
  <c r="R6" s="1"/>
  <c r="Q7"/>
  <c r="Q4"/>
  <c r="R4" s="1"/>
  <c r="R7"/>
  <c r="R5"/>
  <c r="P8"/>
  <c r="P9"/>
  <c r="P10"/>
  <c r="P11"/>
  <c r="P5"/>
  <c r="P6"/>
  <c r="P7"/>
  <c r="P4"/>
  <c r="N4"/>
  <c r="O4" s="1"/>
  <c r="M4"/>
  <c r="L9"/>
  <c r="L10"/>
  <c r="L8"/>
  <c r="L5"/>
  <c r="L6"/>
  <c r="L4"/>
  <c r="K9"/>
  <c r="K10"/>
  <c r="K8"/>
  <c r="K5"/>
  <c r="K6"/>
  <c r="K4"/>
  <c r="K7"/>
  <c r="J9"/>
  <c r="J10"/>
  <c r="J11"/>
  <c r="J8"/>
  <c r="J7"/>
  <c r="J5"/>
  <c r="J6"/>
  <c r="J4"/>
  <c r="F5"/>
  <c r="F6"/>
  <c r="F7"/>
  <c r="F8"/>
  <c r="F9"/>
  <c r="F10"/>
  <c r="F11"/>
  <c r="F4"/>
  <c r="E5"/>
  <c r="E6"/>
  <c r="E7"/>
  <c r="E8"/>
  <c r="E9"/>
  <c r="E10"/>
  <c r="E11"/>
  <c r="E4"/>
  <c r="C5"/>
  <c r="C6"/>
  <c r="C7"/>
  <c r="C4"/>
  <c r="D5"/>
  <c r="D6"/>
  <c r="D7"/>
  <c r="D4"/>
  <c r="C8"/>
  <c r="C9"/>
  <c r="C10"/>
  <c r="C11"/>
  <c r="D11"/>
  <c r="D8"/>
  <c r="D9"/>
  <c r="D10"/>
  <c r="I6" l="1"/>
  <c r="I11"/>
  <c r="I8"/>
  <c r="I9"/>
  <c r="H11"/>
  <c r="I10"/>
  <c r="I5"/>
  <c r="H10"/>
  <c r="H5"/>
  <c r="I7"/>
  <c r="G5" l="1"/>
  <c r="G11"/>
  <c r="I4"/>
  <c r="G8"/>
  <c r="H8"/>
  <c r="H9"/>
  <c r="G9"/>
  <c r="G10"/>
  <c r="G7"/>
  <c r="H7"/>
  <c r="G6"/>
  <c r="H6"/>
  <c r="H4"/>
  <c r="G4"/>
  <c r="L7" l="1"/>
  <c r="L11"/>
  <c r="K11"/>
  <c r="M5"/>
  <c r="M9"/>
  <c r="M10"/>
  <c r="M8" l="1"/>
  <c r="N8" s="1"/>
  <c r="N5"/>
  <c r="O5" s="1"/>
  <c r="M7"/>
  <c r="M6"/>
  <c r="M11"/>
  <c r="N11" s="1"/>
  <c r="O11" s="1"/>
  <c r="N9"/>
  <c r="O9" s="1"/>
  <c r="N10"/>
  <c r="O10" s="1"/>
  <c r="O8" l="1"/>
  <c r="N7"/>
  <c r="O7" s="1"/>
  <c r="N6"/>
  <c r="O6" s="1"/>
</calcChain>
</file>

<file path=xl/sharedStrings.xml><?xml version="1.0" encoding="utf-8"?>
<sst xmlns="http://schemas.openxmlformats.org/spreadsheetml/2006/main" count="31" uniqueCount="31">
  <si>
    <t>Arithmetisches Mittel  x</t>
  </si>
  <si>
    <t>Arithmetisches Mittel y</t>
  </si>
  <si>
    <t>x - Mittelwert</t>
  </si>
  <si>
    <t>y - Mittelwert</t>
  </si>
  <si>
    <t>Abweichung x</t>
  </si>
  <si>
    <t>Abweichung y</t>
  </si>
  <si>
    <t>Abweichungsprodukt</t>
  </si>
  <si>
    <t>Abweichungsquadrat x</t>
  </si>
  <si>
    <t>Abweichungsquadrat y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</si>
  <si>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</si>
  <si>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</si>
  <si>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Anstieg</t>
  </si>
  <si>
    <t>Achsenabschnitt</t>
  </si>
  <si>
    <t>Summe Abweichungsprodukt / 
Summe Abweichungsquadrat x</t>
  </si>
  <si>
    <t>mittlere absolute Abweichung y - 
(Anstieg * mittlere absolute Abweichung x)</t>
  </si>
  <si>
    <t>Regressionsgerade</t>
  </si>
  <si>
    <t>y = Anstieg * x + Achsenabschnitt</t>
  </si>
  <si>
    <t>(Abweichung x) *
(Abweichung y)</t>
  </si>
  <si>
    <t>Summe 
Abweichungsprodukt</t>
  </si>
  <si>
    <t>Summe 
Abweichungs-
quadrat y</t>
  </si>
  <si>
    <t>Summe 
Abweichungs-
quadrat x</t>
  </si>
  <si>
    <r>
      <t>(Abweichung x)</t>
    </r>
    <r>
      <rPr>
        <vertAlign val="superscript"/>
        <sz val="11"/>
        <color theme="1" tint="0.14999847407452621"/>
        <rFont val="Calibri"/>
        <family val="2"/>
        <scheme val="minor"/>
      </rPr>
      <t>2</t>
    </r>
  </si>
  <si>
    <r>
      <t>(Abweichung y)</t>
    </r>
    <r>
      <rPr>
        <vertAlign val="superscript"/>
        <sz val="11"/>
        <color theme="1" tint="0.14999847407452621"/>
        <rFont val="Calibri"/>
        <family val="2"/>
        <scheme val="minor"/>
      </rPr>
      <t>2</t>
    </r>
  </si>
  <si>
    <t>Wurzel Mittleres 
Abweichungsquadrat</t>
  </si>
  <si>
    <t>Werte und deren Regressionsgerade</t>
  </si>
  <si>
    <r>
      <t>(y − Regressionsgerade)</t>
    </r>
    <r>
      <rPr>
        <vertAlign val="superscript"/>
        <sz val="11"/>
        <color theme="1" tint="0.14996795556505021"/>
        <rFont val="Calibri"/>
        <family val="2"/>
        <scheme val="minor"/>
      </rPr>
      <t>2</t>
    </r>
  </si>
  <si>
    <t>RMSE</t>
  </si>
  <si>
    <t>Anweichungsquadrat</t>
  </si>
  <si>
    <t>Mittlere Abweichungsquadrat</t>
  </si>
  <si>
    <t>Abweichungsquadrat /</t>
  </si>
  <si>
    <t>Entwicklung des Anstieges der Regressionsgeraden 
bei der Verdopplung der Werte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</si>
</sst>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vertAlign val="superscript"/>
      <sz val="11"/>
      <color theme="1" tint="0.14999847407452621"/>
      <name val="Calibri"/>
      <family val="2"/>
      <scheme val="minor"/>
    </font>
    <font>
      <vertAlign val="superscript"/>
      <sz val="11"/>
      <color theme="1" tint="0.149967955565050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16" fillId="34" borderId="10" xfId="0" applyFont="1" applyFill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0" fillId="35" borderId="10" xfId="0" applyFill="1" applyBorder="1"/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23" fillId="34" borderId="0" xfId="0" applyFont="1" applyFill="1" applyAlignment="1">
      <alignment horizontal="center" vertical="top"/>
    </xf>
    <xf numFmtId="0" fontId="22" fillId="34" borderId="0" xfId="0" applyFont="1" applyFill="1" applyAlignment="1">
      <alignment horizontal="center" vertical="top" wrapText="1"/>
    </xf>
    <xf numFmtId="0" fontId="22" fillId="34" borderId="0" xfId="0" applyFont="1" applyFill="1" applyAlignment="1">
      <alignment horizontal="center" vertical="top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Messwerte</c:v>
          </c:tx>
          <c:marker>
            <c:symbol val="none"/>
          </c:marker>
          <c:trendline>
            <c:trendlineType val="linear"/>
          </c:trendline>
          <c:xVal>
            <c:numRef>
              <c:f>Regression!$A$4:$A$11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Regression!$B$4:$B$11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</c:numCache>
            </c:numRef>
          </c:yVal>
        </c:ser>
        <c:axId val="140169216"/>
        <c:axId val="140170752"/>
      </c:scatterChart>
      <c:valAx>
        <c:axId val="140169216"/>
        <c:scaling>
          <c:orientation val="minMax"/>
        </c:scaling>
        <c:axPos val="b"/>
        <c:numFmt formatCode="General" sourceLinked="1"/>
        <c:tickLblPos val="nextTo"/>
        <c:crossAx val="140170752"/>
        <c:crosses val="autoZero"/>
        <c:crossBetween val="midCat"/>
      </c:valAx>
      <c:valAx>
        <c:axId val="140170752"/>
        <c:scaling>
          <c:orientation val="minMax"/>
        </c:scaling>
        <c:axPos val="l"/>
        <c:majorGridlines/>
        <c:numFmt formatCode="General" sourceLinked="1"/>
        <c:tickLblPos val="nextTo"/>
        <c:crossAx val="140169216"/>
        <c:crosses val="autoZero"/>
        <c:crossBetween val="midCat"/>
      </c:valAx>
    </c:plotArea>
    <c:legend>
      <c:legendPos val="r"/>
      <c:layout/>
    </c:legend>
    <c:plotVisOnly val="1"/>
  </c:chart>
  <c:spPr>
    <a:noFill/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6 Messungen</c:v>
          </c:tx>
          <c:marker>
            <c:symbol val="none"/>
          </c:marker>
          <c:xVal>
            <c:numRef>
              <c:f>Regression!$A$4:$A$7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</c:numCache>
            </c:numRef>
          </c:xVal>
          <c:yVal>
            <c:numRef>
              <c:f>Regression!$O$4:$O$7</c:f>
              <c:numCache>
                <c:formatCode>General</c:formatCode>
                <c:ptCount val="4"/>
                <c:pt idx="0">
                  <c:v>3.5</c:v>
                </c:pt>
                <c:pt idx="1">
                  <c:v>5.5</c:v>
                </c:pt>
                <c:pt idx="2">
                  <c:v>7.5</c:v>
                </c:pt>
                <c:pt idx="3">
                  <c:v>9.5</c:v>
                </c:pt>
              </c:numCache>
            </c:numRef>
          </c:yVal>
        </c:ser>
        <c:ser>
          <c:idx val="1"/>
          <c:order val="1"/>
          <c:tx>
            <c:v>12 Messungen</c:v>
          </c:tx>
          <c:marker>
            <c:symbol val="none"/>
          </c:marker>
          <c:xVal>
            <c:numRef>
              <c:f>Regression!$A$4:$A$11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Regression!$O$8:$O$11</c:f>
              <c:numCache>
                <c:formatCode>General</c:formatCode>
                <c:ptCount val="4"/>
                <c:pt idx="0">
                  <c:v>10.346153846153847</c:v>
                </c:pt>
                <c:pt idx="1">
                  <c:v>12.038461538461538</c:v>
                </c:pt>
                <c:pt idx="2">
                  <c:v>13.73076923076923</c:v>
                </c:pt>
                <c:pt idx="3">
                  <c:v>15.423076923076923</c:v>
                </c:pt>
              </c:numCache>
            </c:numRef>
          </c:yVal>
        </c:ser>
        <c:axId val="140388224"/>
        <c:axId val="140389760"/>
      </c:scatterChart>
      <c:valAx>
        <c:axId val="140388224"/>
        <c:scaling>
          <c:orientation val="minMax"/>
        </c:scaling>
        <c:axPos val="b"/>
        <c:numFmt formatCode="General" sourceLinked="1"/>
        <c:tickLblPos val="nextTo"/>
        <c:crossAx val="140389760"/>
        <c:crosses val="autoZero"/>
        <c:crossBetween val="midCat"/>
      </c:valAx>
      <c:valAx>
        <c:axId val="140389760"/>
        <c:scaling>
          <c:orientation val="minMax"/>
        </c:scaling>
        <c:axPos val="l"/>
        <c:majorGridlines/>
        <c:numFmt formatCode="General" sourceLinked="1"/>
        <c:tickLblPos val="nextTo"/>
        <c:crossAx val="140388224"/>
        <c:crosses val="autoZero"/>
        <c:crossBetween val="midCat"/>
      </c:valAx>
    </c:plotArea>
    <c:legend>
      <c:legendPos val="r"/>
      <c:layout/>
    </c:legend>
    <c:plotVisOnly val="1"/>
  </c:chart>
  <c:spPr>
    <a:noFill/>
  </c:sp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</xdr:rowOff>
    </xdr:from>
    <xdr:to>
      <xdr:col>7</xdr:col>
      <xdr:colOff>9525</xdr:colOff>
      <xdr:row>38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12</xdr:col>
      <xdr:colOff>19050</xdr:colOff>
      <xdr:row>37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C15" sqref="C15"/>
    </sheetView>
  </sheetViews>
  <sheetFormatPr baseColWidth="10" defaultRowHeight="15"/>
  <cols>
    <col min="1" max="1" width="11.42578125" customWidth="1"/>
    <col min="3" max="3" width="23.140625" style="2" customWidth="1"/>
    <col min="4" max="4" width="23.85546875" style="2" customWidth="1"/>
    <col min="5" max="5" width="17" customWidth="1"/>
    <col min="6" max="6" width="15.5703125" customWidth="1"/>
    <col min="7" max="7" width="21.7109375" customWidth="1"/>
    <col min="8" max="8" width="23.28515625" customWidth="1"/>
    <col min="9" max="9" width="25.28515625" customWidth="1"/>
    <col min="10" max="10" width="20.7109375" customWidth="1"/>
    <col min="11" max="11" width="15.7109375" customWidth="1"/>
    <col min="12" max="12" width="15.85546875" style="2" customWidth="1"/>
    <col min="13" max="13" width="30.85546875" customWidth="1"/>
    <col min="14" max="14" width="40.5703125" customWidth="1"/>
    <col min="15" max="15" width="30.28515625" customWidth="1"/>
    <col min="16" max="16" width="33.85546875" customWidth="1"/>
    <col min="17" max="17" width="34" customWidth="1"/>
    <col min="18" max="18" width="25.140625" customWidth="1"/>
  </cols>
  <sheetData>
    <row r="1" spans="1:18" ht="15" customHeight="1">
      <c r="A1" s="17" t="s">
        <v>9</v>
      </c>
      <c r="B1" s="17" t="s">
        <v>10</v>
      </c>
      <c r="C1" s="18" t="s">
        <v>0</v>
      </c>
      <c r="D1" s="18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" t="s">
        <v>18</v>
      </c>
      <c r="K1" s="16" t="s">
        <v>20</v>
      </c>
      <c r="L1" s="16" t="s">
        <v>19</v>
      </c>
      <c r="M1" s="3" t="s">
        <v>11</v>
      </c>
      <c r="N1" s="3" t="s">
        <v>12</v>
      </c>
      <c r="O1" s="3" t="s">
        <v>15</v>
      </c>
      <c r="P1" s="7" t="s">
        <v>27</v>
      </c>
      <c r="Q1" s="7" t="s">
        <v>28</v>
      </c>
      <c r="R1" s="7" t="s">
        <v>26</v>
      </c>
    </row>
    <row r="2" spans="1:18" ht="17.25" customHeight="1">
      <c r="A2" s="17"/>
      <c r="B2" s="17"/>
      <c r="C2" s="19"/>
      <c r="D2" s="19"/>
      <c r="E2" s="11" t="s">
        <v>2</v>
      </c>
      <c r="F2" s="11" t="s">
        <v>3</v>
      </c>
      <c r="G2" s="12" t="s">
        <v>17</v>
      </c>
      <c r="H2" s="11" t="s">
        <v>21</v>
      </c>
      <c r="I2" s="11" t="s">
        <v>22</v>
      </c>
      <c r="J2" s="16"/>
      <c r="K2" s="17"/>
      <c r="L2" s="17"/>
      <c r="M2" s="12" t="s">
        <v>13</v>
      </c>
      <c r="N2" s="12" t="s">
        <v>14</v>
      </c>
      <c r="O2" s="11" t="s">
        <v>16</v>
      </c>
      <c r="P2" s="11" t="s">
        <v>25</v>
      </c>
      <c r="Q2" s="12" t="s">
        <v>29</v>
      </c>
      <c r="R2" s="12" t="s">
        <v>23</v>
      </c>
    </row>
    <row r="3" spans="1:18">
      <c r="A3" s="17"/>
      <c r="B3" s="17"/>
      <c r="C3" s="20"/>
      <c r="D3" s="20"/>
      <c r="E3" s="11"/>
      <c r="F3" s="11"/>
      <c r="G3" s="11"/>
      <c r="H3" s="11"/>
      <c r="I3" s="11"/>
      <c r="J3" s="16"/>
      <c r="K3" s="17"/>
      <c r="L3" s="17"/>
      <c r="M3" s="11"/>
      <c r="N3" s="11"/>
      <c r="O3" s="11"/>
      <c r="P3" s="11"/>
      <c r="Q3" s="11"/>
      <c r="R3" s="11"/>
    </row>
    <row r="4" spans="1:18">
      <c r="A4" s="4">
        <v>0</v>
      </c>
      <c r="B4" s="4">
        <v>3</v>
      </c>
      <c r="C4" s="4">
        <f>AVERAGE($A$4:$A$7)</f>
        <v>4.5</v>
      </c>
      <c r="D4" s="4">
        <f>AVERAGE($B$4:$B$7)</f>
        <v>6.5</v>
      </c>
      <c r="E4" s="4">
        <f>(A4-C4)</f>
        <v>-4.5</v>
      </c>
      <c r="F4" s="4">
        <f>(B4-D4)</f>
        <v>-3.5</v>
      </c>
      <c r="G4" s="4">
        <f t="shared" ref="G4:G11" si="0">PRODUCT(E4,F4)</f>
        <v>15.75</v>
      </c>
      <c r="H4" s="4">
        <f>SUMSQ(E4)</f>
        <v>20.25</v>
      </c>
      <c r="I4" s="4">
        <f>SUMSQ(F4)</f>
        <v>12.25</v>
      </c>
      <c r="J4" s="4">
        <f>SUM($G$4:$G$7)</f>
        <v>30</v>
      </c>
      <c r="K4" s="4">
        <f>SUM($H$4:$H$7)</f>
        <v>45</v>
      </c>
      <c r="L4" s="4">
        <f>SUM($I$4:$I$7)</f>
        <v>25</v>
      </c>
      <c r="M4" s="5">
        <f>(J4)/(K4)</f>
        <v>0.66666666666666663</v>
      </c>
      <c r="N4" s="6">
        <f>D4-(M4*C4)</f>
        <v>3.5</v>
      </c>
      <c r="O4" s="4">
        <f>M4*A4+N4</f>
        <v>3.5</v>
      </c>
      <c r="P4" s="4">
        <f>(B4-O4)^2</f>
        <v>0.25</v>
      </c>
      <c r="Q4" s="4">
        <f>SUM($P$4:$P$7)/COUNTA($P$4:$P$7)</f>
        <v>1.25</v>
      </c>
      <c r="R4" s="4">
        <f>SQRT(Q4)</f>
        <v>1.1180339887498949</v>
      </c>
    </row>
    <row r="5" spans="1:18">
      <c r="A5" s="4">
        <v>3</v>
      </c>
      <c r="B5" s="4">
        <v>7</v>
      </c>
      <c r="C5" s="4">
        <f t="shared" ref="C5:C7" si="1">AVERAGE($A$4:$A$7)</f>
        <v>4.5</v>
      </c>
      <c r="D5" s="4">
        <f t="shared" ref="D5:D7" si="2">AVERAGE($B$4:$B$7)</f>
        <v>6.5</v>
      </c>
      <c r="E5" s="4">
        <f t="shared" ref="E5:E11" si="3">(A5-C5)</f>
        <v>-1.5</v>
      </c>
      <c r="F5" s="4">
        <f t="shared" ref="F5:F11" si="4">(B5-D5)</f>
        <v>0.5</v>
      </c>
      <c r="G5" s="4">
        <f t="shared" si="0"/>
        <v>-0.75</v>
      </c>
      <c r="H5" s="4">
        <f t="shared" ref="H5:H7" si="5">SUMSQ(E5)</f>
        <v>2.25</v>
      </c>
      <c r="I5" s="4">
        <f t="shared" ref="I5:I7" si="6">SUMSQ(F5)</f>
        <v>0.25</v>
      </c>
      <c r="J5" s="4">
        <f t="shared" ref="J5:J6" si="7">SUM($G$4:$G$7)</f>
        <v>30</v>
      </c>
      <c r="K5" s="4">
        <f t="shared" ref="K5:K6" si="8">SUM($H$4:$H$7)</f>
        <v>45</v>
      </c>
      <c r="L5" s="4">
        <f t="shared" ref="L5:L6" si="9">SUM($I$4:$I$7)</f>
        <v>25</v>
      </c>
      <c r="M5" s="5">
        <f>(J5)/(K5)</f>
        <v>0.66666666666666663</v>
      </c>
      <c r="N5" s="6">
        <f>D5-(M5*C5)</f>
        <v>3.5</v>
      </c>
      <c r="O5" s="4">
        <f t="shared" ref="O5:O10" si="10">M5*A5+N5</f>
        <v>5.5</v>
      </c>
      <c r="P5" s="4">
        <f t="shared" ref="P5:P11" si="11">(B5-O5)^2</f>
        <v>2.25</v>
      </c>
      <c r="Q5" s="4">
        <f t="shared" ref="Q5:Q7" si="12">SUM($P$4:$P$7)/COUNTA($P$4:$P$7)</f>
        <v>1.25</v>
      </c>
      <c r="R5" s="4">
        <f t="shared" ref="R5:R11" si="13">SQRT(Q5)</f>
        <v>1.1180339887498949</v>
      </c>
    </row>
    <row r="6" spans="1:18">
      <c r="A6" s="4">
        <v>6</v>
      </c>
      <c r="B6" s="4">
        <v>6</v>
      </c>
      <c r="C6" s="4">
        <f t="shared" si="1"/>
        <v>4.5</v>
      </c>
      <c r="D6" s="4">
        <f t="shared" si="2"/>
        <v>6.5</v>
      </c>
      <c r="E6" s="4">
        <f t="shared" si="3"/>
        <v>1.5</v>
      </c>
      <c r="F6" s="4">
        <f t="shared" si="4"/>
        <v>-0.5</v>
      </c>
      <c r="G6" s="4">
        <f t="shared" si="0"/>
        <v>-0.75</v>
      </c>
      <c r="H6" s="4">
        <f t="shared" si="5"/>
        <v>2.25</v>
      </c>
      <c r="I6" s="4">
        <f t="shared" si="6"/>
        <v>0.25</v>
      </c>
      <c r="J6" s="4">
        <f t="shared" si="7"/>
        <v>30</v>
      </c>
      <c r="K6" s="4">
        <f t="shared" si="8"/>
        <v>45</v>
      </c>
      <c r="L6" s="4">
        <f t="shared" si="9"/>
        <v>25</v>
      </c>
      <c r="M6" s="5">
        <f t="shared" ref="M6:M11" si="14">(J6)/(K6)</f>
        <v>0.66666666666666663</v>
      </c>
      <c r="N6" s="6">
        <f t="shared" ref="N6:N11" si="15">D6-(M6*C6)</f>
        <v>3.5</v>
      </c>
      <c r="O6" s="4">
        <f t="shared" si="10"/>
        <v>7.5</v>
      </c>
      <c r="P6" s="4">
        <f t="shared" si="11"/>
        <v>2.25</v>
      </c>
      <c r="Q6" s="4">
        <f t="shared" si="12"/>
        <v>1.25</v>
      </c>
      <c r="R6" s="4">
        <f t="shared" si="13"/>
        <v>1.1180339887498949</v>
      </c>
    </row>
    <row r="7" spans="1:18">
      <c r="A7" s="8">
        <v>9</v>
      </c>
      <c r="B7" s="8">
        <v>10</v>
      </c>
      <c r="C7" s="8">
        <f t="shared" si="1"/>
        <v>4.5</v>
      </c>
      <c r="D7" s="8">
        <f t="shared" si="2"/>
        <v>6.5</v>
      </c>
      <c r="E7" s="8">
        <f t="shared" si="3"/>
        <v>4.5</v>
      </c>
      <c r="F7" s="8">
        <f t="shared" si="4"/>
        <v>3.5</v>
      </c>
      <c r="G7" s="8">
        <f t="shared" si="0"/>
        <v>15.75</v>
      </c>
      <c r="H7" s="8">
        <f t="shared" si="5"/>
        <v>20.25</v>
      </c>
      <c r="I7" s="8">
        <f t="shared" si="6"/>
        <v>12.25</v>
      </c>
      <c r="J7" s="8">
        <f>SUM($G$4:$G$7)</f>
        <v>30</v>
      </c>
      <c r="K7" s="8">
        <f>SUM($H$4:$H$7)</f>
        <v>45</v>
      </c>
      <c r="L7" s="8">
        <f>SUM($I$4:I7)</f>
        <v>25</v>
      </c>
      <c r="M7" s="9">
        <f t="shared" si="14"/>
        <v>0.66666666666666663</v>
      </c>
      <c r="N7" s="10">
        <f t="shared" si="15"/>
        <v>3.5</v>
      </c>
      <c r="O7" s="8">
        <f t="shared" si="10"/>
        <v>9.5</v>
      </c>
      <c r="P7" s="8">
        <f t="shared" si="11"/>
        <v>0.25</v>
      </c>
      <c r="Q7" s="8">
        <f t="shared" si="12"/>
        <v>1.25</v>
      </c>
      <c r="R7" s="8">
        <f t="shared" si="13"/>
        <v>1.1180339887498949</v>
      </c>
    </row>
    <row r="8" spans="1:18">
      <c r="A8" s="4">
        <v>12</v>
      </c>
      <c r="B8" s="4">
        <v>9</v>
      </c>
      <c r="C8" s="4">
        <f t="shared" ref="C8:C11" si="16">AVERAGE($A$4:$A$11)</f>
        <v>10.5</v>
      </c>
      <c r="D8" s="4">
        <f t="shared" ref="D8:D10" si="17">AVERAGE($B$4:$B$11)</f>
        <v>9.5</v>
      </c>
      <c r="E8" s="4">
        <f t="shared" si="3"/>
        <v>1.5</v>
      </c>
      <c r="F8" s="4">
        <f t="shared" si="4"/>
        <v>-0.5</v>
      </c>
      <c r="G8" s="4">
        <f t="shared" si="0"/>
        <v>-0.75</v>
      </c>
      <c r="H8" s="4">
        <f>SUMSQ(E8)</f>
        <v>2.25</v>
      </c>
      <c r="I8" s="4">
        <f>SUMSQ(F8)</f>
        <v>0.25</v>
      </c>
      <c r="J8" s="4">
        <f>SUM($G$4:$G$11)</f>
        <v>132</v>
      </c>
      <c r="K8" s="4">
        <f>SUM($H$4:$H$11)</f>
        <v>234</v>
      </c>
      <c r="L8" s="4">
        <f>SUM($I$4:$I$11)</f>
        <v>86</v>
      </c>
      <c r="M8" s="5">
        <f t="shared" si="14"/>
        <v>0.5641025641025641</v>
      </c>
      <c r="N8" s="6">
        <f t="shared" si="15"/>
        <v>3.5769230769230766</v>
      </c>
      <c r="O8" s="4">
        <f t="shared" si="10"/>
        <v>10.346153846153847</v>
      </c>
      <c r="P8" s="4">
        <f t="shared" si="11"/>
        <v>1.8121301775147944</v>
      </c>
      <c r="Q8" s="4">
        <f>SUM($P$8:$P$11)/COUNTA($P$8:$P$11)</f>
        <v>1.5162721893491122</v>
      </c>
      <c r="R8" s="4">
        <f t="shared" si="13"/>
        <v>1.2313700456601631</v>
      </c>
    </row>
    <row r="9" spans="1:18">
      <c r="A9" s="4">
        <v>15</v>
      </c>
      <c r="B9" s="4">
        <v>13</v>
      </c>
      <c r="C9" s="4">
        <f t="shared" si="16"/>
        <v>10.5</v>
      </c>
      <c r="D9" s="4">
        <f t="shared" si="17"/>
        <v>9.5</v>
      </c>
      <c r="E9" s="4">
        <f t="shared" si="3"/>
        <v>4.5</v>
      </c>
      <c r="F9" s="4">
        <f t="shared" si="4"/>
        <v>3.5</v>
      </c>
      <c r="G9" s="4">
        <f t="shared" si="0"/>
        <v>15.75</v>
      </c>
      <c r="H9" s="4">
        <f t="shared" ref="H9:H11" si="18">SUMSQ(E9)</f>
        <v>20.25</v>
      </c>
      <c r="I9" s="4">
        <f t="shared" ref="I9:I11" si="19">SUMSQ(F9)</f>
        <v>12.25</v>
      </c>
      <c r="J9" s="4">
        <f t="shared" ref="J9:J11" si="20">SUM($G$4:$G$11)</f>
        <v>132</v>
      </c>
      <c r="K9" s="4">
        <f t="shared" ref="K9:K10" si="21">SUM($H$4:$H$11)</f>
        <v>234</v>
      </c>
      <c r="L9" s="4">
        <f t="shared" ref="L9:L10" si="22">SUM($I$4:$I$11)</f>
        <v>86</v>
      </c>
      <c r="M9" s="5">
        <f t="shared" si="14"/>
        <v>0.5641025641025641</v>
      </c>
      <c r="N9" s="6">
        <f t="shared" si="15"/>
        <v>3.5769230769230766</v>
      </c>
      <c r="O9" s="4">
        <f t="shared" si="10"/>
        <v>12.038461538461538</v>
      </c>
      <c r="P9" s="4">
        <f t="shared" si="11"/>
        <v>0.9245562130177517</v>
      </c>
      <c r="Q9" s="4">
        <f t="shared" ref="Q9:Q11" si="23">SUM($P$8:$P$11)/COUNTA($P$8:$P$11)</f>
        <v>1.5162721893491122</v>
      </c>
      <c r="R9" s="4">
        <f t="shared" si="13"/>
        <v>1.2313700456601631</v>
      </c>
    </row>
    <row r="10" spans="1:18">
      <c r="A10" s="4">
        <v>18</v>
      </c>
      <c r="B10" s="4">
        <v>12</v>
      </c>
      <c r="C10" s="4">
        <f t="shared" si="16"/>
        <v>10.5</v>
      </c>
      <c r="D10" s="4">
        <f t="shared" si="17"/>
        <v>9.5</v>
      </c>
      <c r="E10" s="4">
        <f t="shared" si="3"/>
        <v>7.5</v>
      </c>
      <c r="F10" s="4">
        <f t="shared" si="4"/>
        <v>2.5</v>
      </c>
      <c r="G10" s="4">
        <f t="shared" si="0"/>
        <v>18.75</v>
      </c>
      <c r="H10" s="4">
        <f t="shared" si="18"/>
        <v>56.25</v>
      </c>
      <c r="I10" s="4">
        <f t="shared" si="19"/>
        <v>6.25</v>
      </c>
      <c r="J10" s="4">
        <f t="shared" si="20"/>
        <v>132</v>
      </c>
      <c r="K10" s="4">
        <f t="shared" si="21"/>
        <v>234</v>
      </c>
      <c r="L10" s="4">
        <f t="shared" si="22"/>
        <v>86</v>
      </c>
      <c r="M10" s="5">
        <f t="shared" si="14"/>
        <v>0.5641025641025641</v>
      </c>
      <c r="N10" s="6">
        <f t="shared" si="15"/>
        <v>3.5769230769230766</v>
      </c>
      <c r="O10" s="4">
        <f t="shared" si="10"/>
        <v>13.73076923076923</v>
      </c>
      <c r="P10" s="4">
        <f t="shared" si="11"/>
        <v>2.9955621301775119</v>
      </c>
      <c r="Q10" s="4">
        <f t="shared" si="23"/>
        <v>1.5162721893491122</v>
      </c>
      <c r="R10" s="4">
        <f t="shared" si="13"/>
        <v>1.2313700456601631</v>
      </c>
    </row>
    <row r="11" spans="1:18">
      <c r="A11" s="8">
        <v>21</v>
      </c>
      <c r="B11" s="8">
        <v>16</v>
      </c>
      <c r="C11" s="8">
        <f t="shared" si="16"/>
        <v>10.5</v>
      </c>
      <c r="D11" s="8">
        <f>AVERAGE($B$4:$B$11)</f>
        <v>9.5</v>
      </c>
      <c r="E11" s="8">
        <f t="shared" si="3"/>
        <v>10.5</v>
      </c>
      <c r="F11" s="8">
        <f t="shared" si="4"/>
        <v>6.5</v>
      </c>
      <c r="G11" s="8">
        <f t="shared" si="0"/>
        <v>68.25</v>
      </c>
      <c r="H11" s="8">
        <f t="shared" si="18"/>
        <v>110.25</v>
      </c>
      <c r="I11" s="8">
        <f t="shared" si="19"/>
        <v>42.25</v>
      </c>
      <c r="J11" s="8">
        <f t="shared" si="20"/>
        <v>132</v>
      </c>
      <c r="K11" s="8">
        <f>SUM($H$4:H11)</f>
        <v>234</v>
      </c>
      <c r="L11" s="8">
        <f>SUM($I$4:I11)</f>
        <v>86</v>
      </c>
      <c r="M11" s="9">
        <f t="shared" si="14"/>
        <v>0.5641025641025641</v>
      </c>
      <c r="N11" s="10">
        <f t="shared" si="15"/>
        <v>3.5769230769230766</v>
      </c>
      <c r="O11" s="8">
        <f>M11*A11+N11</f>
        <v>15.423076923076923</v>
      </c>
      <c r="P11" s="8">
        <f t="shared" si="11"/>
        <v>0.33284023668639023</v>
      </c>
      <c r="Q11" s="8">
        <f t="shared" si="23"/>
        <v>1.5162721893491122</v>
      </c>
      <c r="R11" s="8">
        <f t="shared" si="13"/>
        <v>1.2313700456601631</v>
      </c>
    </row>
    <row r="12" spans="1:18">
      <c r="C12" s="1"/>
      <c r="D12" s="1"/>
    </row>
    <row r="17" spans="2:12">
      <c r="B17" s="13" t="s">
        <v>24</v>
      </c>
      <c r="C17" s="13"/>
      <c r="D17" s="13"/>
      <c r="E17" s="13"/>
      <c r="F17" s="13"/>
      <c r="G17" s="13"/>
      <c r="I17" s="14" t="s">
        <v>30</v>
      </c>
      <c r="J17" s="15"/>
      <c r="K17" s="15"/>
      <c r="L17" s="15"/>
    </row>
    <row r="18" spans="2:12">
      <c r="B18" s="13"/>
      <c r="C18" s="13"/>
      <c r="D18" s="13"/>
      <c r="E18" s="13"/>
      <c r="F18" s="13"/>
      <c r="G18" s="13"/>
      <c r="I18" s="15"/>
      <c r="J18" s="15"/>
      <c r="K18" s="15"/>
      <c r="L18" s="15"/>
    </row>
    <row r="19" spans="2:12">
      <c r="B19" s="13"/>
      <c r="C19" s="13"/>
      <c r="D19" s="13"/>
      <c r="E19" s="13"/>
      <c r="F19" s="13"/>
      <c r="G19" s="13"/>
      <c r="I19" s="15"/>
      <c r="J19" s="15"/>
      <c r="K19" s="15"/>
      <c r="L19" s="15"/>
    </row>
    <row r="20" spans="2:12">
      <c r="B20" s="13"/>
      <c r="C20" s="13"/>
      <c r="D20" s="13"/>
      <c r="E20" s="13"/>
      <c r="F20" s="13"/>
      <c r="G20" s="13"/>
      <c r="I20" s="15"/>
      <c r="J20" s="15"/>
      <c r="K20" s="15"/>
      <c r="L20" s="15"/>
    </row>
    <row r="21" spans="2:12">
      <c r="B21" s="13"/>
      <c r="C21" s="13"/>
      <c r="D21" s="13"/>
      <c r="E21" s="13"/>
      <c r="F21" s="13"/>
      <c r="G21" s="13"/>
      <c r="I21" s="15"/>
      <c r="J21" s="15"/>
      <c r="K21" s="15"/>
      <c r="L21" s="15"/>
    </row>
    <row r="22" spans="2:12">
      <c r="B22" s="13"/>
      <c r="C22" s="13"/>
      <c r="D22" s="13"/>
      <c r="E22" s="13"/>
      <c r="F22" s="13"/>
      <c r="G22" s="13"/>
      <c r="I22" s="15"/>
      <c r="J22" s="15"/>
      <c r="K22" s="15"/>
      <c r="L22" s="15"/>
    </row>
    <row r="23" spans="2:12">
      <c r="B23" s="13"/>
      <c r="C23" s="13"/>
      <c r="D23" s="13"/>
      <c r="E23" s="13"/>
      <c r="F23" s="13"/>
      <c r="G23" s="13"/>
      <c r="I23" s="15"/>
      <c r="J23" s="15"/>
      <c r="K23" s="15"/>
      <c r="L23" s="15"/>
    </row>
    <row r="24" spans="2:12">
      <c r="B24" s="13"/>
      <c r="C24" s="13"/>
      <c r="D24" s="13"/>
      <c r="E24" s="13"/>
      <c r="F24" s="13"/>
      <c r="G24" s="13"/>
      <c r="I24" s="15"/>
      <c r="J24" s="15"/>
      <c r="K24" s="15"/>
      <c r="L24" s="15"/>
    </row>
    <row r="25" spans="2:12">
      <c r="B25" s="13"/>
      <c r="C25" s="13"/>
      <c r="D25" s="13"/>
      <c r="E25" s="13"/>
      <c r="F25" s="13"/>
      <c r="G25" s="13"/>
      <c r="I25" s="15"/>
      <c r="J25" s="15"/>
      <c r="K25" s="15"/>
      <c r="L25" s="15"/>
    </row>
    <row r="26" spans="2:12">
      <c r="B26" s="13"/>
      <c r="C26" s="13"/>
      <c r="D26" s="13"/>
      <c r="E26" s="13"/>
      <c r="F26" s="13"/>
      <c r="G26" s="13"/>
      <c r="I26" s="15"/>
      <c r="J26" s="15"/>
      <c r="K26" s="15"/>
      <c r="L26" s="15"/>
    </row>
    <row r="27" spans="2:12">
      <c r="B27" s="13"/>
      <c r="C27" s="13"/>
      <c r="D27" s="13"/>
      <c r="E27" s="13"/>
      <c r="F27" s="13"/>
      <c r="G27" s="13"/>
      <c r="I27" s="15"/>
      <c r="J27" s="15"/>
      <c r="K27" s="15"/>
      <c r="L27" s="15"/>
    </row>
    <row r="28" spans="2:12">
      <c r="B28" s="13"/>
      <c r="C28" s="13"/>
      <c r="D28" s="13"/>
      <c r="E28" s="13"/>
      <c r="F28" s="13"/>
      <c r="G28" s="13"/>
      <c r="I28" s="15"/>
      <c r="J28" s="15"/>
      <c r="K28" s="15"/>
      <c r="L28" s="15"/>
    </row>
    <row r="29" spans="2:12">
      <c r="B29" s="13"/>
      <c r="C29" s="13"/>
      <c r="D29" s="13"/>
      <c r="E29" s="13"/>
      <c r="F29" s="13"/>
      <c r="G29" s="13"/>
      <c r="I29" s="15"/>
      <c r="J29" s="15"/>
      <c r="K29" s="15"/>
      <c r="L29" s="15"/>
    </row>
    <row r="30" spans="2:12">
      <c r="B30" s="13"/>
      <c r="C30" s="13"/>
      <c r="D30" s="13"/>
      <c r="E30" s="13"/>
      <c r="F30" s="13"/>
      <c r="G30" s="13"/>
      <c r="I30" s="15"/>
      <c r="J30" s="15"/>
      <c r="K30" s="15"/>
      <c r="L30" s="15"/>
    </row>
    <row r="31" spans="2:12">
      <c r="B31" s="13"/>
      <c r="C31" s="13"/>
      <c r="D31" s="13"/>
      <c r="E31" s="13"/>
      <c r="F31" s="13"/>
      <c r="G31" s="13"/>
      <c r="I31" s="15"/>
      <c r="J31" s="15"/>
      <c r="K31" s="15"/>
      <c r="L31" s="15"/>
    </row>
    <row r="32" spans="2:12">
      <c r="B32" s="13"/>
      <c r="C32" s="13"/>
      <c r="D32" s="13"/>
      <c r="E32" s="13"/>
      <c r="F32" s="13"/>
      <c r="G32" s="13"/>
      <c r="I32" s="15"/>
      <c r="J32" s="15"/>
      <c r="K32" s="15"/>
      <c r="L32" s="15"/>
    </row>
    <row r="33" spans="2:12">
      <c r="B33" s="13"/>
      <c r="C33" s="13"/>
      <c r="D33" s="13"/>
      <c r="E33" s="13"/>
      <c r="F33" s="13"/>
      <c r="G33" s="13"/>
      <c r="I33" s="15"/>
      <c r="J33" s="15"/>
      <c r="K33" s="15"/>
      <c r="L33" s="15"/>
    </row>
    <row r="34" spans="2:12">
      <c r="B34" s="13"/>
      <c r="C34" s="13"/>
      <c r="D34" s="13"/>
      <c r="E34" s="13"/>
      <c r="F34" s="13"/>
      <c r="G34" s="13"/>
      <c r="I34" s="15"/>
      <c r="J34" s="15"/>
      <c r="K34" s="15"/>
      <c r="L34" s="15"/>
    </row>
    <row r="35" spans="2:12">
      <c r="B35" s="13"/>
      <c r="C35" s="13"/>
      <c r="D35" s="13"/>
      <c r="E35" s="13"/>
      <c r="F35" s="13"/>
      <c r="G35" s="13"/>
      <c r="I35" s="15"/>
      <c r="J35" s="15"/>
      <c r="K35" s="15"/>
      <c r="L35" s="15"/>
    </row>
    <row r="36" spans="2:12">
      <c r="B36" s="13"/>
      <c r="C36" s="13"/>
      <c r="D36" s="13"/>
      <c r="E36" s="13"/>
      <c r="F36" s="13"/>
      <c r="G36" s="13"/>
      <c r="I36" s="15"/>
      <c r="J36" s="15"/>
      <c r="K36" s="15"/>
      <c r="L36" s="15"/>
    </row>
    <row r="37" spans="2:12">
      <c r="B37" s="13"/>
      <c r="C37" s="13"/>
      <c r="D37" s="13"/>
      <c r="E37" s="13"/>
      <c r="F37" s="13"/>
      <c r="G37" s="13"/>
      <c r="I37" s="15"/>
      <c r="J37" s="15"/>
      <c r="K37" s="15"/>
      <c r="L37" s="15"/>
    </row>
    <row r="38" spans="2:12">
      <c r="B38" s="13"/>
      <c r="C38" s="13"/>
      <c r="D38" s="13"/>
      <c r="E38" s="13"/>
      <c r="F38" s="13"/>
      <c r="G38" s="13"/>
      <c r="I38" s="15"/>
      <c r="J38" s="15"/>
      <c r="K38" s="15"/>
      <c r="L38" s="15"/>
    </row>
  </sheetData>
  <mergeCells count="20">
    <mergeCell ref="A1:A3"/>
    <mergeCell ref="B1:B3"/>
    <mergeCell ref="J1:J3"/>
    <mergeCell ref="K1:K3"/>
    <mergeCell ref="C1:C3"/>
    <mergeCell ref="D1:D3"/>
    <mergeCell ref="E2:E3"/>
    <mergeCell ref="F2:F3"/>
    <mergeCell ref="G2:G3"/>
    <mergeCell ref="H2:H3"/>
    <mergeCell ref="I2:I3"/>
    <mergeCell ref="O2:O3"/>
    <mergeCell ref="R2:R3"/>
    <mergeCell ref="B17:G38"/>
    <mergeCell ref="I17:L38"/>
    <mergeCell ref="L1:L3"/>
    <mergeCell ref="P2:P3"/>
    <mergeCell ref="Q2:Q3"/>
    <mergeCell ref="M2:M3"/>
    <mergeCell ref="N2:N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Hildebrandt</dc:creator>
  <cp:lastModifiedBy>Felix Hildebrandt</cp:lastModifiedBy>
  <dcterms:created xsi:type="dcterms:W3CDTF">2019-10-28T12:23:13Z</dcterms:created>
  <dcterms:modified xsi:type="dcterms:W3CDTF">2019-10-28T20:41:28Z</dcterms:modified>
</cp:coreProperties>
</file>