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wnloads\"/>
    </mc:Choice>
  </mc:AlternateContent>
  <xr:revisionPtr revIDLastSave="0" documentId="13_ncr:1_{5489AEFD-7068-4B92-B752-01F01B44A0A8}" xr6:coauthVersionLast="47" xr6:coauthVersionMax="47" xr10:uidLastSave="{00000000-0000-0000-0000-000000000000}"/>
  <bookViews>
    <workbookView xWindow="-120" yWindow="-120" windowWidth="29040" windowHeight="16440" xr2:uid="{DC632CE4-CEE3-456E-8E8C-097A9D0BC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1" l="1"/>
  <c r="I43" i="1"/>
  <c r="J43" i="1"/>
  <c r="K43" i="1"/>
  <c r="H31" i="1"/>
  <c r="K31" i="1"/>
  <c r="H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3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I6" i="1"/>
  <c r="J6" i="1" s="1"/>
  <c r="P11" i="1"/>
  <c r="O11" i="1"/>
  <c r="N11" i="1"/>
  <c r="M11" i="1"/>
  <c r="H23" i="1"/>
  <c r="I23" i="1"/>
  <c r="J23" i="1"/>
  <c r="K23" i="1"/>
  <c r="H24" i="1"/>
  <c r="I24" i="1"/>
  <c r="J24" i="1"/>
  <c r="K24" i="1"/>
  <c r="H25" i="1"/>
  <c r="I25" i="1"/>
  <c r="J25" i="1"/>
  <c r="K25" i="1"/>
  <c r="H20" i="1"/>
  <c r="I20" i="1"/>
  <c r="J20" i="1"/>
  <c r="K20" i="1"/>
  <c r="H21" i="1"/>
  <c r="I21" i="1"/>
  <c r="J21" i="1"/>
  <c r="K21" i="1"/>
  <c r="H22" i="1"/>
  <c r="I22" i="1"/>
  <c r="J22" i="1"/>
  <c r="K22" i="1"/>
  <c r="H13" i="1"/>
  <c r="I13" i="1"/>
  <c r="I31" i="1" s="1"/>
  <c r="J13" i="1"/>
  <c r="K13" i="1"/>
  <c r="H14" i="1"/>
  <c r="I14" i="1"/>
  <c r="J14" i="1"/>
  <c r="J32" i="1" s="1"/>
  <c r="K14" i="1"/>
  <c r="K32" i="1" s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K12" i="1"/>
  <c r="K30" i="1" s="1"/>
  <c r="J12" i="1"/>
  <c r="I12" i="1"/>
  <c r="H12" i="1"/>
  <c r="P13" i="1" l="1"/>
  <c r="N17" i="1"/>
  <c r="P19" i="1"/>
  <c r="O22" i="1"/>
  <c r="O17" i="1"/>
  <c r="N20" i="1"/>
  <c r="P22" i="1"/>
  <c r="P14" i="1"/>
  <c r="N15" i="1"/>
  <c r="P17" i="1"/>
  <c r="O20" i="1"/>
  <c r="N23" i="1"/>
  <c r="P25" i="1"/>
  <c r="O15" i="1"/>
  <c r="N18" i="1"/>
  <c r="P20" i="1"/>
  <c r="O23" i="1"/>
  <c r="O21" i="1"/>
  <c r="N22" i="1"/>
  <c r="P15" i="1"/>
  <c r="O18" i="1"/>
  <c r="N21" i="1"/>
  <c r="P23" i="1"/>
  <c r="P18" i="1"/>
  <c r="O24" i="1"/>
  <c r="N16" i="1"/>
  <c r="O19" i="1"/>
  <c r="O16" i="1"/>
  <c r="N19" i="1"/>
  <c r="P21" i="1"/>
  <c r="P24" i="1"/>
  <c r="P16" i="1"/>
  <c r="O25" i="1"/>
  <c r="N25" i="1"/>
  <c r="O12" i="1"/>
  <c r="O13" i="1"/>
  <c r="N12" i="1"/>
  <c r="N14" i="1"/>
  <c r="N24" i="1"/>
  <c r="I32" i="1"/>
  <c r="O14" i="1"/>
  <c r="N13" i="1"/>
  <c r="J31" i="1"/>
  <c r="I30" i="1"/>
  <c r="P12" i="1"/>
  <c r="J30" i="1"/>
</calcChain>
</file>

<file path=xl/sharedStrings.xml><?xml version="1.0" encoding="utf-8"?>
<sst xmlns="http://schemas.openxmlformats.org/spreadsheetml/2006/main" count="26" uniqueCount="20">
  <si>
    <t>xtea_set_key</t>
  </si>
  <si>
    <t>xtea_encrypt</t>
  </si>
  <si>
    <t>xtea_decrypt</t>
  </si>
  <si>
    <t>median</t>
  </si>
  <si>
    <t>average</t>
  </si>
  <si>
    <t>min</t>
  </si>
  <si>
    <t>max</t>
  </si>
  <si>
    <t>indcpa_keypair</t>
  </si>
  <si>
    <t>indcpa_enc</t>
  </si>
  <si>
    <t>indcpa_dec</t>
  </si>
  <si>
    <t>kyber_keypair</t>
  </si>
  <si>
    <t>kyber_encaps</t>
  </si>
  <si>
    <t>kex_uake_initA</t>
  </si>
  <si>
    <t>kex_uake_sharedB</t>
  </si>
  <si>
    <t>kex_uake_sharedA</t>
  </si>
  <si>
    <t>kex_ake_initA</t>
  </si>
  <si>
    <t>kex_ake_sharedB</t>
  </si>
  <si>
    <t>kex_ake_sharedA</t>
  </si>
  <si>
    <t>s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</si>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</sst>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CPU cycles</a:t>
            </a:r>
            <a:r>
              <a:rPr lang="en-US" sz="1200" baseline="0"/>
              <a:t> used</a:t>
            </a:r>
            <a:r>
              <a:rPr lang="en-US" sz="1200"/>
              <a:t> per function on ARM Cortex-M4</a:t>
            </a:r>
            <a:br>
              <a:rPr lang="en-US" sz="1100"/>
            </a:br>
            <a:r>
              <a:rPr lang="en-US" sz="1100"/>
              <a:t>median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C9-4150-94EF-1BBE66DE0D26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4C9-4150-94EF-1BBE66DE0D26}"/>
              </c:ext>
            </c:extLst>
          </c:dPt>
          <c:cat>
            <c:strRef>
              <c:f>Sheet1!$H$30:$H$43</c:f>
              <c:strCache>
                <c:ptCount val="14"/>
                <c:pt idx="0">
                  <c:v>xtea_set_key</c:v>
                </c:pt>
                <c:pt idx="1">
                  <c:v>xtea_encrypt</c:v>
                </c:pt>
                <c:pt idx="2">
                  <c:v>xtea_decrypt</c:v>
                </c:pt>
                <c:pt idx="3">
                  <c:v>indcpa_keypair</c:v>
                </c:pt>
                <c:pt idx="4">
                  <c:v>indcpa_enc</c:v>
                </c:pt>
                <c:pt idx="5">
                  <c:v>indcpa_dec</c:v>
                </c:pt>
                <c:pt idx="6">
                  <c:v>kyber_keypair</c:v>
                </c:pt>
                <c:pt idx="7">
                  <c:v>kyber_encaps</c:v>
                </c:pt>
                <c:pt idx="8">
                  <c:v>kex_uake_initA</c:v>
                </c:pt>
                <c:pt idx="9">
                  <c:v>kex_uake_sharedB</c:v>
                </c:pt>
                <c:pt idx="10">
                  <c:v>kex_uake_sharedA</c:v>
                </c:pt>
                <c:pt idx="11">
                  <c:v>kex_ake_initA</c:v>
                </c:pt>
                <c:pt idx="12">
                  <c:v>kex_ake_sharedB</c:v>
                </c:pt>
                <c:pt idx="13">
                  <c:v>kex_ake_sharedA</c:v>
                </c:pt>
              </c:strCache>
            </c:strRef>
          </c:cat>
          <c:val>
            <c:numRef>
              <c:f>Sheet1!$I$30:$I$43</c:f>
              <c:numCache>
                <c:formatCode>General</c:formatCode>
                <c:ptCount val="14"/>
                <c:pt idx="0">
                  <c:v>1.1218000000000001E-2</c:v>
                </c:pt>
                <c:pt idx="1">
                  <c:v>0.348047</c:v>
                </c:pt>
                <c:pt idx="2">
                  <c:v>0.34807700000000003</c:v>
                </c:pt>
                <c:pt idx="3">
                  <c:v>3.424099</c:v>
                </c:pt>
                <c:pt idx="4">
                  <c:v>3.472264</c:v>
                </c:pt>
                <c:pt idx="5">
                  <c:v>0.96195399999999998</c:v>
                </c:pt>
                <c:pt idx="6">
                  <c:v>4.874142</c:v>
                </c:pt>
                <c:pt idx="7">
                  <c:v>5.2043819999999998</c:v>
                </c:pt>
                <c:pt idx="8">
                  <c:v>8.8838760000000008</c:v>
                </c:pt>
                <c:pt idx="9">
                  <c:v>10.169969999999999</c:v>
                </c:pt>
                <c:pt idx="10">
                  <c:v>5.295922</c:v>
                </c:pt>
                <c:pt idx="11">
                  <c:v>8.8838480000000004</c:v>
                </c:pt>
                <c:pt idx="12">
                  <c:v>15.043323000000001</c:v>
                </c:pt>
                <c:pt idx="13">
                  <c:v>10.496537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9-4150-94EF-1BBE66DE0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370128"/>
        <c:axId val="1468370544"/>
      </c:barChart>
      <c:catAx>
        <c:axId val="14683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370544"/>
        <c:crosses val="autoZero"/>
        <c:auto val="1"/>
        <c:lblAlgn val="ctr"/>
        <c:lblOffset val="100"/>
        <c:noMultiLvlLbl val="0"/>
      </c:catAx>
      <c:valAx>
        <c:axId val="14683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CPU</a:t>
                </a:r>
                <a:r>
                  <a:rPr lang="de-CH" baseline="0"/>
                  <a:t> cycles  x1 mil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37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CPU</a:t>
            </a:r>
            <a:r>
              <a:rPr lang="en-US" sz="1200" baseline="0"/>
              <a:t> time per function on ARM Cortex-M4 @ 64 MHz</a:t>
            </a:r>
            <a:br>
              <a:rPr lang="en-US" sz="1200" baseline="0"/>
            </a:br>
            <a:r>
              <a:rPr lang="en-US" sz="1050" baseline="0"/>
              <a:t>median values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EC-45AC-B0F4-9C1DD1992F8D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EC-45AC-B0F4-9C1DD1992F8D}"/>
              </c:ext>
            </c:extLst>
          </c:dPt>
          <c:cat>
            <c:strRef>
              <c:f>Sheet1!$H$12:$H$25</c:f>
              <c:strCache>
                <c:ptCount val="14"/>
                <c:pt idx="0">
                  <c:v>xtea_set_key</c:v>
                </c:pt>
                <c:pt idx="1">
                  <c:v>xtea_encrypt</c:v>
                </c:pt>
                <c:pt idx="2">
                  <c:v>xtea_decrypt</c:v>
                </c:pt>
                <c:pt idx="3">
                  <c:v>indcpa_keypair</c:v>
                </c:pt>
                <c:pt idx="4">
                  <c:v>indcpa_enc</c:v>
                </c:pt>
                <c:pt idx="5">
                  <c:v>indcpa_dec</c:v>
                </c:pt>
                <c:pt idx="6">
                  <c:v>kyber_keypair</c:v>
                </c:pt>
                <c:pt idx="7">
                  <c:v>kyber_encaps</c:v>
                </c:pt>
                <c:pt idx="8">
                  <c:v>kex_uake_initA</c:v>
                </c:pt>
                <c:pt idx="9">
                  <c:v>kex_uake_sharedB</c:v>
                </c:pt>
                <c:pt idx="10">
                  <c:v>kex_uake_sharedA</c:v>
                </c:pt>
                <c:pt idx="11">
                  <c:v>kex_ake_initA</c:v>
                </c:pt>
                <c:pt idx="12">
                  <c:v>kex_ake_sharedB</c:v>
                </c:pt>
                <c:pt idx="13">
                  <c:v>kex_ake_sharedA</c:v>
                </c:pt>
              </c:strCache>
            </c:strRef>
          </c:cat>
          <c:val>
            <c:numRef>
              <c:f>Sheet1!$N$12:$N$25</c:f>
              <c:numCache>
                <c:formatCode>0.0</c:formatCode>
                <c:ptCount val="14"/>
                <c:pt idx="0">
                  <c:v>0.17528125</c:v>
                </c:pt>
                <c:pt idx="1">
                  <c:v>5.4382343750000004</c:v>
                </c:pt>
                <c:pt idx="2">
                  <c:v>5.438703125</c:v>
                </c:pt>
                <c:pt idx="3">
                  <c:v>53.501546875000003</c:v>
                </c:pt>
                <c:pt idx="4">
                  <c:v>54.254125000000002</c:v>
                </c:pt>
                <c:pt idx="5">
                  <c:v>15.030531250000001</c:v>
                </c:pt>
                <c:pt idx="6">
                  <c:v>76.158468749999997</c:v>
                </c:pt>
                <c:pt idx="7">
                  <c:v>81.318468750000008</c:v>
                </c:pt>
                <c:pt idx="8">
                  <c:v>138.8105625</c:v>
                </c:pt>
                <c:pt idx="9">
                  <c:v>158.90578124999999</c:v>
                </c:pt>
                <c:pt idx="10">
                  <c:v>82.748781250000008</c:v>
                </c:pt>
                <c:pt idx="11">
                  <c:v>138.810125</c:v>
                </c:pt>
                <c:pt idx="12">
                  <c:v>235.05192187500001</c:v>
                </c:pt>
                <c:pt idx="13">
                  <c:v>164.008390625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9-4150-94EF-1BBE66DE0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370128"/>
        <c:axId val="1468370544"/>
      </c:barChart>
      <c:catAx>
        <c:axId val="14683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370544"/>
        <c:crosses val="autoZero"/>
        <c:auto val="1"/>
        <c:lblAlgn val="ctr"/>
        <c:lblOffset val="100"/>
        <c:noMultiLvlLbl val="0"/>
      </c:catAx>
      <c:valAx>
        <c:axId val="14683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37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361950</xdr:colOff>
      <xdr:row>25</xdr:row>
      <xdr:rowOff>112658</xdr:rowOff>
    </xdr:from>
    <xdr:to>
      <xdr:col>24</xdr:col>
      <xdr:colOff>57150</xdr:colOff>
      <xdr:row>39</xdr:row>
      <xdr:rowOff>188858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6428C-3C4D-4E12-8F14-7ACD3F0AC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11</xdr:row>
      <xdr:rowOff>0</xdr:rowOff>
    </xdr:from>
    <xdr:to>
      <xdr:col>24</xdr:col>
      <xdr:colOff>57150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291FBC-F3FA-4594-ABF9-B2182C253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A6FAB-51BC-4BD5-A017-7AAED732B285}">
  <dimension ref="A5:Z43"/>
  <sheetViews>
    <sheetView tabSelected="1" topLeftCell="F10" zoomScale="115" zoomScaleNormal="115" workbookViewId="0">
      <selection activeCell="P36" sqref="P36"/>
    </sheetView>
  </sheetViews>
  <sheetFormatPr defaultRowHeight="15" x14ac:dyDescent="0.25"/>
  <cols>
    <col min="1" max="1" width="14.28515625" customWidth="1"/>
  </cols>
  <sheetData>
    <row r="5" spans="1:26" x14ac:dyDescent="0.25">
      <c r="I5" t="s">
        <v>18</v>
      </c>
      <c r="J5" t="s">
        <v>19</v>
      </c>
    </row>
    <row r="6" spans="1:26" x14ac:dyDescent="0.25">
      <c r="H6" s="1">
        <v>64000000</v>
      </c>
      <c r="I6" s="1">
        <f>1/H6</f>
        <v>1.5624999999999999E-8</v>
      </c>
      <c r="J6" s="1">
        <f>I6*1000</f>
        <v>1.5625E-5</v>
      </c>
    </row>
    <row r="11" spans="1:26" x14ac:dyDescent="0.25">
      <c r="B11" t="s">
        <v>3</v>
      </c>
      <c r="C11" t="s">
        <v>4</v>
      </c>
      <c r="D11" t="s">
        <v>5</v>
      </c>
      <c r="E11" t="s">
        <v>6</v>
      </c>
      <c r="I11" t="s">
        <v>3</v>
      </c>
      <c r="J11" t="s">
        <v>5</v>
      </c>
      <c r="K11" t="s">
        <v>6</v>
      </c>
      <c r="M11">
        <f>H11</f>
        <v>0</v>
      </c>
      <c r="N11" t="str">
        <f>I11</f>
        <v>median</v>
      </c>
      <c r="O11" t="str">
        <f>J11</f>
        <v>min</v>
      </c>
      <c r="P11" t="str">
        <f>K11</f>
        <v>max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t="s">
        <v>0</v>
      </c>
      <c r="B12">
        <v>11218</v>
      </c>
      <c r="C12">
        <v>11225</v>
      </c>
      <c r="D12">
        <v>11218</v>
      </c>
      <c r="E12">
        <v>11482</v>
      </c>
      <c r="H12" t="str">
        <f>A12</f>
        <v>xtea_set_key</v>
      </c>
      <c r="I12">
        <f>B12</f>
        <v>11218</v>
      </c>
      <c r="J12">
        <f>D12</f>
        <v>11218</v>
      </c>
      <c r="K12">
        <f>E12</f>
        <v>11482</v>
      </c>
      <c r="M12" t="str">
        <f t="shared" ref="M12:M25" si="0">H12</f>
        <v>xtea_set_key</v>
      </c>
      <c r="N12" s="2">
        <f>I12*$J$6</f>
        <v>0.17528125</v>
      </c>
      <c r="O12" s="2">
        <f>J12*$J$6</f>
        <v>0.17528125</v>
      </c>
      <c r="P12" s="2">
        <f>K12*$J$6</f>
        <v>0.17940625000000002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t="s">
        <v>1</v>
      </c>
      <c r="B13">
        <v>348047</v>
      </c>
      <c r="C13">
        <v>348051</v>
      </c>
      <c r="D13">
        <v>348044</v>
      </c>
      <c r="E13">
        <v>348144</v>
      </c>
      <c r="H13" t="str">
        <f t="shared" ref="H13:H19" si="1">A13</f>
        <v>xtea_encrypt</v>
      </c>
      <c r="I13">
        <f t="shared" ref="I13:I19" si="2">B13</f>
        <v>348047</v>
      </c>
      <c r="J13">
        <f t="shared" ref="J13:J19" si="3">D13</f>
        <v>348044</v>
      </c>
      <c r="K13">
        <f t="shared" ref="K13:K19" si="4">E13</f>
        <v>348144</v>
      </c>
      <c r="M13" t="str">
        <f t="shared" si="0"/>
        <v>xtea_encrypt</v>
      </c>
      <c r="N13" s="2">
        <f t="shared" ref="N13:N25" si="5">I13*$J$6</f>
        <v>5.4382343750000004</v>
      </c>
      <c r="O13" s="2">
        <f t="shared" ref="O13:O25" si="6">J13*$J$6</f>
        <v>5.4381874999999997</v>
      </c>
      <c r="P13" s="2">
        <f t="shared" ref="P13:P25" si="7">K13*$J$6</f>
        <v>5.4397500000000001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t="s">
        <v>2</v>
      </c>
      <c r="B14">
        <v>348077</v>
      </c>
      <c r="C14">
        <v>348081</v>
      </c>
      <c r="D14">
        <v>348075</v>
      </c>
      <c r="E14">
        <v>348177</v>
      </c>
      <c r="H14" t="str">
        <f t="shared" si="1"/>
        <v>xtea_decrypt</v>
      </c>
      <c r="I14">
        <f t="shared" si="2"/>
        <v>348077</v>
      </c>
      <c r="J14">
        <f t="shared" si="3"/>
        <v>348075</v>
      </c>
      <c r="K14">
        <f t="shared" si="4"/>
        <v>348177</v>
      </c>
      <c r="M14" t="str">
        <f t="shared" si="0"/>
        <v>xtea_decrypt</v>
      </c>
      <c r="N14" s="2">
        <f t="shared" si="5"/>
        <v>5.438703125</v>
      </c>
      <c r="O14" s="2">
        <f t="shared" si="6"/>
        <v>5.4386718749999998</v>
      </c>
      <c r="P14" s="2">
        <f t="shared" si="7"/>
        <v>5.4402656250000003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t="s">
        <v>7</v>
      </c>
      <c r="B15">
        <v>3424099</v>
      </c>
      <c r="C15">
        <v>3426410</v>
      </c>
      <c r="D15">
        <v>3421640</v>
      </c>
      <c r="E15">
        <v>3518789</v>
      </c>
      <c r="H15" t="str">
        <f t="shared" si="1"/>
        <v>indcpa_keypair</v>
      </c>
      <c r="I15">
        <f t="shared" si="2"/>
        <v>3424099</v>
      </c>
      <c r="J15">
        <f t="shared" si="3"/>
        <v>3421640</v>
      </c>
      <c r="K15">
        <f t="shared" si="4"/>
        <v>3518789</v>
      </c>
      <c r="M15" t="str">
        <f t="shared" si="0"/>
        <v>indcpa_keypair</v>
      </c>
      <c r="N15" s="2">
        <f t="shared" si="5"/>
        <v>53.501546875000003</v>
      </c>
      <c r="O15" s="2">
        <f t="shared" si="6"/>
        <v>53.463124999999998</v>
      </c>
      <c r="P15" s="2">
        <f t="shared" si="7"/>
        <v>54.981078125000003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t="s">
        <v>8</v>
      </c>
      <c r="B16">
        <v>3472264</v>
      </c>
      <c r="C16">
        <v>3472262</v>
      </c>
      <c r="D16">
        <v>3472179</v>
      </c>
      <c r="E16">
        <v>3472404</v>
      </c>
      <c r="H16" t="str">
        <f t="shared" si="1"/>
        <v>indcpa_enc</v>
      </c>
      <c r="I16">
        <f t="shared" si="2"/>
        <v>3472264</v>
      </c>
      <c r="J16">
        <f t="shared" si="3"/>
        <v>3472179</v>
      </c>
      <c r="K16">
        <f t="shared" si="4"/>
        <v>3472404</v>
      </c>
      <c r="M16" t="str">
        <f t="shared" si="0"/>
        <v>indcpa_enc</v>
      </c>
      <c r="N16" s="2">
        <f t="shared" si="5"/>
        <v>54.254125000000002</v>
      </c>
      <c r="O16" s="2">
        <f t="shared" si="6"/>
        <v>54.252796875000001</v>
      </c>
      <c r="P16" s="2">
        <f t="shared" si="7"/>
        <v>54.2563125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t="s">
        <v>9</v>
      </c>
      <c r="B17">
        <v>961954</v>
      </c>
      <c r="C17">
        <v>961944</v>
      </c>
      <c r="D17">
        <v>961890</v>
      </c>
      <c r="E17">
        <v>961987</v>
      </c>
      <c r="H17" t="str">
        <f t="shared" si="1"/>
        <v>indcpa_dec</v>
      </c>
      <c r="I17">
        <f t="shared" si="2"/>
        <v>961954</v>
      </c>
      <c r="J17">
        <f t="shared" si="3"/>
        <v>961890</v>
      </c>
      <c r="K17">
        <f t="shared" si="4"/>
        <v>961987</v>
      </c>
      <c r="M17" t="str">
        <f t="shared" si="0"/>
        <v>indcpa_dec</v>
      </c>
      <c r="N17" s="2">
        <f t="shared" si="5"/>
        <v>15.030531250000001</v>
      </c>
      <c r="O17" s="2">
        <f t="shared" si="6"/>
        <v>15.02953125</v>
      </c>
      <c r="P17" s="2">
        <f t="shared" si="7"/>
        <v>15.031046874999999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t="s">
        <v>10</v>
      </c>
      <c r="B18">
        <v>4874142</v>
      </c>
      <c r="C18">
        <v>574877</v>
      </c>
      <c r="D18">
        <v>4874064</v>
      </c>
      <c r="E18">
        <v>4874126</v>
      </c>
      <c r="H18" t="str">
        <f t="shared" si="1"/>
        <v>kyber_keypair</v>
      </c>
      <c r="I18">
        <f t="shared" si="2"/>
        <v>4874142</v>
      </c>
      <c r="J18">
        <f t="shared" si="3"/>
        <v>4874064</v>
      </c>
      <c r="K18">
        <f t="shared" si="4"/>
        <v>4874126</v>
      </c>
      <c r="M18" t="str">
        <f t="shared" si="0"/>
        <v>kyber_keypair</v>
      </c>
      <c r="N18" s="2">
        <f t="shared" si="5"/>
        <v>76.158468749999997</v>
      </c>
      <c r="O18" s="2">
        <f t="shared" si="6"/>
        <v>76.157250000000005</v>
      </c>
      <c r="P18" s="2">
        <f t="shared" si="7"/>
        <v>76.158218750000003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t="s">
        <v>11</v>
      </c>
      <c r="B19">
        <v>5204382</v>
      </c>
      <c r="C19">
        <v>905117</v>
      </c>
      <c r="D19">
        <v>5204288</v>
      </c>
      <c r="E19">
        <v>5204352</v>
      </c>
      <c r="H19" t="str">
        <f t="shared" si="1"/>
        <v>kyber_encaps</v>
      </c>
      <c r="I19">
        <f t="shared" si="2"/>
        <v>5204382</v>
      </c>
      <c r="J19">
        <f t="shared" si="3"/>
        <v>5204288</v>
      </c>
      <c r="K19">
        <f t="shared" si="4"/>
        <v>5204352</v>
      </c>
      <c r="M19" t="str">
        <f t="shared" si="0"/>
        <v>kyber_encaps</v>
      </c>
      <c r="N19" s="2">
        <f t="shared" si="5"/>
        <v>81.318468750000008</v>
      </c>
      <c r="O19" s="2">
        <f t="shared" si="6"/>
        <v>81.317000000000007</v>
      </c>
      <c r="P19" s="2">
        <f t="shared" si="7"/>
        <v>81.317999999999998</v>
      </c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t="s">
        <v>12</v>
      </c>
      <c r="B20">
        <v>8883876</v>
      </c>
      <c r="C20">
        <v>288780</v>
      </c>
      <c r="D20">
        <v>8881334</v>
      </c>
      <c r="E20">
        <v>8885395</v>
      </c>
      <c r="H20" t="str">
        <f t="shared" ref="H20:H24" si="8">A20</f>
        <v>kex_uake_initA</v>
      </c>
      <c r="I20">
        <f t="shared" ref="I20:I24" si="9">B20</f>
        <v>8883876</v>
      </c>
      <c r="J20">
        <f t="shared" ref="J20:J24" si="10">D20</f>
        <v>8881334</v>
      </c>
      <c r="K20">
        <f t="shared" ref="K20:K24" si="11">E20</f>
        <v>8885395</v>
      </c>
      <c r="M20" t="str">
        <f t="shared" si="0"/>
        <v>kex_uake_initA</v>
      </c>
      <c r="N20" s="2">
        <f t="shared" si="5"/>
        <v>138.8105625</v>
      </c>
      <c r="O20" s="2">
        <f t="shared" si="6"/>
        <v>138.77084375000001</v>
      </c>
      <c r="P20" s="2">
        <f t="shared" si="7"/>
        <v>138.83429687500001</v>
      </c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t="s">
        <v>13</v>
      </c>
      <c r="B21">
        <v>10169970</v>
      </c>
      <c r="C21">
        <v>1571439</v>
      </c>
      <c r="D21">
        <v>10169876</v>
      </c>
      <c r="E21">
        <v>10170017</v>
      </c>
      <c r="H21" t="str">
        <f t="shared" si="8"/>
        <v>kex_uake_sharedB</v>
      </c>
      <c r="I21">
        <f t="shared" si="9"/>
        <v>10169970</v>
      </c>
      <c r="J21">
        <f t="shared" si="10"/>
        <v>10169876</v>
      </c>
      <c r="K21">
        <f t="shared" si="11"/>
        <v>10170017</v>
      </c>
      <c r="M21" t="str">
        <f t="shared" si="0"/>
        <v>kex_uake_sharedB</v>
      </c>
      <c r="N21" s="2">
        <f t="shared" si="5"/>
        <v>158.90578124999999</v>
      </c>
      <c r="O21" s="2">
        <f t="shared" si="6"/>
        <v>158.9043125</v>
      </c>
      <c r="P21" s="2">
        <f t="shared" si="7"/>
        <v>158.906515625</v>
      </c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t="s">
        <v>14</v>
      </c>
      <c r="B22">
        <v>5295922</v>
      </c>
      <c r="C22">
        <v>996658</v>
      </c>
      <c r="D22">
        <v>5295845</v>
      </c>
      <c r="E22">
        <v>5295941</v>
      </c>
      <c r="H22" t="str">
        <f t="shared" si="8"/>
        <v>kex_uake_sharedA</v>
      </c>
      <c r="I22">
        <f t="shared" si="9"/>
        <v>5295922</v>
      </c>
      <c r="J22">
        <f t="shared" si="10"/>
        <v>5295845</v>
      </c>
      <c r="K22">
        <f t="shared" si="11"/>
        <v>5295941</v>
      </c>
      <c r="M22" t="str">
        <f t="shared" si="0"/>
        <v>kex_uake_sharedA</v>
      </c>
      <c r="N22" s="2">
        <f t="shared" si="5"/>
        <v>82.748781250000008</v>
      </c>
      <c r="O22" s="2">
        <f t="shared" si="6"/>
        <v>82.747578125000004</v>
      </c>
      <c r="P22" s="2">
        <f t="shared" si="7"/>
        <v>82.749078124999997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t="s">
        <v>15</v>
      </c>
      <c r="B23">
        <v>8883848</v>
      </c>
      <c r="C23">
        <v>287682</v>
      </c>
      <c r="D23">
        <v>8880828</v>
      </c>
      <c r="E23">
        <v>8884404</v>
      </c>
      <c r="H23" t="str">
        <f t="shared" si="8"/>
        <v>kex_ake_initA</v>
      </c>
      <c r="I23">
        <f t="shared" si="9"/>
        <v>8883848</v>
      </c>
      <c r="J23">
        <f t="shared" si="10"/>
        <v>8880828</v>
      </c>
      <c r="K23">
        <f t="shared" si="11"/>
        <v>8884404</v>
      </c>
      <c r="M23" t="str">
        <f t="shared" si="0"/>
        <v>kex_ake_initA</v>
      </c>
      <c r="N23" s="2">
        <f t="shared" si="5"/>
        <v>138.810125</v>
      </c>
      <c r="O23" s="2">
        <f t="shared" si="6"/>
        <v>138.76293749999999</v>
      </c>
      <c r="P23" s="2">
        <f t="shared" si="7"/>
        <v>138.81881250000001</v>
      </c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t="s">
        <v>16</v>
      </c>
      <c r="B24">
        <v>15043323</v>
      </c>
      <c r="C24">
        <v>2145527</v>
      </c>
      <c r="D24">
        <v>15043178</v>
      </c>
      <c r="E24">
        <v>15043388</v>
      </c>
      <c r="H24" t="str">
        <f t="shared" si="8"/>
        <v>kex_ake_sharedB</v>
      </c>
      <c r="I24">
        <f t="shared" si="9"/>
        <v>15043323</v>
      </c>
      <c r="J24">
        <f t="shared" si="10"/>
        <v>15043178</v>
      </c>
      <c r="K24">
        <f t="shared" si="11"/>
        <v>15043388</v>
      </c>
      <c r="M24" t="str">
        <f t="shared" si="0"/>
        <v>kex_ake_sharedB</v>
      </c>
      <c r="N24" s="2">
        <f t="shared" si="5"/>
        <v>235.05192187500001</v>
      </c>
      <c r="O24" s="2">
        <f t="shared" si="6"/>
        <v>235.04965625</v>
      </c>
      <c r="P24" s="2">
        <f t="shared" si="7"/>
        <v>235.05293750000001</v>
      </c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t="s">
        <v>17</v>
      </c>
      <c r="B25">
        <v>10496537</v>
      </c>
      <c r="C25">
        <v>1898004</v>
      </c>
      <c r="D25">
        <v>10496398</v>
      </c>
      <c r="E25">
        <v>10496521</v>
      </c>
      <c r="H25" t="str">
        <f t="shared" ref="H25" si="12">A25</f>
        <v>kex_ake_sharedA</v>
      </c>
      <c r="I25">
        <f t="shared" ref="I25" si="13">B25</f>
        <v>10496537</v>
      </c>
      <c r="J25">
        <f t="shared" ref="J25" si="14">D25</f>
        <v>10496398</v>
      </c>
      <c r="K25">
        <f t="shared" ref="K25" si="15">E25</f>
        <v>10496521</v>
      </c>
      <c r="M25" t="str">
        <f t="shared" si="0"/>
        <v>kex_ake_sharedA</v>
      </c>
      <c r="N25" s="2">
        <f t="shared" si="5"/>
        <v>164.008390625</v>
      </c>
      <c r="O25" s="2">
        <f t="shared" si="6"/>
        <v>164.00621875000002</v>
      </c>
      <c r="P25" s="2">
        <f t="shared" si="7"/>
        <v>164.00814062500001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I27">
        <v>1000000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I29" t="s">
        <v>3</v>
      </c>
      <c r="J29" t="s">
        <v>5</v>
      </c>
      <c r="K29" t="s">
        <v>6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H30" t="str">
        <f>H12</f>
        <v>xtea_set_key</v>
      </c>
      <c r="I30">
        <f>I12/$I$27</f>
        <v>1.1218000000000001E-2</v>
      </c>
      <c r="J30">
        <f>J12/$I$27</f>
        <v>1.1218000000000001E-2</v>
      </c>
      <c r="K30">
        <f>K12/$I$27</f>
        <v>1.1481999999999999E-2</v>
      </c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H31" t="str">
        <f t="shared" ref="H31:H45" si="16">H13</f>
        <v>xtea_encrypt</v>
      </c>
      <c r="I31">
        <f t="shared" ref="I31:K31" si="17">I13/$I$27</f>
        <v>0.348047</v>
      </c>
      <c r="J31">
        <f t="shared" si="17"/>
        <v>0.34804400000000002</v>
      </c>
      <c r="K31">
        <f t="shared" si="17"/>
        <v>0.34814400000000001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H32" t="str">
        <f t="shared" si="16"/>
        <v>xtea_decrypt</v>
      </c>
      <c r="I32">
        <f t="shared" ref="I32:K32" si="18">I14/$I$27</f>
        <v>0.34807700000000003</v>
      </c>
      <c r="J32">
        <f t="shared" si="18"/>
        <v>0.34807500000000002</v>
      </c>
      <c r="K32">
        <f t="shared" si="18"/>
        <v>0.34817700000000001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8:26" x14ac:dyDescent="0.25">
      <c r="H33" t="str">
        <f t="shared" si="16"/>
        <v>indcpa_keypair</v>
      </c>
      <c r="I33">
        <f t="shared" ref="I33:K33" si="19">I15/$I$27</f>
        <v>3.424099</v>
      </c>
      <c r="J33">
        <f t="shared" si="19"/>
        <v>3.42164</v>
      </c>
      <c r="K33">
        <f t="shared" si="19"/>
        <v>3.5187889999999999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8:26" x14ac:dyDescent="0.25">
      <c r="H34" t="str">
        <f t="shared" si="16"/>
        <v>indcpa_enc</v>
      </c>
      <c r="I34">
        <f t="shared" ref="I34:K34" si="20">I16/$I$27</f>
        <v>3.472264</v>
      </c>
      <c r="J34">
        <f t="shared" si="20"/>
        <v>3.4721790000000001</v>
      </c>
      <c r="K34">
        <f t="shared" si="20"/>
        <v>3.472404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8:26" x14ac:dyDescent="0.25">
      <c r="H35" t="str">
        <f t="shared" si="16"/>
        <v>indcpa_dec</v>
      </c>
      <c r="I35">
        <f t="shared" ref="I35:K35" si="21">I17/$I$27</f>
        <v>0.96195399999999998</v>
      </c>
      <c r="J35">
        <f t="shared" si="21"/>
        <v>0.96189000000000002</v>
      </c>
      <c r="K35">
        <f t="shared" si="21"/>
        <v>0.96198700000000004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8:26" x14ac:dyDescent="0.25">
      <c r="H36" t="str">
        <f t="shared" si="16"/>
        <v>kyber_keypair</v>
      </c>
      <c r="I36">
        <f t="shared" ref="I36:K36" si="22">I18/$I$27</f>
        <v>4.874142</v>
      </c>
      <c r="J36">
        <f t="shared" si="22"/>
        <v>4.8740639999999997</v>
      </c>
      <c r="K36">
        <f t="shared" si="22"/>
        <v>4.8741260000000004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8:26" x14ac:dyDescent="0.25">
      <c r="H37" t="str">
        <f t="shared" si="16"/>
        <v>kyber_encaps</v>
      </c>
      <c r="I37">
        <f t="shared" ref="I37:K37" si="23">I19/$I$27</f>
        <v>5.2043819999999998</v>
      </c>
      <c r="J37">
        <f t="shared" si="23"/>
        <v>5.204288</v>
      </c>
      <c r="K37">
        <f t="shared" si="23"/>
        <v>5.2043520000000001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8:26" x14ac:dyDescent="0.25">
      <c r="H38" t="str">
        <f t="shared" si="16"/>
        <v>kex_uake_initA</v>
      </c>
      <c r="I38">
        <f t="shared" ref="I38:K38" si="24">I20/$I$27</f>
        <v>8.8838760000000008</v>
      </c>
      <c r="J38">
        <f t="shared" si="24"/>
        <v>8.8813340000000007</v>
      </c>
      <c r="K38">
        <f t="shared" si="24"/>
        <v>8.8853950000000008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8:26" x14ac:dyDescent="0.25">
      <c r="H39" t="str">
        <f t="shared" si="16"/>
        <v>kex_uake_sharedB</v>
      </c>
      <c r="I39">
        <f t="shared" ref="I39:K39" si="25">I21/$I$27</f>
        <v>10.169969999999999</v>
      </c>
      <c r="J39">
        <f t="shared" si="25"/>
        <v>10.169876</v>
      </c>
      <c r="K39">
        <f t="shared" si="25"/>
        <v>10.170017</v>
      </c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8:26" x14ac:dyDescent="0.25">
      <c r="H40" t="str">
        <f t="shared" si="16"/>
        <v>kex_uake_sharedA</v>
      </c>
      <c r="I40">
        <f t="shared" ref="I40:K40" si="26">I22/$I$27</f>
        <v>5.295922</v>
      </c>
      <c r="J40">
        <f t="shared" si="26"/>
        <v>5.2958449999999999</v>
      </c>
      <c r="K40">
        <f t="shared" si="26"/>
        <v>5.295941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8:26" x14ac:dyDescent="0.25">
      <c r="H41" t="str">
        <f t="shared" si="16"/>
        <v>kex_ake_initA</v>
      </c>
      <c r="I41">
        <f t="shared" ref="I41:K41" si="27">I23/$I$27</f>
        <v>8.8838480000000004</v>
      </c>
      <c r="J41">
        <f t="shared" si="27"/>
        <v>8.8808279999999993</v>
      </c>
      <c r="K41">
        <f t="shared" si="27"/>
        <v>8.884404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8:26" x14ac:dyDescent="0.25">
      <c r="H42" t="str">
        <f t="shared" si="16"/>
        <v>kex_ake_sharedB</v>
      </c>
      <c r="I42">
        <f t="shared" ref="I42:K42" si="28">I24/$I$27</f>
        <v>15.043323000000001</v>
      </c>
      <c r="J42">
        <f t="shared" si="28"/>
        <v>15.043177999999999</v>
      </c>
      <c r="K42">
        <f t="shared" si="28"/>
        <v>15.043388</v>
      </c>
    </row>
    <row r="43" spans="8:26" x14ac:dyDescent="0.25">
      <c r="H43" t="str">
        <f>H25</f>
        <v>kex_ake_sharedA</v>
      </c>
      <c r="I43">
        <f>I25/$I$27</f>
        <v>10.496537</v>
      </c>
      <c r="J43">
        <f>J25/$I$27</f>
        <v>10.496397999999999</v>
      </c>
      <c r="K43">
        <f>K25/$I$27</f>
        <v>10.496521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Burkhardt</dc:creator>
  <cp:lastModifiedBy>Simon Burkhardt</cp:lastModifiedBy>
  <dcterms:created xsi:type="dcterms:W3CDTF">2021-12-16T09:11:43Z</dcterms:created>
  <dcterms:modified xsi:type="dcterms:W3CDTF">2021-12-16T10:01:25Z</dcterms:modified>
</cp:coreProperties>
</file>