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HNW\QSIT\fhnw-ise-qcrypt\kyber-benchmarks-STM32F4\results\"/>
    </mc:Choice>
  </mc:AlternateContent>
  <xr:revisionPtr revIDLastSave="0" documentId="13_ncr:1_{C255B051-617C-4A4F-B48D-640079CB6CE8}" xr6:coauthVersionLast="47" xr6:coauthVersionMax="47" xr10:uidLastSave="{00000000-0000-0000-0000-000000000000}"/>
  <bookViews>
    <workbookView xWindow="-120" yWindow="-120" windowWidth="29040" windowHeight="16440" activeTab="1" xr2:uid="{DC632CE4-CEE3-456E-8E8C-097A9D0BCF1A}"/>
  </bookViews>
  <sheets>
    <sheet name="168 MHz" sheetId="2" r:id="rId1"/>
    <sheet name="64 MHz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2" l="1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K46" i="2"/>
  <c r="J46" i="2"/>
  <c r="J44" i="2"/>
  <c r="K42" i="2"/>
  <c r="J42" i="2"/>
  <c r="H41" i="2"/>
  <c r="K40" i="2"/>
  <c r="J40" i="2"/>
  <c r="H39" i="2"/>
  <c r="K38" i="2"/>
  <c r="J38" i="2"/>
  <c r="J36" i="2"/>
  <c r="K34" i="2"/>
  <c r="J34" i="2"/>
  <c r="H33" i="2"/>
  <c r="K32" i="2"/>
  <c r="J32" i="2"/>
  <c r="K26" i="2"/>
  <c r="J26" i="2"/>
  <c r="I26" i="2"/>
  <c r="I46" i="2" s="1"/>
  <c r="AD26" i="2" s="1"/>
  <c r="H26" i="2"/>
  <c r="M26" i="2" s="1"/>
  <c r="AB26" i="2" s="1"/>
  <c r="K25" i="2"/>
  <c r="J25" i="2"/>
  <c r="I25" i="2"/>
  <c r="H25" i="2"/>
  <c r="M25" i="2" s="1"/>
  <c r="AB25" i="2" s="1"/>
  <c r="M24" i="2"/>
  <c r="AB24" i="2" s="1"/>
  <c r="K24" i="2"/>
  <c r="K44" i="2" s="1"/>
  <c r="J24" i="2"/>
  <c r="I24" i="2"/>
  <c r="I44" i="2" s="1"/>
  <c r="AD24" i="2" s="1"/>
  <c r="H24" i="2"/>
  <c r="H44" i="2" s="1"/>
  <c r="K23" i="2"/>
  <c r="K43" i="2" s="1"/>
  <c r="J23" i="2"/>
  <c r="J43" i="2" s="1"/>
  <c r="I23" i="2"/>
  <c r="H23" i="2"/>
  <c r="M23" i="2" s="1"/>
  <c r="AB23" i="2" s="1"/>
  <c r="K22" i="2"/>
  <c r="J22" i="2"/>
  <c r="I22" i="2"/>
  <c r="I42" i="2" s="1"/>
  <c r="AD22" i="2" s="1"/>
  <c r="H22" i="2"/>
  <c r="H42" i="2" s="1"/>
  <c r="M21" i="2"/>
  <c r="AB21" i="2" s="1"/>
  <c r="K21" i="2"/>
  <c r="K41" i="2" s="1"/>
  <c r="J21" i="2"/>
  <c r="J41" i="2" s="1"/>
  <c r="I21" i="2"/>
  <c r="I41" i="2" s="1"/>
  <c r="AD21" i="2" s="1"/>
  <c r="H21" i="2"/>
  <c r="K20" i="2"/>
  <c r="J20" i="2"/>
  <c r="I20" i="2"/>
  <c r="I40" i="2" s="1"/>
  <c r="AD20" i="2" s="1"/>
  <c r="H20" i="2"/>
  <c r="H40" i="2" s="1"/>
  <c r="M19" i="2"/>
  <c r="AB19" i="2" s="1"/>
  <c r="K19" i="2"/>
  <c r="K39" i="2" s="1"/>
  <c r="J19" i="2"/>
  <c r="J39" i="2" s="1"/>
  <c r="I19" i="2"/>
  <c r="I39" i="2" s="1"/>
  <c r="AD19" i="2" s="1"/>
  <c r="H19" i="2"/>
  <c r="M18" i="2"/>
  <c r="AB18" i="2" s="1"/>
  <c r="K18" i="2"/>
  <c r="J18" i="2"/>
  <c r="I18" i="2"/>
  <c r="I38" i="2" s="1"/>
  <c r="AD18" i="2" s="1"/>
  <c r="H18" i="2"/>
  <c r="H38" i="2" s="1"/>
  <c r="K17" i="2"/>
  <c r="K37" i="2" s="1"/>
  <c r="J17" i="2"/>
  <c r="I17" i="2"/>
  <c r="H17" i="2"/>
  <c r="M17" i="2" s="1"/>
  <c r="AB17" i="2" s="1"/>
  <c r="M16" i="2"/>
  <c r="AB16" i="2" s="1"/>
  <c r="K16" i="2"/>
  <c r="J16" i="2"/>
  <c r="I16" i="2"/>
  <c r="I36" i="2" s="1"/>
  <c r="AD16" i="2" s="1"/>
  <c r="H16" i="2"/>
  <c r="H36" i="2" s="1"/>
  <c r="K15" i="2"/>
  <c r="K35" i="2" s="1"/>
  <c r="J15" i="2"/>
  <c r="J35" i="2" s="1"/>
  <c r="I15" i="2"/>
  <c r="I35" i="2" s="1"/>
  <c r="AD15" i="2" s="1"/>
  <c r="H15" i="2"/>
  <c r="M15" i="2" s="1"/>
  <c r="AB15" i="2" s="1"/>
  <c r="K14" i="2"/>
  <c r="J14" i="2"/>
  <c r="I14" i="2"/>
  <c r="I34" i="2" s="1"/>
  <c r="AD14" i="2" s="1"/>
  <c r="H14" i="2"/>
  <c r="H34" i="2" s="1"/>
  <c r="M13" i="2"/>
  <c r="AB13" i="2" s="1"/>
  <c r="K13" i="2"/>
  <c r="K33" i="2" s="1"/>
  <c r="J13" i="2"/>
  <c r="J33" i="2" s="1"/>
  <c r="I13" i="2"/>
  <c r="I33" i="2" s="1"/>
  <c r="AD13" i="2" s="1"/>
  <c r="H13" i="2"/>
  <c r="K12" i="2"/>
  <c r="J12" i="2"/>
  <c r="I12" i="2"/>
  <c r="I32" i="2" s="1"/>
  <c r="AD12" i="2" s="1"/>
  <c r="H12" i="2"/>
  <c r="H32" i="2" s="1"/>
  <c r="P11" i="2"/>
  <c r="O11" i="2"/>
  <c r="N11" i="2"/>
  <c r="M11" i="2"/>
  <c r="I6" i="2"/>
  <c r="J6" i="2" s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H33" i="1"/>
  <c r="H34" i="1"/>
  <c r="H35" i="1"/>
  <c r="I35" i="1"/>
  <c r="AD15" i="1" s="1"/>
  <c r="H36" i="1"/>
  <c r="H37" i="1"/>
  <c r="H38" i="1"/>
  <c r="J38" i="1"/>
  <c r="H39" i="1"/>
  <c r="I39" i="1"/>
  <c r="AD19" i="1" s="1"/>
  <c r="H40" i="1"/>
  <c r="H41" i="1"/>
  <c r="H42" i="1"/>
  <c r="H43" i="1"/>
  <c r="K43" i="1"/>
  <c r="H44" i="1"/>
  <c r="H45" i="1"/>
  <c r="H46" i="1"/>
  <c r="P13" i="1"/>
  <c r="N15" i="1"/>
  <c r="AC15" i="1" s="1"/>
  <c r="P15" i="1"/>
  <c r="P17" i="1"/>
  <c r="N20" i="1"/>
  <c r="AC20" i="1" s="1"/>
  <c r="P22" i="1"/>
  <c r="I13" i="1"/>
  <c r="I33" i="1" s="1"/>
  <c r="AD13" i="1" s="1"/>
  <c r="J13" i="1"/>
  <c r="O13" i="1" s="1"/>
  <c r="K13" i="1"/>
  <c r="K33" i="1" s="1"/>
  <c r="I14" i="1"/>
  <c r="N14" i="1" s="1"/>
  <c r="AC14" i="1" s="1"/>
  <c r="J14" i="1"/>
  <c r="J34" i="1" s="1"/>
  <c r="K14" i="1"/>
  <c r="K34" i="1" s="1"/>
  <c r="I15" i="1"/>
  <c r="J15" i="1"/>
  <c r="J35" i="1" s="1"/>
  <c r="K15" i="1"/>
  <c r="K35" i="1" s="1"/>
  <c r="I16" i="1"/>
  <c r="N16" i="1" s="1"/>
  <c r="AC16" i="1" s="1"/>
  <c r="J16" i="1"/>
  <c r="O16" i="1" s="1"/>
  <c r="K16" i="1"/>
  <c r="K36" i="1" s="1"/>
  <c r="I17" i="1"/>
  <c r="N17" i="1" s="1"/>
  <c r="AC17" i="1" s="1"/>
  <c r="J17" i="1"/>
  <c r="J37" i="1" s="1"/>
  <c r="K17" i="1"/>
  <c r="K37" i="1" s="1"/>
  <c r="I18" i="1"/>
  <c r="N18" i="1" s="1"/>
  <c r="AC18" i="1" s="1"/>
  <c r="J18" i="1"/>
  <c r="O18" i="1" s="1"/>
  <c r="K18" i="1"/>
  <c r="K38" i="1" s="1"/>
  <c r="I19" i="1"/>
  <c r="N19" i="1" s="1"/>
  <c r="AC19" i="1" s="1"/>
  <c r="J19" i="1"/>
  <c r="J39" i="1" s="1"/>
  <c r="K19" i="1"/>
  <c r="P19" i="1" s="1"/>
  <c r="I20" i="1"/>
  <c r="I40" i="1" s="1"/>
  <c r="AD20" i="1" s="1"/>
  <c r="J20" i="1"/>
  <c r="J40" i="1" s="1"/>
  <c r="K20" i="1"/>
  <c r="K40" i="1" s="1"/>
  <c r="I21" i="1"/>
  <c r="I41" i="1" s="1"/>
  <c r="AD21" i="1" s="1"/>
  <c r="J21" i="1"/>
  <c r="J41" i="1" s="1"/>
  <c r="K21" i="1"/>
  <c r="P21" i="1" s="1"/>
  <c r="I22" i="1"/>
  <c r="N22" i="1" s="1"/>
  <c r="AC22" i="1" s="1"/>
  <c r="J22" i="1"/>
  <c r="O22" i="1" s="1"/>
  <c r="K22" i="1"/>
  <c r="K42" i="1" s="1"/>
  <c r="I23" i="1"/>
  <c r="N23" i="1" s="1"/>
  <c r="AC23" i="1" s="1"/>
  <c r="J23" i="1"/>
  <c r="J43" i="1" s="1"/>
  <c r="K23" i="1"/>
  <c r="P23" i="1" s="1"/>
  <c r="I24" i="1"/>
  <c r="N24" i="1" s="1"/>
  <c r="AC24" i="1" s="1"/>
  <c r="J24" i="1"/>
  <c r="O24" i="1" s="1"/>
  <c r="K24" i="1"/>
  <c r="K44" i="1" s="1"/>
  <c r="I25" i="1"/>
  <c r="N25" i="1" s="1"/>
  <c r="AC25" i="1" s="1"/>
  <c r="J25" i="1"/>
  <c r="J45" i="1" s="1"/>
  <c r="K25" i="1"/>
  <c r="K45" i="1" s="1"/>
  <c r="I26" i="1"/>
  <c r="N26" i="1" s="1"/>
  <c r="AC26" i="1" s="1"/>
  <c r="J26" i="1"/>
  <c r="O26" i="1" s="1"/>
  <c r="K26" i="1"/>
  <c r="K46" i="1" s="1"/>
  <c r="H20" i="1"/>
  <c r="M20" i="1" s="1"/>
  <c r="A49" i="1"/>
  <c r="B49" i="1"/>
  <c r="M25" i="1"/>
  <c r="I6" i="1"/>
  <c r="J6" i="1" s="1"/>
  <c r="P11" i="1"/>
  <c r="O11" i="1"/>
  <c r="N11" i="1"/>
  <c r="M11" i="1"/>
  <c r="H24" i="1"/>
  <c r="H25" i="1"/>
  <c r="H26" i="1"/>
  <c r="M26" i="1" s="1"/>
  <c r="H21" i="1"/>
  <c r="H22" i="1"/>
  <c r="H23" i="1"/>
  <c r="H13" i="1"/>
  <c r="M13" i="1" s="1"/>
  <c r="H14" i="1"/>
  <c r="M14" i="1" s="1"/>
  <c r="H15" i="1"/>
  <c r="H16" i="1"/>
  <c r="H17" i="1"/>
  <c r="M17" i="1" s="1"/>
  <c r="H18" i="1"/>
  <c r="H19" i="1"/>
  <c r="K12" i="1"/>
  <c r="K32" i="1" s="1"/>
  <c r="J12" i="1"/>
  <c r="I12" i="1"/>
  <c r="H12" i="1"/>
  <c r="M12" i="1" s="1"/>
  <c r="AB12" i="1" s="1"/>
  <c r="J46" i="1" l="1"/>
  <c r="P25" i="1"/>
  <c r="O25" i="1"/>
  <c r="J44" i="1"/>
  <c r="I43" i="1"/>
  <c r="AD23" i="1" s="1"/>
  <c r="O20" i="2"/>
  <c r="O18" i="2"/>
  <c r="N18" i="2"/>
  <c r="AC18" i="2" s="1"/>
  <c r="P15" i="2"/>
  <c r="O15" i="2"/>
  <c r="P12" i="2"/>
  <c r="N26" i="2"/>
  <c r="AC26" i="2" s="1"/>
  <c r="P18" i="2"/>
  <c r="P26" i="2"/>
  <c r="N16" i="2"/>
  <c r="AC16" i="2" s="1"/>
  <c r="O13" i="2"/>
  <c r="O12" i="2"/>
  <c r="O26" i="2"/>
  <c r="P23" i="2"/>
  <c r="N13" i="2"/>
  <c r="AC13" i="2" s="1"/>
  <c r="O23" i="2"/>
  <c r="P20" i="2"/>
  <c r="N24" i="2"/>
  <c r="AC24" i="2" s="1"/>
  <c r="O21" i="2"/>
  <c r="N21" i="2"/>
  <c r="AC21" i="2" s="1"/>
  <c r="P14" i="2"/>
  <c r="O22" i="2"/>
  <c r="O25" i="2"/>
  <c r="O14" i="2"/>
  <c r="O16" i="2"/>
  <c r="P16" i="2"/>
  <c r="N25" i="2"/>
  <c r="AC25" i="2" s="1"/>
  <c r="P22" i="2"/>
  <c r="P25" i="2"/>
  <c r="N17" i="2"/>
  <c r="AC17" i="2" s="1"/>
  <c r="O24" i="2"/>
  <c r="O17" i="2"/>
  <c r="N23" i="2"/>
  <c r="AC23" i="2" s="1"/>
  <c r="K41" i="1"/>
  <c r="N21" i="1"/>
  <c r="AC21" i="1" s="1"/>
  <c r="O20" i="1"/>
  <c r="O17" i="1"/>
  <c r="J36" i="1"/>
  <c r="P24" i="1"/>
  <c r="O19" i="1"/>
  <c r="J42" i="1"/>
  <c r="I46" i="1"/>
  <c r="AD26" i="1" s="1"/>
  <c r="I44" i="1"/>
  <c r="AD24" i="1" s="1"/>
  <c r="I42" i="1"/>
  <c r="AD22" i="1" s="1"/>
  <c r="I38" i="1"/>
  <c r="AD18" i="1" s="1"/>
  <c r="I36" i="1"/>
  <c r="AD16" i="1" s="1"/>
  <c r="I45" i="1"/>
  <c r="AD25" i="1" s="1"/>
  <c r="P16" i="1"/>
  <c r="P26" i="1"/>
  <c r="O21" i="1"/>
  <c r="P18" i="1"/>
  <c r="K39" i="1"/>
  <c r="O23" i="1"/>
  <c r="P20" i="1"/>
  <c r="O15" i="1"/>
  <c r="I37" i="1"/>
  <c r="AD17" i="1" s="1"/>
  <c r="I34" i="1"/>
  <c r="AD14" i="1" s="1"/>
  <c r="H35" i="2"/>
  <c r="H43" i="2"/>
  <c r="P13" i="2"/>
  <c r="M14" i="2"/>
  <c r="AB14" i="2" s="1"/>
  <c r="N19" i="2"/>
  <c r="AC19" i="2" s="1"/>
  <c r="P21" i="2"/>
  <c r="M22" i="2"/>
  <c r="AB22" i="2" s="1"/>
  <c r="I37" i="2"/>
  <c r="AD17" i="2" s="1"/>
  <c r="I43" i="2"/>
  <c r="AD23" i="2" s="1"/>
  <c r="I45" i="2"/>
  <c r="AD25" i="2" s="1"/>
  <c r="K36" i="2"/>
  <c r="H37" i="2"/>
  <c r="H45" i="2"/>
  <c r="N14" i="2"/>
  <c r="AC14" i="2" s="1"/>
  <c r="O19" i="2"/>
  <c r="N22" i="2"/>
  <c r="AC22" i="2" s="1"/>
  <c r="P24" i="2"/>
  <c r="J37" i="2"/>
  <c r="J45" i="2"/>
  <c r="M12" i="2"/>
  <c r="AB12" i="2" s="1"/>
  <c r="P19" i="2"/>
  <c r="M20" i="2"/>
  <c r="AB20" i="2" s="1"/>
  <c r="K45" i="2"/>
  <c r="N12" i="2"/>
  <c r="AC12" i="2" s="1"/>
  <c r="N20" i="2"/>
  <c r="AC20" i="2" s="1"/>
  <c r="H46" i="2"/>
  <c r="N15" i="2"/>
  <c r="AC15" i="2" s="1"/>
  <c r="P17" i="2"/>
  <c r="P14" i="1"/>
  <c r="O14" i="1"/>
  <c r="J33" i="1"/>
  <c r="N13" i="1"/>
  <c r="AC13" i="1" s="1"/>
  <c r="M23" i="1"/>
  <c r="M21" i="1"/>
  <c r="M18" i="1"/>
  <c r="M16" i="1"/>
  <c r="M24" i="1"/>
  <c r="M15" i="1"/>
  <c r="M22" i="1"/>
  <c r="M19" i="1"/>
  <c r="H32" i="1"/>
  <c r="O12" i="1"/>
  <c r="N12" i="1"/>
  <c r="AC12" i="1" s="1"/>
  <c r="I32" i="1"/>
  <c r="AD12" i="1" s="1"/>
  <c r="P12" i="1"/>
  <c r="J32" i="1"/>
</calcChain>
</file>

<file path=xl/sharedStrings.xml><?xml version="1.0" encoding="utf-8"?>
<sst xmlns="http://schemas.openxmlformats.org/spreadsheetml/2006/main" count="62" uniqueCount="25">
  <si>
    <t>xtea_set_key</t>
  </si>
  <si>
    <t>xtea_encrypt</t>
  </si>
  <si>
    <t>xtea_decrypt</t>
  </si>
  <si>
    <t>median</t>
  </si>
  <si>
    <t>average</t>
  </si>
  <si>
    <t>min</t>
  </si>
  <si>
    <t>max</t>
  </si>
  <si>
    <t>indcpa_keypair</t>
  </si>
  <si>
    <t>indcpa_enc</t>
  </si>
  <si>
    <t>indcpa_dec</t>
  </si>
  <si>
    <t>kyber_keypair</t>
  </si>
  <si>
    <t>kyber_encaps</t>
  </si>
  <si>
    <t>kex_uake_initA</t>
  </si>
  <si>
    <t>kex_uake_sharedB</t>
  </si>
  <si>
    <t>kex_uake_sharedA</t>
  </si>
  <si>
    <t>kex_ake_initA</t>
  </si>
  <si>
    <t>kex_ake_sharedB</t>
  </si>
  <si>
    <t>kex_ake_sharedA</t>
  </si>
  <si>
    <t>s</t>
  </si>
  <si>
    <t>ms</t>
  </si>
  <si>
    <t>cpu cycles</t>
  </si>
  <si>
    <t>time</t>
  </si>
  <si>
    <t>Cortex-M4</t>
  </si>
  <si>
    <t>Intel x86-64</t>
  </si>
  <si>
    <t>kyber_decaps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</si>
</sst>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CPU cycles</a:t>
            </a:r>
            <a:r>
              <a:rPr lang="en-US" sz="1200" baseline="0"/>
              <a:t> used</a:t>
            </a:r>
            <a:r>
              <a:rPr lang="en-US" sz="1200"/>
              <a:t> per function on ARM Cortex-M4</a:t>
            </a:r>
            <a:br>
              <a:rPr lang="en-US" sz="1100"/>
            </a:br>
            <a:r>
              <a:rPr lang="en-US" sz="1100"/>
              <a:t>median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'168 MHz'!$I$11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9-4793-A059-FE9315AAB27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9-4793-A059-FE9315AAB27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E9-4793-A059-FE9315AAB27C}"/>
              </c:ext>
            </c:extLst>
          </c:dPt>
          <c:cat>
            <c:strRef>
              <c:f>'168 MHz'!$H$32:$H$45</c:f>
              <c:strCache>
                <c:ptCount val="14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</c:strCache>
            </c:strRef>
          </c:cat>
          <c:val>
            <c:numRef>
              <c:f>'168 MHz'!$I$32:$I$45</c:f>
              <c:numCache>
                <c:formatCode>General</c:formatCode>
                <c:ptCount val="14"/>
                <c:pt idx="0">
                  <c:v>2.9686000000000001E-2</c:v>
                </c:pt>
                <c:pt idx="1">
                  <c:v>0.348047</c:v>
                </c:pt>
                <c:pt idx="2">
                  <c:v>0.34807700000000003</c:v>
                </c:pt>
                <c:pt idx="3">
                  <c:v>3.4241779999999999</c:v>
                </c:pt>
                <c:pt idx="4">
                  <c:v>3.4719570000000002</c:v>
                </c:pt>
                <c:pt idx="5">
                  <c:v>0.96195399999999998</c:v>
                </c:pt>
                <c:pt idx="6">
                  <c:v>4.0109820000000003</c:v>
                </c:pt>
                <c:pt idx="7">
                  <c:v>4.8751680000000004</c:v>
                </c:pt>
                <c:pt idx="8">
                  <c:v>5.2054239999999998</c:v>
                </c:pt>
                <c:pt idx="9">
                  <c:v>8.8849359999999997</c:v>
                </c:pt>
                <c:pt idx="10">
                  <c:v>10.169807</c:v>
                </c:pt>
                <c:pt idx="11">
                  <c:v>5.2958449999999999</c:v>
                </c:pt>
                <c:pt idx="12">
                  <c:v>8.8848950000000002</c:v>
                </c:pt>
                <c:pt idx="13">
                  <c:v>15.047855999999999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E9-4793-A059-FE9315AA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70128"/>
        <c:axId val="1468370544"/>
      </c:barChart>
      <c:catAx>
        <c:axId val="146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544"/>
        <c:crosses val="autoZero"/>
        <c:auto val="1"/>
        <c:lblAlgn val="ctr"/>
        <c:lblOffset val="100"/>
        <c:noMultiLvlLbl val="0"/>
      </c:catAx>
      <c:valAx>
        <c:axId val="1468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</a:t>
                </a:r>
                <a:r>
                  <a:rPr lang="de-CH" baseline="0"/>
                  <a:t> cycles  x1 mil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CPU</a:t>
            </a:r>
            <a:r>
              <a:rPr lang="en-US" sz="1200" baseline="0"/>
              <a:t> time per function on ARM Cortex-M4 @ 168 MHz</a:t>
            </a:r>
            <a:br>
              <a:rPr lang="en-US" sz="1200" baseline="0"/>
            </a:br>
            <a:r>
              <a:rPr lang="en-US" sz="1050" baseline="0"/>
              <a:t>median values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'168 MHz'!$N$11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3-45E1-8C58-7945A396F95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3-45E1-8C58-7945A396F95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3-45E1-8C58-7945A396F95A}"/>
              </c:ext>
            </c:extLst>
          </c:dPt>
          <c:cat>
            <c:strRef>
              <c:f>'168 MHz'!$H$12:$H$26</c:f>
              <c:strCache>
                <c:ptCount val="15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  <c:pt idx="14">
                  <c:v>kex_ake_sharedA</c:v>
                </c:pt>
              </c:strCache>
            </c:strRef>
          </c:cat>
          <c:val>
            <c:numRef>
              <c:f>'168 MHz'!$N$12:$N$26</c:f>
              <c:numCache>
                <c:formatCode>0.0</c:formatCode>
                <c:ptCount val="15"/>
                <c:pt idx="0">
                  <c:v>0.17670238095238094</c:v>
                </c:pt>
                <c:pt idx="1">
                  <c:v>2.0717083333333335</c:v>
                </c:pt>
                <c:pt idx="2">
                  <c:v>2.0718869047619046</c:v>
                </c:pt>
                <c:pt idx="3">
                  <c:v>20.382011904761907</c:v>
                </c:pt>
                <c:pt idx="4">
                  <c:v>20.666410714285714</c:v>
                </c:pt>
                <c:pt idx="5">
                  <c:v>5.7259166666666665</c:v>
                </c:pt>
                <c:pt idx="6">
                  <c:v>23.874892857142857</c:v>
                </c:pt>
                <c:pt idx="7">
                  <c:v>29.018857142857144</c:v>
                </c:pt>
                <c:pt idx="8">
                  <c:v>30.984666666666669</c:v>
                </c:pt>
                <c:pt idx="9">
                  <c:v>52.886523809523808</c:v>
                </c:pt>
                <c:pt idx="10">
                  <c:v>60.53456547619048</c:v>
                </c:pt>
                <c:pt idx="11">
                  <c:v>31.522886904761904</c:v>
                </c:pt>
                <c:pt idx="12">
                  <c:v>52.886279761904767</c:v>
                </c:pt>
                <c:pt idx="13">
                  <c:v>89.570571428571427</c:v>
                </c:pt>
                <c:pt idx="14">
                  <c:v>62.500077380952384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3-45E1-8C58-7945A396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70128"/>
        <c:axId val="1468370544"/>
      </c:barChart>
      <c:catAx>
        <c:axId val="146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544"/>
        <c:crosses val="autoZero"/>
        <c:auto val="1"/>
        <c:lblAlgn val="ctr"/>
        <c:lblOffset val="100"/>
        <c:noMultiLvlLbl val="0"/>
      </c:catAx>
      <c:valAx>
        <c:axId val="1468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CPU cycles / time used for XTEA and Kyber-512</a:t>
            </a:r>
            <a:br>
              <a:rPr lang="de-CH" baseline="0"/>
            </a:br>
            <a:r>
              <a:rPr lang="de-CH" sz="1050" baseline="0"/>
              <a:t>on ARM Cortex-M4 @168MHz, median values,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'168 MHz'!$AB$12:$AB$26</c:f>
              <c:strCache>
                <c:ptCount val="15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  <c:pt idx="14">
                  <c:v>kex_ake_sharedA</c:v>
                </c:pt>
              </c:strCache>
            </c:strRef>
          </c:cat>
          <c:val>
            <c:numRef>
              <c:f>'168 MHz'!$AD$12:$AD$26</c:f>
              <c:numCache>
                <c:formatCode>General</c:formatCode>
                <c:ptCount val="15"/>
                <c:pt idx="0">
                  <c:v>2.9686000000000001E-2</c:v>
                </c:pt>
                <c:pt idx="1">
                  <c:v>0.348047</c:v>
                </c:pt>
                <c:pt idx="2">
                  <c:v>0.34807700000000003</c:v>
                </c:pt>
                <c:pt idx="3">
                  <c:v>3.4241779999999999</c:v>
                </c:pt>
                <c:pt idx="4">
                  <c:v>3.4719570000000002</c:v>
                </c:pt>
                <c:pt idx="5">
                  <c:v>0.96195399999999998</c:v>
                </c:pt>
                <c:pt idx="6">
                  <c:v>4.0109820000000003</c:v>
                </c:pt>
                <c:pt idx="7">
                  <c:v>4.8751680000000004</c:v>
                </c:pt>
                <c:pt idx="8">
                  <c:v>5.2054239999999998</c:v>
                </c:pt>
                <c:pt idx="9">
                  <c:v>8.8849359999999997</c:v>
                </c:pt>
                <c:pt idx="10">
                  <c:v>10.169807</c:v>
                </c:pt>
                <c:pt idx="11">
                  <c:v>5.2958449999999999</c:v>
                </c:pt>
                <c:pt idx="12">
                  <c:v>8.8848950000000002</c:v>
                </c:pt>
                <c:pt idx="13">
                  <c:v>15.047855999999999</c:v>
                </c:pt>
                <c:pt idx="14">
                  <c:v>10.500012999999999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9-4AAE-A8BA-6481A79C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752816"/>
        <c:axId val="491741584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49-4AAE-A8BA-6481A79C345C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49-4AAE-A8BA-6481A79C345C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49-4AAE-A8BA-6481A79C345C}"/>
              </c:ext>
            </c:extLst>
          </c:dPt>
          <c:cat>
            <c:strRef>
              <c:f>'168 MHz'!$AB$12:$AB$26</c:f>
              <c:strCache>
                <c:ptCount val="15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  <c:pt idx="14">
                  <c:v>kex_ake_sharedA</c:v>
                </c:pt>
              </c:strCache>
            </c:strRef>
          </c:cat>
          <c:val>
            <c:numRef>
              <c:f>'168 MHz'!$AC$12:$AC$26</c:f>
              <c:numCache>
                <c:formatCode>0</c:formatCode>
                <c:ptCount val="15"/>
                <c:pt idx="0">
                  <c:v>0.17670238095238094</c:v>
                </c:pt>
                <c:pt idx="1">
                  <c:v>2.0717083333333335</c:v>
                </c:pt>
                <c:pt idx="2">
                  <c:v>2.0718869047619046</c:v>
                </c:pt>
                <c:pt idx="3">
                  <c:v>20.382011904761907</c:v>
                </c:pt>
                <c:pt idx="4">
                  <c:v>20.666410714285714</c:v>
                </c:pt>
                <c:pt idx="5">
                  <c:v>5.7259166666666665</c:v>
                </c:pt>
                <c:pt idx="6">
                  <c:v>23.874892857142857</c:v>
                </c:pt>
                <c:pt idx="7">
                  <c:v>29.018857142857144</c:v>
                </c:pt>
                <c:pt idx="8">
                  <c:v>30.984666666666669</c:v>
                </c:pt>
                <c:pt idx="9">
                  <c:v>52.886523809523808</c:v>
                </c:pt>
                <c:pt idx="10">
                  <c:v>60.53456547619048</c:v>
                </c:pt>
                <c:pt idx="11">
                  <c:v>31.522886904761904</c:v>
                </c:pt>
                <c:pt idx="12">
                  <c:v>52.886279761904767</c:v>
                </c:pt>
                <c:pt idx="13">
                  <c:v>89.570571428571427</c:v>
                </c:pt>
                <c:pt idx="14">
                  <c:v>62.500077380952384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49-4AAE-A8BA-6481A79C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743248"/>
        <c:axId val="491729104"/>
      </c:barChart>
      <c:catAx>
        <c:axId val="4917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741584"/>
        <c:crosses val="autoZero"/>
        <c:auto val="1"/>
        <c:lblAlgn val="ctr"/>
        <c:lblOffset val="100"/>
        <c:noMultiLvlLbl val="0"/>
      </c:catAx>
      <c:valAx>
        <c:axId val="491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    x1</a:t>
                </a:r>
                <a:r>
                  <a:rPr lang="de-CH" baseline="0"/>
                  <a:t> mil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752816"/>
        <c:crosses val="autoZero"/>
        <c:crossBetween val="between"/>
      </c:valAx>
      <c:valAx>
        <c:axId val="49172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743248"/>
        <c:crosses val="max"/>
        <c:crossBetween val="between"/>
      </c:valAx>
      <c:catAx>
        <c:axId val="49174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72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CPU cycles</a:t>
            </a:r>
            <a:r>
              <a:rPr lang="en-US" sz="1200" baseline="0"/>
              <a:t> used</a:t>
            </a:r>
            <a:r>
              <a:rPr lang="en-US" sz="1200"/>
              <a:t> per function on ARM Cortex-M4</a:t>
            </a:r>
            <a:br>
              <a:rPr lang="en-US" sz="1100"/>
            </a:br>
            <a:r>
              <a:rPr lang="en-US" sz="1100"/>
              <a:t>median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 MHz'!$I$11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15-45DD-A624-618FF8E99FC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9-4150-94EF-1BBE66DE0D2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C9-4150-94EF-1BBE66DE0D26}"/>
              </c:ext>
            </c:extLst>
          </c:dPt>
          <c:cat>
            <c:strRef>
              <c:f>'64 MHz'!$H$32:$H$45</c:f>
              <c:strCache>
                <c:ptCount val="14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</c:strCache>
            </c:strRef>
          </c:cat>
          <c:val>
            <c:numRef>
              <c:f>'64 MHz'!$I$32:$I$45</c:f>
              <c:numCache>
                <c:formatCode>General</c:formatCode>
                <c:ptCount val="14"/>
                <c:pt idx="0">
                  <c:v>1.1089999999999999E-2</c:v>
                </c:pt>
                <c:pt idx="1">
                  <c:v>0.34822399999999998</c:v>
                </c:pt>
                <c:pt idx="2">
                  <c:v>0.34825299999999998</c:v>
                </c:pt>
                <c:pt idx="3">
                  <c:v>3.4233880000000001</c:v>
                </c:pt>
                <c:pt idx="4">
                  <c:v>3.4708939999999999</c:v>
                </c:pt>
                <c:pt idx="5">
                  <c:v>0.96201899999999996</c:v>
                </c:pt>
                <c:pt idx="6">
                  <c:v>4.0102640000000003</c:v>
                </c:pt>
                <c:pt idx="7">
                  <c:v>4.8739970000000001</c:v>
                </c:pt>
                <c:pt idx="8">
                  <c:v>5.2042260000000002</c:v>
                </c:pt>
                <c:pt idx="9">
                  <c:v>8.8830100000000005</c:v>
                </c:pt>
                <c:pt idx="10">
                  <c:v>10.16743</c:v>
                </c:pt>
                <c:pt idx="11">
                  <c:v>5.294638</c:v>
                </c:pt>
                <c:pt idx="12">
                  <c:v>8.8829779999999996</c:v>
                </c:pt>
                <c:pt idx="13">
                  <c:v>15.04429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150-94EF-1BBE66DE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70128"/>
        <c:axId val="1468370544"/>
      </c:barChart>
      <c:catAx>
        <c:axId val="146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544"/>
        <c:crosses val="autoZero"/>
        <c:auto val="1"/>
        <c:lblAlgn val="ctr"/>
        <c:lblOffset val="100"/>
        <c:noMultiLvlLbl val="0"/>
      </c:catAx>
      <c:valAx>
        <c:axId val="1468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</a:t>
                </a:r>
                <a:r>
                  <a:rPr lang="de-CH" baseline="0"/>
                  <a:t> cycles  x1 mil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CPU</a:t>
            </a:r>
            <a:r>
              <a:rPr lang="en-US" sz="1200" baseline="0"/>
              <a:t> time per function on ARM Cortex-M4 @ 64 MHz</a:t>
            </a:r>
            <a:br>
              <a:rPr lang="en-US" sz="1200" baseline="0"/>
            </a:br>
            <a:r>
              <a:rPr lang="en-US" sz="1050" baseline="0"/>
              <a:t>median values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 MHz'!$N$11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A-4011-82A5-A5B3325C131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EC-45AC-B0F4-9C1DD1992F8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EC-45AC-B0F4-9C1DD1992F8D}"/>
              </c:ext>
            </c:extLst>
          </c:dPt>
          <c:cat>
            <c:strRef>
              <c:f>'64 MHz'!$H$12:$H$26</c:f>
              <c:strCache>
                <c:ptCount val="15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  <c:pt idx="14">
                  <c:v>kex_ake_sharedA</c:v>
                </c:pt>
              </c:strCache>
            </c:strRef>
          </c:cat>
          <c:val>
            <c:numRef>
              <c:f>'64 MHz'!$N$12:$N$26</c:f>
              <c:numCache>
                <c:formatCode>0.0</c:formatCode>
                <c:ptCount val="15"/>
                <c:pt idx="0">
                  <c:v>0.17328125</c:v>
                </c:pt>
                <c:pt idx="1">
                  <c:v>5.4409999999999998</c:v>
                </c:pt>
                <c:pt idx="2">
                  <c:v>5.4414531249999998</c:v>
                </c:pt>
                <c:pt idx="3">
                  <c:v>53.490437499999999</c:v>
                </c:pt>
                <c:pt idx="4">
                  <c:v>54.232718750000004</c:v>
                </c:pt>
                <c:pt idx="5">
                  <c:v>15.031546875</c:v>
                </c:pt>
                <c:pt idx="6">
                  <c:v>62.660375000000002</c:v>
                </c:pt>
                <c:pt idx="7">
                  <c:v>76.156203125000005</c:v>
                </c:pt>
                <c:pt idx="8">
                  <c:v>81.316031249999995</c:v>
                </c:pt>
                <c:pt idx="9">
                  <c:v>138.79703125</c:v>
                </c:pt>
                <c:pt idx="10">
                  <c:v>158.86609375</c:v>
                </c:pt>
                <c:pt idx="11">
                  <c:v>82.728718749999999</c:v>
                </c:pt>
                <c:pt idx="12">
                  <c:v>138.79653125000002</c:v>
                </c:pt>
                <c:pt idx="13">
                  <c:v>235.06703125000001</c:v>
                </c:pt>
                <c:pt idx="14">
                  <c:v>164.025265625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150-94EF-1BBE66DE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70128"/>
        <c:axId val="1468370544"/>
      </c:barChart>
      <c:catAx>
        <c:axId val="146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544"/>
        <c:crosses val="autoZero"/>
        <c:auto val="1"/>
        <c:lblAlgn val="ctr"/>
        <c:lblOffset val="100"/>
        <c:noMultiLvlLbl val="0"/>
      </c:catAx>
      <c:valAx>
        <c:axId val="1468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CPU cycles / time used for XTEA and Kyber-512</a:t>
            </a:r>
            <a:br>
              <a:rPr lang="de-CH" baseline="0"/>
            </a:br>
            <a:r>
              <a:rPr lang="de-CH" sz="1050" baseline="0"/>
              <a:t>on ARM Cortex-M4 @64MHz, median values,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'64 MHz'!$AB$12:$AB$26</c:f>
              <c:strCache>
                <c:ptCount val="15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  <c:pt idx="14">
                  <c:v>kex_ake_sharedA</c:v>
                </c:pt>
              </c:strCache>
            </c:strRef>
          </c:cat>
          <c:val>
            <c:numRef>
              <c:f>'64 MHz'!$AD$12:$AD$26</c:f>
              <c:numCache>
                <c:formatCode>General</c:formatCode>
                <c:ptCount val="15"/>
                <c:pt idx="0">
                  <c:v>1.1089999999999999E-2</c:v>
                </c:pt>
                <c:pt idx="1">
                  <c:v>0.34822399999999998</c:v>
                </c:pt>
                <c:pt idx="2">
                  <c:v>0.34825299999999998</c:v>
                </c:pt>
                <c:pt idx="3">
                  <c:v>3.4233880000000001</c:v>
                </c:pt>
                <c:pt idx="4">
                  <c:v>3.4708939999999999</c:v>
                </c:pt>
                <c:pt idx="5">
                  <c:v>0.96201899999999996</c:v>
                </c:pt>
                <c:pt idx="6">
                  <c:v>4.0102640000000003</c:v>
                </c:pt>
                <c:pt idx="7">
                  <c:v>4.8739970000000001</c:v>
                </c:pt>
                <c:pt idx="8">
                  <c:v>5.2042260000000002</c:v>
                </c:pt>
                <c:pt idx="9">
                  <c:v>8.8830100000000005</c:v>
                </c:pt>
                <c:pt idx="10">
                  <c:v>10.16743</c:v>
                </c:pt>
                <c:pt idx="11">
                  <c:v>5.294638</c:v>
                </c:pt>
                <c:pt idx="12">
                  <c:v>8.8829779999999996</c:v>
                </c:pt>
                <c:pt idx="13">
                  <c:v>15.04429</c:v>
                </c:pt>
                <c:pt idx="14">
                  <c:v>10.497617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4A0-8FD7-13446A8C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752816"/>
        <c:axId val="491741584"/>
      </c:barChar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7C-44A0-8FD7-13446A8C9179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7C-44A0-8FD7-13446A8C917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7C-44A0-8FD7-13446A8C9179}"/>
              </c:ext>
            </c:extLst>
          </c:dPt>
          <c:cat>
            <c:strRef>
              <c:f>'64 MHz'!$AB$12:$AB$26</c:f>
              <c:strCache>
                <c:ptCount val="15"/>
                <c:pt idx="0">
                  <c:v>xtea_set_key</c:v>
                </c:pt>
                <c:pt idx="1">
                  <c:v>xtea_encrypt</c:v>
                </c:pt>
                <c:pt idx="2">
                  <c:v>xtea_decrypt</c:v>
                </c:pt>
                <c:pt idx="3">
                  <c:v>indcpa_keypair</c:v>
                </c:pt>
                <c:pt idx="4">
                  <c:v>indcpa_enc</c:v>
                </c:pt>
                <c:pt idx="5">
                  <c:v>indcpa_dec</c:v>
                </c:pt>
                <c:pt idx="6">
                  <c:v>kyber_keypair</c:v>
                </c:pt>
                <c:pt idx="7">
                  <c:v>kyber_encaps</c:v>
                </c:pt>
                <c:pt idx="8">
                  <c:v>kyber_decaps</c:v>
                </c:pt>
                <c:pt idx="9">
                  <c:v>kex_uake_initA</c:v>
                </c:pt>
                <c:pt idx="10">
                  <c:v>kex_uake_sharedB</c:v>
                </c:pt>
                <c:pt idx="11">
                  <c:v>kex_uake_sharedA</c:v>
                </c:pt>
                <c:pt idx="12">
                  <c:v>kex_ake_initA</c:v>
                </c:pt>
                <c:pt idx="13">
                  <c:v>kex_ake_sharedB</c:v>
                </c:pt>
                <c:pt idx="14">
                  <c:v>kex_ake_sharedA</c:v>
                </c:pt>
              </c:strCache>
            </c:strRef>
          </c:cat>
          <c:val>
            <c:numRef>
              <c:f>'64 MHz'!$AC$12:$AC$26</c:f>
              <c:numCache>
                <c:formatCode>0</c:formatCode>
                <c:ptCount val="15"/>
                <c:pt idx="0">
                  <c:v>0.17328125</c:v>
                </c:pt>
                <c:pt idx="1">
                  <c:v>5.4409999999999998</c:v>
                </c:pt>
                <c:pt idx="2">
                  <c:v>5.4414531249999998</c:v>
                </c:pt>
                <c:pt idx="3">
                  <c:v>53.490437499999999</c:v>
                </c:pt>
                <c:pt idx="4">
                  <c:v>54.232718750000004</c:v>
                </c:pt>
                <c:pt idx="5">
                  <c:v>15.031546875</c:v>
                </c:pt>
                <c:pt idx="6">
                  <c:v>62.660375000000002</c:v>
                </c:pt>
                <c:pt idx="7">
                  <c:v>76.156203125000005</c:v>
                </c:pt>
                <c:pt idx="8">
                  <c:v>81.316031249999995</c:v>
                </c:pt>
                <c:pt idx="9">
                  <c:v>138.79703125</c:v>
                </c:pt>
                <c:pt idx="10">
                  <c:v>158.86609375</c:v>
                </c:pt>
                <c:pt idx="11">
                  <c:v>82.728718749999999</c:v>
                </c:pt>
                <c:pt idx="12">
                  <c:v>138.79653125000002</c:v>
                </c:pt>
                <c:pt idx="13">
                  <c:v>235.06703125000001</c:v>
                </c:pt>
                <c:pt idx="14">
                  <c:v>164.025265625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7C-44A0-8FD7-13446A8C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743248"/>
        <c:axId val="491729104"/>
      </c:barChart>
      <c:catAx>
        <c:axId val="4917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741584"/>
        <c:crosses val="autoZero"/>
        <c:auto val="1"/>
        <c:lblAlgn val="ctr"/>
        <c:lblOffset val="100"/>
        <c:noMultiLvlLbl val="0"/>
      </c:catAx>
      <c:valAx>
        <c:axId val="491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    x1</a:t>
                </a:r>
                <a:r>
                  <a:rPr lang="de-CH" baseline="0"/>
                  <a:t> mil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752816"/>
        <c:crosses val="autoZero"/>
        <c:crossBetween val="between"/>
      </c:valAx>
      <c:valAx>
        <c:axId val="49172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743248"/>
        <c:crosses val="max"/>
        <c:crossBetween val="between"/>
      </c:valAx>
      <c:catAx>
        <c:axId val="49174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72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26</xdr:row>
      <xdr:rowOff>112658</xdr:rowOff>
    </xdr:from>
    <xdr:to>
      <xdr:col>24</xdr:col>
      <xdr:colOff>57150</xdr:colOff>
      <xdr:row>40</xdr:row>
      <xdr:rowOff>188858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7DD79-3A44-4143-A6D7-FB2A6C559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11</xdr:row>
      <xdr:rowOff>0</xdr:rowOff>
    </xdr:from>
    <xdr:to>
      <xdr:col>24</xdr:col>
      <xdr:colOff>57150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C48C1-39AB-443D-8FA7-29A3CDAAA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62118</xdr:colOff>
      <xdr:row>27</xdr:row>
      <xdr:rowOff>15734</xdr:rowOff>
    </xdr:from>
    <xdr:to>
      <xdr:col>40</xdr:col>
      <xdr:colOff>149086</xdr:colOff>
      <xdr:row>45</xdr:row>
      <xdr:rowOff>74543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CFA12-DFC0-4745-A266-4532EB39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0.23648</cdr:x>
      <cdr:y>0.18392</cdr:y>
    </cdr:from>
    <cdr:to>
      <cdr:x>0.23806</cdr:x>
      <cdr:y>0.737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8C9E079-285D-4AB1-A244-9A5FD47B6B7E}"/>
            </a:ext>
          </a:extLst>
        </cdr:cNvPr>
        <cdr:cNvCxnSpPr/>
      </cdr:nvCxnSpPr>
      <cdr:spPr>
        <a:xfrm xmlns:a="http://schemas.openxmlformats.org/drawingml/2006/main" flipV="1">
          <a:off x="2038759" y="641491"/>
          <a:ext cx="13673" cy="19290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0.25542</cdr:x>
      <cdr:y>0.25917</cdr:y>
    </cdr:from>
    <cdr:to>
      <cdr:x>0.41403</cdr:x>
      <cdr:y>0.38724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C44F127-C045-4C7E-B59B-C1CC085C6747}"/>
            </a:ext>
          </a:extLst>
        </cdr:cNvPr>
        <cdr:cNvSpPr txBox="1"/>
      </cdr:nvSpPr>
      <cdr:spPr>
        <a:xfrm xmlns:a="http://schemas.openxmlformats.org/drawingml/2006/main">
          <a:off x="2206767" y="903921"/>
          <a:ext cx="1370321" cy="44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Kyber-512</a:t>
          </a:r>
        </a:p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256 bit key</a:t>
          </a:r>
        </a:p>
      </cdr:txBody>
    </cdr:sp>
  </cdr:relSizeAnchor>
  <cdr:relSizeAnchor xmlns:cdr="http://schemas.openxmlformats.org/drawingml/2006/chartDrawing">
    <cdr:from>
      <cdr:x>0.07112</cdr:x>
      <cdr:y>0.26105</cdr:y>
    </cdr:from>
    <cdr:to>
      <cdr:x>0.23254</cdr:x>
      <cdr:y>0.40607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403150A-D1D3-4162-B833-F18BC8FE200F}"/>
            </a:ext>
          </a:extLst>
        </cdr:cNvPr>
        <cdr:cNvSpPr txBox="1"/>
      </cdr:nvSpPr>
      <cdr:spPr>
        <a:xfrm xmlns:a="http://schemas.openxmlformats.org/drawingml/2006/main">
          <a:off x="614485" y="910490"/>
          <a:ext cx="1394605" cy="505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XTEA</a:t>
          </a:r>
        </a:p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256 bit key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26</xdr:row>
      <xdr:rowOff>112658</xdr:rowOff>
    </xdr:from>
    <xdr:to>
      <xdr:col>24</xdr:col>
      <xdr:colOff>57150</xdr:colOff>
      <xdr:row>40</xdr:row>
      <xdr:rowOff>188858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6428C-3C4D-4E12-8F14-7ACD3F0AC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11</xdr:row>
      <xdr:rowOff>0</xdr:rowOff>
    </xdr:from>
    <xdr:to>
      <xdr:col>24</xdr:col>
      <xdr:colOff>57150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91FBC-F3FA-4594-ABF9-B2182C25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133350</xdr:colOff>
      <xdr:row>26</xdr:row>
      <xdr:rowOff>171450</xdr:rowOff>
    </xdr:from>
    <xdr:to>
      <xdr:col>40</xdr:col>
      <xdr:colOff>266701</xdr:colOff>
      <xdr:row>45</xdr:row>
      <xdr:rowOff>39759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724B27-247A-419E-8BD1-0F3485964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0.23648</cdr:x>
      <cdr:y>0.18392</cdr:y>
    </cdr:from>
    <cdr:to>
      <cdr:x>0.23806</cdr:x>
      <cdr:y>0.737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8C9E079-285D-4AB1-A244-9A5FD47B6B7E}"/>
            </a:ext>
          </a:extLst>
        </cdr:cNvPr>
        <cdr:cNvCxnSpPr/>
      </cdr:nvCxnSpPr>
      <cdr:spPr>
        <a:xfrm xmlns:a="http://schemas.openxmlformats.org/drawingml/2006/main" flipV="1">
          <a:off x="2038759" y="641491"/>
          <a:ext cx="13673" cy="19290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0.25542</cdr:x>
      <cdr:y>0.25917</cdr:y>
    </cdr:from>
    <cdr:to>
      <cdr:x>0.41403</cdr:x>
      <cdr:y>0.38724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C44F127-C045-4C7E-B59B-C1CC085C6747}"/>
            </a:ext>
          </a:extLst>
        </cdr:cNvPr>
        <cdr:cNvSpPr txBox="1"/>
      </cdr:nvSpPr>
      <cdr:spPr>
        <a:xfrm xmlns:a="http://schemas.openxmlformats.org/drawingml/2006/main">
          <a:off x="2206767" y="903921"/>
          <a:ext cx="1370321" cy="44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Kyber-512</a:t>
          </a:r>
        </a:p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256 bit key</a:t>
          </a:r>
        </a:p>
      </cdr:txBody>
    </cdr:sp>
  </cdr:relSizeAnchor>
  <cdr:relSizeAnchor xmlns:cdr="http://schemas.openxmlformats.org/drawingml/2006/chartDrawing">
    <cdr:from>
      <cdr:x>0.07112</cdr:x>
      <cdr:y>0.26105</cdr:y>
    </cdr:from>
    <cdr:to>
      <cdr:x>0.23254</cdr:x>
      <cdr:y>0.40607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403150A-D1D3-4162-B833-F18BC8FE200F}"/>
            </a:ext>
          </a:extLst>
        </cdr:cNvPr>
        <cdr:cNvSpPr txBox="1"/>
      </cdr:nvSpPr>
      <cdr:spPr>
        <a:xfrm xmlns:a="http://schemas.openxmlformats.org/drawingml/2006/main">
          <a:off x="614485" y="910490"/>
          <a:ext cx="1394605" cy="505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XTEA</a:t>
          </a:r>
        </a:p>
        <a:p xmlns:a="http://schemas.openxmlformats.org/drawingml/2006/main">
          <a:pPr algn="ctr"/>
          <a:r>
            <a:rPr lang="de-CH" sz="1100">
              <a:solidFill>
                <a:schemeClr val="tx1">
                  <a:lumMod val="50000"/>
                  <a:lumOff val="50000"/>
                </a:schemeClr>
              </a:solidFill>
            </a:rPr>
            <a:t>256 bit key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514F-AD25-4A58-8EA2-2D06B942AC39}">
  <dimension ref="A5:AD63"/>
  <sheetViews>
    <sheetView topLeftCell="S12" zoomScale="115" zoomScaleNormal="115" workbookViewId="0">
      <selection activeCell="Z21" sqref="Z21"/>
    </sheetView>
  </sheetViews>
  <sheetFormatPr defaultRowHeight="15" x14ac:dyDescent="0.25"/>
  <cols>
    <col min="1" max="1" width="14.28515625" customWidth="1"/>
  </cols>
  <sheetData>
    <row r="5" spans="1:30" x14ac:dyDescent="0.25">
      <c r="I5" t="s">
        <v>18</v>
      </c>
      <c r="J5" t="s">
        <v>19</v>
      </c>
    </row>
    <row r="6" spans="1:30" x14ac:dyDescent="0.25">
      <c r="H6" s="1">
        <v>168000000</v>
      </c>
      <c r="I6" s="1">
        <f>1/H6</f>
        <v>5.9523809523809525E-9</v>
      </c>
      <c r="J6" s="1">
        <f>I6*1000</f>
        <v>5.9523809523809525E-6</v>
      </c>
    </row>
    <row r="11" spans="1:30" x14ac:dyDescent="0.25">
      <c r="B11" t="s">
        <v>3</v>
      </c>
      <c r="C11" t="s">
        <v>4</v>
      </c>
      <c r="D11" t="s">
        <v>5</v>
      </c>
      <c r="E11" t="s">
        <v>6</v>
      </c>
      <c r="I11" t="s">
        <v>3</v>
      </c>
      <c r="J11" t="s">
        <v>5</v>
      </c>
      <c r="K11" t="s">
        <v>6</v>
      </c>
      <c r="M11">
        <f>H11</f>
        <v>0</v>
      </c>
      <c r="N11" t="str">
        <f>I11</f>
        <v>median</v>
      </c>
      <c r="O11" t="str">
        <f>J11</f>
        <v>min</v>
      </c>
      <c r="P11" t="str">
        <f>K11</f>
        <v>max</v>
      </c>
      <c r="Q11" s="3"/>
      <c r="R11" s="3"/>
      <c r="S11" s="3"/>
      <c r="T11" s="3"/>
      <c r="U11" s="3"/>
      <c r="V11" s="3"/>
      <c r="W11" s="3"/>
      <c r="X11" s="3"/>
      <c r="Y11" s="3"/>
      <c r="Z11" s="3"/>
      <c r="AC11" t="s">
        <v>21</v>
      </c>
      <c r="AD11" t="s">
        <v>20</v>
      </c>
    </row>
    <row r="12" spans="1:30" x14ac:dyDescent="0.25">
      <c r="A12" t="s">
        <v>0</v>
      </c>
      <c r="B12">
        <v>29686</v>
      </c>
      <c r="C12">
        <v>29698</v>
      </c>
      <c r="D12">
        <v>29625</v>
      </c>
      <c r="E12">
        <v>29807</v>
      </c>
      <c r="H12" t="str">
        <f>A12</f>
        <v>xtea_set_key</v>
      </c>
      <c r="I12">
        <f>B12</f>
        <v>29686</v>
      </c>
      <c r="J12">
        <f>D12</f>
        <v>29625</v>
      </c>
      <c r="K12">
        <f>E12</f>
        <v>29807</v>
      </c>
      <c r="M12" t="str">
        <f t="shared" ref="M12:M26" si="0">H12</f>
        <v>xtea_set_key</v>
      </c>
      <c r="N12" s="2">
        <f>I12*$J$6</f>
        <v>0.17670238095238094</v>
      </c>
      <c r="O12" s="2">
        <f>J12*$J$6</f>
        <v>0.17633928571428573</v>
      </c>
      <c r="P12" s="2">
        <f>K12*$J$6</f>
        <v>0.17742261904761905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B12" t="str">
        <f>M12</f>
        <v>xtea_set_key</v>
      </c>
      <c r="AC12" s="4">
        <f>N12</f>
        <v>0.17670238095238094</v>
      </c>
      <c r="AD12">
        <f>I32</f>
        <v>2.9686000000000001E-2</v>
      </c>
    </row>
    <row r="13" spans="1:30" x14ac:dyDescent="0.25">
      <c r="A13" t="s">
        <v>1</v>
      </c>
      <c r="B13">
        <v>348047</v>
      </c>
      <c r="C13">
        <v>348051</v>
      </c>
      <c r="D13">
        <v>348044</v>
      </c>
      <c r="E13">
        <v>348136</v>
      </c>
      <c r="H13" t="str">
        <f t="shared" ref="H13:I26" si="1">A13</f>
        <v>xtea_encrypt</v>
      </c>
      <c r="I13">
        <f t="shared" si="1"/>
        <v>348047</v>
      </c>
      <c r="J13">
        <f t="shared" ref="J13:K26" si="2">D13</f>
        <v>348044</v>
      </c>
      <c r="K13">
        <f t="shared" si="2"/>
        <v>348136</v>
      </c>
      <c r="M13" t="str">
        <f t="shared" si="0"/>
        <v>xtea_encrypt</v>
      </c>
      <c r="N13" s="2">
        <f t="shared" ref="N13:P26" si="3">I13*$J$6</f>
        <v>2.0717083333333335</v>
      </c>
      <c r="O13" s="2">
        <f t="shared" si="3"/>
        <v>2.0716904761904762</v>
      </c>
      <c r="P13" s="2">
        <f t="shared" si="3"/>
        <v>2.0722380952380952</v>
      </c>
      <c r="Q13" s="3"/>
      <c r="R13" s="3"/>
      <c r="S13" s="3"/>
      <c r="T13" s="3"/>
      <c r="U13" s="3"/>
      <c r="V13" s="3"/>
      <c r="W13" s="3"/>
      <c r="X13" s="3"/>
      <c r="Y13" s="3"/>
      <c r="Z13" s="3"/>
      <c r="AB13" t="str">
        <f t="shared" ref="AB13:AC26" si="4">M13</f>
        <v>xtea_encrypt</v>
      </c>
      <c r="AC13" s="4">
        <f t="shared" si="4"/>
        <v>2.0717083333333335</v>
      </c>
      <c r="AD13">
        <f t="shared" ref="AD13:AD26" si="5">I33</f>
        <v>0.348047</v>
      </c>
    </row>
    <row r="14" spans="1:30" x14ac:dyDescent="0.25">
      <c r="A14" t="s">
        <v>2</v>
      </c>
      <c r="B14">
        <v>348077</v>
      </c>
      <c r="C14">
        <v>348081</v>
      </c>
      <c r="D14">
        <v>348075</v>
      </c>
      <c r="E14">
        <v>348169</v>
      </c>
      <c r="H14" t="str">
        <f t="shared" si="1"/>
        <v>xtea_decrypt</v>
      </c>
      <c r="I14">
        <f t="shared" si="1"/>
        <v>348077</v>
      </c>
      <c r="J14">
        <f t="shared" si="2"/>
        <v>348075</v>
      </c>
      <c r="K14">
        <f t="shared" si="2"/>
        <v>348169</v>
      </c>
      <c r="M14" t="str">
        <f t="shared" si="0"/>
        <v>xtea_decrypt</v>
      </c>
      <c r="N14" s="2">
        <f t="shared" si="3"/>
        <v>2.0718869047619046</v>
      </c>
      <c r="O14" s="2">
        <f t="shared" si="3"/>
        <v>2.0718749999999999</v>
      </c>
      <c r="P14" s="2">
        <f t="shared" si="3"/>
        <v>2.0724345238095241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B14" t="str">
        <f t="shared" si="4"/>
        <v>xtea_decrypt</v>
      </c>
      <c r="AC14" s="4">
        <f t="shared" si="4"/>
        <v>2.0718869047619046</v>
      </c>
      <c r="AD14">
        <f t="shared" si="5"/>
        <v>0.34807700000000003</v>
      </c>
    </row>
    <row r="15" spans="1:30" x14ac:dyDescent="0.25">
      <c r="A15" t="s">
        <v>7</v>
      </c>
      <c r="B15">
        <v>3424178</v>
      </c>
      <c r="C15">
        <v>3428051</v>
      </c>
      <c r="D15">
        <v>3421288</v>
      </c>
      <c r="E15">
        <v>3519896</v>
      </c>
      <c r="H15" t="str">
        <f t="shared" si="1"/>
        <v>indcpa_keypair</v>
      </c>
      <c r="I15">
        <f t="shared" si="1"/>
        <v>3424178</v>
      </c>
      <c r="J15">
        <f t="shared" si="2"/>
        <v>3421288</v>
      </c>
      <c r="K15">
        <f t="shared" si="2"/>
        <v>3519896</v>
      </c>
      <c r="M15" t="str">
        <f t="shared" si="0"/>
        <v>indcpa_keypair</v>
      </c>
      <c r="N15" s="2">
        <f t="shared" si="3"/>
        <v>20.382011904761907</v>
      </c>
      <c r="O15" s="2">
        <f t="shared" si="3"/>
        <v>20.364809523809523</v>
      </c>
      <c r="P15" s="2">
        <f t="shared" si="3"/>
        <v>20.951761904761906</v>
      </c>
      <c r="Q15" s="3"/>
      <c r="R15" s="3"/>
      <c r="S15" s="3"/>
      <c r="T15" s="3"/>
      <c r="U15" s="3"/>
      <c r="V15" s="3"/>
      <c r="W15" s="3"/>
      <c r="X15" s="3"/>
      <c r="Y15" s="3"/>
      <c r="Z15" s="3"/>
      <c r="AB15" t="str">
        <f t="shared" si="4"/>
        <v>indcpa_keypair</v>
      </c>
      <c r="AC15" s="4">
        <f t="shared" si="4"/>
        <v>20.382011904761907</v>
      </c>
      <c r="AD15">
        <f t="shared" si="5"/>
        <v>3.4241779999999999</v>
      </c>
    </row>
    <row r="16" spans="1:30" x14ac:dyDescent="0.25">
      <c r="A16" t="s">
        <v>8</v>
      </c>
      <c r="B16">
        <v>3471957</v>
      </c>
      <c r="C16">
        <v>3471982</v>
      </c>
      <c r="D16">
        <v>3471945</v>
      </c>
      <c r="E16">
        <v>3472133</v>
      </c>
      <c r="H16" t="str">
        <f t="shared" si="1"/>
        <v>indcpa_enc</v>
      </c>
      <c r="I16">
        <f t="shared" si="1"/>
        <v>3471957</v>
      </c>
      <c r="J16">
        <f t="shared" si="2"/>
        <v>3471945</v>
      </c>
      <c r="K16">
        <f t="shared" si="2"/>
        <v>3472133</v>
      </c>
      <c r="M16" t="str">
        <f t="shared" si="0"/>
        <v>indcpa_enc</v>
      </c>
      <c r="N16" s="2">
        <f t="shared" si="3"/>
        <v>20.666410714285714</v>
      </c>
      <c r="O16" s="2">
        <f t="shared" si="3"/>
        <v>20.666339285714287</v>
      </c>
      <c r="P16" s="2">
        <f t="shared" si="3"/>
        <v>20.667458333333332</v>
      </c>
      <c r="Q16" s="3"/>
      <c r="R16" s="3"/>
      <c r="S16" s="3"/>
      <c r="T16" s="3"/>
      <c r="U16" s="3"/>
      <c r="V16" s="3"/>
      <c r="W16" s="3"/>
      <c r="X16" s="3"/>
      <c r="Y16" s="3"/>
      <c r="Z16" s="3"/>
      <c r="AB16" t="str">
        <f t="shared" si="4"/>
        <v>indcpa_enc</v>
      </c>
      <c r="AC16" s="4">
        <f t="shared" si="4"/>
        <v>20.666410714285714</v>
      </c>
      <c r="AD16">
        <f t="shared" si="5"/>
        <v>3.4719570000000002</v>
      </c>
    </row>
    <row r="17" spans="1:30" x14ac:dyDescent="0.25">
      <c r="A17" t="s">
        <v>9</v>
      </c>
      <c r="B17">
        <v>961954</v>
      </c>
      <c r="C17">
        <v>961945</v>
      </c>
      <c r="D17">
        <v>961885</v>
      </c>
      <c r="E17">
        <v>962000</v>
      </c>
      <c r="H17" t="str">
        <f t="shared" si="1"/>
        <v>indcpa_dec</v>
      </c>
      <c r="I17">
        <f t="shared" si="1"/>
        <v>961954</v>
      </c>
      <c r="J17">
        <f t="shared" si="2"/>
        <v>961885</v>
      </c>
      <c r="K17">
        <f t="shared" si="2"/>
        <v>962000</v>
      </c>
      <c r="M17" t="str">
        <f t="shared" si="0"/>
        <v>indcpa_dec</v>
      </c>
      <c r="N17" s="2">
        <f t="shared" si="3"/>
        <v>5.7259166666666665</v>
      </c>
      <c r="O17" s="2">
        <f t="shared" si="3"/>
        <v>5.7255059523809528</v>
      </c>
      <c r="P17" s="2">
        <f t="shared" si="3"/>
        <v>5.7261904761904763</v>
      </c>
      <c r="Q17" s="3"/>
      <c r="R17" s="3"/>
      <c r="S17" s="3"/>
      <c r="T17" s="3"/>
      <c r="U17" s="3"/>
      <c r="V17" s="3"/>
      <c r="W17" s="3"/>
      <c r="X17" s="3"/>
      <c r="Y17" s="3"/>
      <c r="Z17" s="3"/>
      <c r="AB17" t="str">
        <f t="shared" si="4"/>
        <v>indcpa_dec</v>
      </c>
      <c r="AC17" s="4">
        <f t="shared" si="4"/>
        <v>5.7259166666666665</v>
      </c>
      <c r="AD17">
        <f t="shared" si="5"/>
        <v>0.96195399999999998</v>
      </c>
    </row>
    <row r="18" spans="1:30" x14ac:dyDescent="0.25">
      <c r="A18" t="s">
        <v>10</v>
      </c>
      <c r="B18">
        <v>4010982</v>
      </c>
      <c r="C18">
        <v>4014127</v>
      </c>
      <c r="D18">
        <v>4008254</v>
      </c>
      <c r="E18">
        <v>4105313</v>
      </c>
      <c r="H18" t="str">
        <f t="shared" si="1"/>
        <v>kyber_keypair</v>
      </c>
      <c r="I18">
        <f t="shared" si="1"/>
        <v>4010982</v>
      </c>
      <c r="J18">
        <f t="shared" si="2"/>
        <v>4008254</v>
      </c>
      <c r="K18">
        <f t="shared" si="2"/>
        <v>4105313</v>
      </c>
      <c r="M18" t="str">
        <f t="shared" si="0"/>
        <v>kyber_keypair</v>
      </c>
      <c r="N18" s="2">
        <f t="shared" si="3"/>
        <v>23.874892857142857</v>
      </c>
      <c r="O18" s="2">
        <f t="shared" si="3"/>
        <v>23.858654761904763</v>
      </c>
      <c r="P18" s="2">
        <f t="shared" si="3"/>
        <v>24.436386904761907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B18" t="str">
        <f t="shared" si="4"/>
        <v>kyber_keypair</v>
      </c>
      <c r="AC18" s="4">
        <f t="shared" si="4"/>
        <v>23.874892857142857</v>
      </c>
      <c r="AD18">
        <f t="shared" si="5"/>
        <v>4.0109820000000003</v>
      </c>
    </row>
    <row r="19" spans="1:30" x14ac:dyDescent="0.25">
      <c r="A19" t="s">
        <v>11</v>
      </c>
      <c r="B19">
        <v>4875168</v>
      </c>
      <c r="C19">
        <v>575906</v>
      </c>
      <c r="D19">
        <v>4875092</v>
      </c>
      <c r="E19">
        <v>4875186</v>
      </c>
      <c r="H19" t="str">
        <f t="shared" si="1"/>
        <v>kyber_encaps</v>
      </c>
      <c r="I19">
        <f t="shared" si="1"/>
        <v>4875168</v>
      </c>
      <c r="J19">
        <f t="shared" si="2"/>
        <v>4875092</v>
      </c>
      <c r="K19">
        <f t="shared" si="2"/>
        <v>4875186</v>
      </c>
      <c r="M19" t="str">
        <f t="shared" si="0"/>
        <v>kyber_encaps</v>
      </c>
      <c r="N19" s="2">
        <f t="shared" si="3"/>
        <v>29.018857142857144</v>
      </c>
      <c r="O19" s="2">
        <f t="shared" si="3"/>
        <v>29.018404761904762</v>
      </c>
      <c r="P19" s="2">
        <f t="shared" si="3"/>
        <v>29.018964285714286</v>
      </c>
      <c r="Q19" s="3"/>
      <c r="R19" s="3"/>
      <c r="S19" s="3"/>
      <c r="T19" s="3"/>
      <c r="U19" s="3"/>
      <c r="V19" s="3"/>
      <c r="W19" s="3"/>
      <c r="X19" s="3"/>
      <c r="Y19" s="3"/>
      <c r="Z19" s="3"/>
      <c r="AB19" t="str">
        <f t="shared" si="4"/>
        <v>kyber_encaps</v>
      </c>
      <c r="AC19" s="4">
        <f t="shared" si="4"/>
        <v>29.018857142857144</v>
      </c>
      <c r="AD19">
        <f t="shared" si="5"/>
        <v>4.8751680000000004</v>
      </c>
    </row>
    <row r="20" spans="1:30" x14ac:dyDescent="0.25">
      <c r="A20" t="s">
        <v>24</v>
      </c>
      <c r="B20">
        <v>5205424</v>
      </c>
      <c r="C20">
        <v>906157</v>
      </c>
      <c r="D20">
        <v>5205312</v>
      </c>
      <c r="E20">
        <v>5205467</v>
      </c>
      <c r="H20" t="str">
        <f t="shared" si="1"/>
        <v>kyber_decaps</v>
      </c>
      <c r="I20">
        <f t="shared" si="1"/>
        <v>5205424</v>
      </c>
      <c r="J20">
        <f t="shared" si="2"/>
        <v>5205312</v>
      </c>
      <c r="K20">
        <f t="shared" si="2"/>
        <v>5205467</v>
      </c>
      <c r="M20" t="str">
        <f t="shared" si="0"/>
        <v>kyber_decaps</v>
      </c>
      <c r="N20" s="2">
        <f t="shared" si="3"/>
        <v>30.984666666666669</v>
      </c>
      <c r="O20" s="2">
        <f t="shared" si="3"/>
        <v>30.984000000000002</v>
      </c>
      <c r="P20" s="2">
        <f t="shared" si="3"/>
        <v>30.984922619047619</v>
      </c>
      <c r="Q20" s="3"/>
      <c r="R20" s="3"/>
      <c r="S20" s="3"/>
      <c r="T20" s="3"/>
      <c r="U20" s="3"/>
      <c r="V20" s="3"/>
      <c r="W20" s="3"/>
      <c r="X20" s="3"/>
      <c r="Y20" s="3"/>
      <c r="Z20" s="3"/>
      <c r="AB20" t="str">
        <f t="shared" si="4"/>
        <v>kyber_decaps</v>
      </c>
      <c r="AC20" s="4">
        <f t="shared" si="4"/>
        <v>30.984666666666669</v>
      </c>
      <c r="AD20">
        <f t="shared" si="5"/>
        <v>5.2054239999999998</v>
      </c>
    </row>
    <row r="21" spans="1:30" x14ac:dyDescent="0.25">
      <c r="A21" t="s">
        <v>12</v>
      </c>
      <c r="B21">
        <v>8884936</v>
      </c>
      <c r="C21">
        <v>289901</v>
      </c>
      <c r="D21">
        <v>8882130</v>
      </c>
      <c r="E21">
        <v>8883708</v>
      </c>
      <c r="H21" t="str">
        <f t="shared" si="1"/>
        <v>kex_uake_initA</v>
      </c>
      <c r="I21">
        <f t="shared" si="1"/>
        <v>8884936</v>
      </c>
      <c r="J21">
        <f t="shared" si="2"/>
        <v>8882130</v>
      </c>
      <c r="K21">
        <f t="shared" si="2"/>
        <v>8883708</v>
      </c>
      <c r="M21" t="str">
        <f t="shared" si="0"/>
        <v>kex_uake_initA</v>
      </c>
      <c r="N21" s="2">
        <f t="shared" si="3"/>
        <v>52.886523809523808</v>
      </c>
      <c r="O21" s="2">
        <f t="shared" si="3"/>
        <v>52.869821428571427</v>
      </c>
      <c r="P21" s="2">
        <f t="shared" si="3"/>
        <v>52.879214285714291</v>
      </c>
      <c r="Q21" s="3"/>
      <c r="R21" s="3"/>
      <c r="S21" s="3"/>
      <c r="T21" s="3"/>
      <c r="U21" s="3"/>
      <c r="V21" s="3"/>
      <c r="W21" s="3"/>
      <c r="X21" s="3"/>
      <c r="Y21" s="3"/>
      <c r="Z21" s="3"/>
      <c r="AB21" t="str">
        <f t="shared" si="4"/>
        <v>kex_uake_initA</v>
      </c>
      <c r="AC21" s="4">
        <f t="shared" si="4"/>
        <v>52.886523809523808</v>
      </c>
      <c r="AD21">
        <f t="shared" si="5"/>
        <v>8.8849359999999997</v>
      </c>
    </row>
    <row r="22" spans="1:30" x14ac:dyDescent="0.25">
      <c r="A22" t="s">
        <v>13</v>
      </c>
      <c r="B22">
        <v>10169807</v>
      </c>
      <c r="C22">
        <v>1571273</v>
      </c>
      <c r="D22">
        <v>10169658</v>
      </c>
      <c r="E22">
        <v>10169848</v>
      </c>
      <c r="H22" t="str">
        <f t="shared" si="1"/>
        <v>kex_uake_sharedB</v>
      </c>
      <c r="I22">
        <f t="shared" si="1"/>
        <v>10169807</v>
      </c>
      <c r="J22">
        <f t="shared" si="2"/>
        <v>10169658</v>
      </c>
      <c r="K22">
        <f t="shared" si="2"/>
        <v>10169848</v>
      </c>
      <c r="M22" t="str">
        <f t="shared" si="0"/>
        <v>kex_uake_sharedB</v>
      </c>
      <c r="N22" s="2">
        <f t="shared" si="3"/>
        <v>60.53456547619048</v>
      </c>
      <c r="O22" s="2">
        <f t="shared" si="3"/>
        <v>60.533678571428574</v>
      </c>
      <c r="P22" s="2">
        <f t="shared" si="3"/>
        <v>60.534809523809528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B22" t="str">
        <f t="shared" si="4"/>
        <v>kex_uake_sharedB</v>
      </c>
      <c r="AC22" s="4">
        <f t="shared" si="4"/>
        <v>60.53456547619048</v>
      </c>
      <c r="AD22">
        <f t="shared" si="5"/>
        <v>10.169807</v>
      </c>
    </row>
    <row r="23" spans="1:30" x14ac:dyDescent="0.25">
      <c r="A23" t="s">
        <v>14</v>
      </c>
      <c r="B23">
        <v>5295845</v>
      </c>
      <c r="C23">
        <v>996583</v>
      </c>
      <c r="D23">
        <v>5295754</v>
      </c>
      <c r="E23">
        <v>5295803</v>
      </c>
      <c r="H23" t="str">
        <f t="shared" si="1"/>
        <v>kex_uake_sharedA</v>
      </c>
      <c r="I23">
        <f t="shared" si="1"/>
        <v>5295845</v>
      </c>
      <c r="J23">
        <f t="shared" si="2"/>
        <v>5295754</v>
      </c>
      <c r="K23">
        <f t="shared" si="2"/>
        <v>5295803</v>
      </c>
      <c r="M23" t="str">
        <f t="shared" si="0"/>
        <v>kex_uake_sharedA</v>
      </c>
      <c r="N23" s="2">
        <f t="shared" si="3"/>
        <v>31.522886904761904</v>
      </c>
      <c r="O23" s="2">
        <f t="shared" si="3"/>
        <v>31.522345238095237</v>
      </c>
      <c r="P23" s="2">
        <f t="shared" si="3"/>
        <v>31.522636904761907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B23" t="str">
        <f t="shared" si="4"/>
        <v>kex_uake_sharedA</v>
      </c>
      <c r="AC23" s="4">
        <f t="shared" si="4"/>
        <v>31.522886904761904</v>
      </c>
      <c r="AD23">
        <f t="shared" si="5"/>
        <v>5.2958449999999999</v>
      </c>
    </row>
    <row r="24" spans="1:30" x14ac:dyDescent="0.25">
      <c r="A24" t="s">
        <v>15</v>
      </c>
      <c r="B24">
        <v>8884895</v>
      </c>
      <c r="C24">
        <v>288890</v>
      </c>
      <c r="D24">
        <v>8882351</v>
      </c>
      <c r="E24">
        <v>8885368</v>
      </c>
      <c r="H24" t="str">
        <f t="shared" si="1"/>
        <v>kex_ake_initA</v>
      </c>
      <c r="I24">
        <f t="shared" si="1"/>
        <v>8884895</v>
      </c>
      <c r="J24">
        <f t="shared" si="2"/>
        <v>8882351</v>
      </c>
      <c r="K24">
        <f t="shared" si="2"/>
        <v>8885368</v>
      </c>
      <c r="M24" t="str">
        <f t="shared" si="0"/>
        <v>kex_ake_initA</v>
      </c>
      <c r="N24" s="2">
        <f t="shared" si="3"/>
        <v>52.886279761904767</v>
      </c>
      <c r="O24" s="2">
        <f t="shared" si="3"/>
        <v>52.871136904761904</v>
      </c>
      <c r="P24" s="2">
        <f t="shared" si="3"/>
        <v>52.889095238095237</v>
      </c>
      <c r="Q24" s="3"/>
      <c r="R24" s="3"/>
      <c r="S24" s="3"/>
      <c r="T24" s="3"/>
      <c r="U24" s="3"/>
      <c r="V24" s="3"/>
      <c r="W24" s="3"/>
      <c r="X24" s="3"/>
      <c r="Y24" s="3"/>
      <c r="Z24" s="3"/>
      <c r="AB24" t="str">
        <f t="shared" si="4"/>
        <v>kex_ake_initA</v>
      </c>
      <c r="AC24" s="4">
        <f t="shared" si="4"/>
        <v>52.886279761904767</v>
      </c>
      <c r="AD24">
        <f t="shared" si="5"/>
        <v>8.8848950000000002</v>
      </c>
    </row>
    <row r="25" spans="1:30" x14ac:dyDescent="0.25">
      <c r="A25" t="s">
        <v>16</v>
      </c>
      <c r="B25">
        <v>15047856</v>
      </c>
      <c r="C25">
        <v>2150058</v>
      </c>
      <c r="D25">
        <v>15047697</v>
      </c>
      <c r="E25">
        <v>15047744</v>
      </c>
      <c r="H25" t="str">
        <f t="shared" si="1"/>
        <v>kex_ake_sharedB</v>
      </c>
      <c r="I25">
        <f t="shared" si="1"/>
        <v>15047856</v>
      </c>
      <c r="J25">
        <f t="shared" si="2"/>
        <v>15047697</v>
      </c>
      <c r="K25">
        <f t="shared" si="2"/>
        <v>15047744</v>
      </c>
      <c r="M25" t="str">
        <f t="shared" si="0"/>
        <v>kex_ake_sharedB</v>
      </c>
      <c r="N25" s="2">
        <f t="shared" si="3"/>
        <v>89.570571428571427</v>
      </c>
      <c r="O25" s="2">
        <f t="shared" si="3"/>
        <v>89.569625000000002</v>
      </c>
      <c r="P25" s="2">
        <f t="shared" si="3"/>
        <v>89.569904761904766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B25" t="str">
        <f t="shared" si="4"/>
        <v>kex_ake_sharedB</v>
      </c>
      <c r="AC25" s="4">
        <f t="shared" si="4"/>
        <v>89.570571428571427</v>
      </c>
      <c r="AD25">
        <f t="shared" si="5"/>
        <v>15.047855999999999</v>
      </c>
    </row>
    <row r="26" spans="1:30" x14ac:dyDescent="0.25">
      <c r="A26" t="s">
        <v>17</v>
      </c>
      <c r="B26">
        <v>10500013</v>
      </c>
      <c r="C26">
        <v>1901439</v>
      </c>
      <c r="D26">
        <v>10499931</v>
      </c>
      <c r="E26">
        <v>10500013</v>
      </c>
      <c r="H26" t="str">
        <f t="shared" si="1"/>
        <v>kex_ake_sharedA</v>
      </c>
      <c r="I26">
        <f t="shared" si="1"/>
        <v>10500013</v>
      </c>
      <c r="J26">
        <f t="shared" si="2"/>
        <v>10499931</v>
      </c>
      <c r="K26">
        <f t="shared" si="2"/>
        <v>10500013</v>
      </c>
      <c r="M26" t="str">
        <f t="shared" si="0"/>
        <v>kex_ake_sharedA</v>
      </c>
      <c r="N26" s="2">
        <f t="shared" si="3"/>
        <v>62.500077380952384</v>
      </c>
      <c r="O26" s="2">
        <f t="shared" si="3"/>
        <v>62.499589285714286</v>
      </c>
      <c r="P26" s="2">
        <f t="shared" si="3"/>
        <v>62.500077380952384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B26" t="str">
        <f t="shared" si="4"/>
        <v>kex_ake_sharedA</v>
      </c>
      <c r="AC26" s="4">
        <f t="shared" si="4"/>
        <v>62.500077380952384</v>
      </c>
      <c r="AD26">
        <f t="shared" si="5"/>
        <v>10.500012999999999</v>
      </c>
    </row>
    <row r="27" spans="1:30" x14ac:dyDescent="0.25">
      <c r="Q27" s="3"/>
      <c r="R27" s="3"/>
      <c r="S27" s="3"/>
      <c r="T27" s="3"/>
      <c r="U27" s="3"/>
      <c r="V27" s="3"/>
      <c r="W27" s="3"/>
      <c r="X27" s="3"/>
      <c r="Y27" s="3"/>
      <c r="Z27" s="3"/>
      <c r="AC27" s="2"/>
    </row>
    <row r="28" spans="1:30" x14ac:dyDescent="0.25">
      <c r="Q28" s="3"/>
      <c r="R28" s="3"/>
      <c r="S28" s="3"/>
      <c r="T28" s="3"/>
      <c r="U28" s="3"/>
      <c r="V28" s="3"/>
      <c r="W28" s="3"/>
      <c r="X28" s="3"/>
      <c r="Y28" s="3"/>
      <c r="Z28" s="3"/>
      <c r="AC28" s="2"/>
    </row>
    <row r="29" spans="1:30" x14ac:dyDescent="0.25">
      <c r="I29">
        <v>1000000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1" spans="1:30" x14ac:dyDescent="0.25">
      <c r="I31" t="s">
        <v>3</v>
      </c>
      <c r="J31" t="s">
        <v>5</v>
      </c>
      <c r="K31" t="s">
        <v>6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30" x14ac:dyDescent="0.25">
      <c r="H32" t="str">
        <f>H12</f>
        <v>xtea_set_key</v>
      </c>
      <c r="I32">
        <f>I12/$I$29</f>
        <v>2.9686000000000001E-2</v>
      </c>
      <c r="J32">
        <f>J12/$I$29</f>
        <v>2.9624999999999999E-2</v>
      </c>
      <c r="K32">
        <f>K12/$I$29</f>
        <v>2.9807E-2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H33" t="str">
        <f t="shared" ref="H33:H46" si="6">H13</f>
        <v>xtea_encrypt</v>
      </c>
      <c r="I33">
        <f t="shared" ref="I33:K46" si="7">I13/$I$29</f>
        <v>0.348047</v>
      </c>
      <c r="J33">
        <f t="shared" si="7"/>
        <v>0.34804400000000002</v>
      </c>
      <c r="K33">
        <f t="shared" si="7"/>
        <v>0.348136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H34" t="str">
        <f t="shared" si="6"/>
        <v>xtea_decrypt</v>
      </c>
      <c r="I34">
        <f t="shared" si="7"/>
        <v>0.34807700000000003</v>
      </c>
      <c r="J34">
        <f t="shared" si="7"/>
        <v>0.34807500000000002</v>
      </c>
      <c r="K34">
        <f t="shared" si="7"/>
        <v>0.34816900000000001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25">
      <c r="H35" t="str">
        <f t="shared" si="6"/>
        <v>indcpa_keypair</v>
      </c>
      <c r="I35">
        <f t="shared" si="7"/>
        <v>3.4241779999999999</v>
      </c>
      <c r="J35">
        <f t="shared" si="7"/>
        <v>3.4212880000000001</v>
      </c>
      <c r="K35">
        <f t="shared" si="7"/>
        <v>3.5198960000000001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x14ac:dyDescent="0.25">
      <c r="H36" t="str">
        <f t="shared" si="6"/>
        <v>indcpa_enc</v>
      </c>
      <c r="I36">
        <f t="shared" si="7"/>
        <v>3.4719570000000002</v>
      </c>
      <c r="J36">
        <f t="shared" si="7"/>
        <v>3.4719449999999998</v>
      </c>
      <c r="K36">
        <f t="shared" si="7"/>
        <v>3.4721329999999999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x14ac:dyDescent="0.25">
      <c r="H37" t="str">
        <f t="shared" si="6"/>
        <v>indcpa_dec</v>
      </c>
      <c r="I37">
        <f t="shared" si="7"/>
        <v>0.96195399999999998</v>
      </c>
      <c r="J37">
        <f t="shared" si="7"/>
        <v>0.96188499999999999</v>
      </c>
      <c r="K37">
        <f t="shared" si="7"/>
        <v>0.96199999999999997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x14ac:dyDescent="0.25">
      <c r="H38" t="str">
        <f t="shared" si="6"/>
        <v>kyber_keypair</v>
      </c>
      <c r="I38">
        <f t="shared" si="7"/>
        <v>4.0109820000000003</v>
      </c>
      <c r="J38">
        <f t="shared" si="7"/>
        <v>4.008254</v>
      </c>
      <c r="K38">
        <f t="shared" si="7"/>
        <v>4.1053129999999998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x14ac:dyDescent="0.25">
      <c r="H39" t="str">
        <f t="shared" si="6"/>
        <v>kyber_encaps</v>
      </c>
      <c r="I39">
        <f t="shared" si="7"/>
        <v>4.8751680000000004</v>
      </c>
      <c r="J39">
        <f t="shared" si="7"/>
        <v>4.8750920000000004</v>
      </c>
      <c r="K39">
        <f t="shared" si="7"/>
        <v>4.8751860000000002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x14ac:dyDescent="0.25">
      <c r="H40" t="str">
        <f t="shared" si="6"/>
        <v>kyber_decaps</v>
      </c>
      <c r="I40">
        <f t="shared" si="7"/>
        <v>5.2054239999999998</v>
      </c>
      <c r="J40">
        <f t="shared" si="7"/>
        <v>5.2053120000000002</v>
      </c>
      <c r="K40">
        <f t="shared" si="7"/>
        <v>5.2054669999999996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x14ac:dyDescent="0.25">
      <c r="H41" t="str">
        <f t="shared" si="6"/>
        <v>kex_uake_initA</v>
      </c>
      <c r="I41">
        <f t="shared" si="7"/>
        <v>8.8849359999999997</v>
      </c>
      <c r="J41">
        <f t="shared" si="7"/>
        <v>8.8821300000000001</v>
      </c>
      <c r="K41">
        <f t="shared" si="7"/>
        <v>8.8837080000000004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x14ac:dyDescent="0.25">
      <c r="H42" t="str">
        <f t="shared" si="6"/>
        <v>kex_uake_sharedB</v>
      </c>
      <c r="I42">
        <f t="shared" si="7"/>
        <v>10.169807</v>
      </c>
      <c r="J42">
        <f t="shared" si="7"/>
        <v>10.169658</v>
      </c>
      <c r="K42">
        <f t="shared" si="7"/>
        <v>10.169848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x14ac:dyDescent="0.25">
      <c r="H43" t="str">
        <f t="shared" si="6"/>
        <v>kex_uake_sharedA</v>
      </c>
      <c r="I43">
        <f t="shared" si="7"/>
        <v>5.2958449999999999</v>
      </c>
      <c r="J43">
        <f t="shared" si="7"/>
        <v>5.2957539999999996</v>
      </c>
      <c r="K43">
        <f t="shared" si="7"/>
        <v>5.2958030000000003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x14ac:dyDescent="0.25">
      <c r="H44" t="str">
        <f t="shared" si="6"/>
        <v>kex_ake_initA</v>
      </c>
      <c r="I44">
        <f t="shared" si="7"/>
        <v>8.8848950000000002</v>
      </c>
      <c r="J44">
        <f t="shared" si="7"/>
        <v>8.8823509999999999</v>
      </c>
      <c r="K44">
        <f t="shared" si="7"/>
        <v>8.8853679999999997</v>
      </c>
    </row>
    <row r="45" spans="2:26" x14ac:dyDescent="0.25">
      <c r="H45" t="str">
        <f t="shared" si="6"/>
        <v>kex_ake_sharedB</v>
      </c>
      <c r="I45">
        <f t="shared" si="7"/>
        <v>15.047855999999999</v>
      </c>
      <c r="J45">
        <f t="shared" si="7"/>
        <v>15.047696999999999</v>
      </c>
      <c r="K45">
        <f t="shared" si="7"/>
        <v>15.047744</v>
      </c>
    </row>
    <row r="46" spans="2:26" x14ac:dyDescent="0.25">
      <c r="H46" t="str">
        <f t="shared" si="6"/>
        <v>kex_ake_sharedA</v>
      </c>
      <c r="I46">
        <f t="shared" si="7"/>
        <v>10.500012999999999</v>
      </c>
      <c r="J46">
        <f t="shared" si="7"/>
        <v>10.499931</v>
      </c>
      <c r="K46">
        <f t="shared" si="7"/>
        <v>10.500012999999999</v>
      </c>
    </row>
    <row r="48" spans="2:26" x14ac:dyDescent="0.25">
      <c r="B48" t="s">
        <v>22</v>
      </c>
      <c r="C48" t="s">
        <v>23</v>
      </c>
    </row>
    <row r="49" spans="1:2" x14ac:dyDescent="0.25">
      <c r="A49" t="str">
        <f>A12</f>
        <v>xtea_set_key</v>
      </c>
      <c r="B49">
        <f>B12</f>
        <v>29686</v>
      </c>
    </row>
    <row r="50" spans="1:2" x14ac:dyDescent="0.25">
      <c r="A50" t="str">
        <f t="shared" ref="A50:B63" si="8">A13</f>
        <v>xtea_encrypt</v>
      </c>
      <c r="B50">
        <f t="shared" si="8"/>
        <v>348047</v>
      </c>
    </row>
    <row r="51" spans="1:2" x14ac:dyDescent="0.25">
      <c r="A51" t="str">
        <f t="shared" si="8"/>
        <v>xtea_decrypt</v>
      </c>
      <c r="B51">
        <f t="shared" si="8"/>
        <v>348077</v>
      </c>
    </row>
    <row r="52" spans="1:2" x14ac:dyDescent="0.25">
      <c r="A52" t="str">
        <f t="shared" si="8"/>
        <v>indcpa_keypair</v>
      </c>
      <c r="B52">
        <f t="shared" si="8"/>
        <v>3424178</v>
      </c>
    </row>
    <row r="53" spans="1:2" x14ac:dyDescent="0.25">
      <c r="A53" t="str">
        <f t="shared" si="8"/>
        <v>indcpa_enc</v>
      </c>
      <c r="B53">
        <f t="shared" si="8"/>
        <v>3471957</v>
      </c>
    </row>
    <row r="54" spans="1:2" x14ac:dyDescent="0.25">
      <c r="A54" t="str">
        <f t="shared" si="8"/>
        <v>indcpa_dec</v>
      </c>
      <c r="B54">
        <f t="shared" si="8"/>
        <v>961954</v>
      </c>
    </row>
    <row r="55" spans="1:2" x14ac:dyDescent="0.25">
      <c r="A55" t="str">
        <f t="shared" si="8"/>
        <v>kyber_keypair</v>
      </c>
      <c r="B55">
        <f t="shared" si="8"/>
        <v>4010982</v>
      </c>
    </row>
    <row r="56" spans="1:2" x14ac:dyDescent="0.25">
      <c r="A56" t="str">
        <f t="shared" si="8"/>
        <v>kyber_encaps</v>
      </c>
      <c r="B56">
        <f t="shared" si="8"/>
        <v>4875168</v>
      </c>
    </row>
    <row r="57" spans="1:2" x14ac:dyDescent="0.25">
      <c r="A57" t="str">
        <f t="shared" si="8"/>
        <v>kyber_decaps</v>
      </c>
      <c r="B57">
        <f t="shared" si="8"/>
        <v>5205424</v>
      </c>
    </row>
    <row r="58" spans="1:2" x14ac:dyDescent="0.25">
      <c r="A58" t="str">
        <f t="shared" si="8"/>
        <v>kex_uake_initA</v>
      </c>
      <c r="B58">
        <f t="shared" si="8"/>
        <v>8884936</v>
      </c>
    </row>
    <row r="59" spans="1:2" x14ac:dyDescent="0.25">
      <c r="A59" t="str">
        <f t="shared" si="8"/>
        <v>kex_uake_sharedB</v>
      </c>
      <c r="B59">
        <f t="shared" si="8"/>
        <v>10169807</v>
      </c>
    </row>
    <row r="60" spans="1:2" x14ac:dyDescent="0.25">
      <c r="A60" t="str">
        <f t="shared" si="8"/>
        <v>kex_uake_sharedA</v>
      </c>
      <c r="B60">
        <f t="shared" si="8"/>
        <v>5295845</v>
      </c>
    </row>
    <row r="61" spans="1:2" x14ac:dyDescent="0.25">
      <c r="A61" t="str">
        <f t="shared" si="8"/>
        <v>kex_ake_initA</v>
      </c>
      <c r="B61">
        <f t="shared" si="8"/>
        <v>8884895</v>
      </c>
    </row>
    <row r="62" spans="1:2" x14ac:dyDescent="0.25">
      <c r="A62" t="str">
        <f t="shared" si="8"/>
        <v>kex_ake_sharedB</v>
      </c>
      <c r="B62">
        <f t="shared" si="8"/>
        <v>15047856</v>
      </c>
    </row>
    <row r="63" spans="1:2" x14ac:dyDescent="0.25">
      <c r="A63" t="str">
        <f t="shared" si="8"/>
        <v>kex_ake_sharedA</v>
      </c>
      <c r="B63">
        <f t="shared" si="8"/>
        <v>10500013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6FAB-51BC-4BD5-A017-7AAED732B285}">
  <dimension ref="A5:AD63"/>
  <sheetViews>
    <sheetView tabSelected="1" zoomScaleNormal="100" workbookViewId="0">
      <selection activeCell="F30" sqref="F30"/>
    </sheetView>
  </sheetViews>
  <sheetFormatPr defaultRowHeight="15" x14ac:dyDescent="0.25"/>
  <cols>
    <col min="1" max="1" width="14.28515625" customWidth="1"/>
  </cols>
  <sheetData>
    <row r="5" spans="1:30" x14ac:dyDescent="0.25">
      <c r="I5" t="s">
        <v>18</v>
      </c>
      <c r="J5" t="s">
        <v>19</v>
      </c>
    </row>
    <row r="6" spans="1:30" x14ac:dyDescent="0.25">
      <c r="H6" s="1">
        <v>64000000</v>
      </c>
      <c r="I6" s="1">
        <f>1/H6</f>
        <v>1.5624999999999999E-8</v>
      </c>
      <c r="J6" s="1">
        <f>I6*1000</f>
        <v>1.5625E-5</v>
      </c>
    </row>
    <row r="11" spans="1:30" x14ac:dyDescent="0.25">
      <c r="B11" t="s">
        <v>3</v>
      </c>
      <c r="C11" t="s">
        <v>4</v>
      </c>
      <c r="D11" t="s">
        <v>5</v>
      </c>
      <c r="E11" t="s">
        <v>6</v>
      </c>
      <c r="I11" t="s">
        <v>3</v>
      </c>
      <c r="J11" t="s">
        <v>5</v>
      </c>
      <c r="K11" t="s">
        <v>6</v>
      </c>
      <c r="M11">
        <f>H11</f>
        <v>0</v>
      </c>
      <c r="N11" t="str">
        <f>I11</f>
        <v>median</v>
      </c>
      <c r="O11" t="str">
        <f>J11</f>
        <v>min</v>
      </c>
      <c r="P11" t="str">
        <f>K11</f>
        <v>max</v>
      </c>
      <c r="Q11" s="3"/>
      <c r="R11" s="3"/>
      <c r="S11" s="3"/>
      <c r="T11" s="3"/>
      <c r="U11" s="3"/>
      <c r="V11" s="3"/>
      <c r="W11" s="3"/>
      <c r="X11" s="3"/>
      <c r="Y11" s="3"/>
      <c r="Z11" s="3"/>
      <c r="AC11" t="s">
        <v>21</v>
      </c>
      <c r="AD11" t="s">
        <v>20</v>
      </c>
    </row>
    <row r="12" spans="1:30" x14ac:dyDescent="0.25">
      <c r="A12" t="s">
        <v>0</v>
      </c>
      <c r="B12">
        <v>11090</v>
      </c>
      <c r="C12">
        <v>11101</v>
      </c>
      <c r="D12">
        <v>11090</v>
      </c>
      <c r="E12">
        <v>11161</v>
      </c>
      <c r="H12" t="str">
        <f>A12</f>
        <v>xtea_set_key</v>
      </c>
      <c r="I12">
        <f>B12</f>
        <v>11090</v>
      </c>
      <c r="J12">
        <f>D12</f>
        <v>11090</v>
      </c>
      <c r="K12">
        <f>E12</f>
        <v>11161</v>
      </c>
      <c r="M12" t="str">
        <f t="shared" ref="M12:M26" si="0">H12</f>
        <v>xtea_set_key</v>
      </c>
      <c r="N12" s="2">
        <f>I12*$J$6</f>
        <v>0.17328125</v>
      </c>
      <c r="O12" s="2">
        <f>J12*$J$6</f>
        <v>0.17328125</v>
      </c>
      <c r="P12" s="2">
        <f>K12*$J$6</f>
        <v>0.17439062499999999</v>
      </c>
      <c r="Q12" s="3"/>
      <c r="R12" s="3"/>
      <c r="S12" s="3"/>
      <c r="T12" s="3"/>
      <c r="U12" s="3"/>
      <c r="V12" s="3"/>
      <c r="W12" s="3"/>
      <c r="X12" s="3"/>
      <c r="Y12" s="3"/>
      <c r="Z12" s="3"/>
      <c r="AB12" t="str">
        <f>M12</f>
        <v>xtea_set_key</v>
      </c>
      <c r="AC12" s="4">
        <f>N12</f>
        <v>0.17328125</v>
      </c>
      <c r="AD12">
        <f>I32</f>
        <v>1.1089999999999999E-2</v>
      </c>
    </row>
    <row r="13" spans="1:30" x14ac:dyDescent="0.25">
      <c r="A13" t="s">
        <v>1</v>
      </c>
      <c r="B13">
        <v>348224</v>
      </c>
      <c r="C13">
        <v>348247</v>
      </c>
      <c r="D13">
        <v>348218</v>
      </c>
      <c r="E13">
        <v>348320</v>
      </c>
      <c r="H13" t="str">
        <f t="shared" ref="H13:H20" si="1">A13</f>
        <v>xtea_encrypt</v>
      </c>
      <c r="I13">
        <f t="shared" ref="I13:I26" si="2">B13</f>
        <v>348224</v>
      </c>
      <c r="J13">
        <f t="shared" ref="J13:J26" si="3">D13</f>
        <v>348218</v>
      </c>
      <c r="K13">
        <f t="shared" ref="K13:K26" si="4">E13</f>
        <v>348320</v>
      </c>
      <c r="M13" t="str">
        <f t="shared" si="0"/>
        <v>xtea_encrypt</v>
      </c>
      <c r="N13" s="2">
        <f t="shared" ref="N13:N26" si="5">I13*$J$6</f>
        <v>5.4409999999999998</v>
      </c>
      <c r="O13" s="2">
        <f t="shared" ref="O13:O26" si="6">J13*$J$6</f>
        <v>5.4409062500000003</v>
      </c>
      <c r="P13" s="2">
        <f t="shared" ref="P13:P26" si="7">K13*$J$6</f>
        <v>5.4424999999999999</v>
      </c>
      <c r="Q13" s="3"/>
      <c r="R13" s="3"/>
      <c r="S13" s="3"/>
      <c r="T13" s="3"/>
      <c r="U13" s="3"/>
      <c r="V13" s="3"/>
      <c r="W13" s="3"/>
      <c r="X13" s="3"/>
      <c r="Y13" s="3"/>
      <c r="Z13" s="3"/>
      <c r="AB13" t="str">
        <f t="shared" ref="AB13:AB26" si="8">M13</f>
        <v>xtea_encrypt</v>
      </c>
      <c r="AC13" s="4">
        <f t="shared" ref="AC13:AC26" si="9">N13</f>
        <v>5.4409999999999998</v>
      </c>
      <c r="AD13">
        <f t="shared" ref="AD13:AD26" si="10">I33</f>
        <v>0.34822399999999998</v>
      </c>
    </row>
    <row r="14" spans="1:30" x14ac:dyDescent="0.25">
      <c r="A14" t="s">
        <v>2</v>
      </c>
      <c r="B14">
        <v>348253</v>
      </c>
      <c r="C14">
        <v>348277</v>
      </c>
      <c r="D14">
        <v>348247</v>
      </c>
      <c r="E14">
        <v>348348</v>
      </c>
      <c r="H14" t="str">
        <f t="shared" si="1"/>
        <v>xtea_decrypt</v>
      </c>
      <c r="I14">
        <f t="shared" si="2"/>
        <v>348253</v>
      </c>
      <c r="J14">
        <f t="shared" si="3"/>
        <v>348247</v>
      </c>
      <c r="K14">
        <f t="shared" si="4"/>
        <v>348348</v>
      </c>
      <c r="M14" t="str">
        <f t="shared" si="0"/>
        <v>xtea_decrypt</v>
      </c>
      <c r="N14" s="2">
        <f t="shared" si="5"/>
        <v>5.4414531249999998</v>
      </c>
      <c r="O14" s="2">
        <f t="shared" si="6"/>
        <v>5.4413593750000002</v>
      </c>
      <c r="P14" s="2">
        <f t="shared" si="7"/>
        <v>5.4429375000000002</v>
      </c>
      <c r="Q14" s="3"/>
      <c r="R14" s="3"/>
      <c r="S14" s="3"/>
      <c r="T14" s="3"/>
      <c r="U14" s="3"/>
      <c r="V14" s="3"/>
      <c r="W14" s="3"/>
      <c r="X14" s="3"/>
      <c r="Y14" s="3"/>
      <c r="Z14" s="3"/>
      <c r="AB14" t="str">
        <f t="shared" si="8"/>
        <v>xtea_decrypt</v>
      </c>
      <c r="AC14" s="4">
        <f t="shared" si="9"/>
        <v>5.4414531249999998</v>
      </c>
      <c r="AD14">
        <f t="shared" si="10"/>
        <v>0.34825299999999998</v>
      </c>
    </row>
    <row r="15" spans="1:30" x14ac:dyDescent="0.25">
      <c r="A15" t="s">
        <v>7</v>
      </c>
      <c r="B15">
        <v>3423388</v>
      </c>
      <c r="C15">
        <v>3427285</v>
      </c>
      <c r="D15">
        <v>3420544</v>
      </c>
      <c r="E15">
        <v>3519135</v>
      </c>
      <c r="H15" t="str">
        <f t="shared" si="1"/>
        <v>indcpa_keypair</v>
      </c>
      <c r="I15">
        <f t="shared" si="2"/>
        <v>3423388</v>
      </c>
      <c r="J15">
        <f t="shared" si="3"/>
        <v>3420544</v>
      </c>
      <c r="K15">
        <f t="shared" si="4"/>
        <v>3519135</v>
      </c>
      <c r="M15" t="str">
        <f t="shared" si="0"/>
        <v>indcpa_keypair</v>
      </c>
      <c r="N15" s="2">
        <f t="shared" si="5"/>
        <v>53.490437499999999</v>
      </c>
      <c r="O15" s="2">
        <f t="shared" si="6"/>
        <v>53.445999999999998</v>
      </c>
      <c r="P15" s="2">
        <f t="shared" si="7"/>
        <v>54.986484375000003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B15" t="str">
        <f t="shared" si="8"/>
        <v>indcpa_keypair</v>
      </c>
      <c r="AC15" s="4">
        <f t="shared" si="9"/>
        <v>53.490437499999999</v>
      </c>
      <c r="AD15">
        <f t="shared" si="10"/>
        <v>3.4233880000000001</v>
      </c>
    </row>
    <row r="16" spans="1:30" x14ac:dyDescent="0.25">
      <c r="A16" t="s">
        <v>8</v>
      </c>
      <c r="B16">
        <v>3470894</v>
      </c>
      <c r="C16">
        <v>3470899</v>
      </c>
      <c r="D16">
        <v>3470856</v>
      </c>
      <c r="E16">
        <v>3470966</v>
      </c>
      <c r="H16" t="str">
        <f t="shared" si="1"/>
        <v>indcpa_enc</v>
      </c>
      <c r="I16">
        <f t="shared" si="2"/>
        <v>3470894</v>
      </c>
      <c r="J16">
        <f t="shared" si="3"/>
        <v>3470856</v>
      </c>
      <c r="K16">
        <f t="shared" si="4"/>
        <v>3470966</v>
      </c>
      <c r="M16" t="str">
        <f t="shared" si="0"/>
        <v>indcpa_enc</v>
      </c>
      <c r="N16" s="2">
        <f t="shared" si="5"/>
        <v>54.232718750000004</v>
      </c>
      <c r="O16" s="2">
        <f t="shared" si="6"/>
        <v>54.232125000000003</v>
      </c>
      <c r="P16" s="2">
        <f t="shared" si="7"/>
        <v>54.233843749999998</v>
      </c>
      <c r="Q16" s="3"/>
      <c r="R16" s="3"/>
      <c r="S16" s="3"/>
      <c r="T16" s="3"/>
      <c r="U16" s="3"/>
      <c r="V16" s="3"/>
      <c r="W16" s="3"/>
      <c r="X16" s="3"/>
      <c r="Y16" s="3"/>
      <c r="Z16" s="3"/>
      <c r="AB16" t="str">
        <f t="shared" si="8"/>
        <v>indcpa_enc</v>
      </c>
      <c r="AC16" s="4">
        <f t="shared" si="9"/>
        <v>54.232718750000004</v>
      </c>
      <c r="AD16">
        <f t="shared" si="10"/>
        <v>3.4708939999999999</v>
      </c>
    </row>
    <row r="17" spans="1:30" x14ac:dyDescent="0.25">
      <c r="A17" t="s">
        <v>9</v>
      </c>
      <c r="B17">
        <v>962019</v>
      </c>
      <c r="C17">
        <v>962020</v>
      </c>
      <c r="D17">
        <v>962005</v>
      </c>
      <c r="E17">
        <v>962082</v>
      </c>
      <c r="H17" t="str">
        <f t="shared" si="1"/>
        <v>indcpa_dec</v>
      </c>
      <c r="I17">
        <f t="shared" si="2"/>
        <v>962019</v>
      </c>
      <c r="J17">
        <f t="shared" si="3"/>
        <v>962005</v>
      </c>
      <c r="K17">
        <f t="shared" si="4"/>
        <v>962082</v>
      </c>
      <c r="M17" t="str">
        <f t="shared" si="0"/>
        <v>indcpa_dec</v>
      </c>
      <c r="N17" s="2">
        <f t="shared" si="5"/>
        <v>15.031546875</v>
      </c>
      <c r="O17" s="2">
        <f t="shared" si="6"/>
        <v>15.031328125</v>
      </c>
      <c r="P17" s="2">
        <f t="shared" si="7"/>
        <v>15.03253125</v>
      </c>
      <c r="Q17" s="3"/>
      <c r="R17" s="3"/>
      <c r="S17" s="3"/>
      <c r="T17" s="3"/>
      <c r="U17" s="3"/>
      <c r="V17" s="3"/>
      <c r="W17" s="3"/>
      <c r="X17" s="3"/>
      <c r="Y17" s="3"/>
      <c r="Z17" s="3"/>
      <c r="AB17" t="str">
        <f t="shared" si="8"/>
        <v>indcpa_dec</v>
      </c>
      <c r="AC17" s="4">
        <f t="shared" si="9"/>
        <v>15.031546875</v>
      </c>
      <c r="AD17">
        <f t="shared" si="10"/>
        <v>0.96201899999999996</v>
      </c>
    </row>
    <row r="18" spans="1:30" x14ac:dyDescent="0.25">
      <c r="A18" t="s">
        <v>10</v>
      </c>
      <c r="B18">
        <v>4010264</v>
      </c>
      <c r="C18">
        <v>4013387</v>
      </c>
      <c r="D18">
        <v>4007489</v>
      </c>
      <c r="E18">
        <v>4104637</v>
      </c>
      <c r="H18" t="str">
        <f t="shared" si="1"/>
        <v>kyber_keypair</v>
      </c>
      <c r="I18">
        <f t="shared" si="2"/>
        <v>4010264</v>
      </c>
      <c r="J18">
        <f t="shared" si="3"/>
        <v>4007489</v>
      </c>
      <c r="K18">
        <f t="shared" si="4"/>
        <v>4104637</v>
      </c>
      <c r="M18" t="str">
        <f t="shared" si="0"/>
        <v>kyber_keypair</v>
      </c>
      <c r="N18" s="2">
        <f t="shared" si="5"/>
        <v>62.660375000000002</v>
      </c>
      <c r="O18" s="2">
        <f t="shared" si="6"/>
        <v>62.617015625000001</v>
      </c>
      <c r="P18" s="2">
        <f t="shared" si="7"/>
        <v>64.134953124999996</v>
      </c>
      <c r="Q18" s="3"/>
      <c r="R18" s="3"/>
      <c r="S18" s="3"/>
      <c r="T18" s="3"/>
      <c r="U18" s="3"/>
      <c r="V18" s="3"/>
      <c r="W18" s="3"/>
      <c r="X18" s="3"/>
      <c r="Y18" s="3"/>
      <c r="Z18" s="3"/>
      <c r="AB18" t="str">
        <f t="shared" si="8"/>
        <v>kyber_keypair</v>
      </c>
      <c r="AC18" s="4">
        <f t="shared" si="9"/>
        <v>62.660375000000002</v>
      </c>
      <c r="AD18">
        <f t="shared" si="10"/>
        <v>4.0102640000000003</v>
      </c>
    </row>
    <row r="19" spans="1:30" x14ac:dyDescent="0.25">
      <c r="A19" t="s">
        <v>11</v>
      </c>
      <c r="B19">
        <v>4873997</v>
      </c>
      <c r="C19">
        <v>574730</v>
      </c>
      <c r="D19">
        <v>4873930</v>
      </c>
      <c r="E19">
        <v>4873971</v>
      </c>
      <c r="H19" t="str">
        <f t="shared" si="1"/>
        <v>kyber_encaps</v>
      </c>
      <c r="I19">
        <f t="shared" si="2"/>
        <v>4873997</v>
      </c>
      <c r="J19">
        <f t="shared" si="3"/>
        <v>4873930</v>
      </c>
      <c r="K19">
        <f t="shared" si="4"/>
        <v>4873971</v>
      </c>
      <c r="M19" t="str">
        <f t="shared" si="0"/>
        <v>kyber_encaps</v>
      </c>
      <c r="N19" s="2">
        <f t="shared" si="5"/>
        <v>76.156203125000005</v>
      </c>
      <c r="O19" s="2">
        <f t="shared" si="6"/>
        <v>76.155156250000005</v>
      </c>
      <c r="P19" s="2">
        <f t="shared" si="7"/>
        <v>76.155796875000007</v>
      </c>
      <c r="Q19" s="3"/>
      <c r="R19" s="3"/>
      <c r="S19" s="3"/>
      <c r="T19" s="3"/>
      <c r="U19" s="3"/>
      <c r="V19" s="3"/>
      <c r="W19" s="3"/>
      <c r="X19" s="3"/>
      <c r="Y19" s="3"/>
      <c r="Z19" s="3"/>
      <c r="AB19" t="str">
        <f t="shared" si="8"/>
        <v>kyber_encaps</v>
      </c>
      <c r="AC19" s="4">
        <f t="shared" si="9"/>
        <v>76.156203125000005</v>
      </c>
      <c r="AD19">
        <f t="shared" si="10"/>
        <v>4.8739970000000001</v>
      </c>
    </row>
    <row r="20" spans="1:30" x14ac:dyDescent="0.25">
      <c r="A20" t="s">
        <v>24</v>
      </c>
      <c r="B20">
        <v>5204226</v>
      </c>
      <c r="C20">
        <v>904962</v>
      </c>
      <c r="D20">
        <v>5204170</v>
      </c>
      <c r="E20">
        <v>5204180</v>
      </c>
      <c r="H20" t="str">
        <f t="shared" si="1"/>
        <v>kyber_decaps</v>
      </c>
      <c r="I20">
        <f t="shared" si="2"/>
        <v>5204226</v>
      </c>
      <c r="J20">
        <f t="shared" si="3"/>
        <v>5204170</v>
      </c>
      <c r="K20">
        <f t="shared" si="4"/>
        <v>5204180</v>
      </c>
      <c r="M20" t="str">
        <f t="shared" si="0"/>
        <v>kyber_decaps</v>
      </c>
      <c r="N20" s="2">
        <f t="shared" si="5"/>
        <v>81.316031249999995</v>
      </c>
      <c r="O20" s="2">
        <f t="shared" si="6"/>
        <v>81.315156250000001</v>
      </c>
      <c r="P20" s="2">
        <f t="shared" si="7"/>
        <v>81.315312500000005</v>
      </c>
      <c r="Q20" s="3"/>
      <c r="R20" s="3"/>
      <c r="S20" s="3"/>
      <c r="T20" s="3"/>
      <c r="U20" s="3"/>
      <c r="V20" s="3"/>
      <c r="W20" s="3"/>
      <c r="X20" s="3"/>
      <c r="Y20" s="3"/>
      <c r="Z20" s="3"/>
      <c r="AB20" t="str">
        <f t="shared" si="8"/>
        <v>kyber_decaps</v>
      </c>
      <c r="AC20" s="4">
        <f t="shared" si="9"/>
        <v>81.316031249999995</v>
      </c>
      <c r="AD20">
        <f t="shared" si="10"/>
        <v>5.2042260000000002</v>
      </c>
    </row>
    <row r="21" spans="1:30" x14ac:dyDescent="0.25">
      <c r="A21" t="s">
        <v>12</v>
      </c>
      <c r="B21">
        <v>8883010</v>
      </c>
      <c r="C21">
        <v>287962</v>
      </c>
      <c r="D21">
        <v>8880180</v>
      </c>
      <c r="E21">
        <v>8881838</v>
      </c>
      <c r="H21" t="str">
        <f t="shared" ref="H21:H25" si="11">A21</f>
        <v>kex_uake_initA</v>
      </c>
      <c r="I21">
        <f t="shared" si="2"/>
        <v>8883010</v>
      </c>
      <c r="J21">
        <f t="shared" si="3"/>
        <v>8880180</v>
      </c>
      <c r="K21">
        <f t="shared" si="4"/>
        <v>8881838</v>
      </c>
      <c r="M21" t="str">
        <f t="shared" si="0"/>
        <v>kex_uake_initA</v>
      </c>
      <c r="N21" s="2">
        <f t="shared" si="5"/>
        <v>138.79703125</v>
      </c>
      <c r="O21" s="2">
        <f t="shared" si="6"/>
        <v>138.7528125</v>
      </c>
      <c r="P21" s="2">
        <f t="shared" si="7"/>
        <v>138.77871875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B21" t="str">
        <f t="shared" si="8"/>
        <v>kex_uake_initA</v>
      </c>
      <c r="AC21" s="4">
        <f t="shared" si="9"/>
        <v>138.79703125</v>
      </c>
      <c r="AD21">
        <f t="shared" si="10"/>
        <v>8.8830100000000005</v>
      </c>
    </row>
    <row r="22" spans="1:30" x14ac:dyDescent="0.25">
      <c r="A22" t="s">
        <v>13</v>
      </c>
      <c r="B22">
        <v>10167430</v>
      </c>
      <c r="C22">
        <v>1568878</v>
      </c>
      <c r="D22">
        <v>10167299</v>
      </c>
      <c r="E22">
        <v>10167425</v>
      </c>
      <c r="H22" t="str">
        <f t="shared" si="11"/>
        <v>kex_uake_sharedB</v>
      </c>
      <c r="I22">
        <f t="shared" si="2"/>
        <v>10167430</v>
      </c>
      <c r="J22">
        <f t="shared" si="3"/>
        <v>10167299</v>
      </c>
      <c r="K22">
        <f t="shared" si="4"/>
        <v>10167425</v>
      </c>
      <c r="M22" t="str">
        <f t="shared" si="0"/>
        <v>kex_uake_sharedB</v>
      </c>
      <c r="N22" s="2">
        <f t="shared" si="5"/>
        <v>158.86609375</v>
      </c>
      <c r="O22" s="2">
        <f t="shared" si="6"/>
        <v>158.86404687500001</v>
      </c>
      <c r="P22" s="2">
        <f t="shared" si="7"/>
        <v>158.86601562500002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B22" t="str">
        <f t="shared" si="8"/>
        <v>kex_uake_sharedB</v>
      </c>
      <c r="AC22" s="4">
        <f t="shared" si="9"/>
        <v>158.86609375</v>
      </c>
      <c r="AD22">
        <f t="shared" si="10"/>
        <v>10.16743</v>
      </c>
    </row>
    <row r="23" spans="1:30" x14ac:dyDescent="0.25">
      <c r="A23" t="s">
        <v>14</v>
      </c>
      <c r="B23">
        <v>5294638</v>
      </c>
      <c r="C23">
        <v>995353</v>
      </c>
      <c r="D23">
        <v>5294534</v>
      </c>
      <c r="E23">
        <v>5294623</v>
      </c>
      <c r="H23" t="str">
        <f t="shared" si="11"/>
        <v>kex_uake_sharedA</v>
      </c>
      <c r="I23">
        <f t="shared" si="2"/>
        <v>5294638</v>
      </c>
      <c r="J23">
        <f t="shared" si="3"/>
        <v>5294534</v>
      </c>
      <c r="K23">
        <f t="shared" si="4"/>
        <v>5294623</v>
      </c>
      <c r="M23" t="str">
        <f t="shared" si="0"/>
        <v>kex_uake_sharedA</v>
      </c>
      <c r="N23" s="2">
        <f t="shared" si="5"/>
        <v>82.728718749999999</v>
      </c>
      <c r="O23" s="2">
        <f t="shared" si="6"/>
        <v>82.727093750000009</v>
      </c>
      <c r="P23" s="2">
        <f t="shared" si="7"/>
        <v>82.728484375000008</v>
      </c>
      <c r="Q23" s="3"/>
      <c r="R23" s="3"/>
      <c r="S23" s="3"/>
      <c r="T23" s="3"/>
      <c r="U23" s="3"/>
      <c r="V23" s="3"/>
      <c r="W23" s="3"/>
      <c r="X23" s="3"/>
      <c r="Y23" s="3"/>
      <c r="Z23" s="3"/>
      <c r="AB23" t="str">
        <f t="shared" si="8"/>
        <v>kex_uake_sharedA</v>
      </c>
      <c r="AC23" s="4">
        <f t="shared" si="9"/>
        <v>82.728718749999999</v>
      </c>
      <c r="AD23">
        <f t="shared" si="10"/>
        <v>5.294638</v>
      </c>
    </row>
    <row r="24" spans="1:30" x14ac:dyDescent="0.25">
      <c r="A24" t="s">
        <v>15</v>
      </c>
      <c r="B24">
        <v>8882978</v>
      </c>
      <c r="C24">
        <v>286947</v>
      </c>
      <c r="D24">
        <v>8880415</v>
      </c>
      <c r="E24">
        <v>8883420</v>
      </c>
      <c r="H24" t="str">
        <f t="shared" si="11"/>
        <v>kex_ake_initA</v>
      </c>
      <c r="I24">
        <f t="shared" si="2"/>
        <v>8882978</v>
      </c>
      <c r="J24">
        <f t="shared" si="3"/>
        <v>8880415</v>
      </c>
      <c r="K24">
        <f t="shared" si="4"/>
        <v>8883420</v>
      </c>
      <c r="M24" t="str">
        <f t="shared" si="0"/>
        <v>kex_ake_initA</v>
      </c>
      <c r="N24" s="2">
        <f t="shared" si="5"/>
        <v>138.79653125000002</v>
      </c>
      <c r="O24" s="2">
        <f t="shared" si="6"/>
        <v>138.75648437500001</v>
      </c>
      <c r="P24" s="2">
        <f t="shared" si="7"/>
        <v>138.8034375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B24" t="str">
        <f t="shared" si="8"/>
        <v>kex_ake_initA</v>
      </c>
      <c r="AC24" s="4">
        <f t="shared" si="9"/>
        <v>138.79653125000002</v>
      </c>
      <c r="AD24">
        <f t="shared" si="10"/>
        <v>8.8829779999999996</v>
      </c>
    </row>
    <row r="25" spans="1:30" x14ac:dyDescent="0.25">
      <c r="A25" t="s">
        <v>16</v>
      </c>
      <c r="B25">
        <v>15044290</v>
      </c>
      <c r="C25">
        <v>2146486</v>
      </c>
      <c r="D25">
        <v>15044176</v>
      </c>
      <c r="E25">
        <v>15044326</v>
      </c>
      <c r="H25" t="str">
        <f t="shared" si="11"/>
        <v>kex_ake_sharedB</v>
      </c>
      <c r="I25">
        <f t="shared" si="2"/>
        <v>15044290</v>
      </c>
      <c r="J25">
        <f t="shared" si="3"/>
        <v>15044176</v>
      </c>
      <c r="K25">
        <f t="shared" si="4"/>
        <v>15044326</v>
      </c>
      <c r="M25" t="str">
        <f t="shared" si="0"/>
        <v>kex_ake_sharedB</v>
      </c>
      <c r="N25" s="2">
        <f t="shared" si="5"/>
        <v>235.06703125000001</v>
      </c>
      <c r="O25" s="2">
        <f t="shared" si="6"/>
        <v>235.06524999999999</v>
      </c>
      <c r="P25" s="2">
        <f t="shared" si="7"/>
        <v>235.06759375000001</v>
      </c>
      <c r="Q25" s="3"/>
      <c r="R25" s="3"/>
      <c r="S25" s="3"/>
      <c r="T25" s="3"/>
      <c r="U25" s="3"/>
      <c r="V25" s="3"/>
      <c r="W25" s="3"/>
      <c r="X25" s="3"/>
      <c r="Y25" s="3"/>
      <c r="Z25" s="3"/>
      <c r="AB25" t="str">
        <f t="shared" si="8"/>
        <v>kex_ake_sharedB</v>
      </c>
      <c r="AC25" s="4">
        <f t="shared" si="9"/>
        <v>235.06703125000001</v>
      </c>
      <c r="AD25">
        <f t="shared" si="10"/>
        <v>15.04429</v>
      </c>
    </row>
    <row r="26" spans="1:30" x14ac:dyDescent="0.25">
      <c r="A26" t="s">
        <v>17</v>
      </c>
      <c r="B26">
        <v>10497617</v>
      </c>
      <c r="C26">
        <v>1899085</v>
      </c>
      <c r="D26">
        <v>10497547</v>
      </c>
      <c r="E26">
        <v>10497650</v>
      </c>
      <c r="H26" t="str">
        <f t="shared" ref="H26" si="12">A26</f>
        <v>kex_ake_sharedA</v>
      </c>
      <c r="I26">
        <f t="shared" si="2"/>
        <v>10497617</v>
      </c>
      <c r="J26">
        <f t="shared" si="3"/>
        <v>10497547</v>
      </c>
      <c r="K26">
        <f t="shared" si="4"/>
        <v>10497650</v>
      </c>
      <c r="M26" t="str">
        <f t="shared" si="0"/>
        <v>kex_ake_sharedA</v>
      </c>
      <c r="N26" s="2">
        <f t="shared" si="5"/>
        <v>164.025265625</v>
      </c>
      <c r="O26" s="2">
        <f t="shared" si="6"/>
        <v>164.02417187500001</v>
      </c>
      <c r="P26" s="2">
        <f t="shared" si="7"/>
        <v>164.02578124999999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B26" t="str">
        <f t="shared" si="8"/>
        <v>kex_ake_sharedA</v>
      </c>
      <c r="AC26" s="4">
        <f t="shared" si="9"/>
        <v>164.025265625</v>
      </c>
      <c r="AD26">
        <f t="shared" si="10"/>
        <v>10.497617</v>
      </c>
    </row>
    <row r="27" spans="1:30" x14ac:dyDescent="0.25">
      <c r="Q27" s="3"/>
      <c r="R27" s="3"/>
      <c r="S27" s="3"/>
      <c r="T27" s="3"/>
      <c r="U27" s="3"/>
      <c r="V27" s="3"/>
      <c r="W27" s="3"/>
      <c r="X27" s="3"/>
      <c r="Y27" s="3"/>
      <c r="Z27" s="3"/>
      <c r="AC27" s="2"/>
    </row>
    <row r="28" spans="1:30" x14ac:dyDescent="0.25">
      <c r="Q28" s="3"/>
      <c r="R28" s="3"/>
      <c r="S28" s="3"/>
      <c r="T28" s="3"/>
      <c r="U28" s="3"/>
      <c r="V28" s="3"/>
      <c r="W28" s="3"/>
      <c r="X28" s="3"/>
      <c r="Y28" s="3"/>
      <c r="Z28" s="3"/>
      <c r="AC28" s="2"/>
    </row>
    <row r="29" spans="1:30" x14ac:dyDescent="0.25">
      <c r="I29">
        <v>1000000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1" spans="1:30" x14ac:dyDescent="0.25">
      <c r="I31" t="s">
        <v>3</v>
      </c>
      <c r="J31" t="s">
        <v>5</v>
      </c>
      <c r="K31" t="s">
        <v>6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30" x14ac:dyDescent="0.25">
      <c r="H32" t="str">
        <f>H12</f>
        <v>xtea_set_key</v>
      </c>
      <c r="I32">
        <f>I12/$I$29</f>
        <v>1.1089999999999999E-2</v>
      </c>
      <c r="J32">
        <f>J12/$I$29</f>
        <v>1.1089999999999999E-2</v>
      </c>
      <c r="K32">
        <f>K12/$I$29</f>
        <v>1.1161000000000001E-2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H33" t="str">
        <f t="shared" ref="H33:H46" si="13">H13</f>
        <v>xtea_encrypt</v>
      </c>
      <c r="I33">
        <f t="shared" ref="I33:K33" si="14">I13/$I$29</f>
        <v>0.34822399999999998</v>
      </c>
      <c r="J33">
        <f t="shared" si="14"/>
        <v>0.34821800000000003</v>
      </c>
      <c r="K33">
        <f t="shared" si="14"/>
        <v>0.34832000000000002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H34" t="str">
        <f t="shared" si="13"/>
        <v>xtea_decrypt</v>
      </c>
      <c r="I34">
        <f t="shared" ref="I34:K34" si="15">I14/$I$29</f>
        <v>0.34825299999999998</v>
      </c>
      <c r="J34">
        <f t="shared" si="15"/>
        <v>0.34824699999999997</v>
      </c>
      <c r="K34">
        <f t="shared" si="15"/>
        <v>0.34834799999999999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25">
      <c r="H35" t="str">
        <f t="shared" si="13"/>
        <v>indcpa_keypair</v>
      </c>
      <c r="I35">
        <f t="shared" ref="I35:K35" si="16">I15/$I$29</f>
        <v>3.4233880000000001</v>
      </c>
      <c r="J35">
        <f t="shared" si="16"/>
        <v>3.420544</v>
      </c>
      <c r="K35">
        <f t="shared" si="16"/>
        <v>3.5191349999999999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x14ac:dyDescent="0.25">
      <c r="H36" t="str">
        <f t="shared" si="13"/>
        <v>indcpa_enc</v>
      </c>
      <c r="I36">
        <f t="shared" ref="I36:K36" si="17">I16/$I$29</f>
        <v>3.4708939999999999</v>
      </c>
      <c r="J36">
        <f t="shared" si="17"/>
        <v>3.4708559999999999</v>
      </c>
      <c r="K36">
        <f t="shared" si="17"/>
        <v>3.4709660000000002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x14ac:dyDescent="0.25">
      <c r="H37" t="str">
        <f t="shared" si="13"/>
        <v>indcpa_dec</v>
      </c>
      <c r="I37">
        <f t="shared" ref="I37:K37" si="18">I17/$I$29</f>
        <v>0.96201899999999996</v>
      </c>
      <c r="J37">
        <f t="shared" si="18"/>
        <v>0.962005</v>
      </c>
      <c r="K37">
        <f t="shared" si="18"/>
        <v>0.96208199999999999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x14ac:dyDescent="0.25">
      <c r="H38" t="str">
        <f t="shared" si="13"/>
        <v>kyber_keypair</v>
      </c>
      <c r="I38">
        <f t="shared" ref="I38:K38" si="19">I18/$I$29</f>
        <v>4.0102640000000003</v>
      </c>
      <c r="J38">
        <f t="shared" si="19"/>
        <v>4.0074889999999996</v>
      </c>
      <c r="K38">
        <f t="shared" si="19"/>
        <v>4.1046370000000003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x14ac:dyDescent="0.25">
      <c r="H39" t="str">
        <f t="shared" si="13"/>
        <v>kyber_encaps</v>
      </c>
      <c r="I39">
        <f t="shared" ref="I39:K39" si="20">I19/$I$29</f>
        <v>4.8739970000000001</v>
      </c>
      <c r="J39">
        <f t="shared" si="20"/>
        <v>4.8739299999999997</v>
      </c>
      <c r="K39">
        <f t="shared" si="20"/>
        <v>4.8739710000000001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x14ac:dyDescent="0.25">
      <c r="H40" t="str">
        <f t="shared" si="13"/>
        <v>kyber_decaps</v>
      </c>
      <c r="I40">
        <f t="shared" ref="I40:K40" si="21">I20/$I$29</f>
        <v>5.2042260000000002</v>
      </c>
      <c r="J40">
        <f t="shared" si="21"/>
        <v>5.2041700000000004</v>
      </c>
      <c r="K40">
        <f t="shared" si="21"/>
        <v>5.20418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x14ac:dyDescent="0.25">
      <c r="H41" t="str">
        <f t="shared" si="13"/>
        <v>kex_uake_initA</v>
      </c>
      <c r="I41">
        <f t="shared" ref="I41:K41" si="22">I21/$I$29</f>
        <v>8.8830100000000005</v>
      </c>
      <c r="J41">
        <f t="shared" si="22"/>
        <v>8.8801799999999993</v>
      </c>
      <c r="K41">
        <f t="shared" si="22"/>
        <v>8.8818380000000001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x14ac:dyDescent="0.25">
      <c r="H42" t="str">
        <f t="shared" si="13"/>
        <v>kex_uake_sharedB</v>
      </c>
      <c r="I42">
        <f t="shared" ref="I42:K42" si="23">I22/$I$29</f>
        <v>10.16743</v>
      </c>
      <c r="J42">
        <f t="shared" si="23"/>
        <v>10.167299</v>
      </c>
      <c r="K42">
        <f t="shared" si="23"/>
        <v>10.167425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x14ac:dyDescent="0.25">
      <c r="H43" t="str">
        <f t="shared" si="13"/>
        <v>kex_uake_sharedA</v>
      </c>
      <c r="I43">
        <f t="shared" ref="I43:K43" si="24">I23/$I$29</f>
        <v>5.294638</v>
      </c>
      <c r="J43">
        <f t="shared" si="24"/>
        <v>5.2945339999999996</v>
      </c>
      <c r="K43">
        <f t="shared" si="24"/>
        <v>5.2946229999999996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x14ac:dyDescent="0.25">
      <c r="H44" t="str">
        <f t="shared" si="13"/>
        <v>kex_ake_initA</v>
      </c>
      <c r="I44">
        <f t="shared" ref="I44:K44" si="25">I24/$I$29</f>
        <v>8.8829779999999996</v>
      </c>
      <c r="J44">
        <f t="shared" si="25"/>
        <v>8.8804149999999993</v>
      </c>
      <c r="K44">
        <f t="shared" si="25"/>
        <v>8.8834199999999992</v>
      </c>
    </row>
    <row r="45" spans="2:26" x14ac:dyDescent="0.25">
      <c r="H45" t="str">
        <f t="shared" si="13"/>
        <v>kex_ake_sharedB</v>
      </c>
      <c r="I45">
        <f t="shared" ref="I45:K45" si="26">I25/$I$29</f>
        <v>15.04429</v>
      </c>
      <c r="J45">
        <f t="shared" si="26"/>
        <v>15.044176</v>
      </c>
      <c r="K45">
        <f t="shared" si="26"/>
        <v>15.044326</v>
      </c>
    </row>
    <row r="46" spans="2:26" x14ac:dyDescent="0.25">
      <c r="H46" t="str">
        <f t="shared" si="13"/>
        <v>kex_ake_sharedA</v>
      </c>
      <c r="I46">
        <f t="shared" ref="I46:K46" si="27">I26/$I$29</f>
        <v>10.497617</v>
      </c>
      <c r="J46">
        <f t="shared" si="27"/>
        <v>10.497547000000001</v>
      </c>
      <c r="K46">
        <f t="shared" si="27"/>
        <v>10.49765</v>
      </c>
    </row>
    <row r="48" spans="2:26" x14ac:dyDescent="0.25">
      <c r="B48" t="s">
        <v>22</v>
      </c>
      <c r="C48" t="s">
        <v>23</v>
      </c>
    </row>
    <row r="49" spans="1:2" x14ac:dyDescent="0.25">
      <c r="A49" t="str">
        <f>A12</f>
        <v>xtea_set_key</v>
      </c>
      <c r="B49">
        <f>B12</f>
        <v>11090</v>
      </c>
    </row>
    <row r="50" spans="1:2" x14ac:dyDescent="0.25">
      <c r="A50" t="str">
        <f t="shared" ref="A50:B50" si="28">A13</f>
        <v>xtea_encrypt</v>
      </c>
      <c r="B50">
        <f t="shared" si="28"/>
        <v>348224</v>
      </c>
    </row>
    <row r="51" spans="1:2" x14ac:dyDescent="0.25">
      <c r="A51" t="str">
        <f t="shared" ref="A51:B51" si="29">A14</f>
        <v>xtea_decrypt</v>
      </c>
      <c r="B51">
        <f t="shared" si="29"/>
        <v>348253</v>
      </c>
    </row>
    <row r="52" spans="1:2" x14ac:dyDescent="0.25">
      <c r="A52" t="str">
        <f t="shared" ref="A52:B52" si="30">A15</f>
        <v>indcpa_keypair</v>
      </c>
      <c r="B52">
        <f t="shared" si="30"/>
        <v>3423388</v>
      </c>
    </row>
    <row r="53" spans="1:2" x14ac:dyDescent="0.25">
      <c r="A53" t="str">
        <f t="shared" ref="A53:B53" si="31">A16</f>
        <v>indcpa_enc</v>
      </c>
      <c r="B53">
        <f t="shared" si="31"/>
        <v>3470894</v>
      </c>
    </row>
    <row r="54" spans="1:2" x14ac:dyDescent="0.25">
      <c r="A54" t="str">
        <f t="shared" ref="A54:B54" si="32">A17</f>
        <v>indcpa_dec</v>
      </c>
      <c r="B54">
        <f t="shared" si="32"/>
        <v>962019</v>
      </c>
    </row>
    <row r="55" spans="1:2" x14ac:dyDescent="0.25">
      <c r="A55" t="str">
        <f t="shared" ref="A55:B55" si="33">A18</f>
        <v>kyber_keypair</v>
      </c>
      <c r="B55">
        <f t="shared" si="33"/>
        <v>4010264</v>
      </c>
    </row>
    <row r="56" spans="1:2" x14ac:dyDescent="0.25">
      <c r="A56" t="str">
        <f t="shared" ref="A56:B56" si="34">A19</f>
        <v>kyber_encaps</v>
      </c>
      <c r="B56">
        <f t="shared" si="34"/>
        <v>4873997</v>
      </c>
    </row>
    <row r="57" spans="1:2" x14ac:dyDescent="0.25">
      <c r="A57" t="str">
        <f t="shared" ref="A57:B57" si="35">A20</f>
        <v>kyber_decaps</v>
      </c>
      <c r="B57">
        <f t="shared" si="35"/>
        <v>5204226</v>
      </c>
    </row>
    <row r="58" spans="1:2" x14ac:dyDescent="0.25">
      <c r="A58" t="str">
        <f t="shared" ref="A58:B58" si="36">A21</f>
        <v>kex_uake_initA</v>
      </c>
      <c r="B58">
        <f t="shared" si="36"/>
        <v>8883010</v>
      </c>
    </row>
    <row r="59" spans="1:2" x14ac:dyDescent="0.25">
      <c r="A59" t="str">
        <f t="shared" ref="A59:B59" si="37">A22</f>
        <v>kex_uake_sharedB</v>
      </c>
      <c r="B59">
        <f t="shared" si="37"/>
        <v>10167430</v>
      </c>
    </row>
    <row r="60" spans="1:2" x14ac:dyDescent="0.25">
      <c r="A60" t="str">
        <f t="shared" ref="A60:B60" si="38">A23</f>
        <v>kex_uake_sharedA</v>
      </c>
      <c r="B60">
        <f t="shared" si="38"/>
        <v>5294638</v>
      </c>
    </row>
    <row r="61" spans="1:2" x14ac:dyDescent="0.25">
      <c r="A61" t="str">
        <f t="shared" ref="A61:B61" si="39">A24</f>
        <v>kex_ake_initA</v>
      </c>
      <c r="B61">
        <f t="shared" si="39"/>
        <v>8882978</v>
      </c>
    </row>
    <row r="62" spans="1:2" x14ac:dyDescent="0.25">
      <c r="A62" t="str">
        <f t="shared" ref="A62:B62" si="40">A25</f>
        <v>kex_ake_sharedB</v>
      </c>
      <c r="B62">
        <f t="shared" si="40"/>
        <v>15044290</v>
      </c>
    </row>
    <row r="63" spans="1:2" x14ac:dyDescent="0.25">
      <c r="A63" t="str">
        <f t="shared" ref="A63:B63" si="41">A26</f>
        <v>kex_ake_sharedA</v>
      </c>
      <c r="B63">
        <f t="shared" si="41"/>
        <v>10497617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168 MHz</vt:lpstr>
      <vt:lpstr>64 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2021-12-16T09:11:43Z</dcterms:created>
  <dcterms:modified xsi:type="dcterms:W3CDTF">2021-12-17T12:19:30Z</dcterms:modified>
</cp:coreProperties>
</file>