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STM32\cubeide\f373cc_psd_mirror_control\"/>
    </mc:Choice>
  </mc:AlternateContent>
  <xr:revisionPtr revIDLastSave="0" documentId="13_ncr:1_{687BA541-81BE-4691-816D-95A31C7EEC31}" xr6:coauthVersionLast="47" xr6:coauthVersionMax="47" xr10:uidLastSave="{00000000-0000-0000-0000-000000000000}"/>
  <bookViews>
    <workbookView xWindow="4170" yWindow="4785" windowWidth="27660" windowHeight="15885" xr2:uid="{494F504D-9748-4D5D-8F75-D3B6136D8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2" i="1"/>
  <c r="C11" i="1"/>
  <c r="C5" i="1"/>
  <c r="C6" i="1" s="1"/>
  <c r="F3" i="1"/>
  <c r="F10" i="1" l="1"/>
  <c r="C7" i="1"/>
  <c r="F7" i="1" s="1"/>
  <c r="F6" i="1"/>
  <c r="F5" i="1"/>
  <c r="F11" i="1" l="1"/>
  <c r="F12" i="1" s="1"/>
  <c r="F14" i="1"/>
  <c r="C16" i="1"/>
  <c r="F16" i="1" s="1"/>
  <c r="C17" i="1" l="1"/>
  <c r="C18" i="1" s="1"/>
  <c r="C20" i="1" s="1"/>
  <c r="C21" i="1" s="1"/>
</calcChain>
</file>

<file path=xl/sharedStrings.xml><?xml version="1.0" encoding="utf-8"?>
<sst xmlns="http://schemas.openxmlformats.org/spreadsheetml/2006/main" count="52" uniqueCount="31">
  <si>
    <t>MCLK</t>
  </si>
  <si>
    <t>N_CH</t>
  </si>
  <si>
    <t>OSR</t>
  </si>
  <si>
    <t>DLY</t>
  </si>
  <si>
    <t>TIMER</t>
  </si>
  <si>
    <t>DMCLK</t>
  </si>
  <si>
    <t>Hz</t>
  </si>
  <si>
    <t>s</t>
  </si>
  <si>
    <t>t_conv</t>
  </si>
  <si>
    <t>t_DLY</t>
  </si>
  <si>
    <t>t_s</t>
  </si>
  <si>
    <t>t_SCAN</t>
  </si>
  <si>
    <t>t_CH</t>
  </si>
  <si>
    <t>t_TIMER</t>
  </si>
  <si>
    <t>DRCLK</t>
  </si>
  <si>
    <t>t_MCLK</t>
  </si>
  <si>
    <t>t_DMCLK</t>
  </si>
  <si>
    <t>PRE</t>
  </si>
  <si>
    <t>AMCLK</t>
  </si>
  <si>
    <t>t_AMCLK</t>
  </si>
  <si>
    <t>t_DRCLK</t>
  </si>
  <si>
    <t>data rate</t>
  </si>
  <si>
    <t>digital</t>
  </si>
  <si>
    <t>analog</t>
  </si>
  <si>
    <t>OSR3</t>
  </si>
  <si>
    <t>OSR1</t>
  </si>
  <si>
    <t>f_s</t>
  </si>
  <si>
    <t>f_s (max)</t>
  </si>
  <si>
    <t>t_poll</t>
  </si>
  <si>
    <t>(required polling delay)</t>
  </si>
  <si>
    <t>(effective sampling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</si>
</sst>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1" fontId="1" fillId="2" borderId="1" xfId="0" applyNumberFormat="1" applyFont="1" applyFill="1" applyBorder="1"/>
    <xf numFmtId="1" fontId="1" fillId="2" borderId="1" xfId="0" applyNumberFormat="1" applyFont="1" applyFill="1" applyBorder="1"/>
    <xf numFmtId="11" fontId="2" fillId="3" borderId="0" xfId="0" applyNumberFormat="1" applyFont="1" applyFill="1"/>
    <xf numFmtId="48" fontId="3" fillId="3" borderId="1" xfId="0" applyNumberFormat="1" applyFont="1" applyFill="1" applyBorder="1"/>
    <xf numFmtId="11" fontId="3" fillId="3" borderId="1" xfId="0" applyNumberFormat="1" applyFont="1" applyFill="1" applyBorder="1"/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48" fontId="2" fillId="3" borderId="0" xfId="0" applyNumberFormat="1" applyFont="1" applyFill="1"/>
    <xf numFmtId="1" fontId="3" fillId="3" borderId="1" xfId="0" applyNumberFormat="1" applyFont="1" applyFill="1" applyBorder="1"/>
    <xf numFmtId="0" fontId="1" fillId="2" borderId="2" xfId="0" applyFont="1" applyFill="1" applyBorder="1"/>
    <xf numFmtId="1" fontId="1" fillId="2" borderId="3" xfId="0" applyNumberFormat="1" applyFont="1" applyFill="1" applyBorder="1"/>
    <xf numFmtId="0" fontId="0" fillId="3" borderId="1" xfId="0" applyFill="1" applyBorder="1"/>
    <xf numFmtId="1" fontId="4" fillId="3" borderId="1" xfId="0" applyNumberFormat="1" applyFont="1" applyFill="1" applyBorder="1"/>
    <xf numFmtId="48" fontId="4" fillId="3" borderId="1" xfId="0" applyNumberFormat="1" applyFont="1" applyFill="1" applyBorder="1"/>
    <xf numFmtId="1" fontId="5" fillId="2" borderId="1" xfId="0" applyNumberFormat="1" applyFont="1" applyFill="1" applyBorder="1"/>
    <xf numFmtId="48" fontId="6" fillId="3" borderId="1" xfId="0" applyNumberFormat="1" applyFont="1" applyFill="1" applyBorder="1"/>
  </cellXfs>
  <cellStyles count="1">
    <cellStyle name="Normal" xfId="0" builtinId="0"/>
  </cellStyles>
  <dxfs count="4"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571501</xdr:colOff>
      <xdr:row>1</xdr:row>
      <xdr:rowOff>123825</xdr:rowOff>
    </xdr:from>
    <xdr:to>
      <xdr:col>21</xdr:col>
      <xdr:colOff>323851</xdr:colOff>
      <xdr:row>15</xdr:row>
      <xdr:rowOff>40091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C2007-86DF-4668-BC34-4DABAC476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6" y="314325"/>
          <a:ext cx="7067550" cy="258326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10</xdr:col>
      <xdr:colOff>123825</xdr:colOff>
      <xdr:row>15</xdr:row>
      <xdr:rowOff>171450</xdr:rowOff>
    </xdr:from>
    <xdr:to>
      <xdr:col>20</xdr:col>
      <xdr:colOff>381000</xdr:colOff>
      <xdr:row>26</xdr:row>
      <xdr:rowOff>152400</xdr:rowOff>
    </xdr:to>
    <xdr:sp macro="" textlink="">
      <xdr:nvSpPr>
        <xdr:cNvPr id="4" name="Rectangle: Folded Corner 3">
          <a:extLst>
            <a:ext uri="{FF2B5EF4-FFF2-40B4-BE49-F238E27FC236}">
              <a16:creationId xmlns:a16="http://schemas.microsoft.com/office/drawing/2014/main" id="{3651279B-5C86-4741-B43F-8D5259EF6EC8}"/>
            </a:ext>
          </a:extLst>
        </xdr:cNvPr>
        <xdr:cNvSpPr/>
      </xdr:nvSpPr>
      <xdr:spPr>
        <a:xfrm>
          <a:off x="7086600" y="3028950"/>
          <a:ext cx="6353175" cy="2076450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CH" sz="1100"/>
            <a:t>1. enter input master</a:t>
          </a:r>
          <a:r>
            <a:rPr lang="de-CH" sz="1100" baseline="0"/>
            <a:t> clock MCLK</a:t>
          </a:r>
        </a:p>
        <a:p>
          <a:pPr algn="l"/>
          <a:r>
            <a:rPr lang="de-CH" sz="1100" baseline="0"/>
            <a:t>2. enter the clock prescaler setting</a:t>
          </a:r>
        </a:p>
        <a:p>
          <a:pPr algn="l"/>
          <a:r>
            <a:rPr lang="de-CH" sz="1100" baseline="0"/>
            <a:t>3. enter number of channels that are continuously converted by SCAN mode</a:t>
          </a:r>
        </a:p>
        <a:p>
          <a:pPr algn="l"/>
          <a:r>
            <a:rPr lang="de-CH" sz="1100" baseline="0"/>
            <a:t>4. enter desired oversampling rate OSR to achieve a desired ENOB</a:t>
          </a:r>
        </a:p>
        <a:p>
          <a:pPr algn="l"/>
          <a:r>
            <a:rPr lang="de-CH" sz="1100" baseline="0"/>
            <a:t>5. enter the delay after each channel conversion</a:t>
          </a:r>
        </a:p>
        <a:p>
          <a:pPr algn="l"/>
          <a:r>
            <a:rPr lang="de-CH" sz="1100" baseline="0"/>
            <a:t>6. enter desired sampling rate per channel</a:t>
          </a:r>
        </a:p>
        <a:p>
          <a:pPr algn="l"/>
          <a:endParaRPr lang="de-CH" sz="1100" baseline="0"/>
        </a:p>
        <a:p>
          <a:pPr algn="l"/>
          <a:r>
            <a:rPr lang="de-CH" sz="1100" baseline="0"/>
            <a:t>the tool will output the required TIMER delay for the SCAN mode</a:t>
          </a:r>
        </a:p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C5B3-2DFD-4969-B8ED-6292D2990485}">
  <dimension ref="A1:W23"/>
  <sheetViews>
    <sheetView tabSelected="1" workbookViewId="0">
      <selection activeCell="F12" sqref="F12"/>
    </sheetView>
  </sheetViews>
  <sheetFormatPr defaultRowHeight="15" x14ac:dyDescent="0.25"/>
  <cols>
    <col min="1" max="1" width="12" style="10" customWidth="1"/>
    <col min="2" max="2" width="9.140625" style="1"/>
    <col min="3" max="3" width="14.7109375" customWidth="1"/>
    <col min="4" max="4" width="22.28515625" customWidth="1"/>
    <col min="5" max="5" width="9.140625" style="1"/>
    <col min="6" max="6" width="13.7109375" customWidth="1"/>
  </cols>
  <sheetData>
    <row r="1" spans="1:23" x14ac:dyDescent="0.25">
      <c r="A1" s="9"/>
      <c r="B1" s="3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9"/>
      <c r="B2" s="3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9">
        <v>1</v>
      </c>
      <c r="B3" s="3" t="s">
        <v>0</v>
      </c>
      <c r="C3" s="4">
        <v>4915000</v>
      </c>
      <c r="D3" s="2" t="s">
        <v>6</v>
      </c>
      <c r="E3" s="3" t="s">
        <v>15</v>
      </c>
      <c r="F3" s="8">
        <f>1/C3</f>
        <v>2.0345879959308239E-7</v>
      </c>
      <c r="G3" s="2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9">
        <v>2</v>
      </c>
      <c r="B4" s="3" t="s">
        <v>17</v>
      </c>
      <c r="C4" s="5">
        <v>1</v>
      </c>
      <c r="D4" s="2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9" t="s">
        <v>23</v>
      </c>
      <c r="B5" s="3" t="s">
        <v>18</v>
      </c>
      <c r="C5" s="7">
        <f>C3/C4</f>
        <v>4915000</v>
      </c>
      <c r="D5" s="2" t="s">
        <v>6</v>
      </c>
      <c r="E5" s="3" t="s">
        <v>19</v>
      </c>
      <c r="F5" s="7">
        <f>1/C5</f>
        <v>2.0345879959308239E-7</v>
      </c>
      <c r="G5" s="2" t="s">
        <v>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9" t="s">
        <v>22</v>
      </c>
      <c r="B6" s="3" t="s">
        <v>5</v>
      </c>
      <c r="C6" s="7">
        <f>C5/4</f>
        <v>1228750</v>
      </c>
      <c r="D6" s="2" t="s">
        <v>6</v>
      </c>
      <c r="E6" s="3" t="s">
        <v>16</v>
      </c>
      <c r="F6" s="7">
        <f>1/C6</f>
        <v>8.1383519837232957E-7</v>
      </c>
      <c r="G6" s="2" t="s">
        <v>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9" t="s">
        <v>21</v>
      </c>
      <c r="B7" s="3" t="s">
        <v>14</v>
      </c>
      <c r="C7" s="7">
        <f>C6/C10</f>
        <v>12.499491373697916</v>
      </c>
      <c r="D7" s="2" t="s">
        <v>6</v>
      </c>
      <c r="E7" s="3" t="s">
        <v>20</v>
      </c>
      <c r="F7" s="7">
        <f>1/C7</f>
        <v>8.00032553407935E-2</v>
      </c>
      <c r="G7" s="2" t="s">
        <v>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9"/>
      <c r="B8" s="3"/>
      <c r="C8" s="2"/>
      <c r="D8" s="2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9">
        <v>3</v>
      </c>
      <c r="B9" s="3" t="s">
        <v>1</v>
      </c>
      <c r="C9" s="5">
        <v>1</v>
      </c>
      <c r="D9" s="2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9">
        <v>4</v>
      </c>
      <c r="B10" s="3" t="s">
        <v>2</v>
      </c>
      <c r="C10" s="13">
        <v>98304</v>
      </c>
      <c r="D10" s="2"/>
      <c r="E10" s="3" t="s">
        <v>8</v>
      </c>
      <c r="F10" s="12">
        <f>3*C11+(C12-1)*C11</f>
        <v>99328</v>
      </c>
      <c r="G10" s="2" t="s">
        <v>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9"/>
      <c r="B11" s="3" t="s">
        <v>24</v>
      </c>
      <c r="C11" s="15">
        <f>IF(C10&gt;512,512,C10)</f>
        <v>512</v>
      </c>
      <c r="D11" s="2"/>
      <c r="E11" s="3" t="s">
        <v>28</v>
      </c>
      <c r="F11" s="19">
        <f>F10*F6</f>
        <v>8.0836622583926751E-2</v>
      </c>
      <c r="G11" s="2" t="s">
        <v>7</v>
      </c>
      <c r="H11" s="2" t="s">
        <v>29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9"/>
      <c r="B12" s="3" t="s">
        <v>25</v>
      </c>
      <c r="C12" s="15">
        <f>IF(C10&gt;512,C10/512,1)</f>
        <v>192</v>
      </c>
      <c r="D12" s="2"/>
      <c r="E12" s="3" t="s">
        <v>26</v>
      </c>
      <c r="F12" s="19">
        <f>1/F11</f>
        <v>12.370630637886599</v>
      </c>
      <c r="G12" s="2" t="s">
        <v>6</v>
      </c>
      <c r="H12" s="2" t="s">
        <v>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9">
        <v>5</v>
      </c>
      <c r="B13" s="3" t="s">
        <v>3</v>
      </c>
      <c r="C13" s="14">
        <v>0</v>
      </c>
      <c r="D13" s="2" t="s">
        <v>5</v>
      </c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9">
        <v>6</v>
      </c>
      <c r="B14" s="3" t="s">
        <v>26</v>
      </c>
      <c r="C14" s="18">
        <v>1</v>
      </c>
      <c r="D14" s="2" t="s">
        <v>6</v>
      </c>
      <c r="E14" s="3" t="s">
        <v>9</v>
      </c>
      <c r="F14" s="8">
        <f>C13*F6</f>
        <v>0</v>
      </c>
      <c r="G14" s="2" t="s">
        <v>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9"/>
      <c r="B15" s="3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9"/>
      <c r="B16" s="3" t="s">
        <v>8</v>
      </c>
      <c r="C16" s="7">
        <f>F10*F6</f>
        <v>8.0836622583926751E-2</v>
      </c>
      <c r="D16" s="2" t="s">
        <v>7</v>
      </c>
      <c r="E16" s="11" t="s">
        <v>27</v>
      </c>
      <c r="F16" s="17">
        <f>1/C16</f>
        <v>12.370630637886599</v>
      </c>
      <c r="G16" s="2" t="s">
        <v>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9"/>
      <c r="B17" s="3" t="s">
        <v>12</v>
      </c>
      <c r="C17" s="7">
        <f>(C16+F14)</f>
        <v>8.0836622583926751E-2</v>
      </c>
      <c r="D17" s="2" t="s">
        <v>7</v>
      </c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9"/>
      <c r="B18" s="3" t="s">
        <v>11</v>
      </c>
      <c r="C18" s="7">
        <f>C9*C17</f>
        <v>8.0836622583926751E-2</v>
      </c>
      <c r="D18" s="2" t="s">
        <v>7</v>
      </c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9"/>
      <c r="B19" s="3" t="s">
        <v>10</v>
      </c>
      <c r="C19" s="7">
        <f>1/(C14)</f>
        <v>1</v>
      </c>
      <c r="D19" s="2" t="s">
        <v>7</v>
      </c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9"/>
      <c r="B20" s="3" t="s">
        <v>13</v>
      </c>
      <c r="C20" s="7">
        <f>C19-C18</f>
        <v>0.91916337741607324</v>
      </c>
      <c r="D20" s="2" t="s">
        <v>7</v>
      </c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9"/>
      <c r="B21" s="3" t="s">
        <v>4</v>
      </c>
      <c r="C21" s="16">
        <f>C20/F6</f>
        <v>1129422</v>
      </c>
      <c r="D21" s="2" t="s">
        <v>5</v>
      </c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9"/>
      <c r="B22" s="3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s="9"/>
      <c r="B23" s="3"/>
      <c r="C23" s="2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</sheetData>
  <conditionalFormatting sqref="C14">
    <cfRule type="cellIs" dxfId="3" priority="3" operator="greaterThan">
      <formula>$F$16</formula>
    </cfRule>
    <cfRule type="cellIs" dxfId="2" priority="4" operator="lessThanOrEqual">
      <formula>$F$16</formula>
    </cfRule>
  </conditionalFormatting>
  <conditionalFormatting sqref="C21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2021-11-28T10:37:45Z</dcterms:created>
  <dcterms:modified xsi:type="dcterms:W3CDTF">2022-08-02T13:19:37Z</dcterms:modified>
</cp:coreProperties>
</file>