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SS PAK PETRUS\"/>
    </mc:Choice>
  </mc:AlternateContent>
  <xr:revisionPtr revIDLastSave="0" documentId="13_ncr:1_{730ACDFE-0EDB-471D-A857-58369AC9E359}" xr6:coauthVersionLast="47" xr6:coauthVersionMax="47" xr10:uidLastSave="{00000000-0000-0000-0000-000000000000}"/>
  <bookViews>
    <workbookView xWindow="-110" yWindow="-110" windowWidth="19420" windowHeight="10560" xr2:uid="{692C4038-AC15-4C89-80CC-73D8B35F6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2" i="1" l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J130" i="1"/>
  <c r="C130" i="1"/>
  <c r="D130" i="1"/>
  <c r="E130" i="1"/>
  <c r="F130" i="1"/>
  <c r="G130" i="1"/>
  <c r="H130" i="1"/>
  <c r="I130" i="1"/>
  <c r="B130" i="1"/>
  <c r="K121" i="1"/>
  <c r="L121" i="1" s="1"/>
  <c r="D181" i="1"/>
  <c r="E181" i="1"/>
  <c r="F181" i="1"/>
  <c r="G181" i="1"/>
  <c r="H181" i="1"/>
  <c r="I181" i="1"/>
  <c r="J181" i="1"/>
  <c r="K181" i="1"/>
  <c r="C181" i="1"/>
  <c r="B181" i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70" i="1"/>
  <c r="M170" i="1" s="1"/>
  <c r="F60" i="1"/>
  <c r="G60" i="1" s="1"/>
  <c r="F61" i="1"/>
  <c r="G61" i="1" s="1"/>
  <c r="F62" i="1"/>
  <c r="G62" i="1" s="1"/>
  <c r="F59" i="1"/>
  <c r="G59" i="1" s="1"/>
  <c r="E14" i="1"/>
  <c r="F14" i="1" s="1"/>
  <c r="E15" i="1"/>
  <c r="F15" i="1" s="1"/>
  <c r="E13" i="1"/>
  <c r="F13" i="1" s="1"/>
  <c r="E35" i="1"/>
  <c r="F35" i="1" s="1"/>
  <c r="E36" i="1"/>
  <c r="F36" i="1" s="1"/>
  <c r="E34" i="1"/>
  <c r="F34" i="1" s="1"/>
  <c r="L130" i="1" l="1"/>
  <c r="M129" i="1" s="1"/>
  <c r="M180" i="1"/>
  <c r="N173" i="1" s="1"/>
  <c r="F16" i="1"/>
  <c r="G13" i="1" s="1"/>
  <c r="F37" i="1"/>
  <c r="G63" i="1"/>
  <c r="H59" i="1" s="1"/>
  <c r="N176" i="1" l="1"/>
  <c r="N174" i="1"/>
  <c r="N175" i="1"/>
  <c r="N171" i="1"/>
  <c r="N178" i="1"/>
  <c r="N177" i="1"/>
  <c r="N179" i="1"/>
  <c r="N172" i="1"/>
  <c r="N170" i="1"/>
  <c r="M126" i="1"/>
  <c r="M127" i="1"/>
  <c r="M121" i="1"/>
  <c r="M123" i="1"/>
  <c r="M128" i="1"/>
  <c r="M125" i="1"/>
  <c r="M124" i="1"/>
  <c r="M122" i="1"/>
  <c r="H60" i="1"/>
  <c r="H61" i="1"/>
  <c r="H62" i="1"/>
  <c r="G14" i="1"/>
  <c r="G15" i="1"/>
  <c r="B182" i="1" l="1"/>
  <c r="B183" i="1" s="1"/>
  <c r="B185" i="1" s="1"/>
  <c r="B131" i="1"/>
  <c r="B132" i="1" s="1"/>
  <c r="B134" i="1" s="1"/>
  <c r="B64" i="1"/>
  <c r="B65" i="1" s="1"/>
  <c r="B67" i="1" s="1"/>
  <c r="B17" i="1"/>
  <c r="B18" i="1" s="1"/>
  <c r="B20" i="1" s="1"/>
</calcChain>
</file>

<file path=xl/sharedStrings.xml><?xml version="1.0" encoding="utf-8"?>
<sst xmlns="http://schemas.openxmlformats.org/spreadsheetml/2006/main" count="297" uniqueCount="45">
  <si>
    <t>Parameter</t>
  </si>
  <si>
    <t>Nilai</t>
  </si>
  <si>
    <t>Iklim</t>
  </si>
  <si>
    <t>iklim</t>
  </si>
  <si>
    <t>perkalian baris</t>
  </si>
  <si>
    <t>perkalian baris (Mi)</t>
  </si>
  <si>
    <t>n akar pangkat</t>
  </si>
  <si>
    <t>eigen vektor</t>
  </si>
  <si>
    <t>lambda max</t>
  </si>
  <si>
    <t>CI</t>
  </si>
  <si>
    <t>CR</t>
  </si>
  <si>
    <t>RI</t>
  </si>
  <si>
    <t>total</t>
  </si>
  <si>
    <t>suhu</t>
  </si>
  <si>
    <t>curah hujan</t>
  </si>
  <si>
    <t>kelembapan</t>
  </si>
  <si>
    <t>jenis tanah</t>
  </si>
  <si>
    <t>tekstur tanah</t>
  </si>
  <si>
    <t>ph tanah</t>
  </si>
  <si>
    <t>kemiringan</t>
  </si>
  <si>
    <t>aluvial</t>
  </si>
  <si>
    <t>latosol</t>
  </si>
  <si>
    <t>regosol</t>
  </si>
  <si>
    <t>liat</t>
  </si>
  <si>
    <t>liat berdebu</t>
  </si>
  <si>
    <t>lempung liat berpasir</t>
  </si>
  <si>
    <t>lempung liat</t>
  </si>
  <si>
    <t>liat berpasir</t>
  </si>
  <si>
    <t>lempung berliat</t>
  </si>
  <si>
    <t>liat berdebut</t>
  </si>
  <si>
    <t>Topografi</t>
  </si>
  <si>
    <t>Tanah</t>
  </si>
  <si>
    <t>topografi</t>
  </si>
  <si>
    <t>tanah</t>
  </si>
  <si>
    <t>gambut</t>
  </si>
  <si>
    <t>grumosol</t>
  </si>
  <si>
    <t>humus</t>
  </si>
  <si>
    <t>rendzina</t>
  </si>
  <si>
    <t>litosol</t>
  </si>
  <si>
    <t>lempung liat berdebu</t>
  </si>
  <si>
    <t>lempung bpsr sgt hls</t>
  </si>
  <si>
    <t>lempung</t>
  </si>
  <si>
    <t>debu</t>
  </si>
  <si>
    <t>lempung berdebu</t>
  </si>
  <si>
    <t>mediteran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</si>
</sst>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1F11-6456-44AA-AC9A-B5232120F9E6}">
  <dimension ref="A2:N185"/>
  <sheetViews>
    <sheetView tabSelected="1" zoomScale="81" zoomScaleNormal="94" workbookViewId="0">
      <selection activeCell="F5" sqref="F5"/>
    </sheetView>
  </sheetViews>
  <sheetFormatPr defaultRowHeight="14.5" x14ac:dyDescent="0.35"/>
  <cols>
    <col min="1" max="1" width="18.6328125" style="1" bestFit="1" customWidth="1"/>
    <col min="2" max="2" width="12.453125" style="1" bestFit="1" customWidth="1"/>
    <col min="3" max="3" width="18.6328125" style="1" bestFit="1" customWidth="1"/>
    <col min="4" max="4" width="11.08984375" style="1" bestFit="1" customWidth="1"/>
    <col min="5" max="5" width="17.1796875" style="1" bestFit="1" customWidth="1"/>
    <col min="6" max="6" width="18.6328125" style="1" bestFit="1" customWidth="1"/>
    <col min="7" max="13" width="13.1796875" style="1" bestFit="1" customWidth="1"/>
    <col min="14" max="14" width="11" style="1" bestFit="1" customWidth="1"/>
    <col min="15" max="16384" width="8.7265625" style="1"/>
  </cols>
  <sheetData>
    <row r="2" spans="1:7" x14ac:dyDescent="0.35">
      <c r="A2" s="2" t="s">
        <v>0</v>
      </c>
      <c r="B2" s="2" t="s">
        <v>1</v>
      </c>
      <c r="C2" s="2" t="s">
        <v>0</v>
      </c>
    </row>
    <row r="3" spans="1:7" x14ac:dyDescent="0.35">
      <c r="A3" s="2" t="s">
        <v>2</v>
      </c>
      <c r="B3" s="2">
        <v>2</v>
      </c>
      <c r="C3" s="2" t="s">
        <v>30</v>
      </c>
    </row>
    <row r="4" spans="1:7" x14ac:dyDescent="0.35">
      <c r="A4" s="2" t="s">
        <v>2</v>
      </c>
      <c r="B4" s="2">
        <v>2</v>
      </c>
      <c r="C4" s="2" t="s">
        <v>31</v>
      </c>
    </row>
    <row r="5" spans="1:7" x14ac:dyDescent="0.35">
      <c r="A5" s="2" t="s">
        <v>30</v>
      </c>
      <c r="B5" s="2">
        <v>2</v>
      </c>
      <c r="C5" s="2" t="s">
        <v>31</v>
      </c>
    </row>
    <row r="7" spans="1:7" x14ac:dyDescent="0.35">
      <c r="A7" s="2"/>
      <c r="B7" s="2" t="s">
        <v>3</v>
      </c>
      <c r="C7" s="2" t="s">
        <v>32</v>
      </c>
      <c r="D7" s="2" t="s">
        <v>33</v>
      </c>
    </row>
    <row r="8" spans="1:7" x14ac:dyDescent="0.35">
      <c r="A8" s="2" t="s">
        <v>3</v>
      </c>
      <c r="B8" s="2">
        <v>1</v>
      </c>
      <c r="C8" s="2">
        <v>2</v>
      </c>
      <c r="D8" s="2">
        <v>2</v>
      </c>
    </row>
    <row r="9" spans="1:7" x14ac:dyDescent="0.35">
      <c r="A9" s="2" t="s">
        <v>32</v>
      </c>
      <c r="B9" s="2">
        <v>0.5</v>
      </c>
      <c r="C9" s="2">
        <v>1</v>
      </c>
      <c r="D9" s="2">
        <v>2</v>
      </c>
    </row>
    <row r="10" spans="1:7" x14ac:dyDescent="0.35">
      <c r="A10" s="2" t="s">
        <v>33</v>
      </c>
      <c r="B10" s="2">
        <v>0.5</v>
      </c>
      <c r="C10" s="2">
        <v>0.5</v>
      </c>
      <c r="D10" s="2">
        <v>1</v>
      </c>
    </row>
    <row r="12" spans="1:7" x14ac:dyDescent="0.35">
      <c r="A12" s="2"/>
      <c r="B12" s="2" t="s">
        <v>3</v>
      </c>
      <c r="C12" s="2" t="s">
        <v>32</v>
      </c>
      <c r="D12" s="2" t="s">
        <v>33</v>
      </c>
      <c r="E12" s="3" t="s">
        <v>5</v>
      </c>
      <c r="F12" s="3" t="s">
        <v>6</v>
      </c>
      <c r="G12" s="3" t="s">
        <v>7</v>
      </c>
    </row>
    <row r="13" spans="1:7" x14ac:dyDescent="0.35">
      <c r="A13" s="2" t="s">
        <v>3</v>
      </c>
      <c r="B13" s="2">
        <v>1</v>
      </c>
      <c r="C13" s="2">
        <v>2</v>
      </c>
      <c r="D13" s="2">
        <v>2</v>
      </c>
      <c r="E13" s="3">
        <f>B13*C13*D13</f>
        <v>4</v>
      </c>
      <c r="F13" s="3">
        <f>E13^(1/3)</f>
        <v>1.5874010519681994</v>
      </c>
      <c r="G13" s="3">
        <f>F13/$F$16</f>
        <v>0.49338596673675117</v>
      </c>
    </row>
    <row r="14" spans="1:7" x14ac:dyDescent="0.35">
      <c r="A14" s="2" t="s">
        <v>32</v>
      </c>
      <c r="B14" s="2">
        <v>0.5</v>
      </c>
      <c r="C14" s="2">
        <v>1</v>
      </c>
      <c r="D14" s="2">
        <v>2</v>
      </c>
      <c r="E14" s="3">
        <f t="shared" ref="E14:E15" si="0">B14*C14*D14</f>
        <v>1</v>
      </c>
      <c r="F14" s="3">
        <f t="shared" ref="F14:F15" si="1">E14^(1/3)</f>
        <v>1</v>
      </c>
      <c r="G14" s="3">
        <f t="shared" ref="G14:G15" si="2">F14/$F$16</f>
        <v>0.31081368260718228</v>
      </c>
    </row>
    <row r="15" spans="1:7" x14ac:dyDescent="0.35">
      <c r="A15" s="2" t="s">
        <v>33</v>
      </c>
      <c r="B15" s="2">
        <v>0.5</v>
      </c>
      <c r="C15" s="2">
        <v>0.5</v>
      </c>
      <c r="D15" s="2">
        <v>1</v>
      </c>
      <c r="E15" s="3">
        <f t="shared" si="0"/>
        <v>0.25</v>
      </c>
      <c r="F15" s="3">
        <f t="shared" si="1"/>
        <v>0.6299605249474366</v>
      </c>
      <c r="G15" s="3">
        <f t="shared" si="2"/>
        <v>0.19580035065606649</v>
      </c>
    </row>
    <row r="16" spans="1:7" x14ac:dyDescent="0.35">
      <c r="A16" s="3"/>
      <c r="B16" s="3"/>
      <c r="C16" s="3"/>
      <c r="D16" s="2"/>
      <c r="E16" s="3" t="s">
        <v>12</v>
      </c>
      <c r="F16" s="3">
        <f>SUM(F13:F15)</f>
        <v>3.2173615769156361</v>
      </c>
      <c r="G16" s="3"/>
    </row>
    <row r="17" spans="1:7" x14ac:dyDescent="0.35">
      <c r="A17" s="3" t="s">
        <v>8</v>
      </c>
      <c r="B17" s="3">
        <f>((SUM(B13:B15)*G13) + (SUM(C13:C15)*G14) + (SUM(D13:D15) *G15))</f>
        <v>3.0536215758789726</v>
      </c>
      <c r="C17" s="3"/>
      <c r="D17" s="2"/>
      <c r="E17" s="3"/>
      <c r="F17" s="3"/>
      <c r="G17" s="3"/>
    </row>
    <row r="18" spans="1:7" x14ac:dyDescent="0.35">
      <c r="A18" s="3" t="s">
        <v>9</v>
      </c>
      <c r="B18" s="3">
        <f>(B17-3)/2</f>
        <v>2.6810787939486325E-2</v>
      </c>
      <c r="C18" s="3"/>
      <c r="D18" s="2"/>
      <c r="E18" s="3"/>
      <c r="F18" s="3"/>
      <c r="G18" s="3"/>
    </row>
    <row r="19" spans="1:7" x14ac:dyDescent="0.35">
      <c r="A19" s="3" t="s">
        <v>11</v>
      </c>
      <c r="B19" s="7">
        <v>0.57999999999999996</v>
      </c>
      <c r="C19" s="3"/>
      <c r="D19" s="2"/>
      <c r="E19" s="3"/>
      <c r="F19" s="3"/>
      <c r="G19" s="3"/>
    </row>
    <row r="20" spans="1:7" x14ac:dyDescent="0.35">
      <c r="A20" s="3" t="s">
        <v>10</v>
      </c>
      <c r="B20" s="3">
        <f>B18/B19</f>
        <v>4.622549644739022E-2</v>
      </c>
      <c r="C20" s="3"/>
      <c r="D20" s="2"/>
      <c r="E20" s="3"/>
      <c r="F20" s="3"/>
      <c r="G20" s="3"/>
    </row>
    <row r="22" spans="1:7" x14ac:dyDescent="0.35">
      <c r="A22" s="4"/>
    </row>
    <row r="23" spans="1:7" x14ac:dyDescent="0.35">
      <c r="A23" s="2" t="s">
        <v>0</v>
      </c>
      <c r="B23" s="2" t="s">
        <v>1</v>
      </c>
      <c r="C23" s="2" t="s">
        <v>0</v>
      </c>
    </row>
    <row r="24" spans="1:7" x14ac:dyDescent="0.35">
      <c r="A24" s="2" t="s">
        <v>13</v>
      </c>
      <c r="B24" s="2">
        <v>2</v>
      </c>
      <c r="C24" s="2" t="s">
        <v>14</v>
      </c>
    </row>
    <row r="25" spans="1:7" x14ac:dyDescent="0.35">
      <c r="A25" s="2" t="s">
        <v>13</v>
      </c>
      <c r="B25" s="2">
        <v>3</v>
      </c>
      <c r="C25" s="2" t="s">
        <v>15</v>
      </c>
    </row>
    <row r="26" spans="1:7" x14ac:dyDescent="0.35">
      <c r="A26" s="2" t="s">
        <v>15</v>
      </c>
      <c r="B26" s="2">
        <v>3</v>
      </c>
      <c r="C26" s="2" t="s">
        <v>14</v>
      </c>
    </row>
    <row r="28" spans="1:7" x14ac:dyDescent="0.35">
      <c r="A28" s="2"/>
      <c r="B28" s="2" t="s">
        <v>13</v>
      </c>
      <c r="C28" s="2" t="s">
        <v>14</v>
      </c>
      <c r="D28" s="2" t="s">
        <v>15</v>
      </c>
    </row>
    <row r="29" spans="1:7" x14ac:dyDescent="0.35">
      <c r="A29" s="2" t="s">
        <v>13</v>
      </c>
      <c r="B29" s="2">
        <v>1</v>
      </c>
      <c r="C29" s="2">
        <v>2</v>
      </c>
      <c r="D29" s="2">
        <v>3</v>
      </c>
    </row>
    <row r="30" spans="1:7" x14ac:dyDescent="0.35">
      <c r="A30" s="2" t="s">
        <v>14</v>
      </c>
      <c r="B30" s="2">
        <v>0.5</v>
      </c>
      <c r="C30" s="2">
        <v>1</v>
      </c>
      <c r="D30" s="2">
        <v>3</v>
      </c>
    </row>
    <row r="31" spans="1:7" x14ac:dyDescent="0.35">
      <c r="A31" s="2" t="s">
        <v>15</v>
      </c>
      <c r="B31" s="2">
        <v>0.33300000000000002</v>
      </c>
      <c r="C31" s="2">
        <v>0.33300000000000002</v>
      </c>
      <c r="D31" s="2">
        <v>1</v>
      </c>
    </row>
    <row r="33" spans="1:7" x14ac:dyDescent="0.35">
      <c r="A33" s="2"/>
      <c r="B33" s="2" t="s">
        <v>13</v>
      </c>
      <c r="C33" s="2" t="s">
        <v>14</v>
      </c>
      <c r="D33" s="2" t="s">
        <v>15</v>
      </c>
      <c r="E33" s="2" t="s">
        <v>4</v>
      </c>
      <c r="F33" s="2" t="s">
        <v>6</v>
      </c>
      <c r="G33" s="2" t="s">
        <v>7</v>
      </c>
    </row>
    <row r="34" spans="1:7" x14ac:dyDescent="0.35">
      <c r="A34" s="2" t="s">
        <v>13</v>
      </c>
      <c r="B34" s="2">
        <v>1</v>
      </c>
      <c r="C34" s="2">
        <v>2</v>
      </c>
      <c r="D34" s="2">
        <v>3</v>
      </c>
      <c r="E34" s="2">
        <f>B34*C34*D34</f>
        <v>6</v>
      </c>
      <c r="F34" s="2">
        <f>E34^(1/3)</f>
        <v>1.8171205928321397</v>
      </c>
      <c r="G34" s="2">
        <v>0.52700000000000002</v>
      </c>
    </row>
    <row r="35" spans="1:7" x14ac:dyDescent="0.35">
      <c r="A35" s="2" t="s">
        <v>14</v>
      </c>
      <c r="B35" s="2">
        <v>0.5</v>
      </c>
      <c r="C35" s="2">
        <v>1</v>
      </c>
      <c r="D35" s="2">
        <v>3</v>
      </c>
      <c r="E35" s="2">
        <f t="shared" ref="E35:E36" si="3">B35*C35*D35</f>
        <v>1.5</v>
      </c>
      <c r="F35" s="2">
        <f t="shared" ref="F35:F36" si="4">E35^(1/3)</f>
        <v>1.1447142425533319</v>
      </c>
      <c r="G35" s="2">
        <v>0.33200000000000002</v>
      </c>
    </row>
    <row r="36" spans="1:7" x14ac:dyDescent="0.35">
      <c r="A36" s="2" t="s">
        <v>15</v>
      </c>
      <c r="B36" s="2">
        <v>0.33300000000000002</v>
      </c>
      <c r="C36" s="2">
        <v>0.33300000000000002</v>
      </c>
      <c r="D36" s="2">
        <v>1</v>
      </c>
      <c r="E36" s="2">
        <f t="shared" si="3"/>
        <v>0.11088900000000002</v>
      </c>
      <c r="F36" s="2">
        <f t="shared" si="4"/>
        <v>0.48042930342421808</v>
      </c>
      <c r="G36" s="2">
        <v>0.13900000000000001</v>
      </c>
    </row>
    <row r="37" spans="1:7" x14ac:dyDescent="0.35">
      <c r="A37" s="2"/>
      <c r="B37" s="2"/>
      <c r="C37" s="2"/>
      <c r="D37" s="2"/>
      <c r="E37" s="2" t="s">
        <v>12</v>
      </c>
      <c r="F37" s="2">
        <f>SUM(F34:F36)</f>
        <v>3.4422641388096897</v>
      </c>
      <c r="G37" s="2"/>
    </row>
    <row r="38" spans="1:7" x14ac:dyDescent="0.35">
      <c r="A38" s="2" t="s">
        <v>8</v>
      </c>
      <c r="B38" s="2">
        <v>3.05</v>
      </c>
      <c r="C38" s="2"/>
      <c r="D38" s="2"/>
      <c r="E38" s="2"/>
      <c r="F38" s="2"/>
      <c r="G38" s="2"/>
    </row>
    <row r="39" spans="1:7" x14ac:dyDescent="0.35">
      <c r="A39" s="2" t="s">
        <v>9</v>
      </c>
      <c r="B39" s="2">
        <v>0.02</v>
      </c>
      <c r="C39" s="2"/>
      <c r="D39" s="2"/>
      <c r="E39" s="2"/>
      <c r="F39" s="2"/>
      <c r="G39" s="2"/>
    </row>
    <row r="40" spans="1:7" x14ac:dyDescent="0.35">
      <c r="A40" s="2" t="s">
        <v>11</v>
      </c>
      <c r="B40" s="2">
        <v>0.57999999999999996</v>
      </c>
      <c r="C40" s="2"/>
      <c r="D40" s="2"/>
      <c r="E40" s="2"/>
      <c r="F40" s="2"/>
      <c r="G40" s="2"/>
    </row>
    <row r="41" spans="1:7" x14ac:dyDescent="0.35">
      <c r="A41" s="2" t="s">
        <v>10</v>
      </c>
      <c r="B41" s="2">
        <v>0.04</v>
      </c>
      <c r="C41" s="2"/>
      <c r="D41" s="2"/>
      <c r="E41" s="2"/>
      <c r="F41" s="2"/>
      <c r="G41" s="2"/>
    </row>
    <row r="43" spans="1:7" x14ac:dyDescent="0.35">
      <c r="A43" s="4"/>
    </row>
    <row r="44" spans="1:7" x14ac:dyDescent="0.35">
      <c r="A44" s="2" t="s">
        <v>0</v>
      </c>
      <c r="B44" s="2" t="s">
        <v>1</v>
      </c>
      <c r="C44" s="2" t="s">
        <v>0</v>
      </c>
    </row>
    <row r="45" spans="1:7" x14ac:dyDescent="0.35">
      <c r="A45" s="2" t="s">
        <v>16</v>
      </c>
      <c r="B45" s="2">
        <v>2</v>
      </c>
      <c r="C45" s="2" t="s">
        <v>17</v>
      </c>
    </row>
    <row r="46" spans="1:7" x14ac:dyDescent="0.35">
      <c r="A46" s="2" t="s">
        <v>16</v>
      </c>
      <c r="B46" s="2">
        <v>3</v>
      </c>
      <c r="C46" s="2" t="s">
        <v>18</v>
      </c>
    </row>
    <row r="47" spans="1:7" x14ac:dyDescent="0.35">
      <c r="A47" s="2" t="s">
        <v>16</v>
      </c>
      <c r="B47" s="2">
        <v>2</v>
      </c>
      <c r="C47" s="2" t="s">
        <v>19</v>
      </c>
    </row>
    <row r="48" spans="1:7" x14ac:dyDescent="0.35">
      <c r="A48" s="2" t="s">
        <v>17</v>
      </c>
      <c r="B48" s="2">
        <v>3</v>
      </c>
      <c r="C48" s="2" t="s">
        <v>18</v>
      </c>
    </row>
    <row r="49" spans="1:8" x14ac:dyDescent="0.35">
      <c r="A49" s="2" t="s">
        <v>17</v>
      </c>
      <c r="B49" s="2">
        <v>3</v>
      </c>
      <c r="C49" s="2" t="s">
        <v>19</v>
      </c>
    </row>
    <row r="50" spans="1:8" x14ac:dyDescent="0.35">
      <c r="A50" s="2" t="s">
        <v>18</v>
      </c>
      <c r="B50" s="2">
        <v>2</v>
      </c>
      <c r="C50" s="2" t="s">
        <v>19</v>
      </c>
    </row>
    <row r="52" spans="1:8" x14ac:dyDescent="0.35">
      <c r="A52" s="2"/>
      <c r="B52" s="2" t="s">
        <v>16</v>
      </c>
      <c r="C52" s="2" t="s">
        <v>17</v>
      </c>
      <c r="D52" s="2" t="s">
        <v>18</v>
      </c>
      <c r="E52" s="8" t="s">
        <v>19</v>
      </c>
      <c r="F52" s="11"/>
    </row>
    <row r="53" spans="1:8" x14ac:dyDescent="0.35">
      <c r="A53" s="2" t="s">
        <v>16</v>
      </c>
      <c r="B53" s="6">
        <v>1</v>
      </c>
      <c r="C53" s="5">
        <v>2</v>
      </c>
      <c r="D53" s="5">
        <v>3</v>
      </c>
      <c r="E53" s="9">
        <v>2</v>
      </c>
      <c r="F53" s="11"/>
    </row>
    <row r="54" spans="1:8" x14ac:dyDescent="0.35">
      <c r="A54" s="2" t="s">
        <v>17</v>
      </c>
      <c r="B54" s="2">
        <v>0.5</v>
      </c>
      <c r="C54" s="6">
        <v>1</v>
      </c>
      <c r="D54" s="5">
        <v>3</v>
      </c>
      <c r="E54" s="9">
        <v>3</v>
      </c>
      <c r="F54" s="11"/>
    </row>
    <row r="55" spans="1:8" x14ac:dyDescent="0.35">
      <c r="A55" s="2" t="s">
        <v>18</v>
      </c>
      <c r="B55" s="2">
        <v>0.33300000000000002</v>
      </c>
      <c r="C55" s="2">
        <v>0.33300000000000002</v>
      </c>
      <c r="D55" s="6">
        <v>1</v>
      </c>
      <c r="E55" s="9">
        <v>2</v>
      </c>
      <c r="F55" s="11"/>
    </row>
    <row r="56" spans="1:8" x14ac:dyDescent="0.35">
      <c r="A56" s="2" t="s">
        <v>19</v>
      </c>
      <c r="B56" s="2">
        <v>0.5</v>
      </c>
      <c r="C56" s="2">
        <v>0.33300000000000002</v>
      </c>
      <c r="D56" s="2">
        <v>0.5</v>
      </c>
      <c r="E56" s="10">
        <v>1</v>
      </c>
      <c r="F56" s="11"/>
    </row>
    <row r="58" spans="1:8" x14ac:dyDescent="0.35">
      <c r="A58" s="2"/>
      <c r="B58" s="2" t="s">
        <v>16</v>
      </c>
      <c r="C58" s="2" t="s">
        <v>17</v>
      </c>
      <c r="D58" s="2" t="s">
        <v>18</v>
      </c>
      <c r="E58" s="2" t="s">
        <v>19</v>
      </c>
      <c r="F58" s="2" t="s">
        <v>4</v>
      </c>
      <c r="G58" s="2" t="s">
        <v>6</v>
      </c>
      <c r="H58" s="2" t="s">
        <v>7</v>
      </c>
    </row>
    <row r="59" spans="1:8" x14ac:dyDescent="0.35">
      <c r="A59" s="2" t="s">
        <v>16</v>
      </c>
      <c r="B59" s="6">
        <v>1</v>
      </c>
      <c r="C59" s="5">
        <v>2</v>
      </c>
      <c r="D59" s="5">
        <v>3</v>
      </c>
      <c r="E59" s="5">
        <v>2</v>
      </c>
      <c r="F59" s="2">
        <f>B59*C59*D59*E59</f>
        <v>12</v>
      </c>
      <c r="G59" s="2">
        <f>F59^(1/4)</f>
        <v>1.8612097182041991</v>
      </c>
      <c r="H59" s="2">
        <f>G59/$G$63</f>
        <v>0.40986047093711875</v>
      </c>
    </row>
    <row r="60" spans="1:8" x14ac:dyDescent="0.35">
      <c r="A60" s="2" t="s">
        <v>17</v>
      </c>
      <c r="B60" s="2">
        <v>0.5</v>
      </c>
      <c r="C60" s="6">
        <v>1</v>
      </c>
      <c r="D60" s="5">
        <v>3</v>
      </c>
      <c r="E60" s="5">
        <v>3</v>
      </c>
      <c r="F60" s="2">
        <f t="shared" ref="F60:F62" si="5">B60*C60*D60*E60</f>
        <v>4.5</v>
      </c>
      <c r="G60" s="2">
        <f t="shared" ref="G60:G62" si="6">F60^(1/4)</f>
        <v>1.4564753151219703</v>
      </c>
      <c r="H60" s="2">
        <f t="shared" ref="H60:H62" si="7">G60/$G$63</f>
        <v>0.32073315152263016</v>
      </c>
    </row>
    <row r="61" spans="1:8" x14ac:dyDescent="0.35">
      <c r="A61" s="2" t="s">
        <v>18</v>
      </c>
      <c r="B61" s="2">
        <v>0.33300000000000002</v>
      </c>
      <c r="C61" s="2">
        <v>0.33300000000000002</v>
      </c>
      <c r="D61" s="6">
        <v>1</v>
      </c>
      <c r="E61" s="5">
        <v>2</v>
      </c>
      <c r="F61" s="2">
        <f t="shared" si="5"/>
        <v>0.22177800000000003</v>
      </c>
      <c r="G61" s="2">
        <f t="shared" si="6"/>
        <v>0.68624566757848504</v>
      </c>
      <c r="H61" s="2">
        <f t="shared" si="7"/>
        <v>0.15111944115768736</v>
      </c>
    </row>
    <row r="62" spans="1:8" x14ac:dyDescent="0.35">
      <c r="A62" s="2" t="s">
        <v>19</v>
      </c>
      <c r="B62" s="2">
        <v>0.5</v>
      </c>
      <c r="C62" s="2">
        <v>0.33300000000000002</v>
      </c>
      <c r="D62" s="2">
        <v>0.5</v>
      </c>
      <c r="E62" s="6">
        <v>1</v>
      </c>
      <c r="F62" s="2">
        <f t="shared" si="5"/>
        <v>8.3250000000000005E-2</v>
      </c>
      <c r="G62" s="2">
        <f t="shared" si="6"/>
        <v>0.53715059427042444</v>
      </c>
      <c r="H62" s="2">
        <f t="shared" si="7"/>
        <v>0.11828693638256367</v>
      </c>
    </row>
    <row r="63" spans="1:8" x14ac:dyDescent="0.35">
      <c r="A63" s="2"/>
      <c r="B63" s="2"/>
      <c r="C63" s="2"/>
      <c r="D63" s="2"/>
      <c r="E63" s="2"/>
      <c r="F63" s="2" t="s">
        <v>12</v>
      </c>
      <c r="G63" s="2">
        <f>SUM(G59:G62)</f>
        <v>4.5410812951750792</v>
      </c>
      <c r="H63" s="2"/>
    </row>
    <row r="64" spans="1:8" x14ac:dyDescent="0.35">
      <c r="A64" s="2" t="s">
        <v>8</v>
      </c>
      <c r="B64" s="2">
        <f>((SUM(B59:B62) * H59) + (SUM(C59:C62) *H60) + (SUM(D59:D62) * H61) + (SUM(E59:E62) * H62))</f>
        <v>4.2117035119214252</v>
      </c>
      <c r="C64" s="2"/>
      <c r="D64" s="2"/>
      <c r="E64" s="2"/>
      <c r="F64" s="2"/>
      <c r="G64" s="2"/>
      <c r="H64" s="2"/>
    </row>
    <row r="65" spans="1:8" x14ac:dyDescent="0.35">
      <c r="A65" s="2" t="s">
        <v>9</v>
      </c>
      <c r="B65" s="2">
        <f>(B64-4)/3</f>
        <v>7.0567837307141737E-2</v>
      </c>
      <c r="C65" s="2"/>
      <c r="D65" s="2"/>
      <c r="E65" s="2"/>
      <c r="F65" s="2"/>
      <c r="G65" s="2"/>
      <c r="H65" s="2"/>
    </row>
    <row r="66" spans="1:8" x14ac:dyDescent="0.35">
      <c r="A66" s="2" t="s">
        <v>11</v>
      </c>
      <c r="B66" s="5">
        <v>0.9</v>
      </c>
      <c r="C66" s="2"/>
      <c r="D66" s="2"/>
      <c r="E66" s="2"/>
      <c r="F66" s="2"/>
      <c r="G66" s="2"/>
      <c r="H66" s="2"/>
    </row>
    <row r="67" spans="1:8" x14ac:dyDescent="0.35">
      <c r="A67" s="2" t="s">
        <v>10</v>
      </c>
      <c r="B67" s="2">
        <f>B65/B66</f>
        <v>7.8408708119046377E-2</v>
      </c>
      <c r="C67" s="2"/>
      <c r="D67" s="2"/>
      <c r="E67" s="2"/>
      <c r="F67" s="2"/>
      <c r="G67" s="2"/>
      <c r="H67" s="2"/>
    </row>
    <row r="69" spans="1:8" x14ac:dyDescent="0.35">
      <c r="A69" s="4"/>
    </row>
    <row r="70" spans="1:8" x14ac:dyDescent="0.35">
      <c r="A70" s="2" t="s">
        <v>0</v>
      </c>
      <c r="B70" s="2" t="s">
        <v>1</v>
      </c>
      <c r="C70" s="2" t="s">
        <v>0</v>
      </c>
    </row>
    <row r="71" spans="1:8" x14ac:dyDescent="0.35">
      <c r="A71" s="2" t="s">
        <v>21</v>
      </c>
      <c r="B71" s="2">
        <v>2</v>
      </c>
      <c r="C71" s="2" t="s">
        <v>22</v>
      </c>
    </row>
    <row r="72" spans="1:8" x14ac:dyDescent="0.35">
      <c r="A72" s="2" t="s">
        <v>21</v>
      </c>
      <c r="B72" s="2">
        <v>2</v>
      </c>
      <c r="C72" s="2" t="s">
        <v>34</v>
      </c>
    </row>
    <row r="73" spans="1:8" x14ac:dyDescent="0.35">
      <c r="A73" s="2" t="s">
        <v>21</v>
      </c>
      <c r="B73" s="2">
        <v>2</v>
      </c>
      <c r="C73" s="2" t="s">
        <v>35</v>
      </c>
    </row>
    <row r="74" spans="1:8" x14ac:dyDescent="0.35">
      <c r="A74" s="2" t="s">
        <v>21</v>
      </c>
      <c r="B74" s="2">
        <v>3</v>
      </c>
      <c r="C74" s="2" t="s">
        <v>36</v>
      </c>
    </row>
    <row r="75" spans="1:8" x14ac:dyDescent="0.35">
      <c r="A75" s="2" t="s">
        <v>21</v>
      </c>
      <c r="B75" s="2">
        <v>3</v>
      </c>
      <c r="C75" s="2" t="s">
        <v>20</v>
      </c>
    </row>
    <row r="76" spans="1:8" x14ac:dyDescent="0.35">
      <c r="A76" s="2" t="s">
        <v>21</v>
      </c>
      <c r="B76" s="2">
        <v>3</v>
      </c>
      <c r="C76" s="2" t="s">
        <v>37</v>
      </c>
    </row>
    <row r="77" spans="1:8" x14ac:dyDescent="0.35">
      <c r="A77" s="2" t="s">
        <v>21</v>
      </c>
      <c r="B77" s="2">
        <v>2</v>
      </c>
      <c r="C77" s="2" t="s">
        <v>38</v>
      </c>
    </row>
    <row r="78" spans="1:8" x14ac:dyDescent="0.35">
      <c r="A78" s="2" t="s">
        <v>21</v>
      </c>
      <c r="B78" s="2">
        <v>2</v>
      </c>
      <c r="C78" s="2" t="s">
        <v>44</v>
      </c>
    </row>
    <row r="79" spans="1:8" x14ac:dyDescent="0.35">
      <c r="A79" s="2" t="s">
        <v>22</v>
      </c>
      <c r="B79" s="2">
        <v>2</v>
      </c>
      <c r="C79" s="2" t="s">
        <v>34</v>
      </c>
    </row>
    <row r="80" spans="1:8" x14ac:dyDescent="0.35">
      <c r="A80" s="2" t="s">
        <v>22</v>
      </c>
      <c r="B80" s="2">
        <v>2</v>
      </c>
      <c r="C80" s="2" t="s">
        <v>35</v>
      </c>
    </row>
    <row r="81" spans="1:3" x14ac:dyDescent="0.35">
      <c r="A81" s="2" t="s">
        <v>22</v>
      </c>
      <c r="B81" s="2">
        <v>3</v>
      </c>
      <c r="C81" s="2" t="s">
        <v>36</v>
      </c>
    </row>
    <row r="82" spans="1:3" x14ac:dyDescent="0.35">
      <c r="A82" s="2" t="s">
        <v>22</v>
      </c>
      <c r="B82" s="2">
        <v>3</v>
      </c>
      <c r="C82" s="2" t="s">
        <v>20</v>
      </c>
    </row>
    <row r="83" spans="1:3" x14ac:dyDescent="0.35">
      <c r="A83" s="2" t="s">
        <v>22</v>
      </c>
      <c r="B83" s="2">
        <v>3</v>
      </c>
      <c r="C83" s="2" t="s">
        <v>37</v>
      </c>
    </row>
    <row r="84" spans="1:3" x14ac:dyDescent="0.35">
      <c r="A84" s="2" t="s">
        <v>22</v>
      </c>
      <c r="B84" s="2">
        <v>2</v>
      </c>
      <c r="C84" s="2" t="s">
        <v>38</v>
      </c>
    </row>
    <row r="85" spans="1:3" x14ac:dyDescent="0.35">
      <c r="A85" s="2" t="s">
        <v>22</v>
      </c>
      <c r="B85" s="2">
        <v>2</v>
      </c>
      <c r="C85" s="2" t="s">
        <v>44</v>
      </c>
    </row>
    <row r="86" spans="1:3" x14ac:dyDescent="0.35">
      <c r="A86" s="2" t="s">
        <v>34</v>
      </c>
      <c r="B86" s="2">
        <v>2</v>
      </c>
      <c r="C86" s="2" t="s">
        <v>35</v>
      </c>
    </row>
    <row r="87" spans="1:3" x14ac:dyDescent="0.35">
      <c r="A87" s="2" t="s">
        <v>34</v>
      </c>
      <c r="B87" s="2">
        <v>2</v>
      </c>
      <c r="C87" s="2" t="s">
        <v>36</v>
      </c>
    </row>
    <row r="88" spans="1:3" x14ac:dyDescent="0.35">
      <c r="A88" s="2" t="s">
        <v>34</v>
      </c>
      <c r="B88" s="2">
        <v>3</v>
      </c>
      <c r="C88" s="2" t="s">
        <v>20</v>
      </c>
    </row>
    <row r="89" spans="1:3" x14ac:dyDescent="0.35">
      <c r="A89" s="2" t="s">
        <v>34</v>
      </c>
      <c r="B89" s="2">
        <v>3</v>
      </c>
      <c r="C89" s="2" t="s">
        <v>37</v>
      </c>
    </row>
    <row r="90" spans="1:3" x14ac:dyDescent="0.35">
      <c r="A90" s="2" t="s">
        <v>34</v>
      </c>
      <c r="B90" s="2">
        <v>3</v>
      </c>
      <c r="C90" s="2" t="s">
        <v>38</v>
      </c>
    </row>
    <row r="91" spans="1:3" x14ac:dyDescent="0.35">
      <c r="A91" s="2" t="s">
        <v>34</v>
      </c>
      <c r="B91" s="2">
        <v>3</v>
      </c>
      <c r="C91" s="2" t="s">
        <v>44</v>
      </c>
    </row>
    <row r="92" spans="1:3" x14ac:dyDescent="0.35">
      <c r="A92" s="2" t="s">
        <v>35</v>
      </c>
      <c r="B92" s="2">
        <v>3</v>
      </c>
      <c r="C92" s="2" t="s">
        <v>36</v>
      </c>
    </row>
    <row r="93" spans="1:3" x14ac:dyDescent="0.35">
      <c r="A93" s="2" t="s">
        <v>35</v>
      </c>
      <c r="B93" s="2">
        <v>2</v>
      </c>
      <c r="C93" s="2" t="s">
        <v>20</v>
      </c>
    </row>
    <row r="94" spans="1:3" x14ac:dyDescent="0.35">
      <c r="A94" s="2" t="s">
        <v>35</v>
      </c>
      <c r="B94" s="2">
        <v>2</v>
      </c>
      <c r="C94" s="2" t="s">
        <v>37</v>
      </c>
    </row>
    <row r="95" spans="1:3" x14ac:dyDescent="0.35">
      <c r="A95" s="2" t="s">
        <v>35</v>
      </c>
      <c r="B95" s="2">
        <v>2</v>
      </c>
      <c r="C95" s="2" t="s">
        <v>38</v>
      </c>
    </row>
    <row r="96" spans="1:3" x14ac:dyDescent="0.35">
      <c r="A96" s="2" t="s">
        <v>35</v>
      </c>
      <c r="B96" s="2">
        <v>2</v>
      </c>
      <c r="C96" s="2" t="s">
        <v>44</v>
      </c>
    </row>
    <row r="97" spans="1:10" x14ac:dyDescent="0.35">
      <c r="A97" s="2" t="s">
        <v>36</v>
      </c>
      <c r="B97" s="2">
        <v>2</v>
      </c>
      <c r="C97" s="2" t="s">
        <v>20</v>
      </c>
    </row>
    <row r="98" spans="1:10" x14ac:dyDescent="0.35">
      <c r="A98" s="2" t="s">
        <v>36</v>
      </c>
      <c r="B98" s="2">
        <v>2</v>
      </c>
      <c r="C98" s="2" t="s">
        <v>37</v>
      </c>
    </row>
    <row r="99" spans="1:10" x14ac:dyDescent="0.35">
      <c r="A99" s="2" t="s">
        <v>36</v>
      </c>
      <c r="B99" s="2">
        <v>3</v>
      </c>
      <c r="C99" s="2" t="s">
        <v>38</v>
      </c>
    </row>
    <row r="100" spans="1:10" x14ac:dyDescent="0.35">
      <c r="A100" s="2" t="s">
        <v>36</v>
      </c>
      <c r="B100" s="2">
        <v>3</v>
      </c>
      <c r="C100" s="2" t="s">
        <v>44</v>
      </c>
    </row>
    <row r="101" spans="1:10" x14ac:dyDescent="0.35">
      <c r="A101" s="2" t="s">
        <v>20</v>
      </c>
      <c r="B101" s="2">
        <v>2</v>
      </c>
      <c r="C101" s="2" t="s">
        <v>37</v>
      </c>
    </row>
    <row r="102" spans="1:10" x14ac:dyDescent="0.35">
      <c r="A102" s="2" t="s">
        <v>20</v>
      </c>
      <c r="B102" s="2">
        <v>3</v>
      </c>
      <c r="C102" s="2" t="s">
        <v>38</v>
      </c>
    </row>
    <row r="103" spans="1:10" x14ac:dyDescent="0.35">
      <c r="A103" s="2" t="s">
        <v>20</v>
      </c>
      <c r="B103" s="2">
        <v>3</v>
      </c>
      <c r="C103" s="2" t="s">
        <v>44</v>
      </c>
    </row>
    <row r="104" spans="1:10" x14ac:dyDescent="0.35">
      <c r="A104" s="2" t="s">
        <v>37</v>
      </c>
      <c r="B104" s="2">
        <v>2</v>
      </c>
      <c r="C104" s="2" t="s">
        <v>38</v>
      </c>
    </row>
    <row r="105" spans="1:10" x14ac:dyDescent="0.35">
      <c r="A105" s="2" t="s">
        <v>37</v>
      </c>
      <c r="B105" s="2">
        <v>2</v>
      </c>
      <c r="C105" s="2" t="s">
        <v>44</v>
      </c>
    </row>
    <row r="106" spans="1:10" x14ac:dyDescent="0.35">
      <c r="A106" s="2" t="s">
        <v>38</v>
      </c>
      <c r="B106" s="2">
        <v>2</v>
      </c>
      <c r="C106" s="2" t="s">
        <v>44</v>
      </c>
    </row>
    <row r="108" spans="1:10" x14ac:dyDescent="0.35">
      <c r="A108" s="2"/>
      <c r="B108" s="2" t="s">
        <v>21</v>
      </c>
      <c r="C108" s="2" t="s">
        <v>22</v>
      </c>
      <c r="D108" s="2" t="s">
        <v>34</v>
      </c>
      <c r="E108" s="2" t="s">
        <v>35</v>
      </c>
      <c r="F108" s="2" t="s">
        <v>36</v>
      </c>
      <c r="G108" s="2" t="s">
        <v>20</v>
      </c>
      <c r="H108" s="2" t="s">
        <v>37</v>
      </c>
      <c r="I108" s="2" t="s">
        <v>38</v>
      </c>
      <c r="J108" s="2" t="s">
        <v>44</v>
      </c>
    </row>
    <row r="109" spans="1:10" x14ac:dyDescent="0.35">
      <c r="A109" s="2" t="s">
        <v>21</v>
      </c>
      <c r="B109" s="6">
        <v>1</v>
      </c>
      <c r="C109" s="5">
        <v>2</v>
      </c>
      <c r="D109" s="5">
        <v>2</v>
      </c>
      <c r="E109" s="5">
        <v>2</v>
      </c>
      <c r="F109" s="5">
        <v>3</v>
      </c>
      <c r="G109" s="5">
        <v>3</v>
      </c>
      <c r="H109" s="5">
        <v>3</v>
      </c>
      <c r="I109" s="5">
        <v>2</v>
      </c>
      <c r="J109" s="5">
        <v>2</v>
      </c>
    </row>
    <row r="110" spans="1:10" x14ac:dyDescent="0.35">
      <c r="A110" s="2" t="s">
        <v>22</v>
      </c>
      <c r="B110" s="2">
        <v>0.5</v>
      </c>
      <c r="C110" s="6">
        <v>1</v>
      </c>
      <c r="D110" s="5">
        <v>2</v>
      </c>
      <c r="E110" s="5">
        <v>2</v>
      </c>
      <c r="F110" s="5">
        <v>3</v>
      </c>
      <c r="G110" s="5">
        <v>3</v>
      </c>
      <c r="H110" s="5">
        <v>3</v>
      </c>
      <c r="I110" s="5">
        <v>2</v>
      </c>
      <c r="J110" s="5">
        <v>2</v>
      </c>
    </row>
    <row r="111" spans="1:10" x14ac:dyDescent="0.35">
      <c r="A111" s="2" t="s">
        <v>34</v>
      </c>
      <c r="B111" s="2">
        <v>0.5</v>
      </c>
      <c r="C111" s="2">
        <v>0.5</v>
      </c>
      <c r="D111" s="6">
        <v>1</v>
      </c>
      <c r="E111" s="5">
        <v>2</v>
      </c>
      <c r="F111" s="5">
        <v>2</v>
      </c>
      <c r="G111" s="5">
        <v>3</v>
      </c>
      <c r="H111" s="5">
        <v>3</v>
      </c>
      <c r="I111" s="5">
        <v>3</v>
      </c>
      <c r="J111" s="5">
        <v>3</v>
      </c>
    </row>
    <row r="112" spans="1:10" x14ac:dyDescent="0.35">
      <c r="A112" s="2" t="s">
        <v>35</v>
      </c>
      <c r="B112" s="2">
        <v>0.5</v>
      </c>
      <c r="C112" s="2">
        <v>0.5</v>
      </c>
      <c r="D112" s="2">
        <v>0.5</v>
      </c>
      <c r="E112" s="6">
        <v>1</v>
      </c>
      <c r="F112" s="5">
        <v>3</v>
      </c>
      <c r="G112" s="5">
        <v>2</v>
      </c>
      <c r="H112" s="5">
        <v>2</v>
      </c>
      <c r="I112" s="5">
        <v>2</v>
      </c>
      <c r="J112" s="5">
        <v>2</v>
      </c>
    </row>
    <row r="113" spans="1:13" x14ac:dyDescent="0.35">
      <c r="A113" s="2" t="s">
        <v>36</v>
      </c>
      <c r="B113" s="2">
        <v>0.33300000000000002</v>
      </c>
      <c r="C113" s="2">
        <v>0.33300000000000002</v>
      </c>
      <c r="D113" s="2">
        <v>0.5</v>
      </c>
      <c r="E113" s="2">
        <v>0.33300000000000002</v>
      </c>
      <c r="F113" s="6">
        <v>1</v>
      </c>
      <c r="G113" s="5">
        <v>2</v>
      </c>
      <c r="H113" s="5">
        <v>2</v>
      </c>
      <c r="I113" s="5">
        <v>3</v>
      </c>
      <c r="J113" s="5">
        <v>3</v>
      </c>
    </row>
    <row r="114" spans="1:13" x14ac:dyDescent="0.35">
      <c r="A114" s="2" t="s">
        <v>20</v>
      </c>
      <c r="B114" s="2">
        <v>0.33300000000000002</v>
      </c>
      <c r="C114" s="2">
        <v>0.33300000000000002</v>
      </c>
      <c r="D114" s="2">
        <v>0.33300000000000002</v>
      </c>
      <c r="E114" s="2">
        <v>0.5</v>
      </c>
      <c r="F114" s="2">
        <v>0.5</v>
      </c>
      <c r="G114" s="6">
        <v>1</v>
      </c>
      <c r="H114" s="5">
        <v>2</v>
      </c>
      <c r="I114" s="5">
        <v>3</v>
      </c>
      <c r="J114" s="5">
        <v>3</v>
      </c>
    </row>
    <row r="115" spans="1:13" x14ac:dyDescent="0.35">
      <c r="A115" s="2" t="s">
        <v>37</v>
      </c>
      <c r="B115" s="2">
        <v>0.33300000000000002</v>
      </c>
      <c r="C115" s="2">
        <v>0.33300000000000002</v>
      </c>
      <c r="D115" s="2">
        <v>0.33300000000000002</v>
      </c>
      <c r="E115" s="2">
        <v>0.5</v>
      </c>
      <c r="F115" s="2">
        <v>0.5</v>
      </c>
      <c r="G115" s="2">
        <v>0.5</v>
      </c>
      <c r="H115" s="6">
        <v>1</v>
      </c>
      <c r="I115" s="5">
        <v>2</v>
      </c>
      <c r="J115" s="5">
        <v>2</v>
      </c>
    </row>
    <row r="116" spans="1:13" x14ac:dyDescent="0.35">
      <c r="A116" s="2" t="s">
        <v>38</v>
      </c>
      <c r="B116" s="2">
        <v>0.5</v>
      </c>
      <c r="C116" s="2">
        <v>0.5</v>
      </c>
      <c r="D116" s="2">
        <v>0.33300000000000002</v>
      </c>
      <c r="E116" s="2">
        <v>0.5</v>
      </c>
      <c r="F116" s="2">
        <v>0.33300000000000002</v>
      </c>
      <c r="G116" s="2">
        <v>0.33300000000000002</v>
      </c>
      <c r="H116" s="2">
        <v>0.5</v>
      </c>
      <c r="I116" s="6">
        <v>1</v>
      </c>
      <c r="J116" s="5">
        <v>2</v>
      </c>
    </row>
    <row r="117" spans="1:13" x14ac:dyDescent="0.35">
      <c r="A117" s="2" t="s">
        <v>44</v>
      </c>
      <c r="B117" s="2">
        <v>0.5</v>
      </c>
      <c r="C117" s="2">
        <v>0.5</v>
      </c>
      <c r="D117" s="2">
        <v>0.33300000000000002</v>
      </c>
      <c r="E117" s="2">
        <v>0.5</v>
      </c>
      <c r="F117" s="2">
        <v>0.33300000000000002</v>
      </c>
      <c r="G117" s="2">
        <v>0.33300000000000002</v>
      </c>
      <c r="H117" s="2">
        <v>0.5</v>
      </c>
      <c r="I117" s="14">
        <v>0.5</v>
      </c>
      <c r="J117" s="6">
        <v>1</v>
      </c>
    </row>
    <row r="120" spans="1:13" x14ac:dyDescent="0.35">
      <c r="A120" s="2"/>
      <c r="B120" s="2" t="s">
        <v>21</v>
      </c>
      <c r="C120" s="2" t="s">
        <v>22</v>
      </c>
      <c r="D120" s="2" t="s">
        <v>34</v>
      </c>
      <c r="E120" s="2" t="s">
        <v>35</v>
      </c>
      <c r="F120" s="2" t="s">
        <v>36</v>
      </c>
      <c r="G120" s="2" t="s">
        <v>20</v>
      </c>
      <c r="H120" s="2" t="s">
        <v>37</v>
      </c>
      <c r="I120" s="2" t="s">
        <v>38</v>
      </c>
      <c r="J120" s="2" t="s">
        <v>44</v>
      </c>
      <c r="K120" s="2" t="s">
        <v>4</v>
      </c>
      <c r="L120" s="2" t="s">
        <v>6</v>
      </c>
      <c r="M120" s="2" t="s">
        <v>7</v>
      </c>
    </row>
    <row r="121" spans="1:13" x14ac:dyDescent="0.35">
      <c r="A121" s="2" t="s">
        <v>21</v>
      </c>
      <c r="B121" s="6">
        <v>1</v>
      </c>
      <c r="C121" s="5">
        <v>2</v>
      </c>
      <c r="D121" s="5">
        <v>2</v>
      </c>
      <c r="E121" s="5">
        <v>2</v>
      </c>
      <c r="F121" s="5">
        <v>3</v>
      </c>
      <c r="G121" s="5">
        <v>3</v>
      </c>
      <c r="H121" s="5">
        <v>3</v>
      </c>
      <c r="I121" s="5">
        <v>2</v>
      </c>
      <c r="J121" s="5">
        <v>2</v>
      </c>
      <c r="K121" s="2">
        <f>PRODUCT(B121:J121)</f>
        <v>864</v>
      </c>
      <c r="L121" s="2">
        <f>K121^(1/9)</f>
        <v>2.1197239399504593</v>
      </c>
      <c r="M121" s="2">
        <f>L121/$L$130</f>
        <v>0.20730885573501504</v>
      </c>
    </row>
    <row r="122" spans="1:13" x14ac:dyDescent="0.35">
      <c r="A122" s="2" t="s">
        <v>22</v>
      </c>
      <c r="B122" s="2">
        <v>0.5</v>
      </c>
      <c r="C122" s="6">
        <v>1</v>
      </c>
      <c r="D122" s="5">
        <v>2</v>
      </c>
      <c r="E122" s="5">
        <v>2</v>
      </c>
      <c r="F122" s="5">
        <v>3</v>
      </c>
      <c r="G122" s="5">
        <v>3</v>
      </c>
      <c r="H122" s="5">
        <v>3</v>
      </c>
      <c r="I122" s="5">
        <v>2</v>
      </c>
      <c r="J122" s="5">
        <v>2</v>
      </c>
      <c r="K122" s="2">
        <f t="shared" ref="K122:K129" si="8">PRODUCT(B122:J122)</f>
        <v>216</v>
      </c>
      <c r="L122" s="2">
        <f t="shared" ref="L122:L129" si="9">K122^(1/9)</f>
        <v>1.8171205928321397</v>
      </c>
      <c r="M122" s="2">
        <f>L122/$L$130</f>
        <v>0.17771426917099739</v>
      </c>
    </row>
    <row r="123" spans="1:13" x14ac:dyDescent="0.35">
      <c r="A123" s="2" t="s">
        <v>34</v>
      </c>
      <c r="B123" s="2">
        <v>0.5</v>
      </c>
      <c r="C123" s="2">
        <v>0.5</v>
      </c>
      <c r="D123" s="6">
        <v>1</v>
      </c>
      <c r="E123" s="5">
        <v>2</v>
      </c>
      <c r="F123" s="5">
        <v>2</v>
      </c>
      <c r="G123" s="5">
        <v>3</v>
      </c>
      <c r="H123" s="5">
        <v>3</v>
      </c>
      <c r="I123" s="5">
        <v>3</v>
      </c>
      <c r="J123" s="5">
        <v>3</v>
      </c>
      <c r="K123" s="2">
        <f t="shared" si="8"/>
        <v>81</v>
      </c>
      <c r="L123" s="2">
        <f t="shared" si="9"/>
        <v>1.6294982222188463</v>
      </c>
      <c r="M123" s="2">
        <f>L123/$L$130</f>
        <v>0.15936481421176255</v>
      </c>
    </row>
    <row r="124" spans="1:13" x14ac:dyDescent="0.35">
      <c r="A124" s="2" t="s">
        <v>35</v>
      </c>
      <c r="B124" s="2">
        <v>0.5</v>
      </c>
      <c r="C124" s="2">
        <v>0.5</v>
      </c>
      <c r="D124" s="2">
        <v>0.5</v>
      </c>
      <c r="E124" s="6">
        <v>1</v>
      </c>
      <c r="F124" s="5">
        <v>3</v>
      </c>
      <c r="G124" s="5">
        <v>2</v>
      </c>
      <c r="H124" s="5">
        <v>2</v>
      </c>
      <c r="I124" s="5">
        <v>2</v>
      </c>
      <c r="J124" s="5">
        <v>2</v>
      </c>
      <c r="K124" s="2">
        <f t="shared" si="8"/>
        <v>6</v>
      </c>
      <c r="L124" s="2">
        <f t="shared" si="9"/>
        <v>1.2202849358728105</v>
      </c>
      <c r="M124" s="2">
        <f>L124/$L$130</f>
        <v>0.11934378291372268</v>
      </c>
    </row>
    <row r="125" spans="1:13" x14ac:dyDescent="0.35">
      <c r="A125" s="2" t="s">
        <v>36</v>
      </c>
      <c r="B125" s="2">
        <v>0.33300000000000002</v>
      </c>
      <c r="C125" s="2">
        <v>0.33300000000000002</v>
      </c>
      <c r="D125" s="2">
        <v>0.5</v>
      </c>
      <c r="E125" s="2">
        <v>0.33300000000000002</v>
      </c>
      <c r="F125" s="6">
        <v>1</v>
      </c>
      <c r="G125" s="5">
        <v>2</v>
      </c>
      <c r="H125" s="5">
        <v>2</v>
      </c>
      <c r="I125" s="5">
        <v>3</v>
      </c>
      <c r="J125" s="5">
        <v>3</v>
      </c>
      <c r="K125" s="2">
        <f t="shared" si="8"/>
        <v>0.66466866600000019</v>
      </c>
      <c r="L125" s="2">
        <f t="shared" si="9"/>
        <v>0.95562932278799917</v>
      </c>
      <c r="M125" s="2">
        <f>L125/$L$130</f>
        <v>9.346048213176171E-2</v>
      </c>
    </row>
    <row r="126" spans="1:13" x14ac:dyDescent="0.35">
      <c r="A126" s="2" t="s">
        <v>20</v>
      </c>
      <c r="B126" s="2">
        <v>0.33300000000000002</v>
      </c>
      <c r="C126" s="2">
        <v>0.33300000000000002</v>
      </c>
      <c r="D126" s="2">
        <v>0.33300000000000002</v>
      </c>
      <c r="E126" s="2">
        <v>0.5</v>
      </c>
      <c r="F126" s="2">
        <v>0.5</v>
      </c>
      <c r="G126" s="6">
        <v>1</v>
      </c>
      <c r="H126" s="5">
        <v>2</v>
      </c>
      <c r="I126" s="5">
        <v>3</v>
      </c>
      <c r="J126" s="5">
        <v>3</v>
      </c>
      <c r="K126" s="2">
        <f t="shared" si="8"/>
        <v>0.16616716650000005</v>
      </c>
      <c r="L126" s="2">
        <f t="shared" si="9"/>
        <v>0.81920748679796918</v>
      </c>
      <c r="M126" s="2">
        <f>L126/$L$130</f>
        <v>8.0118435941999855E-2</v>
      </c>
    </row>
    <row r="127" spans="1:13" x14ac:dyDescent="0.35">
      <c r="A127" s="2" t="s">
        <v>37</v>
      </c>
      <c r="B127" s="2">
        <v>0.33300000000000002</v>
      </c>
      <c r="C127" s="2">
        <v>0.33300000000000002</v>
      </c>
      <c r="D127" s="2">
        <v>0.33300000000000002</v>
      </c>
      <c r="E127" s="2">
        <v>0.5</v>
      </c>
      <c r="F127" s="2">
        <v>0.5</v>
      </c>
      <c r="G127" s="2">
        <v>0.5</v>
      </c>
      <c r="H127" s="6">
        <v>1</v>
      </c>
      <c r="I127" s="5">
        <v>2</v>
      </c>
      <c r="J127" s="5">
        <v>2</v>
      </c>
      <c r="K127" s="2">
        <f t="shared" si="8"/>
        <v>1.8463018500000004E-2</v>
      </c>
      <c r="L127" s="2">
        <f t="shared" si="9"/>
        <v>0.64175161047456997</v>
      </c>
      <c r="M127" s="2">
        <f>L127/$L$130</f>
        <v>6.2763263426036275E-2</v>
      </c>
    </row>
    <row r="128" spans="1:13" x14ac:dyDescent="0.35">
      <c r="A128" s="2" t="s">
        <v>38</v>
      </c>
      <c r="B128" s="2">
        <v>0.5</v>
      </c>
      <c r="C128" s="2">
        <v>0.5</v>
      </c>
      <c r="D128" s="2">
        <v>0.33300000000000002</v>
      </c>
      <c r="E128" s="2">
        <v>0.5</v>
      </c>
      <c r="F128" s="2">
        <v>0.33300000000000002</v>
      </c>
      <c r="G128" s="2">
        <v>0.33300000000000002</v>
      </c>
      <c r="H128" s="2">
        <v>0.5</v>
      </c>
      <c r="I128" s="6">
        <v>1</v>
      </c>
      <c r="J128" s="5">
        <v>2</v>
      </c>
      <c r="K128" s="2">
        <f t="shared" si="8"/>
        <v>4.6157546250000011E-3</v>
      </c>
      <c r="L128" s="2">
        <f t="shared" si="9"/>
        <v>0.55013770656559402</v>
      </c>
      <c r="M128" s="2">
        <f>L128/$L$130</f>
        <v>5.3803429916191928E-2</v>
      </c>
    </row>
    <row r="129" spans="1:13" x14ac:dyDescent="0.35">
      <c r="A129" s="2" t="s">
        <v>44</v>
      </c>
      <c r="B129" s="2">
        <v>0.5</v>
      </c>
      <c r="C129" s="2">
        <v>0.5</v>
      </c>
      <c r="D129" s="2">
        <v>0.33300000000000002</v>
      </c>
      <c r="E129" s="2">
        <v>0.5</v>
      </c>
      <c r="F129" s="2">
        <v>0.33300000000000002</v>
      </c>
      <c r="G129" s="2">
        <v>0.33300000000000002</v>
      </c>
      <c r="H129" s="2">
        <v>0.5</v>
      </c>
      <c r="I129" s="14">
        <v>0.5</v>
      </c>
      <c r="J129" s="6">
        <v>1</v>
      </c>
      <c r="K129" s="2">
        <f t="shared" si="8"/>
        <v>1.1539386562500003E-3</v>
      </c>
      <c r="L129" s="2">
        <f t="shared" si="9"/>
        <v>0.47160223869394496</v>
      </c>
      <c r="M129" s="2">
        <f>L129/$L$130</f>
        <v>4.6122666552512542E-2</v>
      </c>
    </row>
    <row r="130" spans="1:13" x14ac:dyDescent="0.35">
      <c r="A130" s="2"/>
      <c r="B130" s="12">
        <f>SUM(B121:B129)</f>
        <v>4.4990000000000006</v>
      </c>
      <c r="C130" s="12">
        <f t="shared" ref="C130:J130" si="10">SUM(C121:C129)</f>
        <v>5.9990000000000006</v>
      </c>
      <c r="D130" s="12">
        <f t="shared" si="10"/>
        <v>7.3320000000000007</v>
      </c>
      <c r="E130" s="12">
        <f t="shared" si="10"/>
        <v>9.3330000000000002</v>
      </c>
      <c r="F130" s="12">
        <f t="shared" si="10"/>
        <v>13.666</v>
      </c>
      <c r="G130" s="12">
        <f t="shared" si="10"/>
        <v>15.166</v>
      </c>
      <c r="H130" s="12">
        <f t="shared" si="10"/>
        <v>17</v>
      </c>
      <c r="I130" s="12">
        <f t="shared" si="10"/>
        <v>18.5</v>
      </c>
      <c r="J130" s="12">
        <f t="shared" si="10"/>
        <v>20</v>
      </c>
      <c r="K130" s="2" t="s">
        <v>12</v>
      </c>
      <c r="L130" s="2">
        <f>SUM(L121:L129)</f>
        <v>10.224956056194333</v>
      </c>
      <c r="M130" s="2"/>
    </row>
    <row r="131" spans="1:13" x14ac:dyDescent="0.35">
      <c r="A131" s="2" t="s">
        <v>8</v>
      </c>
      <c r="B131" s="2">
        <f>B130*M121+C130*M122+D130*M123+E130*M124+F130*M125+G130*M126+H130*M127+I130*M128+J130*M129</f>
        <v>9.7581881974945066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5">
      <c r="A132" s="2" t="s">
        <v>9</v>
      </c>
      <c r="B132" s="2">
        <f>(B131-9)/8</f>
        <v>9.4773524686813326E-2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5">
      <c r="A133" s="2" t="s">
        <v>11</v>
      </c>
      <c r="B133" s="2">
        <v>1.45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5">
      <c r="A134" s="2" t="s">
        <v>10</v>
      </c>
      <c r="B134" s="2">
        <f>B132/B133</f>
        <v>6.5361051508147125E-2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7" spans="1:13" x14ac:dyDescent="0.35">
      <c r="A137" s="4"/>
    </row>
    <row r="138" spans="1:13" x14ac:dyDescent="0.35">
      <c r="A138" s="2" t="s">
        <v>0</v>
      </c>
      <c r="B138" s="2" t="s">
        <v>1</v>
      </c>
      <c r="C138" s="2" t="s">
        <v>0</v>
      </c>
    </row>
    <row r="139" spans="1:13" x14ac:dyDescent="0.35">
      <c r="A139" s="2" t="s">
        <v>27</v>
      </c>
      <c r="B139" s="2">
        <v>2</v>
      </c>
      <c r="C139" s="2" t="s">
        <v>23</v>
      </c>
    </row>
    <row r="140" spans="1:13" x14ac:dyDescent="0.35">
      <c r="A140" s="2" t="s">
        <v>27</v>
      </c>
      <c r="B140" s="2">
        <v>3</v>
      </c>
      <c r="C140" s="2" t="s">
        <v>24</v>
      </c>
    </row>
    <row r="141" spans="1:13" x14ac:dyDescent="0.35">
      <c r="A141" s="2" t="s">
        <v>27</v>
      </c>
      <c r="B141" s="2">
        <v>2</v>
      </c>
      <c r="C141" s="2" t="s">
        <v>28</v>
      </c>
    </row>
    <row r="142" spans="1:13" x14ac:dyDescent="0.35">
      <c r="A142" s="2" t="s">
        <v>27</v>
      </c>
      <c r="B142" s="2">
        <v>3</v>
      </c>
      <c r="C142" s="2" t="s">
        <v>25</v>
      </c>
    </row>
    <row r="143" spans="1:13" x14ac:dyDescent="0.35">
      <c r="A143" s="2" t="s">
        <v>27</v>
      </c>
      <c r="B143" s="2">
        <v>2</v>
      </c>
      <c r="C143" s="2" t="s">
        <v>26</v>
      </c>
    </row>
    <row r="144" spans="1:13" x14ac:dyDescent="0.35">
      <c r="A144" s="2" t="s">
        <v>23</v>
      </c>
      <c r="B144" s="2">
        <v>2</v>
      </c>
      <c r="C144" s="2" t="s">
        <v>24</v>
      </c>
    </row>
    <row r="145" spans="1:11" x14ac:dyDescent="0.35">
      <c r="A145" s="2" t="s">
        <v>23</v>
      </c>
      <c r="B145" s="2">
        <v>3</v>
      </c>
      <c r="C145" s="2" t="s">
        <v>28</v>
      </c>
    </row>
    <row r="146" spans="1:11" x14ac:dyDescent="0.35">
      <c r="A146" s="2" t="s">
        <v>23</v>
      </c>
      <c r="B146" s="2">
        <v>2</v>
      </c>
      <c r="C146" s="2" t="s">
        <v>25</v>
      </c>
    </row>
    <row r="147" spans="1:11" x14ac:dyDescent="0.35">
      <c r="A147" s="2" t="s">
        <v>23</v>
      </c>
      <c r="B147" s="2">
        <v>3</v>
      </c>
      <c r="C147" s="2" t="s">
        <v>26</v>
      </c>
    </row>
    <row r="148" spans="1:11" x14ac:dyDescent="0.35">
      <c r="A148" s="2" t="s">
        <v>29</v>
      </c>
      <c r="B148" s="2">
        <v>2</v>
      </c>
      <c r="C148" s="2" t="s">
        <v>28</v>
      </c>
    </row>
    <row r="149" spans="1:11" x14ac:dyDescent="0.35">
      <c r="A149" s="2" t="s">
        <v>29</v>
      </c>
      <c r="B149" s="2">
        <v>3</v>
      </c>
      <c r="C149" s="2" t="s">
        <v>25</v>
      </c>
    </row>
    <row r="150" spans="1:11" x14ac:dyDescent="0.35">
      <c r="A150" s="2" t="s">
        <v>29</v>
      </c>
      <c r="B150" s="2">
        <v>2</v>
      </c>
      <c r="C150" s="2" t="s">
        <v>26</v>
      </c>
    </row>
    <row r="151" spans="1:11" x14ac:dyDescent="0.35">
      <c r="A151" s="2" t="s">
        <v>28</v>
      </c>
      <c r="B151" s="2">
        <v>2</v>
      </c>
      <c r="C151" s="2" t="s">
        <v>25</v>
      </c>
    </row>
    <row r="152" spans="1:11" x14ac:dyDescent="0.35">
      <c r="A152" s="2" t="s">
        <v>28</v>
      </c>
      <c r="B152" s="2">
        <v>3</v>
      </c>
      <c r="C152" s="2" t="s">
        <v>26</v>
      </c>
    </row>
    <row r="153" spans="1:11" x14ac:dyDescent="0.35">
      <c r="A153" s="2" t="s">
        <v>25</v>
      </c>
      <c r="B153" s="2">
        <v>2</v>
      </c>
      <c r="C153" s="2" t="s">
        <v>26</v>
      </c>
    </row>
    <row r="156" spans="1:11" x14ac:dyDescent="0.35">
      <c r="A156" s="2"/>
      <c r="B156" s="2" t="s">
        <v>27</v>
      </c>
      <c r="C156" s="2" t="s">
        <v>23</v>
      </c>
      <c r="D156" s="2" t="s">
        <v>24</v>
      </c>
      <c r="E156" s="2" t="s">
        <v>28</v>
      </c>
      <c r="F156" s="2" t="s">
        <v>25</v>
      </c>
      <c r="G156" s="2" t="s">
        <v>39</v>
      </c>
      <c r="H156" s="2" t="s">
        <v>40</v>
      </c>
      <c r="I156" s="2" t="s">
        <v>41</v>
      </c>
      <c r="J156" s="2" t="s">
        <v>43</v>
      </c>
      <c r="K156" s="2" t="s">
        <v>42</v>
      </c>
    </row>
    <row r="157" spans="1:11" x14ac:dyDescent="0.35">
      <c r="A157" s="2" t="s">
        <v>27</v>
      </c>
      <c r="B157" s="6">
        <v>1</v>
      </c>
      <c r="C157" s="5">
        <v>2</v>
      </c>
      <c r="D157" s="5">
        <v>2</v>
      </c>
      <c r="E157" s="5">
        <v>2</v>
      </c>
      <c r="F157" s="5">
        <v>2</v>
      </c>
      <c r="G157" s="5">
        <v>2</v>
      </c>
      <c r="H157" s="5">
        <v>2</v>
      </c>
      <c r="I157" s="5">
        <v>3</v>
      </c>
      <c r="J157" s="5">
        <v>3</v>
      </c>
      <c r="K157" s="5">
        <v>3</v>
      </c>
    </row>
    <row r="158" spans="1:11" x14ac:dyDescent="0.35">
      <c r="A158" s="2" t="s">
        <v>23</v>
      </c>
      <c r="B158" s="2">
        <v>0.5</v>
      </c>
      <c r="C158" s="6">
        <v>1</v>
      </c>
      <c r="D158" s="5">
        <v>2</v>
      </c>
      <c r="E158" s="5">
        <v>2</v>
      </c>
      <c r="F158" s="5">
        <v>2</v>
      </c>
      <c r="G158" s="5">
        <v>2</v>
      </c>
      <c r="H158" s="5">
        <v>2</v>
      </c>
      <c r="I158" s="5">
        <v>3</v>
      </c>
      <c r="J158" s="5">
        <v>3</v>
      </c>
      <c r="K158" s="5">
        <v>3</v>
      </c>
    </row>
    <row r="159" spans="1:11" x14ac:dyDescent="0.35">
      <c r="A159" s="2" t="s">
        <v>24</v>
      </c>
      <c r="B159" s="2">
        <v>0.5</v>
      </c>
      <c r="C159" s="2">
        <v>0.5</v>
      </c>
      <c r="D159" s="6">
        <v>1</v>
      </c>
      <c r="E159" s="5">
        <v>2</v>
      </c>
      <c r="F159" s="5">
        <v>2</v>
      </c>
      <c r="G159" s="5">
        <v>2</v>
      </c>
      <c r="H159" s="5">
        <v>2</v>
      </c>
      <c r="I159" s="5">
        <v>3</v>
      </c>
      <c r="J159" s="5">
        <v>3</v>
      </c>
      <c r="K159" s="5">
        <v>3</v>
      </c>
    </row>
    <row r="160" spans="1:11" x14ac:dyDescent="0.35">
      <c r="A160" s="2" t="s">
        <v>28</v>
      </c>
      <c r="B160" s="2">
        <v>0.5</v>
      </c>
      <c r="C160" s="2">
        <v>0.5</v>
      </c>
      <c r="D160" s="2">
        <v>0.5</v>
      </c>
      <c r="E160" s="6">
        <v>1</v>
      </c>
      <c r="F160" s="5">
        <v>2</v>
      </c>
      <c r="G160" s="5">
        <v>2</v>
      </c>
      <c r="H160" s="5">
        <v>2</v>
      </c>
      <c r="I160" s="5">
        <v>3</v>
      </c>
      <c r="J160" s="5">
        <v>3</v>
      </c>
      <c r="K160" s="5">
        <v>3</v>
      </c>
    </row>
    <row r="161" spans="1:14" x14ac:dyDescent="0.35">
      <c r="A161" s="2" t="s">
        <v>25</v>
      </c>
      <c r="B161" s="2">
        <v>0.5</v>
      </c>
      <c r="C161" s="2">
        <v>0.5</v>
      </c>
      <c r="D161" s="2">
        <v>0.5</v>
      </c>
      <c r="E161" s="2">
        <v>0.5</v>
      </c>
      <c r="F161" s="6">
        <v>1</v>
      </c>
      <c r="G161" s="5">
        <v>2</v>
      </c>
      <c r="H161" s="5">
        <v>2</v>
      </c>
      <c r="I161" s="5">
        <v>3</v>
      </c>
      <c r="J161" s="5">
        <v>3</v>
      </c>
      <c r="K161" s="5">
        <v>3</v>
      </c>
    </row>
    <row r="162" spans="1:14" x14ac:dyDescent="0.35">
      <c r="A162" s="2" t="s">
        <v>39</v>
      </c>
      <c r="B162" s="2">
        <v>0.5</v>
      </c>
      <c r="C162" s="2">
        <v>0.5</v>
      </c>
      <c r="D162" s="2">
        <v>0.5</v>
      </c>
      <c r="E162" s="2">
        <v>0.5</v>
      </c>
      <c r="F162" s="2">
        <v>0.5</v>
      </c>
      <c r="G162" s="6">
        <v>1</v>
      </c>
      <c r="H162" s="5">
        <v>2</v>
      </c>
      <c r="I162" s="5">
        <v>3</v>
      </c>
      <c r="J162" s="5">
        <v>3</v>
      </c>
      <c r="K162" s="5">
        <v>3</v>
      </c>
    </row>
    <row r="163" spans="1:14" x14ac:dyDescent="0.35">
      <c r="A163" s="2" t="s">
        <v>40</v>
      </c>
      <c r="B163" s="2">
        <v>0.5</v>
      </c>
      <c r="C163" s="2">
        <v>0.5</v>
      </c>
      <c r="D163" s="2">
        <v>0.5</v>
      </c>
      <c r="E163" s="2">
        <v>0.5</v>
      </c>
      <c r="F163" s="2">
        <v>0.5</v>
      </c>
      <c r="G163" s="2">
        <v>0.5</v>
      </c>
      <c r="H163" s="6">
        <v>1</v>
      </c>
      <c r="I163" s="5">
        <v>3</v>
      </c>
      <c r="J163" s="5">
        <v>3</v>
      </c>
      <c r="K163" s="5">
        <v>3</v>
      </c>
    </row>
    <row r="164" spans="1:14" x14ac:dyDescent="0.35">
      <c r="A164" s="2" t="s">
        <v>41</v>
      </c>
      <c r="B164" s="2">
        <v>0.33300000000000002</v>
      </c>
      <c r="C164" s="2">
        <v>0.33300000000000002</v>
      </c>
      <c r="D164" s="2">
        <v>0.33300000000000002</v>
      </c>
      <c r="E164" s="2">
        <v>0.33300000000000002</v>
      </c>
      <c r="F164" s="2">
        <v>0.33300000000000002</v>
      </c>
      <c r="G164" s="2">
        <v>0.33300000000000002</v>
      </c>
      <c r="H164" s="2">
        <v>0.33300000000000002</v>
      </c>
      <c r="I164" s="6">
        <v>1</v>
      </c>
      <c r="J164" s="5">
        <v>3</v>
      </c>
      <c r="K164" s="5">
        <v>3</v>
      </c>
    </row>
    <row r="165" spans="1:14" x14ac:dyDescent="0.35">
      <c r="A165" s="2" t="s">
        <v>43</v>
      </c>
      <c r="B165" s="2">
        <v>0.33300000000000002</v>
      </c>
      <c r="C165" s="2">
        <v>0.33300000000000002</v>
      </c>
      <c r="D165" s="2">
        <v>0.33300000000000002</v>
      </c>
      <c r="E165" s="2">
        <v>0.33300000000000002</v>
      </c>
      <c r="F165" s="2">
        <v>0.33300000000000002</v>
      </c>
      <c r="G165" s="2">
        <v>0.33300000000000002</v>
      </c>
      <c r="H165" s="2">
        <v>0.33300000000000002</v>
      </c>
      <c r="I165" s="2">
        <v>0.33300000000000002</v>
      </c>
      <c r="J165" s="6">
        <v>1</v>
      </c>
      <c r="K165" s="5">
        <v>3</v>
      </c>
    </row>
    <row r="166" spans="1:14" x14ac:dyDescent="0.35">
      <c r="A166" s="2" t="s">
        <v>42</v>
      </c>
      <c r="B166" s="2">
        <v>0.33300000000000002</v>
      </c>
      <c r="C166" s="2">
        <v>0.33300000000000002</v>
      </c>
      <c r="D166" s="2">
        <v>0.33300000000000002</v>
      </c>
      <c r="E166" s="2">
        <v>0.33300000000000002</v>
      </c>
      <c r="F166" s="2">
        <v>0.33300000000000002</v>
      </c>
      <c r="G166" s="2">
        <v>0.33300000000000002</v>
      </c>
      <c r="H166" s="2">
        <v>0.33300000000000002</v>
      </c>
      <c r="I166" s="2">
        <v>0.33300000000000002</v>
      </c>
      <c r="J166" s="2">
        <v>0.33300000000000002</v>
      </c>
      <c r="K166" s="6">
        <v>1</v>
      </c>
    </row>
    <row r="169" spans="1:14" x14ac:dyDescent="0.35">
      <c r="A169" s="2"/>
      <c r="B169" s="2" t="s">
        <v>27</v>
      </c>
      <c r="C169" s="2" t="s">
        <v>23</v>
      </c>
      <c r="D169" s="2" t="s">
        <v>24</v>
      </c>
      <c r="E169" s="2" t="s">
        <v>28</v>
      </c>
      <c r="F169" s="2" t="s">
        <v>25</v>
      </c>
      <c r="G169" s="2" t="s">
        <v>39</v>
      </c>
      <c r="H169" s="2" t="s">
        <v>40</v>
      </c>
      <c r="I169" s="2" t="s">
        <v>41</v>
      </c>
      <c r="J169" s="2" t="s">
        <v>43</v>
      </c>
      <c r="K169" s="2" t="s">
        <v>42</v>
      </c>
      <c r="L169" s="2" t="s">
        <v>4</v>
      </c>
      <c r="M169" s="2" t="s">
        <v>6</v>
      </c>
      <c r="N169" s="2" t="s">
        <v>7</v>
      </c>
    </row>
    <row r="170" spans="1:14" x14ac:dyDescent="0.35">
      <c r="A170" s="2" t="s">
        <v>27</v>
      </c>
      <c r="B170" s="6">
        <v>1</v>
      </c>
      <c r="C170" s="5">
        <v>2</v>
      </c>
      <c r="D170" s="5">
        <v>2</v>
      </c>
      <c r="E170" s="5">
        <v>2</v>
      </c>
      <c r="F170" s="5">
        <v>2</v>
      </c>
      <c r="G170" s="5">
        <v>2</v>
      </c>
      <c r="H170" s="5">
        <v>2</v>
      </c>
      <c r="I170" s="5">
        <v>3</v>
      </c>
      <c r="J170" s="5">
        <v>3</v>
      </c>
      <c r="K170" s="5">
        <v>3</v>
      </c>
      <c r="L170" s="2">
        <f>PRODUCT(B170:K170)</f>
        <v>1728</v>
      </c>
      <c r="M170" s="2">
        <f>L170^(1/10)</f>
        <v>2.1074358993444715</v>
      </c>
      <c r="N170" s="2">
        <f>M170/$M$180</f>
        <v>0.18289310953431442</v>
      </c>
    </row>
    <row r="171" spans="1:14" x14ac:dyDescent="0.35">
      <c r="A171" s="2" t="s">
        <v>23</v>
      </c>
      <c r="B171" s="2">
        <v>0.5</v>
      </c>
      <c r="C171" s="6">
        <v>1</v>
      </c>
      <c r="D171" s="5">
        <v>2</v>
      </c>
      <c r="E171" s="5">
        <v>2</v>
      </c>
      <c r="F171" s="5">
        <v>2</v>
      </c>
      <c r="G171" s="5">
        <v>2</v>
      </c>
      <c r="H171" s="5">
        <v>2</v>
      </c>
      <c r="I171" s="5">
        <v>3</v>
      </c>
      <c r="J171" s="5">
        <v>3</v>
      </c>
      <c r="K171" s="5">
        <v>3</v>
      </c>
      <c r="L171" s="2">
        <f t="shared" ref="L171:L179" si="11">PRODUCT(B171:K171)</f>
        <v>432</v>
      </c>
      <c r="M171" s="2">
        <f t="shared" ref="M171:M179" si="12">L171^(1/10)</f>
        <v>1.8346295092848035</v>
      </c>
      <c r="N171" s="2">
        <f t="shared" ref="N171:N179" si="13">M171/$M$180</f>
        <v>0.15921769952807716</v>
      </c>
    </row>
    <row r="172" spans="1:14" x14ac:dyDescent="0.35">
      <c r="A172" s="2" t="s">
        <v>24</v>
      </c>
      <c r="B172" s="2">
        <v>0.5</v>
      </c>
      <c r="C172" s="2">
        <v>0.5</v>
      </c>
      <c r="D172" s="6">
        <v>1</v>
      </c>
      <c r="E172" s="5">
        <v>2</v>
      </c>
      <c r="F172" s="5">
        <v>2</v>
      </c>
      <c r="G172" s="5">
        <v>2</v>
      </c>
      <c r="H172" s="5">
        <v>2</v>
      </c>
      <c r="I172" s="5">
        <v>3</v>
      </c>
      <c r="J172" s="5">
        <v>3</v>
      </c>
      <c r="K172" s="5">
        <v>3</v>
      </c>
      <c r="L172" s="2">
        <f t="shared" si="11"/>
        <v>108</v>
      </c>
      <c r="M172" s="2">
        <f t="shared" si="12"/>
        <v>1.5971377527475774</v>
      </c>
      <c r="N172" s="2">
        <f t="shared" si="13"/>
        <v>0.13860705801088058</v>
      </c>
    </row>
    <row r="173" spans="1:14" x14ac:dyDescent="0.35">
      <c r="A173" s="2" t="s">
        <v>28</v>
      </c>
      <c r="B173" s="2">
        <v>0.5</v>
      </c>
      <c r="C173" s="2">
        <v>0.5</v>
      </c>
      <c r="D173" s="2">
        <v>0.5</v>
      </c>
      <c r="E173" s="6">
        <v>1</v>
      </c>
      <c r="F173" s="5">
        <v>2</v>
      </c>
      <c r="G173" s="5">
        <v>2</v>
      </c>
      <c r="H173" s="5">
        <v>2</v>
      </c>
      <c r="I173" s="5">
        <v>3</v>
      </c>
      <c r="J173" s="5">
        <v>3</v>
      </c>
      <c r="K173" s="5">
        <v>3</v>
      </c>
      <c r="L173" s="2">
        <f t="shared" si="11"/>
        <v>27</v>
      </c>
      <c r="M173" s="2">
        <f t="shared" si="12"/>
        <v>1.3903891703159093</v>
      </c>
      <c r="N173" s="2">
        <f t="shared" si="13"/>
        <v>0.12066445242819064</v>
      </c>
    </row>
    <row r="174" spans="1:14" x14ac:dyDescent="0.35">
      <c r="A174" s="2" t="s">
        <v>25</v>
      </c>
      <c r="B174" s="2">
        <v>0.5</v>
      </c>
      <c r="C174" s="2">
        <v>0.5</v>
      </c>
      <c r="D174" s="2">
        <v>0.5</v>
      </c>
      <c r="E174" s="2">
        <v>0.5</v>
      </c>
      <c r="F174" s="6">
        <v>1</v>
      </c>
      <c r="G174" s="5">
        <v>2</v>
      </c>
      <c r="H174" s="5">
        <v>2</v>
      </c>
      <c r="I174" s="5">
        <v>3</v>
      </c>
      <c r="J174" s="5">
        <v>3</v>
      </c>
      <c r="K174" s="5">
        <v>3</v>
      </c>
      <c r="L174" s="2">
        <f t="shared" si="11"/>
        <v>6.75</v>
      </c>
      <c r="M174" s="2">
        <f t="shared" si="12"/>
        <v>1.2104040754193455</v>
      </c>
      <c r="N174" s="2">
        <f t="shared" si="13"/>
        <v>0.10504450703117973</v>
      </c>
    </row>
    <row r="175" spans="1:14" x14ac:dyDescent="0.35">
      <c r="A175" s="2" t="s">
        <v>39</v>
      </c>
      <c r="B175" s="2">
        <v>0.5</v>
      </c>
      <c r="C175" s="2">
        <v>0.5</v>
      </c>
      <c r="D175" s="2">
        <v>0.5</v>
      </c>
      <c r="E175" s="2">
        <v>0.5</v>
      </c>
      <c r="F175" s="2">
        <v>0.5</v>
      </c>
      <c r="G175" s="6">
        <v>1</v>
      </c>
      <c r="H175" s="5">
        <v>2</v>
      </c>
      <c r="I175" s="5">
        <v>3</v>
      </c>
      <c r="J175" s="5">
        <v>3</v>
      </c>
      <c r="K175" s="5">
        <v>3</v>
      </c>
      <c r="L175" s="2">
        <f t="shared" si="11"/>
        <v>1.6875</v>
      </c>
      <c r="M175" s="2">
        <f t="shared" si="12"/>
        <v>1.0537179496722355</v>
      </c>
      <c r="N175" s="2">
        <f t="shared" si="13"/>
        <v>9.1446554767157198E-2</v>
      </c>
    </row>
    <row r="176" spans="1:14" x14ac:dyDescent="0.35">
      <c r="A176" s="2" t="s">
        <v>40</v>
      </c>
      <c r="B176" s="2">
        <v>0.5</v>
      </c>
      <c r="C176" s="2">
        <v>0.5</v>
      </c>
      <c r="D176" s="2">
        <v>0.5</v>
      </c>
      <c r="E176" s="2">
        <v>0.5</v>
      </c>
      <c r="F176" s="2">
        <v>0.5</v>
      </c>
      <c r="G176" s="2">
        <v>0.5</v>
      </c>
      <c r="H176" s="6">
        <v>1</v>
      </c>
      <c r="I176" s="5">
        <v>3</v>
      </c>
      <c r="J176" s="5">
        <v>3</v>
      </c>
      <c r="K176" s="5">
        <v>3</v>
      </c>
      <c r="L176" s="2">
        <f t="shared" si="11"/>
        <v>0.421875</v>
      </c>
      <c r="M176" s="2">
        <f t="shared" si="12"/>
        <v>0.91731475464240164</v>
      </c>
      <c r="N176" s="2">
        <f t="shared" si="13"/>
        <v>7.9608849764038564E-2</v>
      </c>
    </row>
    <row r="177" spans="1:14" x14ac:dyDescent="0.35">
      <c r="A177" s="2" t="s">
        <v>41</v>
      </c>
      <c r="B177" s="2">
        <v>0.33300000000000002</v>
      </c>
      <c r="C177" s="2">
        <v>0.33300000000000002</v>
      </c>
      <c r="D177" s="2">
        <v>0.33300000000000002</v>
      </c>
      <c r="E177" s="2">
        <v>0.33300000000000002</v>
      </c>
      <c r="F177" s="2">
        <v>0.33300000000000002</v>
      </c>
      <c r="G177" s="2">
        <v>0.33300000000000002</v>
      </c>
      <c r="H177" s="2">
        <v>0.33300000000000002</v>
      </c>
      <c r="I177" s="6">
        <v>1</v>
      </c>
      <c r="J177" s="5">
        <v>3</v>
      </c>
      <c r="K177" s="5">
        <v>3</v>
      </c>
      <c r="L177" s="2">
        <f t="shared" si="11"/>
        <v>4.0865060289505331E-3</v>
      </c>
      <c r="M177" s="2">
        <f t="shared" si="12"/>
        <v>0.57694606335313015</v>
      </c>
      <c r="N177" s="2">
        <f t="shared" si="13"/>
        <v>5.0070068367468683E-2</v>
      </c>
    </row>
    <row r="178" spans="1:14" x14ac:dyDescent="0.35">
      <c r="A178" s="2" t="s">
        <v>43</v>
      </c>
      <c r="B178" s="2">
        <v>0.33300000000000002</v>
      </c>
      <c r="C178" s="2">
        <v>0.33300000000000002</v>
      </c>
      <c r="D178" s="2">
        <v>0.33300000000000002</v>
      </c>
      <c r="E178" s="2">
        <v>0.33300000000000002</v>
      </c>
      <c r="F178" s="2">
        <v>0.33300000000000002</v>
      </c>
      <c r="G178" s="2">
        <v>0.33300000000000002</v>
      </c>
      <c r="H178" s="2">
        <v>0.33300000000000002</v>
      </c>
      <c r="I178" s="2">
        <v>0.33300000000000002</v>
      </c>
      <c r="J178" s="6">
        <v>1</v>
      </c>
      <c r="K178" s="5">
        <v>3</v>
      </c>
      <c r="L178" s="2">
        <f t="shared" si="11"/>
        <v>4.536021692135092E-4</v>
      </c>
      <c r="M178" s="2">
        <f t="shared" si="12"/>
        <v>0.46309224923466868</v>
      </c>
      <c r="N178" s="2">
        <f t="shared" si="13"/>
        <v>4.0189303736409505E-2</v>
      </c>
    </row>
    <row r="179" spans="1:14" x14ac:dyDescent="0.35">
      <c r="A179" s="2" t="s">
        <v>42</v>
      </c>
      <c r="B179" s="2">
        <v>0.33300000000000002</v>
      </c>
      <c r="C179" s="2">
        <v>0.33300000000000002</v>
      </c>
      <c r="D179" s="2">
        <v>0.33300000000000002</v>
      </c>
      <c r="E179" s="2">
        <v>0.33300000000000002</v>
      </c>
      <c r="F179" s="2">
        <v>0.33300000000000002</v>
      </c>
      <c r="G179" s="2">
        <v>0.33300000000000002</v>
      </c>
      <c r="H179" s="2">
        <v>0.33300000000000002</v>
      </c>
      <c r="I179" s="2">
        <v>0.33300000000000002</v>
      </c>
      <c r="J179" s="2">
        <v>0.33300000000000002</v>
      </c>
      <c r="K179" s="6">
        <v>1</v>
      </c>
      <c r="L179" s="2">
        <f t="shared" si="11"/>
        <v>5.0349840782699527E-5</v>
      </c>
      <c r="M179" s="2">
        <f t="shared" si="12"/>
        <v>0.3717062043111018</v>
      </c>
      <c r="N179" s="2">
        <f t="shared" si="13"/>
        <v>3.2258396832283674E-2</v>
      </c>
    </row>
    <row r="180" spans="1:1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 t="s">
        <v>12</v>
      </c>
      <c r="M180" s="2">
        <f>SUM(M170:M179)</f>
        <v>11.522773628325643</v>
      </c>
      <c r="N180" s="2"/>
    </row>
    <row r="181" spans="1:14" x14ac:dyDescent="0.35">
      <c r="A181" s="2"/>
      <c r="B181" s="12">
        <f t="shared" ref="B181:K181" si="14">SUM(B170:B179)</f>
        <v>4.9990000000000006</v>
      </c>
      <c r="C181" s="13">
        <f t="shared" si="14"/>
        <v>6.4990000000000006</v>
      </c>
      <c r="D181" s="12">
        <f t="shared" si="14"/>
        <v>7.9990000000000006</v>
      </c>
      <c r="E181" s="12">
        <f t="shared" si="14"/>
        <v>9.4990000000000006</v>
      </c>
      <c r="F181" s="12">
        <f t="shared" si="14"/>
        <v>10.999000000000001</v>
      </c>
      <c r="G181" s="12">
        <f t="shared" si="14"/>
        <v>12.499000000000001</v>
      </c>
      <c r="H181" s="12">
        <f t="shared" si="14"/>
        <v>13.999000000000001</v>
      </c>
      <c r="I181" s="12">
        <f t="shared" si="14"/>
        <v>22.665999999999997</v>
      </c>
      <c r="J181" s="12">
        <f t="shared" si="14"/>
        <v>25.332999999999998</v>
      </c>
      <c r="K181" s="12">
        <f t="shared" si="14"/>
        <v>28</v>
      </c>
    </row>
    <row r="182" spans="1:14" x14ac:dyDescent="0.35">
      <c r="A182" s="2" t="s">
        <v>8</v>
      </c>
      <c r="B182" s="2">
        <f>(B181*N170)+(C181*N171)+(D181*N172)+(E181*N173)+(F181*N174)+(G181*N175)+(H181*N176)+(I181*N177)+(J181*N178)+(K181*N179)</f>
        <v>10.673006195632297</v>
      </c>
    </row>
    <row r="183" spans="1:14" x14ac:dyDescent="0.35">
      <c r="A183" s="2" t="s">
        <v>9</v>
      </c>
      <c r="B183" s="2">
        <f>(B182-10)/9</f>
        <v>7.477846618136634E-2</v>
      </c>
    </row>
    <row r="184" spans="1:14" x14ac:dyDescent="0.35">
      <c r="A184" s="2" t="s">
        <v>11</v>
      </c>
      <c r="B184" s="2">
        <v>1.49</v>
      </c>
    </row>
    <row r="185" spans="1:14" x14ac:dyDescent="0.35">
      <c r="A185" s="2" t="s">
        <v>10</v>
      </c>
      <c r="B185" s="2">
        <f>B183/B184</f>
        <v>5.0186890054608281E-2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 HARDJANTO</dc:creator>
  <cp:lastModifiedBy>VIGA HARDJANTO</cp:lastModifiedBy>
  <dcterms:created xsi:type="dcterms:W3CDTF">2024-03-21T03:02:46Z</dcterms:created>
  <dcterms:modified xsi:type="dcterms:W3CDTF">2024-04-05T02:22:31Z</dcterms:modified>
</cp:coreProperties>
</file>