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hustzz\hustzz\事务流水\20230920国奖、优秀奖名额分配\"/>
    </mc:Choice>
  </mc:AlternateContent>
  <xr:revisionPtr revIDLastSave="0" documentId="13_ncr:1_{99CEC993-FB72-4FC3-8BAE-46600FFEE6C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博士人数" sheetId="1" r:id="rId1"/>
    <sheet name="人数统计" sheetId="4" r:id="rId2"/>
    <sheet name="国家奖学金" sheetId="6" r:id="rId3"/>
    <sheet name="硕士人数（不含硕转博）" sheetId="2" r:id="rId4"/>
    <sheet name="硕士人数（年限内硕转博）" sheetId="3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8" i="6" l="1"/>
  <c r="AJ5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5" i="6"/>
  <c r="AG58" i="6"/>
  <c r="AH58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" i="6"/>
  <c r="AF58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" i="6"/>
  <c r="AF3" i="6"/>
  <c r="AE58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" i="6"/>
  <c r="T58" i="6"/>
  <c r="U58" i="6"/>
  <c r="V58" i="6"/>
  <c r="W58" i="6"/>
  <c r="X58" i="6"/>
  <c r="Y58" i="6"/>
  <c r="Z58" i="6"/>
  <c r="AA58" i="6"/>
  <c r="AB58" i="6"/>
  <c r="AC58" i="6"/>
  <c r="AD58" i="6"/>
  <c r="S58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" i="6"/>
  <c r="G5" i="4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" i="6"/>
  <c r="R58" i="6"/>
  <c r="Q58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" i="6"/>
  <c r="N42" i="6"/>
  <c r="E58" i="6"/>
  <c r="G58" i="6"/>
  <c r="I58" i="6"/>
  <c r="C58" i="6"/>
  <c r="J10" i="6"/>
  <c r="J11" i="6"/>
  <c r="J12" i="6"/>
  <c r="J13" i="6"/>
  <c r="J22" i="6"/>
  <c r="J23" i="6"/>
  <c r="J24" i="6"/>
  <c r="J25" i="6"/>
  <c r="J34" i="6"/>
  <c r="J35" i="6"/>
  <c r="J36" i="6"/>
  <c r="J37" i="6"/>
  <c r="J46" i="6"/>
  <c r="J47" i="6"/>
  <c r="J48" i="6"/>
  <c r="J49" i="6"/>
  <c r="J5" i="6"/>
  <c r="H6" i="6"/>
  <c r="J6" i="6" s="1"/>
  <c r="H7" i="6"/>
  <c r="J7" i="6" s="1"/>
  <c r="H8" i="6"/>
  <c r="J8" i="6" s="1"/>
  <c r="H9" i="6"/>
  <c r="J9" i="6" s="1"/>
  <c r="H10" i="6"/>
  <c r="H11" i="6"/>
  <c r="H12" i="6"/>
  <c r="H13" i="6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H23" i="6"/>
  <c r="H24" i="6"/>
  <c r="H25" i="6"/>
  <c r="H26" i="6"/>
  <c r="J26" i="6" s="1"/>
  <c r="H27" i="6"/>
  <c r="J27" i="6" s="1"/>
  <c r="H28" i="6"/>
  <c r="J28" i="6" s="1"/>
  <c r="H29" i="6"/>
  <c r="J29" i="6" s="1"/>
  <c r="H30" i="6"/>
  <c r="J30" i="6" s="1"/>
  <c r="H31" i="6"/>
  <c r="J31" i="6" s="1"/>
  <c r="H32" i="6"/>
  <c r="J32" i="6" s="1"/>
  <c r="H33" i="6"/>
  <c r="J33" i="6" s="1"/>
  <c r="H34" i="6"/>
  <c r="H35" i="6"/>
  <c r="H36" i="6"/>
  <c r="H37" i="6"/>
  <c r="H38" i="6"/>
  <c r="J38" i="6" s="1"/>
  <c r="H39" i="6"/>
  <c r="J39" i="6" s="1"/>
  <c r="H40" i="6"/>
  <c r="J40" i="6" s="1"/>
  <c r="H41" i="6"/>
  <c r="J41" i="6" s="1"/>
  <c r="H42" i="6"/>
  <c r="J42" i="6" s="1"/>
  <c r="H43" i="6"/>
  <c r="J43" i="6" s="1"/>
  <c r="H44" i="6"/>
  <c r="J44" i="6" s="1"/>
  <c r="H45" i="6"/>
  <c r="J45" i="6" s="1"/>
  <c r="H46" i="6"/>
  <c r="H47" i="6"/>
  <c r="H48" i="6"/>
  <c r="H49" i="6"/>
  <c r="H50" i="6"/>
  <c r="J50" i="6" s="1"/>
  <c r="H51" i="6"/>
  <c r="J51" i="6" s="1"/>
  <c r="H52" i="6"/>
  <c r="J52" i="6" s="1"/>
  <c r="H53" i="6"/>
  <c r="J53" i="6" s="1"/>
  <c r="H54" i="6"/>
  <c r="J54" i="6" s="1"/>
  <c r="H55" i="6"/>
  <c r="J55" i="6" s="1"/>
  <c r="H56" i="6"/>
  <c r="J56" i="6" s="1"/>
  <c r="H57" i="6"/>
  <c r="J57" i="6" s="1"/>
  <c r="H5" i="6"/>
  <c r="H58" i="6" s="1"/>
  <c r="F10" i="6"/>
  <c r="K10" i="6" s="1"/>
  <c r="L10" i="6" s="1"/>
  <c r="F12" i="6"/>
  <c r="K12" i="6" s="1"/>
  <c r="L12" i="6" s="1"/>
  <c r="F13" i="6"/>
  <c r="K13" i="6" s="1"/>
  <c r="L13" i="6" s="1"/>
  <c r="F15" i="6"/>
  <c r="F22" i="6"/>
  <c r="K22" i="6" s="1"/>
  <c r="L22" i="6" s="1"/>
  <c r="F24" i="6"/>
  <c r="K24" i="6" s="1"/>
  <c r="L24" i="6" s="1"/>
  <c r="F25" i="6"/>
  <c r="K25" i="6" s="1"/>
  <c r="L25" i="6" s="1"/>
  <c r="F27" i="6"/>
  <c r="F34" i="6"/>
  <c r="K34" i="6" s="1"/>
  <c r="L34" i="6" s="1"/>
  <c r="F36" i="6"/>
  <c r="K36" i="6" s="1"/>
  <c r="L36" i="6" s="1"/>
  <c r="F37" i="6"/>
  <c r="K37" i="6" s="1"/>
  <c r="L37" i="6" s="1"/>
  <c r="F39" i="6"/>
  <c r="F48" i="6"/>
  <c r="K48" i="6" s="1"/>
  <c r="L48" i="6" s="1"/>
  <c r="F49" i="6"/>
  <c r="K49" i="6" s="1"/>
  <c r="L49" i="6" s="1"/>
  <c r="F51" i="6"/>
  <c r="D6" i="6"/>
  <c r="F6" i="6" s="1"/>
  <c r="K6" i="6" s="1"/>
  <c r="L6" i="6" s="1"/>
  <c r="D7" i="6"/>
  <c r="F7" i="6" s="1"/>
  <c r="K7" i="6" s="1"/>
  <c r="L7" i="6" s="1"/>
  <c r="D8" i="6"/>
  <c r="F8" i="6" s="1"/>
  <c r="K8" i="6" s="1"/>
  <c r="L8" i="6" s="1"/>
  <c r="D9" i="6"/>
  <c r="F9" i="6" s="1"/>
  <c r="K9" i="6" s="1"/>
  <c r="L9" i="6" s="1"/>
  <c r="D10" i="6"/>
  <c r="D11" i="6"/>
  <c r="F11" i="6" s="1"/>
  <c r="K11" i="6" s="1"/>
  <c r="L11" i="6" s="1"/>
  <c r="D12" i="6"/>
  <c r="D13" i="6"/>
  <c r="D14" i="6"/>
  <c r="F14" i="6" s="1"/>
  <c r="D15" i="6"/>
  <c r="D16" i="6"/>
  <c r="F16" i="6" s="1"/>
  <c r="D17" i="6"/>
  <c r="F17" i="6" s="1"/>
  <c r="D18" i="6"/>
  <c r="F18" i="6" s="1"/>
  <c r="K18" i="6" s="1"/>
  <c r="L18" i="6" s="1"/>
  <c r="D19" i="6"/>
  <c r="F19" i="6" s="1"/>
  <c r="K19" i="6" s="1"/>
  <c r="L19" i="6" s="1"/>
  <c r="D20" i="6"/>
  <c r="F20" i="6" s="1"/>
  <c r="K20" i="6" s="1"/>
  <c r="L20" i="6" s="1"/>
  <c r="D21" i="6"/>
  <c r="F21" i="6" s="1"/>
  <c r="K21" i="6" s="1"/>
  <c r="L21" i="6" s="1"/>
  <c r="D22" i="6"/>
  <c r="D23" i="6"/>
  <c r="F23" i="6" s="1"/>
  <c r="K23" i="6" s="1"/>
  <c r="L23" i="6" s="1"/>
  <c r="D24" i="6"/>
  <c r="D25" i="6"/>
  <c r="D26" i="6"/>
  <c r="F26" i="6" s="1"/>
  <c r="D27" i="6"/>
  <c r="D28" i="6"/>
  <c r="F28" i="6" s="1"/>
  <c r="D29" i="6"/>
  <c r="F29" i="6" s="1"/>
  <c r="D30" i="6"/>
  <c r="F30" i="6" s="1"/>
  <c r="K30" i="6" s="1"/>
  <c r="L30" i="6" s="1"/>
  <c r="D31" i="6"/>
  <c r="F31" i="6" s="1"/>
  <c r="K31" i="6" s="1"/>
  <c r="L31" i="6" s="1"/>
  <c r="D32" i="6"/>
  <c r="F32" i="6" s="1"/>
  <c r="K32" i="6" s="1"/>
  <c r="L32" i="6" s="1"/>
  <c r="D33" i="6"/>
  <c r="F33" i="6" s="1"/>
  <c r="K33" i="6" s="1"/>
  <c r="L33" i="6" s="1"/>
  <c r="D34" i="6"/>
  <c r="D35" i="6"/>
  <c r="F35" i="6" s="1"/>
  <c r="K35" i="6" s="1"/>
  <c r="L35" i="6" s="1"/>
  <c r="D36" i="6"/>
  <c r="D37" i="6"/>
  <c r="D38" i="6"/>
  <c r="F38" i="6" s="1"/>
  <c r="D39" i="6"/>
  <c r="D40" i="6"/>
  <c r="F40" i="6" s="1"/>
  <c r="D41" i="6"/>
  <c r="F41" i="6" s="1"/>
  <c r="D42" i="6"/>
  <c r="F42" i="6" s="1"/>
  <c r="K42" i="6" s="1"/>
  <c r="L42" i="6" s="1"/>
  <c r="D43" i="6"/>
  <c r="F43" i="6" s="1"/>
  <c r="K43" i="6" s="1"/>
  <c r="L43" i="6" s="1"/>
  <c r="D44" i="6"/>
  <c r="F44" i="6" s="1"/>
  <c r="K44" i="6" s="1"/>
  <c r="L44" i="6" s="1"/>
  <c r="D45" i="6"/>
  <c r="F45" i="6" s="1"/>
  <c r="K45" i="6" s="1"/>
  <c r="L45" i="6" s="1"/>
  <c r="D46" i="6"/>
  <c r="F46" i="6" s="1"/>
  <c r="K46" i="6" s="1"/>
  <c r="L46" i="6" s="1"/>
  <c r="D47" i="6"/>
  <c r="F47" i="6" s="1"/>
  <c r="K47" i="6" s="1"/>
  <c r="L47" i="6" s="1"/>
  <c r="D48" i="6"/>
  <c r="D49" i="6"/>
  <c r="D50" i="6"/>
  <c r="F50" i="6" s="1"/>
  <c r="D51" i="6"/>
  <c r="D52" i="6"/>
  <c r="F52" i="6" s="1"/>
  <c r="D53" i="6"/>
  <c r="F53" i="6" s="1"/>
  <c r="D54" i="6"/>
  <c r="F54" i="6" s="1"/>
  <c r="K54" i="6" s="1"/>
  <c r="L54" i="6" s="1"/>
  <c r="D55" i="6"/>
  <c r="F55" i="6" s="1"/>
  <c r="K55" i="6" s="1"/>
  <c r="L55" i="6" s="1"/>
  <c r="D56" i="6"/>
  <c r="F56" i="6" s="1"/>
  <c r="K56" i="6" s="1"/>
  <c r="L56" i="6" s="1"/>
  <c r="D57" i="6"/>
  <c r="F57" i="6" s="1"/>
  <c r="K57" i="6" s="1"/>
  <c r="L57" i="6" s="1"/>
  <c r="D5" i="6"/>
  <c r="F5" i="6" s="1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6" i="4"/>
  <c r="B7" i="4"/>
  <c r="B8" i="4"/>
  <c r="B9" i="4"/>
  <c r="B10" i="4"/>
  <c r="B11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8" i="4"/>
  <c r="B39" i="4"/>
  <c r="B40" i="4"/>
  <c r="B41" i="4"/>
  <c r="B42" i="4"/>
  <c r="B43" i="4"/>
  <c r="B44" i="4"/>
  <c r="B45" i="4"/>
  <c r="B46" i="4"/>
  <c r="B47" i="4"/>
  <c r="B48" i="4"/>
  <c r="B5" i="4"/>
  <c r="C5" i="4" s="1"/>
  <c r="D5" i="4" s="1"/>
  <c r="E5" i="4" s="1"/>
  <c r="F5" i="4" s="1"/>
  <c r="H5" i="4" l="1"/>
  <c r="I5" i="4" s="1"/>
  <c r="J5" i="4" s="1"/>
  <c r="N57" i="6"/>
  <c r="P57" i="6" s="1"/>
  <c r="M57" i="6"/>
  <c r="N45" i="6"/>
  <c r="P45" i="6" s="1"/>
  <c r="M45" i="6"/>
  <c r="N33" i="6"/>
  <c r="P33" i="6" s="1"/>
  <c r="M33" i="6"/>
  <c r="M21" i="6"/>
  <c r="N21" i="6"/>
  <c r="P21" i="6" s="1"/>
  <c r="M9" i="6"/>
  <c r="N9" i="6"/>
  <c r="P9" i="6" s="1"/>
  <c r="N25" i="6"/>
  <c r="P25" i="6" s="1"/>
  <c r="M25" i="6"/>
  <c r="J58" i="6"/>
  <c r="N55" i="6"/>
  <c r="P55" i="6" s="1"/>
  <c r="M55" i="6"/>
  <c r="M43" i="6"/>
  <c r="N43" i="6"/>
  <c r="P43" i="6" s="1"/>
  <c r="N31" i="6"/>
  <c r="P31" i="6" s="1"/>
  <c r="M31" i="6"/>
  <c r="N19" i="6"/>
  <c r="P19" i="6" s="1"/>
  <c r="M19" i="6"/>
  <c r="N7" i="6"/>
  <c r="P7" i="6" s="1"/>
  <c r="M7" i="6"/>
  <c r="M22" i="6"/>
  <c r="N22" i="6"/>
  <c r="P22" i="6" s="1"/>
  <c r="N54" i="6"/>
  <c r="P54" i="6" s="1"/>
  <c r="M54" i="6"/>
  <c r="M42" i="6"/>
  <c r="P42" i="6"/>
  <c r="N30" i="6"/>
  <c r="P30" i="6" s="1"/>
  <c r="M30" i="6"/>
  <c r="N18" i="6"/>
  <c r="P18" i="6" s="1"/>
  <c r="M18" i="6"/>
  <c r="N6" i="6"/>
  <c r="P6" i="6" s="1"/>
  <c r="M6" i="6"/>
  <c r="K15" i="6"/>
  <c r="L15" i="6" s="1"/>
  <c r="N44" i="6"/>
  <c r="P44" i="6" s="1"/>
  <c r="M44" i="6"/>
  <c r="N20" i="6"/>
  <c r="P20" i="6" s="1"/>
  <c r="M20" i="6"/>
  <c r="N24" i="6"/>
  <c r="P24" i="6" s="1"/>
  <c r="M24" i="6"/>
  <c r="K53" i="6"/>
  <c r="L53" i="6" s="1"/>
  <c r="N53" i="6" s="1"/>
  <c r="P53" i="6" s="1"/>
  <c r="K41" i="6"/>
  <c r="L41" i="6" s="1"/>
  <c r="M41" i="6" s="1"/>
  <c r="K29" i="6"/>
  <c r="L29" i="6" s="1"/>
  <c r="M29" i="6" s="1"/>
  <c r="K17" i="6"/>
  <c r="L17" i="6" s="1"/>
  <c r="M17" i="6" s="1"/>
  <c r="K51" i="6"/>
  <c r="L51" i="6" s="1"/>
  <c r="N13" i="6"/>
  <c r="P13" i="6" s="1"/>
  <c r="M13" i="6"/>
  <c r="N56" i="6"/>
  <c r="P56" i="6" s="1"/>
  <c r="M56" i="6"/>
  <c r="N32" i="6"/>
  <c r="P32" i="6" s="1"/>
  <c r="M32" i="6"/>
  <c r="N8" i="6"/>
  <c r="P8" i="6" s="1"/>
  <c r="M8" i="6"/>
  <c r="K52" i="6"/>
  <c r="L52" i="6" s="1"/>
  <c r="K40" i="6"/>
  <c r="L40" i="6" s="1"/>
  <c r="K28" i="6"/>
  <c r="L28" i="6" s="1"/>
  <c r="K16" i="6"/>
  <c r="L16" i="6" s="1"/>
  <c r="N49" i="6"/>
  <c r="P49" i="6" s="1"/>
  <c r="M49" i="6"/>
  <c r="N12" i="6"/>
  <c r="P12" i="6" s="1"/>
  <c r="M12" i="6"/>
  <c r="M48" i="6"/>
  <c r="N48" i="6"/>
  <c r="P48" i="6" s="1"/>
  <c r="M10" i="6"/>
  <c r="N10" i="6"/>
  <c r="P10" i="6" s="1"/>
  <c r="K50" i="6"/>
  <c r="L50" i="6" s="1"/>
  <c r="K38" i="6"/>
  <c r="L38" i="6" s="1"/>
  <c r="K26" i="6"/>
  <c r="L26" i="6" s="1"/>
  <c r="K14" i="6"/>
  <c r="L14" i="6" s="1"/>
  <c r="K39" i="6"/>
  <c r="L39" i="6" s="1"/>
  <c r="N37" i="6"/>
  <c r="P37" i="6" s="1"/>
  <c r="M37" i="6"/>
  <c r="M36" i="6"/>
  <c r="N36" i="6"/>
  <c r="P36" i="6" s="1"/>
  <c r="N47" i="6"/>
  <c r="P47" i="6" s="1"/>
  <c r="M47" i="6"/>
  <c r="M35" i="6"/>
  <c r="N35" i="6"/>
  <c r="P35" i="6" s="1"/>
  <c r="N23" i="6"/>
  <c r="P23" i="6" s="1"/>
  <c r="M23" i="6"/>
  <c r="M11" i="6"/>
  <c r="N11" i="6"/>
  <c r="P11" i="6" s="1"/>
  <c r="M34" i="6"/>
  <c r="N34" i="6"/>
  <c r="P34" i="6" s="1"/>
  <c r="F58" i="6"/>
  <c r="K5" i="6"/>
  <c r="N46" i="6"/>
  <c r="P46" i="6" s="1"/>
  <c r="M46" i="6"/>
  <c r="K27" i="6"/>
  <c r="L27" i="6" s="1"/>
  <c r="D58" i="6"/>
  <c r="M53" i="6"/>
  <c r="N41" i="6"/>
  <c r="P41" i="6" s="1"/>
  <c r="N29" i="6"/>
  <c r="P29" i="6" s="1"/>
  <c r="N17" i="6"/>
  <c r="P17" i="6" s="1"/>
  <c r="N15" i="6" l="1"/>
  <c r="P15" i="6" s="1"/>
  <c r="M15" i="6"/>
  <c r="N14" i="6"/>
  <c r="P14" i="6" s="1"/>
  <c r="M14" i="6"/>
  <c r="N51" i="6"/>
  <c r="P51" i="6" s="1"/>
  <c r="M51" i="6"/>
  <c r="N26" i="6"/>
  <c r="P26" i="6" s="1"/>
  <c r="M26" i="6"/>
  <c r="N28" i="6"/>
  <c r="P28" i="6" s="1"/>
  <c r="M28" i="6"/>
  <c r="N38" i="6"/>
  <c r="P38" i="6" s="1"/>
  <c r="M38" i="6"/>
  <c r="N40" i="6"/>
  <c r="P40" i="6" s="1"/>
  <c r="M40" i="6"/>
  <c r="N50" i="6"/>
  <c r="P50" i="6" s="1"/>
  <c r="M50" i="6"/>
  <c r="N52" i="6"/>
  <c r="P52" i="6" s="1"/>
  <c r="M52" i="6"/>
  <c r="N16" i="6"/>
  <c r="P16" i="6" s="1"/>
  <c r="M16" i="6"/>
  <c r="N27" i="6"/>
  <c r="P27" i="6" s="1"/>
  <c r="M27" i="6"/>
  <c r="L5" i="6"/>
  <c r="K58" i="6"/>
  <c r="N39" i="6"/>
  <c r="P39" i="6" s="1"/>
  <c r="M39" i="6"/>
  <c r="N5" i="6" l="1"/>
  <c r="M5" i="6"/>
  <c r="M58" i="6" s="1"/>
  <c r="L3" i="6"/>
  <c r="L58" i="6"/>
  <c r="P5" i="6" l="1"/>
  <c r="N58" i="6"/>
</calcChain>
</file>

<file path=xl/sharedStrings.xml><?xml version="1.0" encoding="utf-8"?>
<sst xmlns="http://schemas.openxmlformats.org/spreadsheetml/2006/main" count="305" uniqueCount="85">
  <si>
    <t>NJ</t>
  </si>
  <si>
    <t>2019</t>
  </si>
  <si>
    <t>2020</t>
  </si>
  <si>
    <t>2021</t>
  </si>
  <si>
    <t>2022</t>
  </si>
  <si>
    <t>2023</t>
  </si>
  <si>
    <t>XWMC</t>
  </si>
  <si>
    <t>科学学位</t>
  </si>
  <si>
    <t>专业学位</t>
  </si>
  <si>
    <t>DWBH</t>
  </si>
  <si>
    <t>011</t>
  </si>
  <si>
    <t>012</t>
  </si>
  <si>
    <t>013</t>
  </si>
  <si>
    <t>100</t>
  </si>
  <si>
    <t>110</t>
  </si>
  <si>
    <t>121</t>
  </si>
  <si>
    <t>12190</t>
  </si>
  <si>
    <t>12242</t>
  </si>
  <si>
    <t>123</t>
  </si>
  <si>
    <t>12920</t>
  </si>
  <si>
    <t>131</t>
  </si>
  <si>
    <t>140</t>
  </si>
  <si>
    <t>15520</t>
  </si>
  <si>
    <t>170</t>
  </si>
  <si>
    <t>181</t>
  </si>
  <si>
    <t>182</t>
  </si>
  <si>
    <t>184</t>
  </si>
  <si>
    <t>187</t>
  </si>
  <si>
    <t>210</t>
  </si>
  <si>
    <t>220</t>
  </si>
  <si>
    <t>261</t>
  </si>
  <si>
    <t>300</t>
  </si>
  <si>
    <t>310</t>
  </si>
  <si>
    <t>400</t>
  </si>
  <si>
    <t>403</t>
  </si>
  <si>
    <t>404</t>
  </si>
  <si>
    <t>406</t>
  </si>
  <si>
    <t>407</t>
  </si>
  <si>
    <t>408</t>
  </si>
  <si>
    <t>411</t>
  </si>
  <si>
    <t>420</t>
  </si>
  <si>
    <t>450</t>
  </si>
  <si>
    <t>510</t>
  </si>
  <si>
    <t>513</t>
  </si>
  <si>
    <t>514</t>
  </si>
  <si>
    <t>515</t>
  </si>
  <si>
    <t>516</t>
  </si>
  <si>
    <t>517</t>
  </si>
  <si>
    <t>519</t>
  </si>
  <si>
    <t>530</t>
  </si>
  <si>
    <t>540</t>
  </si>
  <si>
    <t>550</t>
  </si>
  <si>
    <t>122</t>
  </si>
  <si>
    <t>431</t>
  </si>
  <si>
    <t>560</t>
  </si>
  <si>
    <t>570</t>
  </si>
  <si>
    <t>580</t>
  </si>
  <si>
    <t>590</t>
  </si>
  <si>
    <t>5A0</t>
  </si>
  <si>
    <t>5B0</t>
  </si>
  <si>
    <t>5C0</t>
  </si>
  <si>
    <t>5D0</t>
  </si>
  <si>
    <t>921</t>
  </si>
  <si>
    <t>全日制博士研究生</t>
    <phoneticPr fontId="3" type="noConversion"/>
  </si>
  <si>
    <t>全日制硕士研究生</t>
    <phoneticPr fontId="3" type="noConversion"/>
  </si>
  <si>
    <t>人文学院</t>
    <phoneticPr fontId="3" type="noConversion"/>
  </si>
  <si>
    <t>全日制硕士</t>
    <phoneticPr fontId="3" type="noConversion"/>
  </si>
  <si>
    <t>全日制博士</t>
    <phoneticPr fontId="3" type="noConversion"/>
  </si>
  <si>
    <t>21硕汇总</t>
    <phoneticPr fontId="3" type="noConversion"/>
  </si>
  <si>
    <t>硕士汇总</t>
    <phoneticPr fontId="3" type="noConversion"/>
  </si>
  <si>
    <t>硕名额</t>
    <phoneticPr fontId="3" type="noConversion"/>
  </si>
  <si>
    <t>博汇总</t>
    <phoneticPr fontId="3" type="noConversion"/>
  </si>
  <si>
    <t>博名额</t>
    <phoneticPr fontId="3" type="noConversion"/>
  </si>
  <si>
    <t>对折</t>
    <phoneticPr fontId="3" type="noConversion"/>
  </si>
  <si>
    <t>取整</t>
    <phoneticPr fontId="3" type="noConversion"/>
  </si>
  <si>
    <t>四舍五入</t>
    <phoneticPr fontId="3" type="noConversion"/>
  </si>
  <si>
    <t>倾斜指标</t>
    <phoneticPr fontId="3" type="noConversion"/>
  </si>
  <si>
    <t>拟分配</t>
    <phoneticPr fontId="3" type="noConversion"/>
  </si>
  <si>
    <t>22硕汇总</t>
    <phoneticPr fontId="3" type="noConversion"/>
  </si>
  <si>
    <t>集成电路学院</t>
    <phoneticPr fontId="3" type="noConversion"/>
  </si>
  <si>
    <t>总计</t>
    <phoneticPr fontId="3" type="noConversion"/>
  </si>
  <si>
    <t>2019直博汇总</t>
    <phoneticPr fontId="3" type="noConversion"/>
  </si>
  <si>
    <t>2020博汇总</t>
    <phoneticPr fontId="3" type="noConversion"/>
  </si>
  <si>
    <t>2021博汇总</t>
    <phoneticPr fontId="3" type="noConversion"/>
  </si>
  <si>
    <t>22博汇总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</si>
</sst>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8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7" fillId="2" borderId="1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&#36164;&#21161;&#20013;&#24515;&#24037;&#20316;&#25991;&#20214;\&#22870;&#23398;&#37329;\&#29579;&#32822;&#35199;&#20248;&#31168;&#22870;&#65288;&#26657;&#27491;&#20154;&#25968;&#65289;20220927l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数统计"/>
      <sheetName val="优秀奖"/>
      <sheetName val="国家奖学金"/>
      <sheetName val="考核排名"/>
    </sheetNames>
    <sheetDataSet>
      <sheetData sheetId="0"/>
      <sheetData sheetId="1"/>
      <sheetData sheetId="2">
        <row r="2">
          <cell r="A2" t="str">
            <v>NJ</v>
          </cell>
        </row>
        <row r="3">
          <cell r="A3" t="str">
            <v>XWMC</v>
          </cell>
        </row>
        <row r="4">
          <cell r="A4" t="str">
            <v>011</v>
          </cell>
          <cell r="B4" t="str">
            <v>数学与统计学院</v>
          </cell>
        </row>
        <row r="5">
          <cell r="A5" t="str">
            <v>012</v>
          </cell>
          <cell r="B5" t="str">
            <v>物理学院</v>
          </cell>
        </row>
        <row r="6">
          <cell r="A6" t="str">
            <v>013</v>
          </cell>
          <cell r="B6" t="str">
            <v>化学与化工学院</v>
          </cell>
        </row>
        <row r="7">
          <cell r="A7" t="str">
            <v>100</v>
          </cell>
          <cell r="B7" t="str">
            <v>机械科学与工程学院</v>
          </cell>
        </row>
        <row r="8">
          <cell r="A8" t="str">
            <v>110</v>
          </cell>
          <cell r="B8" t="str">
            <v>材料科学与工程学院</v>
          </cell>
        </row>
        <row r="9">
          <cell r="A9" t="str">
            <v>121</v>
          </cell>
          <cell r="B9" t="str">
            <v>能源与动力工程学院</v>
          </cell>
        </row>
        <row r="10">
          <cell r="A10" t="str">
            <v>122</v>
          </cell>
          <cell r="B10" t="str">
            <v>中欧清洁与可再生能源学院</v>
          </cell>
        </row>
        <row r="11">
          <cell r="A11" t="str">
            <v>12242</v>
          </cell>
          <cell r="B11" t="str">
            <v>土木与水利工程学院</v>
          </cell>
        </row>
        <row r="12">
          <cell r="A12" t="str">
            <v>123</v>
          </cell>
          <cell r="B12" t="str">
            <v>航空航天学院</v>
          </cell>
        </row>
        <row r="13">
          <cell r="A13" t="str">
            <v>12920</v>
          </cell>
          <cell r="B13" t="str">
            <v>网络空间安全学院</v>
          </cell>
        </row>
        <row r="14">
          <cell r="A14" t="str">
            <v>131</v>
          </cell>
          <cell r="B14" t="str">
            <v>电气与电子工程学院</v>
          </cell>
        </row>
        <row r="15">
          <cell r="A15" t="str">
            <v>140</v>
          </cell>
          <cell r="B15" t="str">
            <v>船舶与海洋工程学院</v>
          </cell>
        </row>
        <row r="16">
          <cell r="A16" t="str">
            <v>15520</v>
          </cell>
          <cell r="B16" t="str">
            <v>口腔医学院</v>
          </cell>
        </row>
        <row r="17">
          <cell r="A17" t="str">
            <v>170</v>
          </cell>
          <cell r="B17" t="str">
            <v>生命科学与技术学院</v>
          </cell>
        </row>
        <row r="18">
          <cell r="A18" t="str">
            <v>181</v>
          </cell>
          <cell r="B18" t="str">
            <v>电子信息与通信学院</v>
          </cell>
        </row>
        <row r="19">
          <cell r="A19" t="str">
            <v>182</v>
          </cell>
          <cell r="B19" t="str">
            <v>光学与电子信息学院</v>
          </cell>
        </row>
        <row r="20">
          <cell r="A20" t="str">
            <v>184</v>
          </cell>
          <cell r="B20" t="str">
            <v>人工智能与自动化学院</v>
          </cell>
        </row>
        <row r="21">
          <cell r="A21" t="str">
            <v>187</v>
          </cell>
          <cell r="B21" t="str">
            <v>武汉光电国家研究中心</v>
          </cell>
        </row>
        <row r="22">
          <cell r="A22" t="str">
            <v>210</v>
          </cell>
          <cell r="B22" t="str">
            <v>计算机科学与技术学院</v>
          </cell>
        </row>
        <row r="23">
          <cell r="A23" t="str">
            <v>220</v>
          </cell>
          <cell r="B23" t="str">
            <v>建筑与城市规划学院</v>
          </cell>
        </row>
        <row r="24">
          <cell r="A24" t="str">
            <v>261</v>
          </cell>
          <cell r="B24" t="str">
            <v>环境科学与工程学院</v>
          </cell>
        </row>
        <row r="25">
          <cell r="A25" t="str">
            <v>300</v>
          </cell>
          <cell r="B25" t="str">
            <v>管理学院</v>
          </cell>
        </row>
        <row r="26">
          <cell r="A26" t="str">
            <v>310</v>
          </cell>
          <cell r="B26" t="str">
            <v>经济学院</v>
          </cell>
        </row>
        <row r="27">
          <cell r="A27">
            <v>400</v>
          </cell>
          <cell r="B27" t="str">
            <v>人文学院</v>
          </cell>
        </row>
        <row r="28">
          <cell r="A28" t="str">
            <v>401</v>
          </cell>
          <cell r="B28" t="str">
            <v>中国语言文学系</v>
          </cell>
        </row>
        <row r="29">
          <cell r="A29" t="str">
            <v>403</v>
          </cell>
          <cell r="B29" t="str">
            <v>法学院</v>
          </cell>
        </row>
        <row r="30">
          <cell r="A30" t="str">
            <v>404</v>
          </cell>
          <cell r="B30" t="str">
            <v>社会学院</v>
          </cell>
        </row>
        <row r="31">
          <cell r="A31" t="str">
            <v>406</v>
          </cell>
          <cell r="B31" t="str">
            <v>哲学学院</v>
          </cell>
        </row>
        <row r="32">
          <cell r="A32" t="str">
            <v>407</v>
          </cell>
          <cell r="B32" t="str">
            <v>公共管理学院</v>
          </cell>
        </row>
        <row r="33">
          <cell r="A33" t="str">
            <v>408</v>
          </cell>
          <cell r="B33" t="str">
            <v>马克思主义学院</v>
          </cell>
        </row>
        <row r="34">
          <cell r="A34" t="str">
            <v>409</v>
          </cell>
          <cell r="B34" t="str">
            <v>历史研究所</v>
          </cell>
        </row>
        <row r="35">
          <cell r="A35" t="str">
            <v>411</v>
          </cell>
          <cell r="B35" t="str">
            <v>外国语学院</v>
          </cell>
        </row>
        <row r="36">
          <cell r="A36" t="str">
            <v>420</v>
          </cell>
          <cell r="B36" t="str">
            <v>教育科学研究院</v>
          </cell>
        </row>
        <row r="37">
          <cell r="A37" t="str">
            <v>431</v>
          </cell>
          <cell r="B37" t="str">
            <v>体育学院</v>
          </cell>
        </row>
        <row r="38">
          <cell r="A38" t="str">
            <v>450</v>
          </cell>
          <cell r="B38" t="str">
            <v>新闻与信息传播学院</v>
          </cell>
        </row>
        <row r="39">
          <cell r="A39" t="str">
            <v>510</v>
          </cell>
          <cell r="B39" t="str">
            <v>基础医学院</v>
          </cell>
        </row>
        <row r="40">
          <cell r="A40" t="str">
            <v>513</v>
          </cell>
          <cell r="B40" t="str">
            <v>公共卫生学院</v>
          </cell>
        </row>
        <row r="41">
          <cell r="A41" t="str">
            <v>514</v>
          </cell>
          <cell r="B41" t="str">
            <v>药学院</v>
          </cell>
        </row>
        <row r="42">
          <cell r="A42" t="str">
            <v>515</v>
          </cell>
          <cell r="B42" t="str">
            <v>法医学系</v>
          </cell>
        </row>
        <row r="43">
          <cell r="A43" t="str">
            <v>516</v>
          </cell>
          <cell r="B43" t="str">
            <v>医药卫生管理学院</v>
          </cell>
        </row>
        <row r="44">
          <cell r="A44" t="str">
            <v>517</v>
          </cell>
          <cell r="B44" t="str">
            <v>护理学院</v>
          </cell>
        </row>
        <row r="45">
          <cell r="A45" t="str">
            <v>519</v>
          </cell>
          <cell r="B45" t="str">
            <v>生殖健康研究所</v>
          </cell>
        </row>
        <row r="46">
          <cell r="A46" t="str">
            <v>530</v>
          </cell>
          <cell r="B46" t="str">
            <v>同济医学院附属协和医院</v>
          </cell>
        </row>
        <row r="47">
          <cell r="A47" t="str">
            <v>540</v>
          </cell>
          <cell r="B47" t="str">
            <v>同济医学院附属同济医院</v>
          </cell>
        </row>
        <row r="48">
          <cell r="A48" t="str">
            <v>550</v>
          </cell>
          <cell r="B48" t="str">
            <v>同济医学院附属梨园医院</v>
          </cell>
        </row>
        <row r="49">
          <cell r="A49" t="str">
            <v>560</v>
          </cell>
          <cell r="B49" t="str">
            <v>同济医学院附属武汉中西医结合医院</v>
          </cell>
        </row>
        <row r="50">
          <cell r="A50" t="str">
            <v>570</v>
          </cell>
          <cell r="B50" t="str">
            <v>同济医学院附属武汉中心医院</v>
          </cell>
        </row>
        <row r="51">
          <cell r="A51" t="str">
            <v>580</v>
          </cell>
          <cell r="B51" t="str">
            <v>同济医学院附属武汉儿童医院</v>
          </cell>
        </row>
        <row r="52">
          <cell r="A52" t="str">
            <v>590</v>
          </cell>
          <cell r="B52" t="str">
            <v>同济医学院附属湖北肿瘤医院</v>
          </cell>
        </row>
        <row r="53">
          <cell r="A53" t="str">
            <v>5A0</v>
          </cell>
          <cell r="B53" t="str">
            <v>同济医学院附属武汉普爱医院</v>
          </cell>
        </row>
        <row r="54">
          <cell r="A54" t="str">
            <v>5B0</v>
          </cell>
          <cell r="B54" t="str">
            <v>同济医学院附属武汉精神卫生中心</v>
          </cell>
        </row>
        <row r="55">
          <cell r="A55" t="str">
            <v>5C0</v>
          </cell>
          <cell r="B55" t="str">
            <v>同济医学院附属湖北妇幼保健院</v>
          </cell>
        </row>
        <row r="56">
          <cell r="A56" t="str">
            <v>5D0</v>
          </cell>
          <cell r="B56" t="str">
            <v>同济医学院附属武汉金银潭医院</v>
          </cell>
        </row>
        <row r="57">
          <cell r="A57" t="str">
            <v>921</v>
          </cell>
          <cell r="B57" t="str">
            <v>软件学院</v>
          </cell>
        </row>
        <row r="58">
          <cell r="B58" t="str">
            <v>合计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G8" sqref="G8"/>
    </sheetView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</row>
    <row r="2" spans="1:10" x14ac:dyDescent="0.15">
      <c r="A2" s="1" t="s">
        <v>6</v>
      </c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</row>
    <row r="3" spans="1:10" x14ac:dyDescent="0.15">
      <c r="A3" s="1" t="s">
        <v>9</v>
      </c>
    </row>
    <row r="4" spans="1:10" x14ac:dyDescent="0.15">
      <c r="A4" s="1" t="s">
        <v>10</v>
      </c>
      <c r="B4">
        <v>1</v>
      </c>
      <c r="C4">
        <v>0</v>
      </c>
      <c r="D4">
        <v>21</v>
      </c>
      <c r="E4">
        <v>0</v>
      </c>
      <c r="F4">
        <v>22</v>
      </c>
      <c r="G4">
        <v>0</v>
      </c>
      <c r="H4">
        <v>24</v>
      </c>
      <c r="I4">
        <v>0</v>
      </c>
      <c r="J4">
        <v>25</v>
      </c>
    </row>
    <row r="5" spans="1:10" x14ac:dyDescent="0.15">
      <c r="A5" s="1" t="s">
        <v>11</v>
      </c>
      <c r="B5">
        <v>41</v>
      </c>
      <c r="C5">
        <v>0</v>
      </c>
      <c r="D5">
        <v>94</v>
      </c>
      <c r="E5">
        <v>0</v>
      </c>
      <c r="F5">
        <v>118</v>
      </c>
      <c r="G5">
        <v>0</v>
      </c>
      <c r="H5">
        <v>121</v>
      </c>
      <c r="I5">
        <v>0</v>
      </c>
      <c r="J5">
        <v>120</v>
      </c>
    </row>
    <row r="6" spans="1:10" x14ac:dyDescent="0.15">
      <c r="A6" s="1" t="s">
        <v>12</v>
      </c>
      <c r="B6">
        <v>6</v>
      </c>
      <c r="C6">
        <v>0</v>
      </c>
      <c r="D6">
        <v>57</v>
      </c>
      <c r="E6">
        <v>4</v>
      </c>
      <c r="F6">
        <v>58</v>
      </c>
      <c r="G6">
        <v>5</v>
      </c>
      <c r="H6">
        <v>59</v>
      </c>
      <c r="I6">
        <v>9</v>
      </c>
      <c r="J6">
        <v>58</v>
      </c>
    </row>
    <row r="7" spans="1:10" x14ac:dyDescent="0.15">
      <c r="A7" s="1" t="s">
        <v>13</v>
      </c>
      <c r="B7">
        <v>25</v>
      </c>
      <c r="C7">
        <v>0</v>
      </c>
      <c r="D7">
        <v>101</v>
      </c>
      <c r="E7">
        <v>16</v>
      </c>
      <c r="F7">
        <v>103</v>
      </c>
      <c r="G7">
        <v>34</v>
      </c>
      <c r="H7">
        <v>123</v>
      </c>
      <c r="I7">
        <v>45</v>
      </c>
      <c r="J7">
        <v>128</v>
      </c>
    </row>
    <row r="8" spans="1:10" x14ac:dyDescent="0.15">
      <c r="A8" s="1" t="s">
        <v>14</v>
      </c>
      <c r="B8">
        <v>22</v>
      </c>
      <c r="C8">
        <v>0</v>
      </c>
      <c r="D8">
        <v>72</v>
      </c>
      <c r="E8">
        <v>8</v>
      </c>
      <c r="F8">
        <v>75</v>
      </c>
      <c r="G8">
        <v>29</v>
      </c>
      <c r="H8">
        <v>69</v>
      </c>
      <c r="I8">
        <v>26</v>
      </c>
      <c r="J8">
        <v>78</v>
      </c>
    </row>
    <row r="9" spans="1:10" x14ac:dyDescent="0.15">
      <c r="A9" s="1" t="s">
        <v>15</v>
      </c>
      <c r="B9">
        <v>7</v>
      </c>
      <c r="C9">
        <v>0</v>
      </c>
      <c r="D9">
        <v>49</v>
      </c>
      <c r="E9">
        <v>14</v>
      </c>
      <c r="F9">
        <v>49</v>
      </c>
      <c r="G9">
        <v>18</v>
      </c>
      <c r="H9">
        <v>62</v>
      </c>
      <c r="I9">
        <v>20</v>
      </c>
      <c r="J9">
        <v>60</v>
      </c>
    </row>
    <row r="10" spans="1:10" x14ac:dyDescent="0.15">
      <c r="A10" s="1" t="s">
        <v>16</v>
      </c>
      <c r="B10">
        <v>8</v>
      </c>
      <c r="C10">
        <v>0</v>
      </c>
      <c r="D10">
        <v>37</v>
      </c>
      <c r="E10">
        <v>3</v>
      </c>
      <c r="F10">
        <v>38</v>
      </c>
      <c r="G10">
        <v>14</v>
      </c>
      <c r="H10">
        <v>38</v>
      </c>
      <c r="I10">
        <v>11</v>
      </c>
      <c r="J10">
        <v>56</v>
      </c>
    </row>
    <row r="11" spans="1:10" x14ac:dyDescent="0.15">
      <c r="A11" s="1" t="s">
        <v>17</v>
      </c>
      <c r="B11">
        <v>9</v>
      </c>
      <c r="C11">
        <v>0</v>
      </c>
      <c r="D11">
        <v>25</v>
      </c>
      <c r="E11">
        <v>4</v>
      </c>
      <c r="F11">
        <v>31</v>
      </c>
      <c r="G11">
        <v>11</v>
      </c>
      <c r="H11">
        <v>30</v>
      </c>
      <c r="I11">
        <v>16</v>
      </c>
      <c r="J11">
        <v>34</v>
      </c>
    </row>
    <row r="12" spans="1:10" x14ac:dyDescent="0.15">
      <c r="A12" s="1" t="s">
        <v>18</v>
      </c>
      <c r="B12">
        <v>2</v>
      </c>
      <c r="C12">
        <v>0</v>
      </c>
      <c r="D12">
        <v>16</v>
      </c>
      <c r="E12">
        <v>5</v>
      </c>
      <c r="F12">
        <v>14</v>
      </c>
      <c r="G12">
        <v>6</v>
      </c>
      <c r="H12">
        <v>19</v>
      </c>
      <c r="I12">
        <v>8</v>
      </c>
      <c r="J12">
        <v>20</v>
      </c>
    </row>
    <row r="13" spans="1:10" x14ac:dyDescent="0.15">
      <c r="A13" s="1" t="s">
        <v>19</v>
      </c>
      <c r="B13">
        <v>3</v>
      </c>
      <c r="C13">
        <v>0</v>
      </c>
      <c r="D13">
        <v>16</v>
      </c>
      <c r="E13">
        <v>6</v>
      </c>
      <c r="F13">
        <v>18</v>
      </c>
      <c r="G13">
        <v>1</v>
      </c>
      <c r="H13">
        <v>30</v>
      </c>
      <c r="I13">
        <v>10</v>
      </c>
      <c r="J13">
        <v>32</v>
      </c>
    </row>
    <row r="14" spans="1:10" x14ac:dyDescent="0.15">
      <c r="A14" s="1" t="s">
        <v>20</v>
      </c>
      <c r="B14">
        <v>22</v>
      </c>
      <c r="C14">
        <v>0</v>
      </c>
      <c r="D14">
        <v>80</v>
      </c>
      <c r="E14">
        <v>4</v>
      </c>
      <c r="F14">
        <v>84</v>
      </c>
      <c r="G14">
        <v>11</v>
      </c>
      <c r="H14">
        <v>94</v>
      </c>
      <c r="I14">
        <v>23</v>
      </c>
      <c r="J14">
        <v>102</v>
      </c>
    </row>
    <row r="15" spans="1:10" x14ac:dyDescent="0.15">
      <c r="A15" s="1" t="s">
        <v>21</v>
      </c>
      <c r="B15">
        <v>1</v>
      </c>
      <c r="C15">
        <v>0</v>
      </c>
      <c r="D15">
        <v>11</v>
      </c>
      <c r="E15">
        <v>3</v>
      </c>
      <c r="F15">
        <v>7</v>
      </c>
      <c r="G15">
        <v>4</v>
      </c>
      <c r="H15">
        <v>9</v>
      </c>
      <c r="I15">
        <v>7</v>
      </c>
      <c r="J15">
        <v>15</v>
      </c>
    </row>
    <row r="16" spans="1:10" x14ac:dyDescent="0.15">
      <c r="A16" s="1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</v>
      </c>
      <c r="I16">
        <v>0</v>
      </c>
      <c r="J16">
        <v>7</v>
      </c>
    </row>
    <row r="17" spans="1:10" x14ac:dyDescent="0.15">
      <c r="A17" s="1" t="s">
        <v>23</v>
      </c>
      <c r="B17">
        <v>13</v>
      </c>
      <c r="C17">
        <v>0</v>
      </c>
      <c r="D17">
        <v>69</v>
      </c>
      <c r="E17">
        <v>0</v>
      </c>
      <c r="F17">
        <v>63</v>
      </c>
      <c r="G17">
        <v>1</v>
      </c>
      <c r="H17">
        <v>91</v>
      </c>
      <c r="I17">
        <v>21</v>
      </c>
      <c r="J17">
        <v>115</v>
      </c>
    </row>
    <row r="18" spans="1:10" x14ac:dyDescent="0.15">
      <c r="A18" s="1" t="s">
        <v>24</v>
      </c>
      <c r="B18">
        <v>4</v>
      </c>
      <c r="C18">
        <v>0</v>
      </c>
      <c r="D18">
        <v>29</v>
      </c>
      <c r="E18">
        <v>10</v>
      </c>
      <c r="F18">
        <v>24</v>
      </c>
      <c r="G18">
        <v>9</v>
      </c>
      <c r="H18">
        <v>32</v>
      </c>
      <c r="I18">
        <v>11</v>
      </c>
      <c r="J18">
        <v>47</v>
      </c>
    </row>
    <row r="19" spans="1:10" x14ac:dyDescent="0.15">
      <c r="A19" s="1" t="s">
        <v>25</v>
      </c>
      <c r="B19">
        <v>6</v>
      </c>
      <c r="C19">
        <v>0</v>
      </c>
      <c r="D19">
        <v>41</v>
      </c>
      <c r="E19">
        <v>14</v>
      </c>
      <c r="F19">
        <v>42</v>
      </c>
      <c r="G19">
        <v>16</v>
      </c>
      <c r="H19">
        <v>49</v>
      </c>
      <c r="I19">
        <v>39</v>
      </c>
      <c r="J19">
        <v>139</v>
      </c>
    </row>
    <row r="20" spans="1:10" x14ac:dyDescent="0.15">
      <c r="A20" s="1" t="s">
        <v>26</v>
      </c>
      <c r="B20">
        <v>15</v>
      </c>
      <c r="C20">
        <v>0</v>
      </c>
      <c r="D20">
        <v>45</v>
      </c>
      <c r="E20">
        <v>2</v>
      </c>
      <c r="F20">
        <v>72</v>
      </c>
      <c r="G20">
        <v>18</v>
      </c>
      <c r="H20">
        <v>67</v>
      </c>
      <c r="I20">
        <v>19</v>
      </c>
      <c r="J20">
        <v>75</v>
      </c>
    </row>
    <row r="21" spans="1:10" x14ac:dyDescent="0.15">
      <c r="A21" s="1" t="s">
        <v>27</v>
      </c>
      <c r="B21">
        <v>53</v>
      </c>
      <c r="C21">
        <v>3</v>
      </c>
      <c r="D21">
        <v>135</v>
      </c>
      <c r="E21">
        <v>19</v>
      </c>
      <c r="F21">
        <v>135</v>
      </c>
      <c r="G21">
        <v>16</v>
      </c>
      <c r="H21">
        <v>150</v>
      </c>
      <c r="I21">
        <v>0</v>
      </c>
      <c r="J21">
        <v>0</v>
      </c>
    </row>
    <row r="22" spans="1:10" x14ac:dyDescent="0.15">
      <c r="A22" s="1" t="s">
        <v>28</v>
      </c>
      <c r="B22">
        <v>13</v>
      </c>
      <c r="C22">
        <v>0</v>
      </c>
      <c r="D22">
        <v>36</v>
      </c>
      <c r="E22">
        <v>6</v>
      </c>
      <c r="F22">
        <v>28</v>
      </c>
      <c r="G22">
        <v>4</v>
      </c>
      <c r="H22">
        <v>39</v>
      </c>
      <c r="I22">
        <v>12</v>
      </c>
      <c r="J22">
        <v>71</v>
      </c>
    </row>
    <row r="23" spans="1:10" x14ac:dyDescent="0.15">
      <c r="A23" s="1" t="s">
        <v>29</v>
      </c>
      <c r="B23">
        <v>0</v>
      </c>
      <c r="C23">
        <v>0</v>
      </c>
      <c r="D23">
        <v>13</v>
      </c>
      <c r="E23">
        <v>0</v>
      </c>
      <c r="F23">
        <v>17</v>
      </c>
      <c r="G23">
        <v>0</v>
      </c>
      <c r="H23">
        <v>18</v>
      </c>
      <c r="I23">
        <v>0</v>
      </c>
      <c r="J23">
        <v>13</v>
      </c>
    </row>
    <row r="24" spans="1:10" x14ac:dyDescent="0.15">
      <c r="A24" s="1" t="s">
        <v>30</v>
      </c>
      <c r="B24">
        <v>2</v>
      </c>
      <c r="C24">
        <v>0</v>
      </c>
      <c r="D24">
        <v>15</v>
      </c>
      <c r="E24">
        <v>0</v>
      </c>
      <c r="F24">
        <v>15</v>
      </c>
      <c r="G24">
        <v>4</v>
      </c>
      <c r="H24">
        <v>17</v>
      </c>
      <c r="I24">
        <v>4</v>
      </c>
      <c r="J24">
        <v>20</v>
      </c>
    </row>
    <row r="25" spans="1:10" x14ac:dyDescent="0.15">
      <c r="A25" s="1" t="s">
        <v>31</v>
      </c>
      <c r="B25">
        <v>0</v>
      </c>
      <c r="C25">
        <v>0</v>
      </c>
      <c r="D25">
        <v>53</v>
      </c>
      <c r="E25">
        <v>0</v>
      </c>
      <c r="F25">
        <v>57</v>
      </c>
      <c r="G25">
        <v>0</v>
      </c>
      <c r="H25">
        <v>46</v>
      </c>
      <c r="I25">
        <v>0</v>
      </c>
      <c r="J25">
        <v>51</v>
      </c>
    </row>
    <row r="26" spans="1:10" x14ac:dyDescent="0.15">
      <c r="A26" s="1" t="s">
        <v>32</v>
      </c>
      <c r="B26">
        <v>0</v>
      </c>
      <c r="C26">
        <v>0</v>
      </c>
      <c r="D26">
        <v>28</v>
      </c>
      <c r="E26">
        <v>0</v>
      </c>
      <c r="F26">
        <v>29</v>
      </c>
      <c r="G26">
        <v>0</v>
      </c>
      <c r="H26">
        <v>25</v>
      </c>
      <c r="I26">
        <v>0</v>
      </c>
      <c r="J26">
        <v>21</v>
      </c>
    </row>
    <row r="27" spans="1:10" x14ac:dyDescent="0.15">
      <c r="A27" s="1" t="s">
        <v>33</v>
      </c>
      <c r="B27">
        <v>0</v>
      </c>
      <c r="C27">
        <v>0</v>
      </c>
      <c r="D27">
        <v>7</v>
      </c>
      <c r="E27">
        <v>0</v>
      </c>
      <c r="F27">
        <v>10</v>
      </c>
      <c r="G27">
        <v>0</v>
      </c>
      <c r="H27">
        <v>4</v>
      </c>
      <c r="I27">
        <v>0</v>
      </c>
      <c r="J27">
        <v>8</v>
      </c>
    </row>
    <row r="28" spans="1:10" x14ac:dyDescent="0.15">
      <c r="A28" s="1" t="s">
        <v>34</v>
      </c>
      <c r="B28">
        <v>0</v>
      </c>
      <c r="C28">
        <v>0</v>
      </c>
      <c r="D28">
        <v>5</v>
      </c>
      <c r="E28">
        <v>0</v>
      </c>
      <c r="F28">
        <v>12</v>
      </c>
      <c r="G28">
        <v>0</v>
      </c>
      <c r="H28">
        <v>11</v>
      </c>
      <c r="I28">
        <v>0</v>
      </c>
      <c r="J28">
        <v>9</v>
      </c>
    </row>
    <row r="29" spans="1:10" x14ac:dyDescent="0.15">
      <c r="A29" s="1" t="s">
        <v>35</v>
      </c>
      <c r="B29">
        <v>0</v>
      </c>
      <c r="C29">
        <v>0</v>
      </c>
      <c r="D29">
        <v>12</v>
      </c>
      <c r="E29">
        <v>0</v>
      </c>
      <c r="F29">
        <v>10</v>
      </c>
      <c r="G29">
        <v>0</v>
      </c>
      <c r="H29">
        <v>13</v>
      </c>
      <c r="I29">
        <v>0</v>
      </c>
      <c r="J29">
        <v>11</v>
      </c>
    </row>
    <row r="30" spans="1:10" x14ac:dyDescent="0.15">
      <c r="A30" s="1" t="s">
        <v>36</v>
      </c>
      <c r="B30">
        <v>0</v>
      </c>
      <c r="C30">
        <v>0</v>
      </c>
      <c r="D30">
        <v>11</v>
      </c>
      <c r="E30">
        <v>0</v>
      </c>
      <c r="F30">
        <v>9</v>
      </c>
      <c r="G30">
        <v>0</v>
      </c>
      <c r="H30">
        <v>9</v>
      </c>
      <c r="I30">
        <v>0</v>
      </c>
      <c r="J30">
        <v>10</v>
      </c>
    </row>
    <row r="31" spans="1:10" x14ac:dyDescent="0.15">
      <c r="A31" s="1" t="s">
        <v>37</v>
      </c>
      <c r="B31">
        <v>0</v>
      </c>
      <c r="C31">
        <v>0</v>
      </c>
      <c r="D31">
        <v>18</v>
      </c>
      <c r="E31">
        <v>0</v>
      </c>
      <c r="F31">
        <v>13</v>
      </c>
      <c r="G31">
        <v>0</v>
      </c>
      <c r="H31">
        <v>7</v>
      </c>
      <c r="I31">
        <v>0</v>
      </c>
      <c r="J31">
        <v>6</v>
      </c>
    </row>
    <row r="32" spans="1:10" x14ac:dyDescent="0.15">
      <c r="A32" s="1" t="s">
        <v>38</v>
      </c>
      <c r="B32">
        <v>0</v>
      </c>
      <c r="C32">
        <v>0</v>
      </c>
      <c r="D32">
        <v>12</v>
      </c>
      <c r="E32">
        <v>0</v>
      </c>
      <c r="F32">
        <v>14</v>
      </c>
      <c r="G32">
        <v>0</v>
      </c>
      <c r="H32">
        <v>15</v>
      </c>
      <c r="I32">
        <v>0</v>
      </c>
      <c r="J32">
        <v>16</v>
      </c>
    </row>
    <row r="33" spans="1:10" x14ac:dyDescent="0.15">
      <c r="A33" s="1" t="s">
        <v>39</v>
      </c>
      <c r="B33">
        <v>0</v>
      </c>
      <c r="C33">
        <v>0</v>
      </c>
      <c r="D33">
        <v>10</v>
      </c>
      <c r="E33">
        <v>0</v>
      </c>
      <c r="F33">
        <v>8</v>
      </c>
      <c r="G33">
        <v>0</v>
      </c>
      <c r="H33">
        <v>9</v>
      </c>
      <c r="I33">
        <v>0</v>
      </c>
      <c r="J33">
        <v>12</v>
      </c>
    </row>
    <row r="34" spans="1:10" x14ac:dyDescent="0.15">
      <c r="A34" s="1" t="s">
        <v>40</v>
      </c>
      <c r="B34">
        <v>0</v>
      </c>
      <c r="C34">
        <v>0</v>
      </c>
      <c r="D34">
        <v>20</v>
      </c>
      <c r="E34">
        <v>0</v>
      </c>
      <c r="F34">
        <v>17</v>
      </c>
      <c r="G34">
        <v>0</v>
      </c>
      <c r="H34">
        <v>18</v>
      </c>
      <c r="I34">
        <v>1</v>
      </c>
      <c r="J34">
        <v>15</v>
      </c>
    </row>
    <row r="35" spans="1:10" x14ac:dyDescent="0.15">
      <c r="A35" s="1" t="s">
        <v>41</v>
      </c>
      <c r="B35">
        <v>0</v>
      </c>
      <c r="C35">
        <v>0</v>
      </c>
      <c r="D35">
        <v>14</v>
      </c>
      <c r="E35">
        <v>0</v>
      </c>
      <c r="F35">
        <v>20</v>
      </c>
      <c r="G35">
        <v>0</v>
      </c>
      <c r="H35">
        <v>18</v>
      </c>
      <c r="I35">
        <v>0</v>
      </c>
      <c r="J35">
        <v>16</v>
      </c>
    </row>
    <row r="36" spans="1:10" x14ac:dyDescent="0.15">
      <c r="A36" s="1" t="s">
        <v>42</v>
      </c>
      <c r="B36">
        <v>2</v>
      </c>
      <c r="C36">
        <v>0</v>
      </c>
      <c r="D36">
        <v>75</v>
      </c>
      <c r="E36">
        <v>0</v>
      </c>
      <c r="F36">
        <v>75</v>
      </c>
      <c r="G36">
        <v>0</v>
      </c>
      <c r="H36">
        <v>73</v>
      </c>
      <c r="I36">
        <v>0</v>
      </c>
      <c r="J36">
        <v>61</v>
      </c>
    </row>
    <row r="37" spans="1:10" x14ac:dyDescent="0.15">
      <c r="A37" s="1" t="s">
        <v>43</v>
      </c>
      <c r="B37">
        <v>3</v>
      </c>
      <c r="C37">
        <v>0</v>
      </c>
      <c r="D37">
        <v>61</v>
      </c>
      <c r="E37">
        <v>0</v>
      </c>
      <c r="F37">
        <v>72</v>
      </c>
      <c r="G37">
        <v>0</v>
      </c>
      <c r="H37">
        <v>65</v>
      </c>
      <c r="I37">
        <v>0</v>
      </c>
      <c r="J37">
        <v>65</v>
      </c>
    </row>
    <row r="38" spans="1:10" x14ac:dyDescent="0.15">
      <c r="A38" s="1" t="s">
        <v>44</v>
      </c>
      <c r="B38">
        <v>1</v>
      </c>
      <c r="C38">
        <v>0</v>
      </c>
      <c r="D38">
        <v>29</v>
      </c>
      <c r="E38">
        <v>0</v>
      </c>
      <c r="F38">
        <v>25</v>
      </c>
      <c r="G38">
        <v>0</v>
      </c>
      <c r="H38">
        <v>29</v>
      </c>
      <c r="I38">
        <v>0</v>
      </c>
      <c r="J38">
        <v>31</v>
      </c>
    </row>
    <row r="39" spans="1:10" x14ac:dyDescent="0.15">
      <c r="A39" s="1" t="s">
        <v>45</v>
      </c>
      <c r="B39">
        <v>0</v>
      </c>
      <c r="C39">
        <v>0</v>
      </c>
      <c r="D39">
        <v>4</v>
      </c>
      <c r="E39">
        <v>0</v>
      </c>
      <c r="F39">
        <v>4</v>
      </c>
      <c r="G39">
        <v>0</v>
      </c>
      <c r="H39">
        <v>3</v>
      </c>
      <c r="I39">
        <v>0</v>
      </c>
      <c r="J39">
        <v>5</v>
      </c>
    </row>
    <row r="40" spans="1:10" x14ac:dyDescent="0.15">
      <c r="A40" s="1" t="s">
        <v>46</v>
      </c>
      <c r="B40">
        <v>0</v>
      </c>
      <c r="C40">
        <v>0</v>
      </c>
      <c r="D40">
        <v>8</v>
      </c>
      <c r="E40">
        <v>0</v>
      </c>
      <c r="F40">
        <v>13</v>
      </c>
      <c r="G40">
        <v>0</v>
      </c>
      <c r="H40">
        <v>12</v>
      </c>
      <c r="I40">
        <v>0</v>
      </c>
      <c r="J40">
        <v>9</v>
      </c>
    </row>
    <row r="41" spans="1:10" x14ac:dyDescent="0.15">
      <c r="A41" s="1" t="s">
        <v>47</v>
      </c>
      <c r="B41">
        <v>0</v>
      </c>
      <c r="C41">
        <v>0</v>
      </c>
      <c r="D41">
        <v>2</v>
      </c>
      <c r="E41">
        <v>0</v>
      </c>
      <c r="F41">
        <v>5</v>
      </c>
      <c r="G41">
        <v>0</v>
      </c>
      <c r="H41">
        <v>2</v>
      </c>
      <c r="I41">
        <v>0</v>
      </c>
      <c r="J41">
        <v>2</v>
      </c>
    </row>
    <row r="42" spans="1:10" x14ac:dyDescent="0.15">
      <c r="A42" s="1" t="s">
        <v>48</v>
      </c>
      <c r="B42">
        <v>0</v>
      </c>
      <c r="C42">
        <v>0</v>
      </c>
      <c r="D42">
        <v>3</v>
      </c>
      <c r="E42">
        <v>0</v>
      </c>
      <c r="F42">
        <v>7</v>
      </c>
      <c r="G42">
        <v>0</v>
      </c>
      <c r="H42">
        <v>7</v>
      </c>
      <c r="I42">
        <v>0</v>
      </c>
      <c r="J42">
        <v>8</v>
      </c>
    </row>
    <row r="43" spans="1:10" x14ac:dyDescent="0.15">
      <c r="A43" s="1" t="s">
        <v>49</v>
      </c>
      <c r="B43">
        <v>1</v>
      </c>
      <c r="C43">
        <v>16</v>
      </c>
      <c r="D43">
        <v>46</v>
      </c>
      <c r="E43">
        <v>75</v>
      </c>
      <c r="F43">
        <v>101</v>
      </c>
      <c r="G43">
        <v>82</v>
      </c>
      <c r="H43">
        <v>101</v>
      </c>
      <c r="I43">
        <v>83</v>
      </c>
      <c r="J43">
        <v>98</v>
      </c>
    </row>
    <row r="44" spans="1:10" x14ac:dyDescent="0.15">
      <c r="A44" s="1" t="s">
        <v>50</v>
      </c>
      <c r="B44">
        <v>7</v>
      </c>
      <c r="C44">
        <v>13</v>
      </c>
      <c r="D44">
        <v>50</v>
      </c>
      <c r="E44">
        <v>75</v>
      </c>
      <c r="F44">
        <v>122</v>
      </c>
      <c r="G44">
        <v>83</v>
      </c>
      <c r="H44">
        <v>112</v>
      </c>
      <c r="I44">
        <v>91</v>
      </c>
      <c r="J44">
        <v>116</v>
      </c>
    </row>
    <row r="45" spans="1:10" x14ac:dyDescent="0.15">
      <c r="A45" s="1" t="s">
        <v>51</v>
      </c>
      <c r="B45">
        <v>0</v>
      </c>
      <c r="C45">
        <v>0</v>
      </c>
      <c r="D45">
        <v>2</v>
      </c>
      <c r="E45">
        <v>0</v>
      </c>
      <c r="F45">
        <v>4</v>
      </c>
      <c r="G45">
        <v>0</v>
      </c>
      <c r="H45">
        <v>4</v>
      </c>
      <c r="I45">
        <v>0</v>
      </c>
      <c r="J45">
        <v>4</v>
      </c>
    </row>
  </sheetData>
  <mergeCells count="4">
    <mergeCell ref="C1:D1"/>
    <mergeCell ref="E1:F1"/>
    <mergeCell ref="G1:H1"/>
    <mergeCell ref="I1:J1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C893-3BA1-4511-88F1-334BFB4D9C8A}">
  <dimension ref="A1:P57"/>
  <sheetViews>
    <sheetView topLeftCell="A25" zoomScaleNormal="100" workbookViewId="0">
      <selection activeCell="B5" sqref="B5"/>
    </sheetView>
  </sheetViews>
  <sheetFormatPr defaultRowHeight="13.5" x14ac:dyDescent="0.15"/>
  <sheetData>
    <row r="1" spans="1:16" ht="25.5" customHeight="1" x14ac:dyDescent="0.15">
      <c r="B1" s="3" t="s">
        <v>63</v>
      </c>
      <c r="C1" s="3"/>
      <c r="D1" s="3"/>
      <c r="E1" s="3"/>
      <c r="F1" s="3"/>
      <c r="G1" s="3"/>
      <c r="H1" s="3"/>
      <c r="I1" s="3"/>
      <c r="J1" s="3"/>
      <c r="K1" s="3" t="s">
        <v>64</v>
      </c>
      <c r="L1" s="3"/>
      <c r="M1" s="3"/>
      <c r="N1" s="3"/>
      <c r="O1" s="3"/>
      <c r="P1" s="3"/>
    </row>
    <row r="2" spans="1:16" x14ac:dyDescent="0.15">
      <c r="A2" s="1" t="s">
        <v>0</v>
      </c>
      <c r="B2" s="1" t="s">
        <v>1</v>
      </c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3</v>
      </c>
      <c r="L2" s="2"/>
      <c r="M2" s="2" t="s">
        <v>4</v>
      </c>
      <c r="N2" s="2"/>
      <c r="O2" s="2" t="s">
        <v>5</v>
      </c>
      <c r="P2" s="2"/>
    </row>
    <row r="3" spans="1:16" x14ac:dyDescent="0.15">
      <c r="A3" s="1" t="s">
        <v>6</v>
      </c>
      <c r="B3" s="1" t="s">
        <v>7</v>
      </c>
      <c r="C3" s="1" t="s">
        <v>8</v>
      </c>
      <c r="D3" s="1" t="s">
        <v>7</v>
      </c>
      <c r="E3" s="1" t="s">
        <v>8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  <c r="K3" s="1" t="s">
        <v>8</v>
      </c>
      <c r="L3" s="1" t="s">
        <v>7</v>
      </c>
      <c r="M3" s="1" t="s">
        <v>8</v>
      </c>
      <c r="N3" s="1" t="s">
        <v>7</v>
      </c>
      <c r="O3" s="1" t="s">
        <v>8</v>
      </c>
      <c r="P3" s="1" t="s">
        <v>7</v>
      </c>
    </row>
    <row r="4" spans="1:16" x14ac:dyDescent="0.15">
      <c r="A4" s="1" t="s">
        <v>9</v>
      </c>
    </row>
    <row r="5" spans="1:16" x14ac:dyDescent="0.15">
      <c r="A5" s="1" t="s">
        <v>10</v>
      </c>
      <c r="B5">
        <f>VLOOKUP(A5,博士人数!A:B,2,FALSE)</f>
        <v>1</v>
      </c>
      <c r="C5">
        <f>VLOOKUP(B5,博士人数!B:C,2,FALSE)</f>
        <v>0</v>
      </c>
      <c r="D5">
        <f>VLOOKUP(C5,博士人数!C:D,2,FALSE)</f>
        <v>21</v>
      </c>
      <c r="E5">
        <f>VLOOKUP(D5,博士人数!D:E,2,FALSE)</f>
        <v>0</v>
      </c>
      <c r="F5">
        <f>VLOOKUP(E5,博士人数!E:F,2,FALSE)</f>
        <v>22</v>
      </c>
      <c r="G5">
        <f>VLOOKUP(F5,博士人数!F:G,2,FALSE)</f>
        <v>0</v>
      </c>
      <c r="H5">
        <f>VLOOKUP(G5,博士人数!G:H,2,FALSE)</f>
        <v>24</v>
      </c>
      <c r="I5">
        <f>VLOOKUP(H5,博士人数!H:I,2,FALSE)</f>
        <v>0</v>
      </c>
      <c r="J5">
        <f>VLOOKUP(I5,博士人数!I:J,2,FALSE)</f>
        <v>25</v>
      </c>
      <c r="K5">
        <v>0</v>
      </c>
      <c r="L5">
        <v>73</v>
      </c>
      <c r="M5">
        <v>28</v>
      </c>
      <c r="N5">
        <v>84</v>
      </c>
      <c r="O5">
        <v>22</v>
      </c>
      <c r="P5">
        <v>82</v>
      </c>
    </row>
    <row r="6" spans="1:16" x14ac:dyDescent="0.15">
      <c r="A6" s="1" t="s">
        <v>11</v>
      </c>
      <c r="B6">
        <f>VLOOKUP(A6,博士人数!A:B,2,FALSE)</f>
        <v>41</v>
      </c>
      <c r="C6">
        <v>0</v>
      </c>
      <c r="D6">
        <v>94</v>
      </c>
      <c r="E6">
        <v>0</v>
      </c>
      <c r="F6">
        <v>118</v>
      </c>
      <c r="G6">
        <v>0</v>
      </c>
      <c r="H6">
        <v>121</v>
      </c>
      <c r="I6">
        <v>0</v>
      </c>
      <c r="J6">
        <v>120</v>
      </c>
      <c r="K6">
        <v>0</v>
      </c>
      <c r="L6">
        <v>109</v>
      </c>
      <c r="M6">
        <v>0</v>
      </c>
      <c r="N6">
        <v>152</v>
      </c>
      <c r="O6">
        <v>0</v>
      </c>
      <c r="P6">
        <v>173</v>
      </c>
    </row>
    <row r="7" spans="1:16" x14ac:dyDescent="0.15">
      <c r="A7" s="1" t="s">
        <v>12</v>
      </c>
      <c r="B7">
        <f>VLOOKUP(A7,博士人数!A:B,2,FALSE)</f>
        <v>6</v>
      </c>
      <c r="C7">
        <v>0</v>
      </c>
      <c r="D7">
        <v>57</v>
      </c>
      <c r="E7">
        <v>4</v>
      </c>
      <c r="F7">
        <v>58</v>
      </c>
      <c r="G7">
        <v>5</v>
      </c>
      <c r="H7">
        <v>59</v>
      </c>
      <c r="I7">
        <v>9</v>
      </c>
      <c r="J7">
        <v>58</v>
      </c>
      <c r="K7">
        <v>0</v>
      </c>
      <c r="L7">
        <v>90</v>
      </c>
      <c r="M7">
        <v>10</v>
      </c>
      <c r="N7">
        <v>98</v>
      </c>
      <c r="O7">
        <v>16</v>
      </c>
      <c r="P7">
        <v>105</v>
      </c>
    </row>
    <row r="8" spans="1:16" x14ac:dyDescent="0.15">
      <c r="A8" s="1" t="s">
        <v>13</v>
      </c>
      <c r="B8">
        <f>VLOOKUP(A8,博士人数!A:B,2,FALSE)</f>
        <v>25</v>
      </c>
      <c r="C8">
        <v>0</v>
      </c>
      <c r="D8">
        <v>101</v>
      </c>
      <c r="E8">
        <v>16</v>
      </c>
      <c r="F8">
        <v>103</v>
      </c>
      <c r="G8">
        <v>34</v>
      </c>
      <c r="H8">
        <v>123</v>
      </c>
      <c r="I8">
        <v>45</v>
      </c>
      <c r="J8">
        <v>128</v>
      </c>
      <c r="K8">
        <v>196</v>
      </c>
      <c r="L8">
        <v>229</v>
      </c>
      <c r="M8">
        <v>206</v>
      </c>
      <c r="N8">
        <v>252</v>
      </c>
      <c r="O8">
        <v>250</v>
      </c>
      <c r="P8">
        <v>248</v>
      </c>
    </row>
    <row r="9" spans="1:16" x14ac:dyDescent="0.15">
      <c r="A9" s="1" t="s">
        <v>14</v>
      </c>
      <c r="B9">
        <f>VLOOKUP(A9,博士人数!A:B,2,FALSE)</f>
        <v>22</v>
      </c>
      <c r="C9">
        <v>0</v>
      </c>
      <c r="D9">
        <v>72</v>
      </c>
      <c r="E9">
        <v>8</v>
      </c>
      <c r="F9">
        <v>75</v>
      </c>
      <c r="G9">
        <v>29</v>
      </c>
      <c r="H9">
        <v>69</v>
      </c>
      <c r="I9">
        <v>26</v>
      </c>
      <c r="J9">
        <v>78</v>
      </c>
      <c r="K9">
        <v>65</v>
      </c>
      <c r="L9">
        <v>143</v>
      </c>
      <c r="M9">
        <v>61</v>
      </c>
      <c r="N9">
        <v>158</v>
      </c>
      <c r="O9">
        <v>79</v>
      </c>
      <c r="P9">
        <v>154</v>
      </c>
    </row>
    <row r="10" spans="1:16" x14ac:dyDescent="0.15">
      <c r="A10" s="1" t="s">
        <v>15</v>
      </c>
      <c r="B10">
        <f>VLOOKUP(A10,博士人数!A:B,2,FALSE)</f>
        <v>7</v>
      </c>
      <c r="C10">
        <v>0</v>
      </c>
      <c r="D10">
        <v>49</v>
      </c>
      <c r="E10">
        <v>14</v>
      </c>
      <c r="F10">
        <v>49</v>
      </c>
      <c r="G10">
        <v>18</v>
      </c>
      <c r="H10">
        <v>62</v>
      </c>
      <c r="I10">
        <v>20</v>
      </c>
      <c r="J10">
        <v>60</v>
      </c>
      <c r="K10">
        <v>80</v>
      </c>
      <c r="L10">
        <v>116</v>
      </c>
      <c r="M10">
        <v>86</v>
      </c>
      <c r="N10">
        <v>138</v>
      </c>
      <c r="O10">
        <v>92</v>
      </c>
      <c r="P10">
        <v>134</v>
      </c>
    </row>
    <row r="11" spans="1:16" x14ac:dyDescent="0.15">
      <c r="A11" s="1" t="s">
        <v>16</v>
      </c>
      <c r="B11">
        <f>VLOOKUP(A11,博士人数!A:B,2,FALSE)</f>
        <v>8</v>
      </c>
      <c r="C11">
        <v>0</v>
      </c>
      <c r="D11">
        <v>37</v>
      </c>
      <c r="E11">
        <v>3</v>
      </c>
      <c r="F11">
        <v>38</v>
      </c>
      <c r="G11">
        <v>14</v>
      </c>
      <c r="H11">
        <v>38</v>
      </c>
      <c r="I11">
        <v>11</v>
      </c>
      <c r="J11">
        <v>56</v>
      </c>
      <c r="K11">
        <v>105</v>
      </c>
      <c r="L11">
        <v>74</v>
      </c>
      <c r="M11">
        <v>108</v>
      </c>
      <c r="N11">
        <v>89</v>
      </c>
      <c r="O11">
        <v>128</v>
      </c>
      <c r="P11">
        <v>113</v>
      </c>
    </row>
    <row r="12" spans="1:16" x14ac:dyDescent="0.1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65</v>
      </c>
      <c r="M12">
        <v>0</v>
      </c>
      <c r="N12">
        <v>73</v>
      </c>
      <c r="O12">
        <v>0</v>
      </c>
      <c r="P12">
        <v>72</v>
      </c>
    </row>
    <row r="13" spans="1:16" x14ac:dyDescent="0.15">
      <c r="A13" s="1" t="s">
        <v>17</v>
      </c>
      <c r="B13">
        <f>VLOOKUP(A13,博士人数!A:B,2,FALSE)</f>
        <v>9</v>
      </c>
      <c r="C13">
        <v>0</v>
      </c>
      <c r="D13">
        <v>25</v>
      </c>
      <c r="E13">
        <v>4</v>
      </c>
      <c r="F13">
        <v>31</v>
      </c>
      <c r="G13">
        <v>11</v>
      </c>
      <c r="H13">
        <v>30</v>
      </c>
      <c r="I13">
        <v>16</v>
      </c>
      <c r="J13">
        <v>34</v>
      </c>
      <c r="K13">
        <v>141</v>
      </c>
      <c r="L13">
        <v>90</v>
      </c>
      <c r="M13">
        <v>139</v>
      </c>
      <c r="N13">
        <v>96</v>
      </c>
      <c r="O13">
        <v>139</v>
      </c>
      <c r="P13">
        <v>104</v>
      </c>
    </row>
    <row r="14" spans="1:16" x14ac:dyDescent="0.15">
      <c r="A14" s="1" t="s">
        <v>18</v>
      </c>
      <c r="B14">
        <f>VLOOKUP(A14,博士人数!A:B,2,FALSE)</f>
        <v>2</v>
      </c>
      <c r="C14">
        <v>0</v>
      </c>
      <c r="D14">
        <v>16</v>
      </c>
      <c r="E14">
        <v>5</v>
      </c>
      <c r="F14">
        <v>14</v>
      </c>
      <c r="G14">
        <v>6</v>
      </c>
      <c r="H14">
        <v>19</v>
      </c>
      <c r="I14">
        <v>8</v>
      </c>
      <c r="J14">
        <v>20</v>
      </c>
      <c r="K14">
        <v>10</v>
      </c>
      <c r="L14">
        <v>31</v>
      </c>
      <c r="M14">
        <v>13</v>
      </c>
      <c r="N14">
        <v>42</v>
      </c>
      <c r="O14">
        <v>22</v>
      </c>
      <c r="P14">
        <v>44</v>
      </c>
    </row>
    <row r="15" spans="1:16" x14ac:dyDescent="0.15">
      <c r="A15" s="1" t="s">
        <v>19</v>
      </c>
      <c r="B15">
        <f>VLOOKUP(A15,博士人数!A:B,2,FALSE)</f>
        <v>3</v>
      </c>
      <c r="C15">
        <v>0</v>
      </c>
      <c r="D15">
        <v>16</v>
      </c>
      <c r="E15">
        <v>6</v>
      </c>
      <c r="F15">
        <v>18</v>
      </c>
      <c r="G15">
        <v>1</v>
      </c>
      <c r="H15">
        <v>30</v>
      </c>
      <c r="I15">
        <v>10</v>
      </c>
      <c r="J15">
        <v>32</v>
      </c>
      <c r="K15">
        <v>38</v>
      </c>
      <c r="L15">
        <v>88</v>
      </c>
      <c r="M15">
        <v>51</v>
      </c>
      <c r="N15">
        <v>125</v>
      </c>
      <c r="O15">
        <v>59</v>
      </c>
      <c r="P15">
        <v>132</v>
      </c>
    </row>
    <row r="16" spans="1:16" x14ac:dyDescent="0.15">
      <c r="A16" s="1" t="s">
        <v>20</v>
      </c>
      <c r="B16">
        <f>VLOOKUP(A16,博士人数!A:B,2,FALSE)</f>
        <v>22</v>
      </c>
      <c r="C16">
        <v>0</v>
      </c>
      <c r="D16">
        <v>80</v>
      </c>
      <c r="E16">
        <v>4</v>
      </c>
      <c r="F16">
        <v>84</v>
      </c>
      <c r="G16">
        <v>11</v>
      </c>
      <c r="H16">
        <v>94</v>
      </c>
      <c r="I16">
        <v>23</v>
      </c>
      <c r="J16">
        <v>102</v>
      </c>
      <c r="K16">
        <v>50</v>
      </c>
      <c r="L16">
        <v>208</v>
      </c>
      <c r="M16">
        <v>52</v>
      </c>
      <c r="N16">
        <v>246</v>
      </c>
      <c r="O16">
        <v>75</v>
      </c>
      <c r="P16">
        <v>233</v>
      </c>
    </row>
    <row r="17" spans="1:16" x14ac:dyDescent="0.15">
      <c r="A17" s="1" t="s">
        <v>21</v>
      </c>
      <c r="B17">
        <f>VLOOKUP(A17,博士人数!A:B,2,FALSE)</f>
        <v>1</v>
      </c>
      <c r="C17">
        <v>0</v>
      </c>
      <c r="D17">
        <v>11</v>
      </c>
      <c r="E17">
        <v>3</v>
      </c>
      <c r="F17">
        <v>7</v>
      </c>
      <c r="G17">
        <v>4</v>
      </c>
      <c r="H17">
        <v>9</v>
      </c>
      <c r="I17">
        <v>7</v>
      </c>
      <c r="J17">
        <v>15</v>
      </c>
      <c r="K17">
        <v>48</v>
      </c>
      <c r="L17">
        <v>33</v>
      </c>
      <c r="M17">
        <v>41</v>
      </c>
      <c r="N17">
        <v>40</v>
      </c>
      <c r="O17">
        <v>46</v>
      </c>
      <c r="P17">
        <v>47</v>
      </c>
    </row>
    <row r="18" spans="1:16" x14ac:dyDescent="0.15">
      <c r="A18" s="1" t="s">
        <v>22</v>
      </c>
      <c r="B18">
        <f>VLOOKUP(A18,博士人数!A:B,2,FALSE)</f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</v>
      </c>
      <c r="I18">
        <v>0</v>
      </c>
      <c r="J18">
        <v>7</v>
      </c>
      <c r="K18">
        <v>0</v>
      </c>
      <c r="L18">
        <v>0</v>
      </c>
      <c r="M18">
        <v>12</v>
      </c>
      <c r="N18">
        <v>10</v>
      </c>
      <c r="O18">
        <v>13</v>
      </c>
      <c r="P18">
        <v>9</v>
      </c>
    </row>
    <row r="19" spans="1:16" x14ac:dyDescent="0.15">
      <c r="A19" s="1" t="s">
        <v>23</v>
      </c>
      <c r="B19">
        <f>VLOOKUP(A19,博士人数!A:B,2,FALSE)</f>
        <v>13</v>
      </c>
      <c r="C19">
        <v>0</v>
      </c>
      <c r="D19">
        <v>69</v>
      </c>
      <c r="E19">
        <v>0</v>
      </c>
      <c r="F19">
        <v>63</v>
      </c>
      <c r="G19">
        <v>1</v>
      </c>
      <c r="H19">
        <v>91</v>
      </c>
      <c r="I19">
        <v>21</v>
      </c>
      <c r="J19">
        <v>115</v>
      </c>
      <c r="K19">
        <v>18</v>
      </c>
      <c r="L19">
        <v>101</v>
      </c>
      <c r="M19">
        <v>19</v>
      </c>
      <c r="N19">
        <v>102</v>
      </c>
      <c r="O19">
        <v>37</v>
      </c>
      <c r="P19">
        <v>148</v>
      </c>
    </row>
    <row r="20" spans="1:16" x14ac:dyDescent="0.15">
      <c r="A20" s="1" t="s">
        <v>24</v>
      </c>
      <c r="B20">
        <f>VLOOKUP(A20,博士人数!A:B,2,FALSE)</f>
        <v>4</v>
      </c>
      <c r="C20">
        <v>0</v>
      </c>
      <c r="D20">
        <v>29</v>
      </c>
      <c r="E20">
        <v>10</v>
      </c>
      <c r="F20">
        <v>24</v>
      </c>
      <c r="G20">
        <v>9</v>
      </c>
      <c r="H20">
        <v>32</v>
      </c>
      <c r="I20">
        <v>11</v>
      </c>
      <c r="J20">
        <v>47</v>
      </c>
      <c r="K20">
        <v>93</v>
      </c>
      <c r="L20">
        <v>131</v>
      </c>
      <c r="M20">
        <v>88</v>
      </c>
      <c r="N20">
        <v>136</v>
      </c>
      <c r="O20">
        <v>100</v>
      </c>
      <c r="P20">
        <v>137</v>
      </c>
    </row>
    <row r="21" spans="1:16" x14ac:dyDescent="0.15">
      <c r="A21" s="1" t="s">
        <v>25</v>
      </c>
      <c r="B21">
        <f>VLOOKUP(A21,博士人数!A:B,2,FALSE)</f>
        <v>6</v>
      </c>
      <c r="C21">
        <v>0</v>
      </c>
      <c r="D21">
        <v>41</v>
      </c>
      <c r="E21">
        <v>14</v>
      </c>
      <c r="F21">
        <v>42</v>
      </c>
      <c r="G21">
        <v>16</v>
      </c>
      <c r="H21">
        <v>49</v>
      </c>
      <c r="I21">
        <v>39</v>
      </c>
      <c r="J21">
        <v>139</v>
      </c>
      <c r="K21">
        <v>80</v>
      </c>
      <c r="L21">
        <v>61</v>
      </c>
      <c r="M21">
        <v>88</v>
      </c>
      <c r="N21">
        <v>72</v>
      </c>
      <c r="O21">
        <v>121</v>
      </c>
      <c r="P21">
        <v>236</v>
      </c>
    </row>
    <row r="22" spans="1:16" x14ac:dyDescent="0.15">
      <c r="A22" s="1" t="s">
        <v>26</v>
      </c>
      <c r="B22">
        <f>VLOOKUP(A22,博士人数!A:B,2,FALSE)</f>
        <v>15</v>
      </c>
      <c r="C22">
        <v>0</v>
      </c>
      <c r="D22">
        <v>45</v>
      </c>
      <c r="E22">
        <v>2</v>
      </c>
      <c r="F22">
        <v>72</v>
      </c>
      <c r="G22">
        <v>18</v>
      </c>
      <c r="H22">
        <v>67</v>
      </c>
      <c r="I22">
        <v>19</v>
      </c>
      <c r="J22">
        <v>75</v>
      </c>
      <c r="K22">
        <v>121</v>
      </c>
      <c r="L22">
        <v>192</v>
      </c>
      <c r="M22">
        <v>124</v>
      </c>
      <c r="N22">
        <v>190</v>
      </c>
      <c r="O22">
        <v>142</v>
      </c>
      <c r="P22">
        <v>195</v>
      </c>
    </row>
    <row r="23" spans="1:16" x14ac:dyDescent="0.15">
      <c r="A23" s="1" t="s">
        <v>27</v>
      </c>
      <c r="B23">
        <f>VLOOKUP(A23,博士人数!A:B,2,FALSE)</f>
        <v>53</v>
      </c>
      <c r="C23">
        <v>3</v>
      </c>
      <c r="D23">
        <v>135</v>
      </c>
      <c r="E23">
        <v>19</v>
      </c>
      <c r="F23">
        <v>135</v>
      </c>
      <c r="G23">
        <v>16</v>
      </c>
      <c r="H23">
        <v>150</v>
      </c>
      <c r="I23">
        <v>0</v>
      </c>
      <c r="J23">
        <v>0</v>
      </c>
      <c r="K23">
        <v>30</v>
      </c>
      <c r="L23">
        <v>128</v>
      </c>
      <c r="M23">
        <v>23</v>
      </c>
      <c r="N23">
        <v>182</v>
      </c>
      <c r="O23">
        <v>0</v>
      </c>
      <c r="P23">
        <v>0</v>
      </c>
    </row>
    <row r="24" spans="1:16" x14ac:dyDescent="0.15">
      <c r="A24" s="1" t="s">
        <v>28</v>
      </c>
      <c r="B24">
        <f>VLOOKUP(A24,博士人数!A:B,2,FALSE)</f>
        <v>13</v>
      </c>
      <c r="C24">
        <v>0</v>
      </c>
      <c r="D24">
        <v>36</v>
      </c>
      <c r="E24">
        <v>6</v>
      </c>
      <c r="F24">
        <v>28</v>
      </c>
      <c r="G24">
        <v>4</v>
      </c>
      <c r="H24">
        <v>39</v>
      </c>
      <c r="I24">
        <v>12</v>
      </c>
      <c r="J24">
        <v>71</v>
      </c>
      <c r="K24">
        <v>207</v>
      </c>
      <c r="L24">
        <v>119</v>
      </c>
      <c r="M24">
        <v>211</v>
      </c>
      <c r="N24">
        <v>128</v>
      </c>
      <c r="O24">
        <v>209</v>
      </c>
      <c r="P24">
        <v>163</v>
      </c>
    </row>
    <row r="25" spans="1:16" x14ac:dyDescent="0.15">
      <c r="A25" s="1" t="s">
        <v>29</v>
      </c>
      <c r="B25">
        <f>VLOOKUP(A25,博士人数!A:B,2,FALSE)</f>
        <v>0</v>
      </c>
      <c r="C25">
        <v>0</v>
      </c>
      <c r="D25">
        <v>13</v>
      </c>
      <c r="E25">
        <v>0</v>
      </c>
      <c r="F25">
        <v>17</v>
      </c>
      <c r="G25">
        <v>0</v>
      </c>
      <c r="H25">
        <v>18</v>
      </c>
      <c r="I25">
        <v>0</v>
      </c>
      <c r="J25">
        <v>13</v>
      </c>
      <c r="K25">
        <v>78</v>
      </c>
      <c r="L25">
        <v>51</v>
      </c>
      <c r="M25">
        <v>81</v>
      </c>
      <c r="N25">
        <v>48</v>
      </c>
      <c r="O25">
        <v>79</v>
      </c>
      <c r="P25">
        <v>43</v>
      </c>
    </row>
    <row r="26" spans="1:16" x14ac:dyDescent="0.15">
      <c r="A26" s="1" t="s">
        <v>30</v>
      </c>
      <c r="B26">
        <f>VLOOKUP(A26,博士人数!A:B,2,FALSE)</f>
        <v>2</v>
      </c>
      <c r="C26">
        <v>0</v>
      </c>
      <c r="D26">
        <v>15</v>
      </c>
      <c r="E26">
        <v>0</v>
      </c>
      <c r="F26">
        <v>15</v>
      </c>
      <c r="G26">
        <v>4</v>
      </c>
      <c r="H26">
        <v>17</v>
      </c>
      <c r="I26">
        <v>4</v>
      </c>
      <c r="J26">
        <v>20</v>
      </c>
      <c r="K26">
        <v>49</v>
      </c>
      <c r="L26">
        <v>42</v>
      </c>
      <c r="M26">
        <v>46</v>
      </c>
      <c r="N26">
        <v>43</v>
      </c>
      <c r="O26">
        <v>54</v>
      </c>
      <c r="P26">
        <v>38</v>
      </c>
    </row>
    <row r="27" spans="1:16" x14ac:dyDescent="0.15">
      <c r="A27" s="1" t="s">
        <v>31</v>
      </c>
      <c r="B27">
        <f>VLOOKUP(A27,博士人数!A:B,2,FALSE)</f>
        <v>0</v>
      </c>
      <c r="C27">
        <v>0</v>
      </c>
      <c r="D27">
        <v>53</v>
      </c>
      <c r="E27">
        <v>0</v>
      </c>
      <c r="F27">
        <v>57</v>
      </c>
      <c r="G27">
        <v>0</v>
      </c>
      <c r="H27">
        <v>46</v>
      </c>
      <c r="I27">
        <v>0</v>
      </c>
      <c r="J27">
        <v>51</v>
      </c>
      <c r="K27">
        <v>60</v>
      </c>
      <c r="L27">
        <v>57</v>
      </c>
      <c r="M27">
        <v>94</v>
      </c>
      <c r="N27">
        <v>73</v>
      </c>
      <c r="O27">
        <v>98</v>
      </c>
      <c r="P27">
        <v>75</v>
      </c>
    </row>
    <row r="28" spans="1:16" x14ac:dyDescent="0.15">
      <c r="A28" s="1" t="s">
        <v>32</v>
      </c>
      <c r="B28">
        <f>VLOOKUP(A28,博士人数!A:B,2,FALSE)</f>
        <v>0</v>
      </c>
      <c r="C28">
        <v>0</v>
      </c>
      <c r="D28">
        <v>28</v>
      </c>
      <c r="E28">
        <v>0</v>
      </c>
      <c r="F28">
        <v>29</v>
      </c>
      <c r="G28">
        <v>0</v>
      </c>
      <c r="H28">
        <v>25</v>
      </c>
      <c r="I28">
        <v>0</v>
      </c>
      <c r="J28">
        <v>21</v>
      </c>
      <c r="K28">
        <v>0</v>
      </c>
      <c r="L28">
        <v>80</v>
      </c>
      <c r="M28">
        <v>77</v>
      </c>
      <c r="N28">
        <v>76</v>
      </c>
      <c r="O28">
        <v>86</v>
      </c>
      <c r="P28">
        <v>60</v>
      </c>
    </row>
    <row r="29" spans="1:16" x14ac:dyDescent="0.15">
      <c r="A29" s="1" t="s">
        <v>33</v>
      </c>
      <c r="B29">
        <f>VLOOKUP(A29,博士人数!A:B,2,FALSE)</f>
        <v>0</v>
      </c>
      <c r="C29">
        <v>0</v>
      </c>
      <c r="D29">
        <v>7</v>
      </c>
      <c r="E29">
        <v>0</v>
      </c>
      <c r="F29">
        <v>10</v>
      </c>
      <c r="G29">
        <v>0</v>
      </c>
      <c r="H29">
        <v>4</v>
      </c>
      <c r="I29">
        <v>0</v>
      </c>
      <c r="J29">
        <v>8</v>
      </c>
      <c r="K29">
        <v>29</v>
      </c>
      <c r="L29">
        <v>52</v>
      </c>
      <c r="M29">
        <v>31</v>
      </c>
      <c r="N29">
        <v>53</v>
      </c>
      <c r="O29">
        <v>27</v>
      </c>
      <c r="P29">
        <v>57</v>
      </c>
    </row>
    <row r="30" spans="1:16" x14ac:dyDescent="0.15">
      <c r="A30" s="1" t="s">
        <v>34</v>
      </c>
      <c r="B30">
        <f>VLOOKUP(A30,博士人数!A:B,2,FALSE)</f>
        <v>0</v>
      </c>
      <c r="C30">
        <v>0</v>
      </c>
      <c r="D30">
        <v>5</v>
      </c>
      <c r="E30">
        <v>0</v>
      </c>
      <c r="F30">
        <v>12</v>
      </c>
      <c r="G30">
        <v>0</v>
      </c>
      <c r="H30">
        <v>11</v>
      </c>
      <c r="I30">
        <v>0</v>
      </c>
      <c r="J30">
        <v>9</v>
      </c>
      <c r="K30">
        <v>148</v>
      </c>
      <c r="L30">
        <v>42</v>
      </c>
      <c r="M30">
        <v>151</v>
      </c>
      <c r="N30">
        <v>40</v>
      </c>
      <c r="O30">
        <v>145</v>
      </c>
      <c r="P30">
        <v>37</v>
      </c>
    </row>
    <row r="31" spans="1:16" x14ac:dyDescent="0.15">
      <c r="A31" s="1" t="s">
        <v>35</v>
      </c>
      <c r="B31">
        <f>VLOOKUP(A31,博士人数!A:B,2,FALSE)</f>
        <v>0</v>
      </c>
      <c r="C31">
        <v>0</v>
      </c>
      <c r="D31">
        <v>12</v>
      </c>
      <c r="E31">
        <v>0</v>
      </c>
      <c r="F31">
        <v>10</v>
      </c>
      <c r="G31">
        <v>0</v>
      </c>
      <c r="H31">
        <v>13</v>
      </c>
      <c r="I31">
        <v>0</v>
      </c>
      <c r="J31">
        <v>11</v>
      </c>
      <c r="K31">
        <v>0</v>
      </c>
      <c r="L31">
        <v>29</v>
      </c>
      <c r="M31">
        <v>50</v>
      </c>
      <c r="N31">
        <v>29</v>
      </c>
      <c r="O31">
        <v>53</v>
      </c>
      <c r="P31">
        <v>31</v>
      </c>
    </row>
    <row r="32" spans="1:16" x14ac:dyDescent="0.15">
      <c r="A32" s="1" t="s">
        <v>36</v>
      </c>
      <c r="B32">
        <f>VLOOKUP(A32,博士人数!A:B,2,FALSE)</f>
        <v>0</v>
      </c>
      <c r="C32">
        <v>0</v>
      </c>
      <c r="D32">
        <v>11</v>
      </c>
      <c r="E32">
        <v>0</v>
      </c>
      <c r="F32">
        <v>9</v>
      </c>
      <c r="G32">
        <v>0</v>
      </c>
      <c r="H32">
        <v>9</v>
      </c>
      <c r="I32">
        <v>0</v>
      </c>
      <c r="J32">
        <v>10</v>
      </c>
      <c r="K32">
        <v>0</v>
      </c>
      <c r="L32">
        <v>32</v>
      </c>
      <c r="M32">
        <v>0</v>
      </c>
      <c r="N32">
        <v>29</v>
      </c>
      <c r="O32">
        <v>0</v>
      </c>
      <c r="P32">
        <v>31</v>
      </c>
    </row>
    <row r="33" spans="1:16" x14ac:dyDescent="0.15">
      <c r="A33" s="1" t="s">
        <v>37</v>
      </c>
      <c r="B33">
        <f>VLOOKUP(A33,博士人数!A:B,2,FALSE)</f>
        <v>0</v>
      </c>
      <c r="C33">
        <v>0</v>
      </c>
      <c r="D33">
        <v>18</v>
      </c>
      <c r="E33">
        <v>0</v>
      </c>
      <c r="F33">
        <v>13</v>
      </c>
      <c r="G33">
        <v>0</v>
      </c>
      <c r="H33">
        <v>7</v>
      </c>
      <c r="I33">
        <v>0</v>
      </c>
      <c r="J33">
        <v>6</v>
      </c>
      <c r="K33">
        <v>0</v>
      </c>
      <c r="L33">
        <v>62</v>
      </c>
      <c r="M33">
        <v>0</v>
      </c>
      <c r="N33">
        <v>66</v>
      </c>
      <c r="O33">
        <v>0</v>
      </c>
      <c r="P33">
        <v>63</v>
      </c>
    </row>
    <row r="34" spans="1:16" x14ac:dyDescent="0.15">
      <c r="A34" s="1" t="s">
        <v>38</v>
      </c>
      <c r="B34">
        <f>VLOOKUP(A34,博士人数!A:B,2,FALSE)</f>
        <v>0</v>
      </c>
      <c r="C34">
        <v>0</v>
      </c>
      <c r="D34">
        <v>12</v>
      </c>
      <c r="E34">
        <v>0</v>
      </c>
      <c r="F34">
        <v>14</v>
      </c>
      <c r="G34">
        <v>0</v>
      </c>
      <c r="H34">
        <v>15</v>
      </c>
      <c r="I34">
        <v>0</v>
      </c>
      <c r="J34">
        <v>16</v>
      </c>
      <c r="K34">
        <v>0</v>
      </c>
      <c r="L34">
        <v>53</v>
      </c>
      <c r="M34">
        <v>0</v>
      </c>
      <c r="N34">
        <v>64</v>
      </c>
      <c r="O34">
        <v>0</v>
      </c>
      <c r="P34">
        <v>60</v>
      </c>
    </row>
    <row r="35" spans="1:16" x14ac:dyDescent="0.15">
      <c r="A35" s="1" t="s">
        <v>39</v>
      </c>
      <c r="B35">
        <f>VLOOKUP(A35,博士人数!A:B,2,FALSE)</f>
        <v>0</v>
      </c>
      <c r="C35">
        <v>0</v>
      </c>
      <c r="D35">
        <v>10</v>
      </c>
      <c r="E35">
        <v>0</v>
      </c>
      <c r="F35">
        <v>8</v>
      </c>
      <c r="G35">
        <v>0</v>
      </c>
      <c r="H35">
        <v>9</v>
      </c>
      <c r="I35">
        <v>0</v>
      </c>
      <c r="J35">
        <v>12</v>
      </c>
      <c r="K35">
        <v>1</v>
      </c>
      <c r="L35">
        <v>29</v>
      </c>
      <c r="M35">
        <v>31</v>
      </c>
      <c r="N35">
        <v>30</v>
      </c>
      <c r="O35">
        <v>30</v>
      </c>
      <c r="P35">
        <v>29</v>
      </c>
    </row>
    <row r="36" spans="1:16" x14ac:dyDescent="0.15">
      <c r="A36" s="1" t="s">
        <v>40</v>
      </c>
      <c r="B36">
        <f>VLOOKUP(A36,博士人数!A:B,2,FALSE)</f>
        <v>0</v>
      </c>
      <c r="C36">
        <v>0</v>
      </c>
      <c r="D36">
        <v>20</v>
      </c>
      <c r="E36">
        <v>0</v>
      </c>
      <c r="F36">
        <v>17</v>
      </c>
      <c r="G36">
        <v>0</v>
      </c>
      <c r="H36">
        <v>18</v>
      </c>
      <c r="I36">
        <v>1</v>
      </c>
      <c r="J36">
        <v>15</v>
      </c>
      <c r="K36">
        <v>2</v>
      </c>
      <c r="L36">
        <v>48</v>
      </c>
      <c r="M36">
        <v>29</v>
      </c>
      <c r="N36">
        <v>47</v>
      </c>
      <c r="O36">
        <v>30</v>
      </c>
      <c r="P36">
        <v>49</v>
      </c>
    </row>
    <row r="37" spans="1:16" x14ac:dyDescent="0.15">
      <c r="A37" s="1" t="s">
        <v>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6</v>
      </c>
      <c r="M37">
        <v>0</v>
      </c>
      <c r="N37">
        <v>9</v>
      </c>
      <c r="O37">
        <v>0</v>
      </c>
      <c r="P37">
        <v>6</v>
      </c>
    </row>
    <row r="38" spans="1:16" x14ac:dyDescent="0.15">
      <c r="A38" s="1" t="s">
        <v>41</v>
      </c>
      <c r="B38">
        <f>VLOOKUP(A38,博士人数!A:B,2,FALSE)</f>
        <v>0</v>
      </c>
      <c r="C38">
        <v>0</v>
      </c>
      <c r="D38">
        <v>14</v>
      </c>
      <c r="E38">
        <v>0</v>
      </c>
      <c r="F38">
        <v>20</v>
      </c>
      <c r="G38">
        <v>0</v>
      </c>
      <c r="H38">
        <v>18</v>
      </c>
      <c r="I38">
        <v>0</v>
      </c>
      <c r="J38">
        <v>16</v>
      </c>
      <c r="K38">
        <v>1</v>
      </c>
      <c r="L38">
        <v>43</v>
      </c>
      <c r="M38">
        <v>44</v>
      </c>
      <c r="N38">
        <v>55</v>
      </c>
      <c r="O38">
        <v>51</v>
      </c>
      <c r="P38">
        <v>45</v>
      </c>
    </row>
    <row r="39" spans="1:16" x14ac:dyDescent="0.15">
      <c r="A39" s="1" t="s">
        <v>42</v>
      </c>
      <c r="B39">
        <f>VLOOKUP(A39,博士人数!A:B,2,FALSE)</f>
        <v>2</v>
      </c>
      <c r="C39">
        <v>0</v>
      </c>
      <c r="D39">
        <v>75</v>
      </c>
      <c r="E39">
        <v>0</v>
      </c>
      <c r="F39">
        <v>75</v>
      </c>
      <c r="G39">
        <v>0</v>
      </c>
      <c r="H39">
        <v>73</v>
      </c>
      <c r="I39">
        <v>0</v>
      </c>
      <c r="J39">
        <v>61</v>
      </c>
      <c r="K39">
        <v>0</v>
      </c>
      <c r="L39">
        <v>79</v>
      </c>
      <c r="M39">
        <v>0</v>
      </c>
      <c r="N39">
        <v>90</v>
      </c>
      <c r="O39">
        <v>0</v>
      </c>
      <c r="P39">
        <v>86</v>
      </c>
    </row>
    <row r="40" spans="1:16" x14ac:dyDescent="0.15">
      <c r="A40" s="1" t="s">
        <v>43</v>
      </c>
      <c r="B40">
        <f>VLOOKUP(A40,博士人数!A:B,2,FALSE)</f>
        <v>3</v>
      </c>
      <c r="C40">
        <v>0</v>
      </c>
      <c r="D40">
        <v>61</v>
      </c>
      <c r="E40">
        <v>0</v>
      </c>
      <c r="F40">
        <v>72</v>
      </c>
      <c r="G40">
        <v>0</v>
      </c>
      <c r="H40">
        <v>65</v>
      </c>
      <c r="I40">
        <v>0</v>
      </c>
      <c r="J40">
        <v>65</v>
      </c>
      <c r="K40">
        <v>77</v>
      </c>
      <c r="L40">
        <v>57</v>
      </c>
      <c r="M40">
        <v>80</v>
      </c>
      <c r="N40">
        <v>80</v>
      </c>
      <c r="O40">
        <v>83</v>
      </c>
      <c r="P40">
        <v>80</v>
      </c>
    </row>
    <row r="41" spans="1:16" x14ac:dyDescent="0.15">
      <c r="A41" s="1" t="s">
        <v>44</v>
      </c>
      <c r="B41">
        <f>VLOOKUP(A41,博士人数!A:B,2,FALSE)</f>
        <v>1</v>
      </c>
      <c r="C41">
        <v>0</v>
      </c>
      <c r="D41">
        <v>29</v>
      </c>
      <c r="E41">
        <v>0</v>
      </c>
      <c r="F41">
        <v>25</v>
      </c>
      <c r="G41">
        <v>0</v>
      </c>
      <c r="H41">
        <v>29</v>
      </c>
      <c r="I41">
        <v>0</v>
      </c>
      <c r="J41">
        <v>31</v>
      </c>
      <c r="K41">
        <v>20</v>
      </c>
      <c r="L41">
        <v>33</v>
      </c>
      <c r="M41">
        <v>30</v>
      </c>
      <c r="N41">
        <v>50</v>
      </c>
      <c r="O41">
        <v>33</v>
      </c>
      <c r="P41">
        <v>50</v>
      </c>
    </row>
    <row r="42" spans="1:16" x14ac:dyDescent="0.15">
      <c r="A42" s="1" t="s">
        <v>45</v>
      </c>
      <c r="B42">
        <f>VLOOKUP(A42,博士人数!A:B,2,FALSE)</f>
        <v>0</v>
      </c>
      <c r="C42">
        <v>0</v>
      </c>
      <c r="D42">
        <v>4</v>
      </c>
      <c r="E42">
        <v>0</v>
      </c>
      <c r="F42">
        <v>4</v>
      </c>
      <c r="G42">
        <v>0</v>
      </c>
      <c r="H42">
        <v>3</v>
      </c>
      <c r="I42">
        <v>0</v>
      </c>
      <c r="J42">
        <v>5</v>
      </c>
      <c r="K42">
        <v>0</v>
      </c>
      <c r="L42">
        <v>9</v>
      </c>
      <c r="M42">
        <v>0</v>
      </c>
      <c r="N42">
        <v>12</v>
      </c>
      <c r="O42">
        <v>0</v>
      </c>
      <c r="P42">
        <v>11</v>
      </c>
    </row>
    <row r="43" spans="1:16" x14ac:dyDescent="0.15">
      <c r="A43" s="1" t="s">
        <v>46</v>
      </c>
      <c r="B43">
        <f>VLOOKUP(A43,博士人数!A:B,2,FALSE)</f>
        <v>0</v>
      </c>
      <c r="C43">
        <v>0</v>
      </c>
      <c r="D43">
        <v>8</v>
      </c>
      <c r="E43">
        <v>0</v>
      </c>
      <c r="F43">
        <v>13</v>
      </c>
      <c r="G43">
        <v>0</v>
      </c>
      <c r="H43">
        <v>12</v>
      </c>
      <c r="I43">
        <v>0</v>
      </c>
      <c r="J43">
        <v>9</v>
      </c>
      <c r="K43">
        <v>22</v>
      </c>
      <c r="L43">
        <v>42</v>
      </c>
      <c r="M43">
        <v>33</v>
      </c>
      <c r="N43">
        <v>41</v>
      </c>
      <c r="O43">
        <v>34</v>
      </c>
      <c r="P43">
        <v>43</v>
      </c>
    </row>
    <row r="44" spans="1:16" x14ac:dyDescent="0.15">
      <c r="A44" s="1" t="s">
        <v>47</v>
      </c>
      <c r="B44">
        <f>VLOOKUP(A44,博士人数!A:B,2,FALSE)</f>
        <v>0</v>
      </c>
      <c r="C44">
        <v>0</v>
      </c>
      <c r="D44">
        <v>2</v>
      </c>
      <c r="E44">
        <v>0</v>
      </c>
      <c r="F44">
        <v>5</v>
      </c>
      <c r="G44">
        <v>0</v>
      </c>
      <c r="H44">
        <v>2</v>
      </c>
      <c r="I44">
        <v>0</v>
      </c>
      <c r="J44">
        <v>2</v>
      </c>
      <c r="K44">
        <v>29</v>
      </c>
      <c r="L44">
        <v>14</v>
      </c>
      <c r="M44">
        <v>30</v>
      </c>
      <c r="N44">
        <v>11</v>
      </c>
      <c r="O44">
        <v>32</v>
      </c>
      <c r="P44">
        <v>10</v>
      </c>
    </row>
    <row r="45" spans="1:16" x14ac:dyDescent="0.15">
      <c r="A45" s="1" t="s">
        <v>48</v>
      </c>
      <c r="B45">
        <f>VLOOKUP(A45,博士人数!A:B,2,FALSE)</f>
        <v>0</v>
      </c>
      <c r="C45">
        <v>0</v>
      </c>
      <c r="D45">
        <v>3</v>
      </c>
      <c r="E45">
        <v>0</v>
      </c>
      <c r="F45">
        <v>7</v>
      </c>
      <c r="G45">
        <v>0</v>
      </c>
      <c r="H45">
        <v>7</v>
      </c>
      <c r="I45">
        <v>0</v>
      </c>
      <c r="J45">
        <v>8</v>
      </c>
      <c r="K45">
        <v>0</v>
      </c>
      <c r="L45">
        <v>13</v>
      </c>
      <c r="M45">
        <v>0</v>
      </c>
      <c r="N45">
        <v>13</v>
      </c>
      <c r="O45">
        <v>0</v>
      </c>
      <c r="P45">
        <v>15</v>
      </c>
    </row>
    <row r="46" spans="1:16" x14ac:dyDescent="0.15">
      <c r="A46" s="1" t="s">
        <v>49</v>
      </c>
      <c r="B46">
        <f>VLOOKUP(A46,博士人数!A:B,2,FALSE)</f>
        <v>1</v>
      </c>
      <c r="C46">
        <v>16</v>
      </c>
      <c r="D46">
        <v>46</v>
      </c>
      <c r="E46">
        <v>75</v>
      </c>
      <c r="F46">
        <v>101</v>
      </c>
      <c r="G46">
        <v>82</v>
      </c>
      <c r="H46">
        <v>101</v>
      </c>
      <c r="I46">
        <v>83</v>
      </c>
      <c r="J46">
        <v>98</v>
      </c>
      <c r="K46">
        <v>145</v>
      </c>
      <c r="L46">
        <v>156</v>
      </c>
      <c r="M46">
        <v>138</v>
      </c>
      <c r="N46">
        <v>178</v>
      </c>
      <c r="O46">
        <v>183</v>
      </c>
      <c r="P46">
        <v>172</v>
      </c>
    </row>
    <row r="47" spans="1:16" x14ac:dyDescent="0.15">
      <c r="A47" s="1" t="s">
        <v>50</v>
      </c>
      <c r="B47">
        <f>VLOOKUP(A47,博士人数!A:B,2,FALSE)</f>
        <v>7</v>
      </c>
      <c r="C47">
        <v>13</v>
      </c>
      <c r="D47">
        <v>50</v>
      </c>
      <c r="E47">
        <v>75</v>
      </c>
      <c r="F47">
        <v>122</v>
      </c>
      <c r="G47">
        <v>83</v>
      </c>
      <c r="H47">
        <v>112</v>
      </c>
      <c r="I47">
        <v>91</v>
      </c>
      <c r="J47">
        <v>116</v>
      </c>
      <c r="K47">
        <v>146</v>
      </c>
      <c r="L47">
        <v>181</v>
      </c>
      <c r="M47">
        <v>139</v>
      </c>
      <c r="N47">
        <v>192</v>
      </c>
      <c r="O47">
        <v>164</v>
      </c>
      <c r="P47">
        <v>187</v>
      </c>
    </row>
    <row r="48" spans="1:16" x14ac:dyDescent="0.15">
      <c r="A48" s="1" t="s">
        <v>51</v>
      </c>
      <c r="B48">
        <f>VLOOKUP(A48,博士人数!A:B,2,FALSE)</f>
        <v>0</v>
      </c>
      <c r="C48">
        <v>0</v>
      </c>
      <c r="D48">
        <v>2</v>
      </c>
      <c r="E48">
        <v>0</v>
      </c>
      <c r="F48">
        <v>4</v>
      </c>
      <c r="G48">
        <v>0</v>
      </c>
      <c r="H48">
        <v>4</v>
      </c>
      <c r="I48">
        <v>0</v>
      </c>
      <c r="J48">
        <v>4</v>
      </c>
      <c r="K48">
        <v>24</v>
      </c>
      <c r="L48">
        <v>4</v>
      </c>
      <c r="M48">
        <v>20</v>
      </c>
      <c r="N48">
        <v>8</v>
      </c>
      <c r="O48">
        <v>0</v>
      </c>
      <c r="P48">
        <v>10</v>
      </c>
    </row>
    <row r="49" spans="1:16" x14ac:dyDescent="0.15">
      <c r="A49" s="1" t="s">
        <v>54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8</v>
      </c>
      <c r="L49">
        <v>0</v>
      </c>
      <c r="M49">
        <v>8</v>
      </c>
      <c r="N49">
        <v>0</v>
      </c>
      <c r="O49">
        <v>10</v>
      </c>
      <c r="P49">
        <v>0</v>
      </c>
    </row>
    <row r="50" spans="1:16" x14ac:dyDescent="0.15">
      <c r="A50" s="1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8</v>
      </c>
      <c r="N50">
        <v>0</v>
      </c>
      <c r="O50">
        <v>10</v>
      </c>
      <c r="P50">
        <v>0</v>
      </c>
    </row>
    <row r="51" spans="1:16" x14ac:dyDescent="0.15">
      <c r="A51" s="1" t="s">
        <v>56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10</v>
      </c>
      <c r="L51">
        <v>0</v>
      </c>
      <c r="M51">
        <v>10</v>
      </c>
      <c r="N51">
        <v>0</v>
      </c>
      <c r="O51">
        <v>10</v>
      </c>
      <c r="P51">
        <v>0</v>
      </c>
    </row>
    <row r="52" spans="1:16" x14ac:dyDescent="0.15">
      <c r="A52" s="1" t="s">
        <v>57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7</v>
      </c>
      <c r="L52">
        <v>0</v>
      </c>
      <c r="M52">
        <v>8</v>
      </c>
      <c r="N52">
        <v>0</v>
      </c>
      <c r="O52">
        <v>0</v>
      </c>
      <c r="P52">
        <v>0</v>
      </c>
    </row>
    <row r="53" spans="1:16" x14ac:dyDescent="0.15">
      <c r="A53" s="1" t="s">
        <v>58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6</v>
      </c>
      <c r="L53">
        <v>0</v>
      </c>
      <c r="M53">
        <v>6</v>
      </c>
      <c r="N53">
        <v>0</v>
      </c>
      <c r="O53">
        <v>0</v>
      </c>
      <c r="P53">
        <v>0</v>
      </c>
    </row>
    <row r="54" spans="1:16" x14ac:dyDescent="0.15">
      <c r="A54" s="1" t="s">
        <v>59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5</v>
      </c>
      <c r="L54">
        <v>0</v>
      </c>
      <c r="M54">
        <v>6</v>
      </c>
      <c r="N54">
        <v>0</v>
      </c>
      <c r="O54">
        <v>0</v>
      </c>
      <c r="P54">
        <v>0</v>
      </c>
    </row>
    <row r="55" spans="1:16" x14ac:dyDescent="0.15">
      <c r="A55" s="1" t="s">
        <v>60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6</v>
      </c>
      <c r="L55">
        <v>0</v>
      </c>
      <c r="M55">
        <v>6</v>
      </c>
      <c r="N55">
        <v>0</v>
      </c>
      <c r="O55">
        <v>0</v>
      </c>
      <c r="P55">
        <v>0</v>
      </c>
    </row>
    <row r="56" spans="1:16" x14ac:dyDescent="0.15">
      <c r="A56" s="1" t="s">
        <v>61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</v>
      </c>
      <c r="L56">
        <v>0</v>
      </c>
      <c r="M56">
        <v>8</v>
      </c>
      <c r="N56">
        <v>0</v>
      </c>
      <c r="O56">
        <v>0</v>
      </c>
      <c r="P56">
        <v>0</v>
      </c>
    </row>
    <row r="57" spans="1:16" x14ac:dyDescent="0.15">
      <c r="A57" s="1" t="s">
        <v>62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112</v>
      </c>
      <c r="L57">
        <v>0</v>
      </c>
      <c r="M57">
        <v>112</v>
      </c>
      <c r="N57">
        <v>0</v>
      </c>
      <c r="O57">
        <v>104</v>
      </c>
      <c r="P57">
        <v>0</v>
      </c>
    </row>
  </sheetData>
  <mergeCells count="9">
    <mergeCell ref="O2:P2"/>
    <mergeCell ref="B1:J1"/>
    <mergeCell ref="K1:P1"/>
    <mergeCell ref="C2:D2"/>
    <mergeCell ref="E2:F2"/>
    <mergeCell ref="G2:H2"/>
    <mergeCell ref="I2:J2"/>
    <mergeCell ref="K2:L2"/>
    <mergeCell ref="M2:N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6A06-BF32-4123-AA21-E2EC8C594F0B}">
  <dimension ref="A1:AJ683"/>
  <sheetViews>
    <sheetView tabSelected="1" zoomScale="40" zoomScaleNormal="40" workbookViewId="0">
      <selection activeCell="AM39" sqref="AM39"/>
    </sheetView>
  </sheetViews>
  <sheetFormatPr defaultRowHeight="13.5" x14ac:dyDescent="0.15"/>
  <cols>
    <col min="1" max="1" width="9" style="4"/>
    <col min="2" max="2" width="30.625" style="4" customWidth="1"/>
    <col min="3" max="5" width="9" style="4"/>
    <col min="6" max="6" width="9" style="19"/>
    <col min="7" max="9" width="9" style="4"/>
    <col min="10" max="10" width="9" style="20"/>
    <col min="11" max="12" width="9" style="4"/>
    <col min="13" max="16" width="9" style="21"/>
    <col min="17" max="17" width="9" style="4"/>
    <col min="18" max="18" width="14.75" style="22" customWidth="1"/>
    <col min="19" max="21" width="9" style="4"/>
    <col min="22" max="22" width="9" style="22"/>
    <col min="23" max="25" width="9" style="4"/>
    <col min="26" max="26" width="9" style="22"/>
    <col min="27" max="29" width="9" style="4"/>
    <col min="30" max="31" width="9" style="22"/>
    <col min="32" max="36" width="9" style="23"/>
    <col min="37" max="16384" width="9" style="4"/>
  </cols>
  <sheetData>
    <row r="1" spans="1:36" x14ac:dyDescent="0.15">
      <c r="C1" s="5" t="s">
        <v>66</v>
      </c>
      <c r="D1" s="5"/>
      <c r="E1" s="5"/>
      <c r="F1" s="5"/>
      <c r="G1" s="5"/>
      <c r="H1" s="5"/>
      <c r="I1" s="5"/>
      <c r="J1" s="5"/>
      <c r="K1" s="5"/>
      <c r="L1" s="6"/>
      <c r="M1" s="7"/>
      <c r="N1" s="7"/>
      <c r="O1" s="7"/>
      <c r="P1" s="7"/>
      <c r="Q1" s="5" t="s">
        <v>67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4"/>
      <c r="AF1" s="4"/>
      <c r="AG1" s="4"/>
      <c r="AH1" s="4"/>
      <c r="AI1" s="4"/>
      <c r="AJ1" s="4"/>
    </row>
    <row r="2" spans="1:36" x14ac:dyDescent="0.15">
      <c r="A2" s="8" t="s">
        <v>0</v>
      </c>
      <c r="B2" s="8"/>
      <c r="C2" s="9">
        <v>2021</v>
      </c>
      <c r="D2" s="9"/>
      <c r="E2" s="9"/>
      <c r="F2" s="10" t="s">
        <v>68</v>
      </c>
      <c r="G2" s="9">
        <v>2022</v>
      </c>
      <c r="H2" s="9"/>
      <c r="I2" s="9"/>
      <c r="J2" s="11" t="s">
        <v>78</v>
      </c>
      <c r="K2" s="11" t="s">
        <v>69</v>
      </c>
      <c r="L2" s="12" t="s">
        <v>70</v>
      </c>
      <c r="M2" s="13" t="s">
        <v>70</v>
      </c>
      <c r="N2" s="13" t="s">
        <v>70</v>
      </c>
      <c r="O2" s="13"/>
      <c r="P2" s="13"/>
      <c r="Q2" s="8">
        <v>2019</v>
      </c>
      <c r="R2" s="14" t="s">
        <v>81</v>
      </c>
      <c r="S2" s="9">
        <v>2020</v>
      </c>
      <c r="T2" s="9"/>
      <c r="U2" s="9"/>
      <c r="V2" s="14" t="s">
        <v>82</v>
      </c>
      <c r="W2" s="9">
        <v>2021</v>
      </c>
      <c r="X2" s="9"/>
      <c r="Y2" s="9"/>
      <c r="Z2" s="14" t="s">
        <v>83</v>
      </c>
      <c r="AA2" s="9">
        <v>2022</v>
      </c>
      <c r="AB2" s="9"/>
      <c r="AC2" s="9"/>
      <c r="AD2" s="14" t="s">
        <v>84</v>
      </c>
      <c r="AE2" s="15" t="s">
        <v>71</v>
      </c>
      <c r="AF2" s="16" t="s">
        <v>72</v>
      </c>
      <c r="AG2" s="16" t="s">
        <v>72</v>
      </c>
      <c r="AH2" s="16" t="s">
        <v>72</v>
      </c>
      <c r="AI2" s="16"/>
      <c r="AJ2" s="16"/>
    </row>
    <row r="3" spans="1:36" x14ac:dyDescent="0.15">
      <c r="A3" s="8" t="s">
        <v>6</v>
      </c>
      <c r="B3" s="8"/>
      <c r="C3" s="8" t="s">
        <v>8</v>
      </c>
      <c r="D3" s="8" t="s">
        <v>73</v>
      </c>
      <c r="E3" s="8" t="s">
        <v>7</v>
      </c>
      <c r="F3" s="10"/>
      <c r="G3" s="8" t="s">
        <v>8</v>
      </c>
      <c r="H3" s="8" t="s">
        <v>73</v>
      </c>
      <c r="I3" s="8" t="s">
        <v>7</v>
      </c>
      <c r="J3" s="11"/>
      <c r="K3" s="11"/>
      <c r="L3" s="12">
        <f>236/K58</f>
        <v>2.4830343521489821E-2</v>
      </c>
      <c r="M3" s="13" t="s">
        <v>74</v>
      </c>
      <c r="N3" s="13" t="s">
        <v>75</v>
      </c>
      <c r="O3" s="13" t="s">
        <v>76</v>
      </c>
      <c r="P3" s="13" t="s">
        <v>77</v>
      </c>
      <c r="Q3" s="8" t="s">
        <v>7</v>
      </c>
      <c r="R3" s="14"/>
      <c r="S3" s="8" t="s">
        <v>8</v>
      </c>
      <c r="T3" s="8" t="s">
        <v>73</v>
      </c>
      <c r="U3" s="8" t="s">
        <v>7</v>
      </c>
      <c r="V3" s="14"/>
      <c r="W3" s="8" t="s">
        <v>8</v>
      </c>
      <c r="X3" s="8" t="s">
        <v>73</v>
      </c>
      <c r="Y3" s="8" t="s">
        <v>7</v>
      </c>
      <c r="Z3" s="14"/>
      <c r="AA3" s="8" t="s">
        <v>8</v>
      </c>
      <c r="AB3" s="8" t="s">
        <v>73</v>
      </c>
      <c r="AC3" s="8" t="s">
        <v>7</v>
      </c>
      <c r="AD3" s="14"/>
      <c r="AE3" s="17"/>
      <c r="AF3" s="18">
        <f>147/AE58</f>
        <v>2.7197039777983347E-2</v>
      </c>
      <c r="AG3" s="16" t="s">
        <v>74</v>
      </c>
      <c r="AH3" s="16" t="s">
        <v>75</v>
      </c>
      <c r="AI3" s="16" t="s">
        <v>76</v>
      </c>
      <c r="AJ3" s="16" t="s">
        <v>77</v>
      </c>
    </row>
    <row r="4" spans="1:36" x14ac:dyDescent="0.15">
      <c r="A4" s="8" t="s">
        <v>9</v>
      </c>
      <c r="B4" s="8"/>
    </row>
    <row r="5" spans="1:36" x14ac:dyDescent="0.15">
      <c r="A5" s="8" t="s">
        <v>10</v>
      </c>
      <c r="B5" s="8" t="str">
        <f>VLOOKUP(A5,[1]国家奖学金!$A:$B,2,FALSE)</f>
        <v>数学与统计学院</v>
      </c>
      <c r="C5" s="4">
        <v>0</v>
      </c>
      <c r="D5" s="4">
        <f>C5*0.5</f>
        <v>0</v>
      </c>
      <c r="E5" s="4">
        <v>73</v>
      </c>
      <c r="F5" s="19">
        <f>D5+E5</f>
        <v>73</v>
      </c>
      <c r="G5" s="4">
        <v>28</v>
      </c>
      <c r="H5" s="4">
        <f>G5*0.5</f>
        <v>14</v>
      </c>
      <c r="I5" s="4">
        <v>84</v>
      </c>
      <c r="J5" s="20">
        <f>H5+I5</f>
        <v>98</v>
      </c>
      <c r="K5" s="4">
        <f>F5+J5</f>
        <v>171</v>
      </c>
      <c r="L5" s="4">
        <f>K5*0.02483</f>
        <v>4.2459300000000004</v>
      </c>
      <c r="M5" s="21">
        <f>INT(L5)</f>
        <v>4</v>
      </c>
      <c r="N5" s="21">
        <f>ROUND(L5,0)</f>
        <v>4</v>
      </c>
      <c r="P5" s="21">
        <f>N5</f>
        <v>4</v>
      </c>
      <c r="Q5" s="4">
        <v>1</v>
      </c>
      <c r="R5" s="22">
        <f>Q5</f>
        <v>1</v>
      </c>
      <c r="S5" s="4">
        <v>0</v>
      </c>
      <c r="T5" s="4">
        <f>S5*0.5</f>
        <v>0</v>
      </c>
      <c r="U5" s="4">
        <v>21</v>
      </c>
      <c r="V5" s="22">
        <f>T5+U5</f>
        <v>21</v>
      </c>
      <c r="W5" s="4">
        <v>0</v>
      </c>
      <c r="X5" s="4">
        <f>W5*0.5</f>
        <v>0</v>
      </c>
      <c r="Y5" s="4">
        <v>22</v>
      </c>
      <c r="Z5" s="22">
        <f>X5+Y5</f>
        <v>22</v>
      </c>
      <c r="AA5" s="4">
        <v>0</v>
      </c>
      <c r="AB5" s="4">
        <f>AA5*0.5</f>
        <v>0</v>
      </c>
      <c r="AC5" s="4">
        <v>24</v>
      </c>
      <c r="AD5" s="22">
        <f>AB5+AC5</f>
        <v>24</v>
      </c>
      <c r="AE5" s="22">
        <f>R5+V5+Z5+AD5</f>
        <v>68</v>
      </c>
      <c r="AF5" s="23">
        <f>AE5*0.0272</f>
        <v>1.8495999999999999</v>
      </c>
      <c r="AG5" s="23">
        <f>INT(AF5)</f>
        <v>1</v>
      </c>
      <c r="AH5" s="23">
        <f>ROUND(AF5,0)</f>
        <v>2</v>
      </c>
      <c r="AJ5" s="23">
        <f>AH5</f>
        <v>2</v>
      </c>
    </row>
    <row r="6" spans="1:36" x14ac:dyDescent="0.15">
      <c r="A6" s="8" t="s">
        <v>11</v>
      </c>
      <c r="B6" s="8" t="str">
        <f>VLOOKUP(A6,[1]国家奖学金!$A:$B,2,FALSE)</f>
        <v>物理学院</v>
      </c>
      <c r="C6" s="4">
        <v>0</v>
      </c>
      <c r="D6" s="4">
        <f t="shared" ref="D6:D57" si="0">C6*0.5</f>
        <v>0</v>
      </c>
      <c r="E6" s="4">
        <v>109</v>
      </c>
      <c r="F6" s="19">
        <f t="shared" ref="F6:F57" si="1">D6+E6</f>
        <v>109</v>
      </c>
      <c r="G6" s="4">
        <v>0</v>
      </c>
      <c r="H6" s="4">
        <f>G6*0.5</f>
        <v>0</v>
      </c>
      <c r="I6" s="4">
        <v>152</v>
      </c>
      <c r="J6" s="20">
        <f t="shared" ref="J6:J57" si="2">H6+I6</f>
        <v>152</v>
      </c>
      <c r="K6" s="4">
        <f t="shared" ref="K6:K57" si="3">F6+J6</f>
        <v>261</v>
      </c>
      <c r="L6" s="4">
        <f t="shared" ref="L6:L57" si="4">K6*0.02483</f>
        <v>6.4806300000000006</v>
      </c>
      <c r="M6" s="21">
        <f t="shared" ref="M6:M57" si="5">INT(L6)</f>
        <v>6</v>
      </c>
      <c r="N6" s="21">
        <f t="shared" ref="N6:N57" si="6">ROUND(L6,0)</f>
        <v>6</v>
      </c>
      <c r="P6" s="21">
        <f>N6</f>
        <v>6</v>
      </c>
      <c r="Q6" s="4">
        <v>41</v>
      </c>
      <c r="R6" s="22">
        <f t="shared" ref="R6:R58" si="7">Q6</f>
        <v>41</v>
      </c>
      <c r="S6" s="4">
        <v>0</v>
      </c>
      <c r="T6" s="4">
        <f t="shared" ref="T6:T57" si="8">S6*0.5</f>
        <v>0</v>
      </c>
      <c r="U6" s="4">
        <v>94</v>
      </c>
      <c r="V6" s="22">
        <f t="shared" ref="V6:V57" si="9">T6+U6</f>
        <v>94</v>
      </c>
      <c r="W6" s="4">
        <v>0</v>
      </c>
      <c r="X6" s="4">
        <f t="shared" ref="X6:X57" si="10">W6*0.5</f>
        <v>0</v>
      </c>
      <c r="Y6" s="4">
        <v>118</v>
      </c>
      <c r="Z6" s="22">
        <f t="shared" ref="Z6:Z57" si="11">X6+Y6</f>
        <v>118</v>
      </c>
      <c r="AA6" s="4">
        <v>0</v>
      </c>
      <c r="AB6" s="4">
        <f t="shared" ref="AB6:AB57" si="12">AA6*0.5</f>
        <v>0</v>
      </c>
      <c r="AC6" s="4">
        <v>121</v>
      </c>
      <c r="AD6" s="22">
        <f t="shared" ref="AD6:AD57" si="13">AB6+AC6</f>
        <v>121</v>
      </c>
      <c r="AE6" s="22">
        <f t="shared" ref="AE6:AE57" si="14">R6+V6+Z6+AD6</f>
        <v>374</v>
      </c>
      <c r="AF6" s="23">
        <f t="shared" ref="AF6:AF57" si="15">AE6*0.0272</f>
        <v>10.172799999999999</v>
      </c>
      <c r="AG6" s="23">
        <f t="shared" ref="AG6:AG57" si="16">INT(AF6)</f>
        <v>10</v>
      </c>
      <c r="AH6" s="23">
        <f t="shared" ref="AH6:AH57" si="17">ROUND(AF6,0)</f>
        <v>10</v>
      </c>
      <c r="AJ6" s="23">
        <f t="shared" ref="AJ6:AJ57" si="18">AH6</f>
        <v>10</v>
      </c>
    </row>
    <row r="7" spans="1:36" x14ac:dyDescent="0.15">
      <c r="A7" s="8" t="s">
        <v>12</v>
      </c>
      <c r="B7" s="8" t="str">
        <f>VLOOKUP(A7,[1]国家奖学金!$A:$B,2,FALSE)</f>
        <v>化学与化工学院</v>
      </c>
      <c r="C7" s="4">
        <v>0</v>
      </c>
      <c r="D7" s="4">
        <f t="shared" si="0"/>
        <v>0</v>
      </c>
      <c r="E7" s="4">
        <v>90</v>
      </c>
      <c r="F7" s="19">
        <f t="shared" si="1"/>
        <v>90</v>
      </c>
      <c r="G7" s="4">
        <v>10</v>
      </c>
      <c r="H7" s="4">
        <f>G7*0.5</f>
        <v>5</v>
      </c>
      <c r="I7" s="4">
        <v>98</v>
      </c>
      <c r="J7" s="20">
        <f t="shared" si="2"/>
        <v>103</v>
      </c>
      <c r="K7" s="4">
        <f t="shared" si="3"/>
        <v>193</v>
      </c>
      <c r="L7" s="4">
        <f t="shared" si="4"/>
        <v>4.7921900000000006</v>
      </c>
      <c r="M7" s="21">
        <f t="shared" si="5"/>
        <v>4</v>
      </c>
      <c r="N7" s="21">
        <f t="shared" si="6"/>
        <v>5</v>
      </c>
      <c r="P7" s="21">
        <f>N7</f>
        <v>5</v>
      </c>
      <c r="Q7" s="4">
        <v>6</v>
      </c>
      <c r="R7" s="22">
        <f t="shared" si="7"/>
        <v>6</v>
      </c>
      <c r="S7" s="4">
        <v>0</v>
      </c>
      <c r="T7" s="4">
        <f t="shared" si="8"/>
        <v>0</v>
      </c>
      <c r="U7" s="4">
        <v>57</v>
      </c>
      <c r="V7" s="22">
        <f t="shared" si="9"/>
        <v>57</v>
      </c>
      <c r="W7" s="4">
        <v>4</v>
      </c>
      <c r="X7" s="4">
        <f t="shared" si="10"/>
        <v>2</v>
      </c>
      <c r="Y7" s="4">
        <v>58</v>
      </c>
      <c r="Z7" s="22">
        <f t="shared" si="11"/>
        <v>60</v>
      </c>
      <c r="AA7" s="4">
        <v>5</v>
      </c>
      <c r="AB7" s="4">
        <f t="shared" si="12"/>
        <v>2.5</v>
      </c>
      <c r="AC7" s="4">
        <v>59</v>
      </c>
      <c r="AD7" s="22">
        <f t="shared" si="13"/>
        <v>61.5</v>
      </c>
      <c r="AE7" s="22">
        <f t="shared" si="14"/>
        <v>184.5</v>
      </c>
      <c r="AF7" s="23">
        <f t="shared" si="15"/>
        <v>5.0183999999999997</v>
      </c>
      <c r="AG7" s="23">
        <f t="shared" si="16"/>
        <v>5</v>
      </c>
      <c r="AH7" s="23">
        <f t="shared" si="17"/>
        <v>5</v>
      </c>
      <c r="AJ7" s="23">
        <f t="shared" si="18"/>
        <v>5</v>
      </c>
    </row>
    <row r="8" spans="1:36" x14ac:dyDescent="0.15">
      <c r="A8" s="8" t="s">
        <v>13</v>
      </c>
      <c r="B8" s="8" t="str">
        <f>VLOOKUP(A8,[1]国家奖学金!$A:$B,2,FALSE)</f>
        <v>机械科学与工程学院</v>
      </c>
      <c r="C8" s="4">
        <v>196</v>
      </c>
      <c r="D8" s="4">
        <f t="shared" si="0"/>
        <v>98</v>
      </c>
      <c r="E8" s="4">
        <v>229</v>
      </c>
      <c r="F8" s="19">
        <f t="shared" si="1"/>
        <v>327</v>
      </c>
      <c r="G8" s="4">
        <v>206</v>
      </c>
      <c r="H8" s="4">
        <f>G8*0.5</f>
        <v>103</v>
      </c>
      <c r="I8" s="4">
        <v>252</v>
      </c>
      <c r="J8" s="20">
        <f t="shared" si="2"/>
        <v>355</v>
      </c>
      <c r="K8" s="4">
        <f t="shared" si="3"/>
        <v>682</v>
      </c>
      <c r="L8" s="4">
        <f t="shared" si="4"/>
        <v>16.934060000000002</v>
      </c>
      <c r="M8" s="21">
        <f t="shared" si="5"/>
        <v>16</v>
      </c>
      <c r="N8" s="21">
        <f t="shared" si="6"/>
        <v>17</v>
      </c>
      <c r="P8" s="21">
        <f>N8</f>
        <v>17</v>
      </c>
      <c r="Q8" s="4">
        <v>25</v>
      </c>
      <c r="R8" s="22">
        <f t="shared" si="7"/>
        <v>25</v>
      </c>
      <c r="S8" s="4">
        <v>0</v>
      </c>
      <c r="T8" s="4">
        <f t="shared" si="8"/>
        <v>0</v>
      </c>
      <c r="U8" s="4">
        <v>101</v>
      </c>
      <c r="V8" s="22">
        <f t="shared" si="9"/>
        <v>101</v>
      </c>
      <c r="W8" s="4">
        <v>16</v>
      </c>
      <c r="X8" s="4">
        <f t="shared" si="10"/>
        <v>8</v>
      </c>
      <c r="Y8" s="4">
        <v>103</v>
      </c>
      <c r="Z8" s="22">
        <f t="shared" si="11"/>
        <v>111</v>
      </c>
      <c r="AA8" s="4">
        <v>34</v>
      </c>
      <c r="AB8" s="4">
        <f t="shared" si="12"/>
        <v>17</v>
      </c>
      <c r="AC8" s="4">
        <v>123</v>
      </c>
      <c r="AD8" s="22">
        <f t="shared" si="13"/>
        <v>140</v>
      </c>
      <c r="AE8" s="22">
        <f t="shared" si="14"/>
        <v>377</v>
      </c>
      <c r="AF8" s="23">
        <f t="shared" si="15"/>
        <v>10.254399999999999</v>
      </c>
      <c r="AG8" s="23">
        <f t="shared" si="16"/>
        <v>10</v>
      </c>
      <c r="AH8" s="23">
        <f t="shared" si="17"/>
        <v>10</v>
      </c>
      <c r="AJ8" s="23">
        <f t="shared" si="18"/>
        <v>10</v>
      </c>
    </row>
    <row r="9" spans="1:36" x14ac:dyDescent="0.15">
      <c r="A9" s="8" t="s">
        <v>14</v>
      </c>
      <c r="B9" s="8" t="str">
        <f>VLOOKUP(A9,[1]国家奖学金!$A:$B,2,FALSE)</f>
        <v>材料科学与工程学院</v>
      </c>
      <c r="C9" s="4">
        <v>65</v>
      </c>
      <c r="D9" s="4">
        <f t="shared" si="0"/>
        <v>32.5</v>
      </c>
      <c r="E9" s="4">
        <v>143</v>
      </c>
      <c r="F9" s="19">
        <f t="shared" si="1"/>
        <v>175.5</v>
      </c>
      <c r="G9" s="4">
        <v>61</v>
      </c>
      <c r="H9" s="4">
        <f>G9*0.5</f>
        <v>30.5</v>
      </c>
      <c r="I9" s="4">
        <v>158</v>
      </c>
      <c r="J9" s="20">
        <f t="shared" si="2"/>
        <v>188.5</v>
      </c>
      <c r="K9" s="4">
        <f t="shared" si="3"/>
        <v>364</v>
      </c>
      <c r="L9" s="4">
        <f t="shared" si="4"/>
        <v>9.038120000000001</v>
      </c>
      <c r="M9" s="21">
        <f t="shared" si="5"/>
        <v>9</v>
      </c>
      <c r="N9" s="21">
        <f t="shared" si="6"/>
        <v>9</v>
      </c>
      <c r="P9" s="21">
        <f>N9</f>
        <v>9</v>
      </c>
      <c r="Q9" s="4">
        <v>22</v>
      </c>
      <c r="R9" s="22">
        <f t="shared" si="7"/>
        <v>22</v>
      </c>
      <c r="S9" s="4">
        <v>0</v>
      </c>
      <c r="T9" s="4">
        <f t="shared" si="8"/>
        <v>0</v>
      </c>
      <c r="U9" s="4">
        <v>72</v>
      </c>
      <c r="V9" s="22">
        <f t="shared" si="9"/>
        <v>72</v>
      </c>
      <c r="W9" s="4">
        <v>8</v>
      </c>
      <c r="X9" s="4">
        <f t="shared" si="10"/>
        <v>4</v>
      </c>
      <c r="Y9" s="4">
        <v>75</v>
      </c>
      <c r="Z9" s="22">
        <f t="shared" si="11"/>
        <v>79</v>
      </c>
      <c r="AA9" s="4">
        <v>29</v>
      </c>
      <c r="AB9" s="4">
        <f t="shared" si="12"/>
        <v>14.5</v>
      </c>
      <c r="AC9" s="4">
        <v>69</v>
      </c>
      <c r="AD9" s="22">
        <f t="shared" si="13"/>
        <v>83.5</v>
      </c>
      <c r="AE9" s="22">
        <f t="shared" si="14"/>
        <v>256.5</v>
      </c>
      <c r="AF9" s="23">
        <f t="shared" si="15"/>
        <v>6.9767999999999999</v>
      </c>
      <c r="AG9" s="23">
        <f t="shared" si="16"/>
        <v>6</v>
      </c>
      <c r="AH9" s="23">
        <f t="shared" si="17"/>
        <v>7</v>
      </c>
      <c r="AJ9" s="23">
        <f t="shared" si="18"/>
        <v>7</v>
      </c>
    </row>
    <row r="10" spans="1:36" x14ac:dyDescent="0.15">
      <c r="A10" s="8" t="s">
        <v>15</v>
      </c>
      <c r="B10" s="8" t="str">
        <f>VLOOKUP(A10,[1]国家奖学金!$A:$B,2,FALSE)</f>
        <v>能源与动力工程学院</v>
      </c>
      <c r="C10" s="4">
        <v>80</v>
      </c>
      <c r="D10" s="4">
        <f t="shared" si="0"/>
        <v>40</v>
      </c>
      <c r="E10" s="4">
        <v>116</v>
      </c>
      <c r="F10" s="19">
        <f t="shared" si="1"/>
        <v>156</v>
      </c>
      <c r="G10" s="4">
        <v>86</v>
      </c>
      <c r="H10" s="4">
        <f>G10*0.5</f>
        <v>43</v>
      </c>
      <c r="I10" s="4">
        <v>138</v>
      </c>
      <c r="J10" s="20">
        <f t="shared" si="2"/>
        <v>181</v>
      </c>
      <c r="K10" s="4">
        <f t="shared" si="3"/>
        <v>337</v>
      </c>
      <c r="L10" s="4">
        <f t="shared" si="4"/>
        <v>8.3677100000000006</v>
      </c>
      <c r="M10" s="21">
        <f t="shared" si="5"/>
        <v>8</v>
      </c>
      <c r="N10" s="21">
        <f t="shared" si="6"/>
        <v>8</v>
      </c>
      <c r="P10" s="21">
        <f>N10</f>
        <v>8</v>
      </c>
      <c r="Q10" s="4">
        <v>7</v>
      </c>
      <c r="R10" s="22">
        <f t="shared" si="7"/>
        <v>7</v>
      </c>
      <c r="S10" s="4">
        <v>0</v>
      </c>
      <c r="T10" s="4">
        <f t="shared" si="8"/>
        <v>0</v>
      </c>
      <c r="U10" s="4">
        <v>49</v>
      </c>
      <c r="V10" s="22">
        <f t="shared" si="9"/>
        <v>49</v>
      </c>
      <c r="W10" s="4">
        <v>14</v>
      </c>
      <c r="X10" s="4">
        <f t="shared" si="10"/>
        <v>7</v>
      </c>
      <c r="Y10" s="4">
        <v>49</v>
      </c>
      <c r="Z10" s="22">
        <f t="shared" si="11"/>
        <v>56</v>
      </c>
      <c r="AA10" s="4">
        <v>18</v>
      </c>
      <c r="AB10" s="4">
        <f t="shared" si="12"/>
        <v>9</v>
      </c>
      <c r="AC10" s="4">
        <v>62</v>
      </c>
      <c r="AD10" s="22">
        <f t="shared" si="13"/>
        <v>71</v>
      </c>
      <c r="AE10" s="22">
        <f t="shared" si="14"/>
        <v>183</v>
      </c>
      <c r="AF10" s="23">
        <f t="shared" si="15"/>
        <v>4.9775999999999998</v>
      </c>
      <c r="AG10" s="23">
        <f t="shared" si="16"/>
        <v>4</v>
      </c>
      <c r="AH10" s="23">
        <f t="shared" si="17"/>
        <v>5</v>
      </c>
      <c r="AJ10" s="23">
        <f t="shared" si="18"/>
        <v>5</v>
      </c>
    </row>
    <row r="11" spans="1:36" x14ac:dyDescent="0.15">
      <c r="A11" s="8" t="s">
        <v>16</v>
      </c>
      <c r="B11" s="8" t="s">
        <v>79</v>
      </c>
      <c r="C11" s="4">
        <v>105</v>
      </c>
      <c r="D11" s="4">
        <f t="shared" si="0"/>
        <v>52.5</v>
      </c>
      <c r="E11" s="4">
        <v>74</v>
      </c>
      <c r="F11" s="19">
        <f t="shared" si="1"/>
        <v>126.5</v>
      </c>
      <c r="G11" s="4">
        <v>108</v>
      </c>
      <c r="H11" s="4">
        <f>G11*0.5</f>
        <v>54</v>
      </c>
      <c r="I11" s="4">
        <v>89</v>
      </c>
      <c r="J11" s="20">
        <f t="shared" si="2"/>
        <v>143</v>
      </c>
      <c r="K11" s="4">
        <f t="shared" si="3"/>
        <v>269.5</v>
      </c>
      <c r="L11" s="4">
        <f t="shared" si="4"/>
        <v>6.6916850000000005</v>
      </c>
      <c r="M11" s="21">
        <f t="shared" si="5"/>
        <v>6</v>
      </c>
      <c r="N11" s="21">
        <f t="shared" si="6"/>
        <v>7</v>
      </c>
      <c r="P11" s="21">
        <f>N11</f>
        <v>7</v>
      </c>
      <c r="Q11" s="4">
        <v>8</v>
      </c>
      <c r="R11" s="22">
        <f t="shared" si="7"/>
        <v>8</v>
      </c>
      <c r="S11" s="4">
        <v>0</v>
      </c>
      <c r="T11" s="4">
        <f t="shared" si="8"/>
        <v>0</v>
      </c>
      <c r="U11" s="4">
        <v>37</v>
      </c>
      <c r="V11" s="22">
        <f t="shared" si="9"/>
        <v>37</v>
      </c>
      <c r="W11" s="4">
        <v>3</v>
      </c>
      <c r="X11" s="4">
        <f t="shared" si="10"/>
        <v>1.5</v>
      </c>
      <c r="Y11" s="4">
        <v>38</v>
      </c>
      <c r="Z11" s="22">
        <f t="shared" si="11"/>
        <v>39.5</v>
      </c>
      <c r="AA11" s="4">
        <v>14</v>
      </c>
      <c r="AB11" s="4">
        <f t="shared" si="12"/>
        <v>7</v>
      </c>
      <c r="AC11" s="4">
        <v>38</v>
      </c>
      <c r="AD11" s="22">
        <f t="shared" si="13"/>
        <v>45</v>
      </c>
      <c r="AE11" s="22">
        <f t="shared" si="14"/>
        <v>129.5</v>
      </c>
      <c r="AF11" s="23">
        <f t="shared" si="15"/>
        <v>3.5223999999999998</v>
      </c>
      <c r="AG11" s="23">
        <f t="shared" si="16"/>
        <v>3</v>
      </c>
      <c r="AH11" s="23">
        <f t="shared" si="17"/>
        <v>4</v>
      </c>
      <c r="AJ11" s="23">
        <f t="shared" si="18"/>
        <v>4</v>
      </c>
    </row>
    <row r="12" spans="1:36" x14ac:dyDescent="0.15">
      <c r="A12" s="8" t="s">
        <v>52</v>
      </c>
      <c r="B12" s="8" t="str">
        <f>VLOOKUP(A12,[1]国家奖学金!$A:$B,2,FALSE)</f>
        <v>中欧清洁与可再生能源学院</v>
      </c>
      <c r="C12" s="4">
        <v>0</v>
      </c>
      <c r="D12" s="4">
        <f t="shared" si="0"/>
        <v>0</v>
      </c>
      <c r="E12" s="4">
        <v>65</v>
      </c>
      <c r="F12" s="19">
        <f t="shared" si="1"/>
        <v>65</v>
      </c>
      <c r="G12" s="4">
        <v>0</v>
      </c>
      <c r="H12" s="4">
        <f>G12*0.5</f>
        <v>0</v>
      </c>
      <c r="I12" s="4">
        <v>73</v>
      </c>
      <c r="J12" s="20">
        <f t="shared" si="2"/>
        <v>73</v>
      </c>
      <c r="K12" s="4">
        <f t="shared" si="3"/>
        <v>138</v>
      </c>
      <c r="L12" s="4">
        <f t="shared" si="4"/>
        <v>3.4265400000000001</v>
      </c>
      <c r="M12" s="21">
        <f t="shared" si="5"/>
        <v>3</v>
      </c>
      <c r="N12" s="21">
        <f t="shared" si="6"/>
        <v>3</v>
      </c>
      <c r="P12" s="21">
        <f>N12</f>
        <v>3</v>
      </c>
      <c r="Q12" s="4">
        <v>0</v>
      </c>
      <c r="R12" s="22">
        <f t="shared" si="7"/>
        <v>0</v>
      </c>
      <c r="S12" s="4">
        <v>0</v>
      </c>
      <c r="T12" s="4">
        <f t="shared" si="8"/>
        <v>0</v>
      </c>
      <c r="U12" s="4">
        <v>0</v>
      </c>
      <c r="V12" s="22">
        <f t="shared" si="9"/>
        <v>0</v>
      </c>
      <c r="W12" s="4">
        <v>0</v>
      </c>
      <c r="X12" s="4">
        <f t="shared" si="10"/>
        <v>0</v>
      </c>
      <c r="Y12" s="4">
        <v>0</v>
      </c>
      <c r="Z12" s="22">
        <f t="shared" si="11"/>
        <v>0</v>
      </c>
      <c r="AA12" s="4">
        <v>0</v>
      </c>
      <c r="AB12" s="4">
        <f t="shared" si="12"/>
        <v>0</v>
      </c>
      <c r="AC12" s="4">
        <v>0</v>
      </c>
      <c r="AD12" s="22">
        <f t="shared" si="13"/>
        <v>0</v>
      </c>
      <c r="AE12" s="22">
        <f t="shared" si="14"/>
        <v>0</v>
      </c>
      <c r="AF12" s="23">
        <f t="shared" si="15"/>
        <v>0</v>
      </c>
      <c r="AG12" s="23">
        <f t="shared" si="16"/>
        <v>0</v>
      </c>
      <c r="AH12" s="23">
        <f t="shared" si="17"/>
        <v>0</v>
      </c>
      <c r="AJ12" s="23">
        <f t="shared" si="18"/>
        <v>0</v>
      </c>
    </row>
    <row r="13" spans="1:36" x14ac:dyDescent="0.15">
      <c r="A13" s="8" t="s">
        <v>17</v>
      </c>
      <c r="B13" s="8" t="str">
        <f>VLOOKUP(A13,[1]国家奖学金!$A:$B,2,FALSE)</f>
        <v>土木与水利工程学院</v>
      </c>
      <c r="C13" s="4">
        <v>141</v>
      </c>
      <c r="D13" s="4">
        <f t="shared" si="0"/>
        <v>70.5</v>
      </c>
      <c r="E13" s="4">
        <v>90</v>
      </c>
      <c r="F13" s="19">
        <f t="shared" si="1"/>
        <v>160.5</v>
      </c>
      <c r="G13" s="4">
        <v>139</v>
      </c>
      <c r="H13" s="4">
        <f>G13*0.5</f>
        <v>69.5</v>
      </c>
      <c r="I13" s="4">
        <v>96</v>
      </c>
      <c r="J13" s="20">
        <f t="shared" si="2"/>
        <v>165.5</v>
      </c>
      <c r="K13" s="4">
        <f t="shared" si="3"/>
        <v>326</v>
      </c>
      <c r="L13" s="4">
        <f t="shared" si="4"/>
        <v>8.0945800000000006</v>
      </c>
      <c r="M13" s="21">
        <f t="shared" si="5"/>
        <v>8</v>
      </c>
      <c r="N13" s="21">
        <f t="shared" si="6"/>
        <v>8</v>
      </c>
      <c r="P13" s="21">
        <f>N13</f>
        <v>8</v>
      </c>
      <c r="Q13" s="4">
        <v>9</v>
      </c>
      <c r="R13" s="22">
        <f t="shared" si="7"/>
        <v>9</v>
      </c>
      <c r="S13" s="4">
        <v>0</v>
      </c>
      <c r="T13" s="4">
        <f t="shared" si="8"/>
        <v>0</v>
      </c>
      <c r="U13" s="4">
        <v>25</v>
      </c>
      <c r="V13" s="22">
        <f t="shared" si="9"/>
        <v>25</v>
      </c>
      <c r="W13" s="4">
        <v>4</v>
      </c>
      <c r="X13" s="4">
        <f t="shared" si="10"/>
        <v>2</v>
      </c>
      <c r="Y13" s="4">
        <v>31</v>
      </c>
      <c r="Z13" s="22">
        <f t="shared" si="11"/>
        <v>33</v>
      </c>
      <c r="AA13" s="4">
        <v>11</v>
      </c>
      <c r="AB13" s="4">
        <f t="shared" si="12"/>
        <v>5.5</v>
      </c>
      <c r="AC13" s="4">
        <v>30</v>
      </c>
      <c r="AD13" s="22">
        <f t="shared" si="13"/>
        <v>35.5</v>
      </c>
      <c r="AE13" s="22">
        <f t="shared" si="14"/>
        <v>102.5</v>
      </c>
      <c r="AF13" s="23">
        <f t="shared" si="15"/>
        <v>2.7879999999999998</v>
      </c>
      <c r="AG13" s="23">
        <f t="shared" si="16"/>
        <v>2</v>
      </c>
      <c r="AH13" s="23">
        <f t="shared" si="17"/>
        <v>3</v>
      </c>
      <c r="AJ13" s="23">
        <f t="shared" si="18"/>
        <v>3</v>
      </c>
    </row>
    <row r="14" spans="1:36" x14ac:dyDescent="0.15">
      <c r="A14" s="8" t="s">
        <v>18</v>
      </c>
      <c r="B14" s="8" t="str">
        <f>VLOOKUP(A14,[1]国家奖学金!$A:$B,2,FALSE)</f>
        <v>航空航天学院</v>
      </c>
      <c r="C14" s="4">
        <v>10</v>
      </c>
      <c r="D14" s="4">
        <f t="shared" si="0"/>
        <v>5</v>
      </c>
      <c r="E14" s="4">
        <v>31</v>
      </c>
      <c r="F14" s="19">
        <f t="shared" si="1"/>
        <v>36</v>
      </c>
      <c r="G14" s="4">
        <v>13</v>
      </c>
      <c r="H14" s="4">
        <f>G14*0.5</f>
        <v>6.5</v>
      </c>
      <c r="I14" s="4">
        <v>42</v>
      </c>
      <c r="J14" s="20">
        <f t="shared" si="2"/>
        <v>48.5</v>
      </c>
      <c r="K14" s="4">
        <f t="shared" si="3"/>
        <v>84.5</v>
      </c>
      <c r="L14" s="4">
        <f t="shared" si="4"/>
        <v>2.0981350000000001</v>
      </c>
      <c r="M14" s="21">
        <f t="shared" si="5"/>
        <v>2</v>
      </c>
      <c r="N14" s="21">
        <f t="shared" si="6"/>
        <v>2</v>
      </c>
      <c r="P14" s="21">
        <f>N14</f>
        <v>2</v>
      </c>
      <c r="Q14" s="4">
        <v>2</v>
      </c>
      <c r="R14" s="22">
        <f t="shared" si="7"/>
        <v>2</v>
      </c>
      <c r="S14" s="4">
        <v>0</v>
      </c>
      <c r="T14" s="4">
        <f t="shared" si="8"/>
        <v>0</v>
      </c>
      <c r="U14" s="4">
        <v>16</v>
      </c>
      <c r="V14" s="22">
        <f t="shared" si="9"/>
        <v>16</v>
      </c>
      <c r="W14" s="4">
        <v>5</v>
      </c>
      <c r="X14" s="4">
        <f t="shared" si="10"/>
        <v>2.5</v>
      </c>
      <c r="Y14" s="4">
        <v>14</v>
      </c>
      <c r="Z14" s="22">
        <f t="shared" si="11"/>
        <v>16.5</v>
      </c>
      <c r="AA14" s="4">
        <v>6</v>
      </c>
      <c r="AB14" s="4">
        <f t="shared" si="12"/>
        <v>3</v>
      </c>
      <c r="AC14" s="4">
        <v>19</v>
      </c>
      <c r="AD14" s="22">
        <f t="shared" si="13"/>
        <v>22</v>
      </c>
      <c r="AE14" s="22">
        <f t="shared" si="14"/>
        <v>56.5</v>
      </c>
      <c r="AF14" s="23">
        <f t="shared" si="15"/>
        <v>1.5367999999999999</v>
      </c>
      <c r="AG14" s="23">
        <f t="shared" si="16"/>
        <v>1</v>
      </c>
      <c r="AH14" s="23">
        <f t="shared" si="17"/>
        <v>2</v>
      </c>
      <c r="AJ14" s="23">
        <f t="shared" si="18"/>
        <v>2</v>
      </c>
    </row>
    <row r="15" spans="1:36" x14ac:dyDescent="0.15">
      <c r="A15" s="8" t="s">
        <v>19</v>
      </c>
      <c r="B15" s="8" t="str">
        <f>VLOOKUP(A15,[1]国家奖学金!$A:$B,2,FALSE)</f>
        <v>网络空间安全学院</v>
      </c>
      <c r="C15" s="4">
        <v>38</v>
      </c>
      <c r="D15" s="4">
        <f t="shared" si="0"/>
        <v>19</v>
      </c>
      <c r="E15" s="4">
        <v>88</v>
      </c>
      <c r="F15" s="19">
        <f t="shared" si="1"/>
        <v>107</v>
      </c>
      <c r="G15" s="4">
        <v>51</v>
      </c>
      <c r="H15" s="4">
        <f>G15*0.5</f>
        <v>25.5</v>
      </c>
      <c r="I15" s="4">
        <v>125</v>
      </c>
      <c r="J15" s="20">
        <f t="shared" si="2"/>
        <v>150.5</v>
      </c>
      <c r="K15" s="4">
        <f t="shared" si="3"/>
        <v>257.5</v>
      </c>
      <c r="L15" s="4">
        <f t="shared" si="4"/>
        <v>6.3937250000000008</v>
      </c>
      <c r="M15" s="21">
        <f t="shared" si="5"/>
        <v>6</v>
      </c>
      <c r="N15" s="21">
        <f t="shared" si="6"/>
        <v>6</v>
      </c>
      <c r="P15" s="21">
        <f>N15</f>
        <v>6</v>
      </c>
      <c r="Q15" s="4">
        <v>3</v>
      </c>
      <c r="R15" s="22">
        <f t="shared" si="7"/>
        <v>3</v>
      </c>
      <c r="S15" s="4">
        <v>0</v>
      </c>
      <c r="T15" s="4">
        <f t="shared" si="8"/>
        <v>0</v>
      </c>
      <c r="U15" s="4">
        <v>16</v>
      </c>
      <c r="V15" s="22">
        <f t="shared" si="9"/>
        <v>16</v>
      </c>
      <c r="W15" s="4">
        <v>6</v>
      </c>
      <c r="X15" s="4">
        <f t="shared" si="10"/>
        <v>3</v>
      </c>
      <c r="Y15" s="4">
        <v>18</v>
      </c>
      <c r="Z15" s="22">
        <f t="shared" si="11"/>
        <v>21</v>
      </c>
      <c r="AA15" s="4">
        <v>1</v>
      </c>
      <c r="AB15" s="4">
        <f t="shared" si="12"/>
        <v>0.5</v>
      </c>
      <c r="AC15" s="4">
        <v>30</v>
      </c>
      <c r="AD15" s="22">
        <f t="shared" si="13"/>
        <v>30.5</v>
      </c>
      <c r="AE15" s="22">
        <f t="shared" si="14"/>
        <v>70.5</v>
      </c>
      <c r="AF15" s="23">
        <f t="shared" si="15"/>
        <v>1.9176</v>
      </c>
      <c r="AG15" s="23">
        <f t="shared" si="16"/>
        <v>1</v>
      </c>
      <c r="AH15" s="23">
        <f t="shared" si="17"/>
        <v>2</v>
      </c>
      <c r="AJ15" s="23">
        <f t="shared" si="18"/>
        <v>2</v>
      </c>
    </row>
    <row r="16" spans="1:36" x14ac:dyDescent="0.15">
      <c r="A16" s="8" t="s">
        <v>20</v>
      </c>
      <c r="B16" s="8" t="str">
        <f>VLOOKUP(A16,[1]国家奖学金!$A:$B,2,FALSE)</f>
        <v>电气与电子工程学院</v>
      </c>
      <c r="C16" s="4">
        <v>50</v>
      </c>
      <c r="D16" s="4">
        <f t="shared" si="0"/>
        <v>25</v>
      </c>
      <c r="E16" s="4">
        <v>208</v>
      </c>
      <c r="F16" s="19">
        <f t="shared" si="1"/>
        <v>233</v>
      </c>
      <c r="G16" s="4">
        <v>52</v>
      </c>
      <c r="H16" s="4">
        <f>G16*0.5</f>
        <v>26</v>
      </c>
      <c r="I16" s="4">
        <v>246</v>
      </c>
      <c r="J16" s="20">
        <f t="shared" si="2"/>
        <v>272</v>
      </c>
      <c r="K16" s="4">
        <f t="shared" si="3"/>
        <v>505</v>
      </c>
      <c r="L16" s="4">
        <f t="shared" si="4"/>
        <v>12.539150000000001</v>
      </c>
      <c r="M16" s="21">
        <f t="shared" si="5"/>
        <v>12</v>
      </c>
      <c r="N16" s="21">
        <f t="shared" si="6"/>
        <v>13</v>
      </c>
      <c r="P16" s="21">
        <f>N16</f>
        <v>13</v>
      </c>
      <c r="Q16" s="4">
        <v>22</v>
      </c>
      <c r="R16" s="22">
        <f t="shared" si="7"/>
        <v>22</v>
      </c>
      <c r="S16" s="4">
        <v>0</v>
      </c>
      <c r="T16" s="4">
        <f t="shared" si="8"/>
        <v>0</v>
      </c>
      <c r="U16" s="4">
        <v>80</v>
      </c>
      <c r="V16" s="22">
        <f t="shared" si="9"/>
        <v>80</v>
      </c>
      <c r="W16" s="4">
        <v>4</v>
      </c>
      <c r="X16" s="4">
        <f t="shared" si="10"/>
        <v>2</v>
      </c>
      <c r="Y16" s="4">
        <v>84</v>
      </c>
      <c r="Z16" s="22">
        <f t="shared" si="11"/>
        <v>86</v>
      </c>
      <c r="AA16" s="4">
        <v>11</v>
      </c>
      <c r="AB16" s="4">
        <f t="shared" si="12"/>
        <v>5.5</v>
      </c>
      <c r="AC16" s="4">
        <v>94</v>
      </c>
      <c r="AD16" s="22">
        <f t="shared" si="13"/>
        <v>99.5</v>
      </c>
      <c r="AE16" s="22">
        <f t="shared" si="14"/>
        <v>287.5</v>
      </c>
      <c r="AF16" s="23">
        <f t="shared" si="15"/>
        <v>7.8199999999999994</v>
      </c>
      <c r="AG16" s="23">
        <f t="shared" si="16"/>
        <v>7</v>
      </c>
      <c r="AH16" s="23">
        <f t="shared" si="17"/>
        <v>8</v>
      </c>
      <c r="AJ16" s="23">
        <f t="shared" si="18"/>
        <v>8</v>
      </c>
    </row>
    <row r="17" spans="1:36" x14ac:dyDescent="0.15">
      <c r="A17" s="8" t="s">
        <v>21</v>
      </c>
      <c r="B17" s="8" t="str">
        <f>VLOOKUP(A17,[1]国家奖学金!$A:$B,2,FALSE)</f>
        <v>船舶与海洋工程学院</v>
      </c>
      <c r="C17" s="4">
        <v>48</v>
      </c>
      <c r="D17" s="4">
        <f t="shared" si="0"/>
        <v>24</v>
      </c>
      <c r="E17" s="4">
        <v>33</v>
      </c>
      <c r="F17" s="19">
        <f t="shared" si="1"/>
        <v>57</v>
      </c>
      <c r="G17" s="4">
        <v>41</v>
      </c>
      <c r="H17" s="4">
        <f>G17*0.5</f>
        <v>20.5</v>
      </c>
      <c r="I17" s="4">
        <v>40</v>
      </c>
      <c r="J17" s="20">
        <f t="shared" si="2"/>
        <v>60.5</v>
      </c>
      <c r="K17" s="4">
        <f t="shared" si="3"/>
        <v>117.5</v>
      </c>
      <c r="L17" s="4">
        <f t="shared" si="4"/>
        <v>2.9175250000000004</v>
      </c>
      <c r="M17" s="21">
        <f t="shared" si="5"/>
        <v>2</v>
      </c>
      <c r="N17" s="21">
        <f t="shared" si="6"/>
        <v>3</v>
      </c>
      <c r="P17" s="21">
        <f>N17</f>
        <v>3</v>
      </c>
      <c r="Q17" s="4">
        <v>1</v>
      </c>
      <c r="R17" s="22">
        <f t="shared" si="7"/>
        <v>1</v>
      </c>
      <c r="S17" s="4">
        <v>0</v>
      </c>
      <c r="T17" s="4">
        <f t="shared" si="8"/>
        <v>0</v>
      </c>
      <c r="U17" s="4">
        <v>11</v>
      </c>
      <c r="V17" s="22">
        <f t="shared" si="9"/>
        <v>11</v>
      </c>
      <c r="W17" s="4">
        <v>3</v>
      </c>
      <c r="X17" s="4">
        <f t="shared" si="10"/>
        <v>1.5</v>
      </c>
      <c r="Y17" s="4">
        <v>7</v>
      </c>
      <c r="Z17" s="22">
        <f t="shared" si="11"/>
        <v>8.5</v>
      </c>
      <c r="AA17" s="4">
        <v>4</v>
      </c>
      <c r="AB17" s="4">
        <f t="shared" si="12"/>
        <v>2</v>
      </c>
      <c r="AC17" s="4">
        <v>9</v>
      </c>
      <c r="AD17" s="22">
        <f t="shared" si="13"/>
        <v>11</v>
      </c>
      <c r="AE17" s="22">
        <f t="shared" si="14"/>
        <v>31.5</v>
      </c>
      <c r="AF17" s="23">
        <f t="shared" si="15"/>
        <v>0.85680000000000001</v>
      </c>
      <c r="AG17" s="23">
        <f t="shared" si="16"/>
        <v>0</v>
      </c>
      <c r="AH17" s="23">
        <f t="shared" si="17"/>
        <v>1</v>
      </c>
      <c r="AJ17" s="23">
        <f t="shared" si="18"/>
        <v>1</v>
      </c>
    </row>
    <row r="18" spans="1:36" x14ac:dyDescent="0.15">
      <c r="A18" s="8" t="s">
        <v>22</v>
      </c>
      <c r="B18" s="8" t="str">
        <f>VLOOKUP(A18,[1]国家奖学金!$A:$B,2,FALSE)</f>
        <v>口腔医学院</v>
      </c>
      <c r="C18" s="4">
        <v>0</v>
      </c>
      <c r="D18" s="4">
        <f t="shared" si="0"/>
        <v>0</v>
      </c>
      <c r="E18" s="4">
        <v>0</v>
      </c>
      <c r="F18" s="19">
        <f t="shared" si="1"/>
        <v>0</v>
      </c>
      <c r="G18" s="4">
        <v>12</v>
      </c>
      <c r="H18" s="4">
        <f>G18*0.5</f>
        <v>6</v>
      </c>
      <c r="I18" s="4">
        <v>10</v>
      </c>
      <c r="J18" s="20">
        <f t="shared" si="2"/>
        <v>16</v>
      </c>
      <c r="K18" s="4">
        <f t="shared" si="3"/>
        <v>16</v>
      </c>
      <c r="L18" s="4">
        <f t="shared" si="4"/>
        <v>0.39728000000000002</v>
      </c>
      <c r="M18" s="21">
        <f t="shared" si="5"/>
        <v>0</v>
      </c>
      <c r="N18" s="21">
        <f t="shared" si="6"/>
        <v>0</v>
      </c>
      <c r="P18" s="21">
        <f>N18</f>
        <v>0</v>
      </c>
      <c r="Q18" s="4">
        <v>0</v>
      </c>
      <c r="R18" s="22">
        <f t="shared" si="7"/>
        <v>0</v>
      </c>
      <c r="S18" s="4">
        <v>0</v>
      </c>
      <c r="T18" s="4">
        <f t="shared" si="8"/>
        <v>0</v>
      </c>
      <c r="U18" s="4">
        <v>0</v>
      </c>
      <c r="V18" s="22">
        <f t="shared" si="9"/>
        <v>0</v>
      </c>
      <c r="W18" s="4">
        <v>0</v>
      </c>
      <c r="X18" s="4">
        <f t="shared" si="10"/>
        <v>0</v>
      </c>
      <c r="Y18" s="4">
        <v>0</v>
      </c>
      <c r="Z18" s="22">
        <f t="shared" si="11"/>
        <v>0</v>
      </c>
      <c r="AA18" s="4">
        <v>0</v>
      </c>
      <c r="AB18" s="4">
        <f t="shared" si="12"/>
        <v>0</v>
      </c>
      <c r="AC18" s="4">
        <v>9</v>
      </c>
      <c r="AD18" s="22">
        <f t="shared" si="13"/>
        <v>9</v>
      </c>
      <c r="AE18" s="22">
        <f t="shared" si="14"/>
        <v>9</v>
      </c>
      <c r="AF18" s="23">
        <f t="shared" si="15"/>
        <v>0.24479999999999999</v>
      </c>
      <c r="AG18" s="23">
        <f t="shared" si="16"/>
        <v>0</v>
      </c>
      <c r="AH18" s="23">
        <f t="shared" si="17"/>
        <v>0</v>
      </c>
      <c r="AJ18" s="23">
        <f t="shared" si="18"/>
        <v>0</v>
      </c>
    </row>
    <row r="19" spans="1:36" x14ac:dyDescent="0.15">
      <c r="A19" s="8" t="s">
        <v>23</v>
      </c>
      <c r="B19" s="8" t="str">
        <f>VLOOKUP(A19,[1]国家奖学金!$A:$B,2,FALSE)</f>
        <v>生命科学与技术学院</v>
      </c>
      <c r="C19" s="4">
        <v>18</v>
      </c>
      <c r="D19" s="4">
        <f t="shared" si="0"/>
        <v>9</v>
      </c>
      <c r="E19" s="4">
        <v>101</v>
      </c>
      <c r="F19" s="19">
        <f t="shared" si="1"/>
        <v>110</v>
      </c>
      <c r="G19" s="4">
        <v>19</v>
      </c>
      <c r="H19" s="4">
        <f>G19*0.5</f>
        <v>9.5</v>
      </c>
      <c r="I19" s="4">
        <v>102</v>
      </c>
      <c r="J19" s="20">
        <f t="shared" si="2"/>
        <v>111.5</v>
      </c>
      <c r="K19" s="4">
        <f t="shared" si="3"/>
        <v>221.5</v>
      </c>
      <c r="L19" s="4">
        <f t="shared" si="4"/>
        <v>5.4998450000000005</v>
      </c>
      <c r="M19" s="21">
        <f t="shared" si="5"/>
        <v>5</v>
      </c>
      <c r="N19" s="21">
        <f t="shared" si="6"/>
        <v>5</v>
      </c>
      <c r="P19" s="21">
        <f>N19</f>
        <v>5</v>
      </c>
      <c r="Q19" s="4">
        <v>13</v>
      </c>
      <c r="R19" s="22">
        <f t="shared" si="7"/>
        <v>13</v>
      </c>
      <c r="S19" s="4">
        <v>0</v>
      </c>
      <c r="T19" s="4">
        <f t="shared" si="8"/>
        <v>0</v>
      </c>
      <c r="U19" s="4">
        <v>69</v>
      </c>
      <c r="V19" s="22">
        <f t="shared" si="9"/>
        <v>69</v>
      </c>
      <c r="W19" s="4">
        <v>0</v>
      </c>
      <c r="X19" s="4">
        <f t="shared" si="10"/>
        <v>0</v>
      </c>
      <c r="Y19" s="4">
        <v>63</v>
      </c>
      <c r="Z19" s="22">
        <f t="shared" si="11"/>
        <v>63</v>
      </c>
      <c r="AA19" s="4">
        <v>1</v>
      </c>
      <c r="AB19" s="4">
        <f t="shared" si="12"/>
        <v>0.5</v>
      </c>
      <c r="AC19" s="4">
        <v>91</v>
      </c>
      <c r="AD19" s="22">
        <f t="shared" si="13"/>
        <v>91.5</v>
      </c>
      <c r="AE19" s="22">
        <f t="shared" si="14"/>
        <v>236.5</v>
      </c>
      <c r="AF19" s="23">
        <f t="shared" si="15"/>
        <v>6.4327999999999994</v>
      </c>
      <c r="AG19" s="23">
        <f t="shared" si="16"/>
        <v>6</v>
      </c>
      <c r="AH19" s="23">
        <f t="shared" si="17"/>
        <v>6</v>
      </c>
      <c r="AJ19" s="23">
        <f t="shared" si="18"/>
        <v>6</v>
      </c>
    </row>
    <row r="20" spans="1:36" x14ac:dyDescent="0.15">
      <c r="A20" s="8" t="s">
        <v>24</v>
      </c>
      <c r="B20" s="8" t="str">
        <f>VLOOKUP(A20,[1]国家奖学金!$A:$B,2,FALSE)</f>
        <v>电子信息与通信学院</v>
      </c>
      <c r="C20" s="4">
        <v>93</v>
      </c>
      <c r="D20" s="4">
        <f t="shared" si="0"/>
        <v>46.5</v>
      </c>
      <c r="E20" s="4">
        <v>131</v>
      </c>
      <c r="F20" s="19">
        <f t="shared" si="1"/>
        <v>177.5</v>
      </c>
      <c r="G20" s="4">
        <v>88</v>
      </c>
      <c r="H20" s="4">
        <f>G20*0.5</f>
        <v>44</v>
      </c>
      <c r="I20" s="4">
        <v>136</v>
      </c>
      <c r="J20" s="20">
        <f t="shared" si="2"/>
        <v>180</v>
      </c>
      <c r="K20" s="4">
        <f t="shared" si="3"/>
        <v>357.5</v>
      </c>
      <c r="L20" s="4">
        <f t="shared" si="4"/>
        <v>8.8767250000000004</v>
      </c>
      <c r="M20" s="21">
        <f t="shared" si="5"/>
        <v>8</v>
      </c>
      <c r="N20" s="21">
        <f t="shared" si="6"/>
        <v>9</v>
      </c>
      <c r="P20" s="21">
        <f>N20</f>
        <v>9</v>
      </c>
      <c r="Q20" s="4">
        <v>4</v>
      </c>
      <c r="R20" s="22">
        <f t="shared" si="7"/>
        <v>4</v>
      </c>
      <c r="S20" s="4">
        <v>0</v>
      </c>
      <c r="T20" s="4">
        <f t="shared" si="8"/>
        <v>0</v>
      </c>
      <c r="U20" s="4">
        <v>29</v>
      </c>
      <c r="V20" s="22">
        <f t="shared" si="9"/>
        <v>29</v>
      </c>
      <c r="W20" s="4">
        <v>10</v>
      </c>
      <c r="X20" s="4">
        <f t="shared" si="10"/>
        <v>5</v>
      </c>
      <c r="Y20" s="4">
        <v>24</v>
      </c>
      <c r="Z20" s="22">
        <f t="shared" si="11"/>
        <v>29</v>
      </c>
      <c r="AA20" s="4">
        <v>9</v>
      </c>
      <c r="AB20" s="4">
        <f t="shared" si="12"/>
        <v>4.5</v>
      </c>
      <c r="AC20" s="4">
        <v>32</v>
      </c>
      <c r="AD20" s="22">
        <f t="shared" si="13"/>
        <v>36.5</v>
      </c>
      <c r="AE20" s="22">
        <f t="shared" si="14"/>
        <v>98.5</v>
      </c>
      <c r="AF20" s="23">
        <f t="shared" si="15"/>
        <v>2.6791999999999998</v>
      </c>
      <c r="AG20" s="23">
        <f t="shared" si="16"/>
        <v>2</v>
      </c>
      <c r="AH20" s="23">
        <f t="shared" si="17"/>
        <v>3</v>
      </c>
      <c r="AJ20" s="23">
        <f t="shared" si="18"/>
        <v>3</v>
      </c>
    </row>
    <row r="21" spans="1:36" x14ac:dyDescent="0.15">
      <c r="A21" s="8" t="s">
        <v>25</v>
      </c>
      <c r="B21" s="8" t="str">
        <f>VLOOKUP(A21,[1]国家奖学金!$A:$B,2,FALSE)</f>
        <v>光学与电子信息学院</v>
      </c>
      <c r="C21" s="4">
        <v>80</v>
      </c>
      <c r="D21" s="4">
        <f t="shared" si="0"/>
        <v>40</v>
      </c>
      <c r="E21" s="4">
        <v>61</v>
      </c>
      <c r="F21" s="19">
        <f t="shared" si="1"/>
        <v>101</v>
      </c>
      <c r="G21" s="4">
        <v>88</v>
      </c>
      <c r="H21" s="4">
        <f>G21*0.5</f>
        <v>44</v>
      </c>
      <c r="I21" s="4">
        <v>72</v>
      </c>
      <c r="J21" s="20">
        <f t="shared" si="2"/>
        <v>116</v>
      </c>
      <c r="K21" s="4">
        <f t="shared" si="3"/>
        <v>217</v>
      </c>
      <c r="L21" s="4">
        <f t="shared" si="4"/>
        <v>5.3881100000000002</v>
      </c>
      <c r="M21" s="21">
        <f t="shared" si="5"/>
        <v>5</v>
      </c>
      <c r="N21" s="21">
        <f t="shared" si="6"/>
        <v>5</v>
      </c>
      <c r="P21" s="21">
        <f>N21</f>
        <v>5</v>
      </c>
      <c r="Q21" s="4">
        <v>6</v>
      </c>
      <c r="R21" s="22">
        <f t="shared" si="7"/>
        <v>6</v>
      </c>
      <c r="S21" s="4">
        <v>0</v>
      </c>
      <c r="T21" s="4">
        <f t="shared" si="8"/>
        <v>0</v>
      </c>
      <c r="U21" s="4">
        <v>41</v>
      </c>
      <c r="V21" s="22">
        <f t="shared" si="9"/>
        <v>41</v>
      </c>
      <c r="W21" s="4">
        <v>14</v>
      </c>
      <c r="X21" s="4">
        <f t="shared" si="10"/>
        <v>7</v>
      </c>
      <c r="Y21" s="4">
        <v>42</v>
      </c>
      <c r="Z21" s="22">
        <f t="shared" si="11"/>
        <v>49</v>
      </c>
      <c r="AA21" s="4">
        <v>16</v>
      </c>
      <c r="AB21" s="4">
        <f t="shared" si="12"/>
        <v>8</v>
      </c>
      <c r="AC21" s="4">
        <v>49</v>
      </c>
      <c r="AD21" s="22">
        <f t="shared" si="13"/>
        <v>57</v>
      </c>
      <c r="AE21" s="22">
        <f t="shared" si="14"/>
        <v>153</v>
      </c>
      <c r="AF21" s="23">
        <f t="shared" si="15"/>
        <v>4.1616</v>
      </c>
      <c r="AG21" s="23">
        <f t="shared" si="16"/>
        <v>4</v>
      </c>
      <c r="AH21" s="23">
        <f t="shared" si="17"/>
        <v>4</v>
      </c>
      <c r="AJ21" s="23">
        <f t="shared" si="18"/>
        <v>4</v>
      </c>
    </row>
    <row r="22" spans="1:36" x14ac:dyDescent="0.15">
      <c r="A22" s="8" t="s">
        <v>26</v>
      </c>
      <c r="B22" s="8" t="str">
        <f>VLOOKUP(A22,[1]国家奖学金!$A:$B,2,FALSE)</f>
        <v>人工智能与自动化学院</v>
      </c>
      <c r="C22" s="4">
        <v>121</v>
      </c>
      <c r="D22" s="4">
        <f t="shared" si="0"/>
        <v>60.5</v>
      </c>
      <c r="E22" s="4">
        <v>192</v>
      </c>
      <c r="F22" s="19">
        <f t="shared" si="1"/>
        <v>252.5</v>
      </c>
      <c r="G22" s="4">
        <v>124</v>
      </c>
      <c r="H22" s="4">
        <f>G22*0.5</f>
        <v>62</v>
      </c>
      <c r="I22" s="4">
        <v>190</v>
      </c>
      <c r="J22" s="20">
        <f t="shared" si="2"/>
        <v>252</v>
      </c>
      <c r="K22" s="4">
        <f t="shared" si="3"/>
        <v>504.5</v>
      </c>
      <c r="L22" s="4">
        <f t="shared" si="4"/>
        <v>12.526735</v>
      </c>
      <c r="M22" s="21">
        <f t="shared" si="5"/>
        <v>12</v>
      </c>
      <c r="N22" s="21">
        <f t="shared" si="6"/>
        <v>13</v>
      </c>
      <c r="P22" s="21">
        <f>N22</f>
        <v>13</v>
      </c>
      <c r="Q22" s="4">
        <v>15</v>
      </c>
      <c r="R22" s="22">
        <f t="shared" si="7"/>
        <v>15</v>
      </c>
      <c r="S22" s="4">
        <v>0</v>
      </c>
      <c r="T22" s="4">
        <f t="shared" si="8"/>
        <v>0</v>
      </c>
      <c r="U22" s="4">
        <v>45</v>
      </c>
      <c r="V22" s="22">
        <f t="shared" si="9"/>
        <v>45</v>
      </c>
      <c r="W22" s="4">
        <v>2</v>
      </c>
      <c r="X22" s="4">
        <f t="shared" si="10"/>
        <v>1</v>
      </c>
      <c r="Y22" s="4">
        <v>72</v>
      </c>
      <c r="Z22" s="22">
        <f t="shared" si="11"/>
        <v>73</v>
      </c>
      <c r="AA22" s="4">
        <v>18</v>
      </c>
      <c r="AB22" s="4">
        <f t="shared" si="12"/>
        <v>9</v>
      </c>
      <c r="AC22" s="4">
        <v>67</v>
      </c>
      <c r="AD22" s="22">
        <f t="shared" si="13"/>
        <v>76</v>
      </c>
      <c r="AE22" s="22">
        <f t="shared" si="14"/>
        <v>209</v>
      </c>
      <c r="AF22" s="23">
        <f t="shared" si="15"/>
        <v>5.6848000000000001</v>
      </c>
      <c r="AG22" s="23">
        <f t="shared" si="16"/>
        <v>5</v>
      </c>
      <c r="AH22" s="23">
        <f t="shared" si="17"/>
        <v>6</v>
      </c>
      <c r="AJ22" s="23">
        <f t="shared" si="18"/>
        <v>6</v>
      </c>
    </row>
    <row r="23" spans="1:36" x14ac:dyDescent="0.15">
      <c r="A23" s="8" t="s">
        <v>27</v>
      </c>
      <c r="B23" s="8" t="str">
        <f>VLOOKUP(A23,[1]国家奖学金!$A:$B,2,FALSE)</f>
        <v>武汉光电国家研究中心</v>
      </c>
      <c r="C23" s="4">
        <v>30</v>
      </c>
      <c r="D23" s="4">
        <f t="shared" si="0"/>
        <v>15</v>
      </c>
      <c r="E23" s="4">
        <v>128</v>
      </c>
      <c r="F23" s="19">
        <f t="shared" si="1"/>
        <v>143</v>
      </c>
      <c r="G23" s="4">
        <v>23</v>
      </c>
      <c r="H23" s="4">
        <f>G23*0.5</f>
        <v>11.5</v>
      </c>
      <c r="I23" s="4">
        <v>182</v>
      </c>
      <c r="J23" s="20">
        <f t="shared" si="2"/>
        <v>193.5</v>
      </c>
      <c r="K23" s="4">
        <f t="shared" si="3"/>
        <v>336.5</v>
      </c>
      <c r="L23" s="4">
        <f t="shared" si="4"/>
        <v>8.3552949999999999</v>
      </c>
      <c r="M23" s="21">
        <f t="shared" si="5"/>
        <v>8</v>
      </c>
      <c r="N23" s="21">
        <f t="shared" si="6"/>
        <v>8</v>
      </c>
      <c r="P23" s="21">
        <f>N23</f>
        <v>8</v>
      </c>
      <c r="Q23" s="4">
        <v>53</v>
      </c>
      <c r="R23" s="22">
        <f t="shared" si="7"/>
        <v>53</v>
      </c>
      <c r="S23" s="4">
        <v>3</v>
      </c>
      <c r="T23" s="4">
        <f t="shared" si="8"/>
        <v>1.5</v>
      </c>
      <c r="U23" s="4">
        <v>135</v>
      </c>
      <c r="V23" s="22">
        <f t="shared" si="9"/>
        <v>136.5</v>
      </c>
      <c r="W23" s="4">
        <v>19</v>
      </c>
      <c r="X23" s="4">
        <f t="shared" si="10"/>
        <v>9.5</v>
      </c>
      <c r="Y23" s="4">
        <v>135</v>
      </c>
      <c r="Z23" s="22">
        <f t="shared" si="11"/>
        <v>144.5</v>
      </c>
      <c r="AA23" s="4">
        <v>16</v>
      </c>
      <c r="AB23" s="4">
        <f t="shared" si="12"/>
        <v>8</v>
      </c>
      <c r="AC23" s="4">
        <v>150</v>
      </c>
      <c r="AD23" s="22">
        <f t="shared" si="13"/>
        <v>158</v>
      </c>
      <c r="AE23" s="22">
        <f t="shared" si="14"/>
        <v>492</v>
      </c>
      <c r="AF23" s="23">
        <f t="shared" si="15"/>
        <v>13.382399999999999</v>
      </c>
      <c r="AG23" s="23">
        <f t="shared" si="16"/>
        <v>13</v>
      </c>
      <c r="AH23" s="23">
        <f t="shared" si="17"/>
        <v>13</v>
      </c>
      <c r="AJ23" s="23">
        <f t="shared" si="18"/>
        <v>13</v>
      </c>
    </row>
    <row r="24" spans="1:36" x14ac:dyDescent="0.15">
      <c r="A24" s="8" t="s">
        <v>28</v>
      </c>
      <c r="B24" s="8" t="str">
        <f>VLOOKUP(A24,[1]国家奖学金!$A:$B,2,FALSE)</f>
        <v>计算机科学与技术学院</v>
      </c>
      <c r="C24" s="4">
        <v>207</v>
      </c>
      <c r="D24" s="4">
        <f t="shared" si="0"/>
        <v>103.5</v>
      </c>
      <c r="E24" s="4">
        <v>119</v>
      </c>
      <c r="F24" s="19">
        <f t="shared" si="1"/>
        <v>222.5</v>
      </c>
      <c r="G24" s="4">
        <v>211</v>
      </c>
      <c r="H24" s="4">
        <f>G24*0.5</f>
        <v>105.5</v>
      </c>
      <c r="I24" s="4">
        <v>128</v>
      </c>
      <c r="J24" s="20">
        <f t="shared" si="2"/>
        <v>233.5</v>
      </c>
      <c r="K24" s="4">
        <f t="shared" si="3"/>
        <v>456</v>
      </c>
      <c r="L24" s="4">
        <f t="shared" si="4"/>
        <v>11.322480000000001</v>
      </c>
      <c r="M24" s="21">
        <f t="shared" si="5"/>
        <v>11</v>
      </c>
      <c r="N24" s="21">
        <f t="shared" si="6"/>
        <v>11</v>
      </c>
      <c r="P24" s="21">
        <f>N24</f>
        <v>11</v>
      </c>
      <c r="Q24" s="4">
        <v>13</v>
      </c>
      <c r="R24" s="22">
        <f t="shared" si="7"/>
        <v>13</v>
      </c>
      <c r="S24" s="4">
        <v>0</v>
      </c>
      <c r="T24" s="4">
        <f t="shared" si="8"/>
        <v>0</v>
      </c>
      <c r="U24" s="4">
        <v>36</v>
      </c>
      <c r="V24" s="22">
        <f t="shared" si="9"/>
        <v>36</v>
      </c>
      <c r="W24" s="4">
        <v>6</v>
      </c>
      <c r="X24" s="4">
        <f t="shared" si="10"/>
        <v>3</v>
      </c>
      <c r="Y24" s="4">
        <v>28</v>
      </c>
      <c r="Z24" s="22">
        <f t="shared" si="11"/>
        <v>31</v>
      </c>
      <c r="AA24" s="4">
        <v>4</v>
      </c>
      <c r="AB24" s="4">
        <f t="shared" si="12"/>
        <v>2</v>
      </c>
      <c r="AC24" s="4">
        <v>39</v>
      </c>
      <c r="AD24" s="22">
        <f t="shared" si="13"/>
        <v>41</v>
      </c>
      <c r="AE24" s="22">
        <f t="shared" si="14"/>
        <v>121</v>
      </c>
      <c r="AF24" s="23">
        <f t="shared" si="15"/>
        <v>3.2911999999999999</v>
      </c>
      <c r="AG24" s="23">
        <f t="shared" si="16"/>
        <v>3</v>
      </c>
      <c r="AH24" s="23">
        <f t="shared" si="17"/>
        <v>3</v>
      </c>
      <c r="AJ24" s="23">
        <f t="shared" si="18"/>
        <v>3</v>
      </c>
    </row>
    <row r="25" spans="1:36" x14ac:dyDescent="0.15">
      <c r="A25" s="8" t="s">
        <v>29</v>
      </c>
      <c r="B25" s="8" t="str">
        <f>VLOOKUP(A25,[1]国家奖学金!$A:$B,2,FALSE)</f>
        <v>建筑与城市规划学院</v>
      </c>
      <c r="C25" s="4">
        <v>78</v>
      </c>
      <c r="D25" s="4">
        <f t="shared" si="0"/>
        <v>39</v>
      </c>
      <c r="E25" s="4">
        <v>51</v>
      </c>
      <c r="F25" s="19">
        <f t="shared" si="1"/>
        <v>90</v>
      </c>
      <c r="G25" s="4">
        <v>81</v>
      </c>
      <c r="H25" s="4">
        <f>G25*0.5</f>
        <v>40.5</v>
      </c>
      <c r="I25" s="4">
        <v>48</v>
      </c>
      <c r="J25" s="20">
        <f t="shared" si="2"/>
        <v>88.5</v>
      </c>
      <c r="K25" s="4">
        <f t="shared" si="3"/>
        <v>178.5</v>
      </c>
      <c r="L25" s="4">
        <f t="shared" si="4"/>
        <v>4.4321549999999998</v>
      </c>
      <c r="M25" s="21">
        <f t="shared" si="5"/>
        <v>4</v>
      </c>
      <c r="N25" s="21">
        <f t="shared" si="6"/>
        <v>4</v>
      </c>
      <c r="P25" s="21">
        <f>N25</f>
        <v>4</v>
      </c>
      <c r="Q25" s="4">
        <v>0</v>
      </c>
      <c r="R25" s="22">
        <f t="shared" si="7"/>
        <v>0</v>
      </c>
      <c r="S25" s="4">
        <v>0</v>
      </c>
      <c r="T25" s="4">
        <f t="shared" si="8"/>
        <v>0</v>
      </c>
      <c r="U25" s="4">
        <v>13</v>
      </c>
      <c r="V25" s="22">
        <f t="shared" si="9"/>
        <v>13</v>
      </c>
      <c r="W25" s="4">
        <v>0</v>
      </c>
      <c r="X25" s="4">
        <f t="shared" si="10"/>
        <v>0</v>
      </c>
      <c r="Y25" s="4">
        <v>17</v>
      </c>
      <c r="Z25" s="22">
        <f t="shared" si="11"/>
        <v>17</v>
      </c>
      <c r="AA25" s="4">
        <v>0</v>
      </c>
      <c r="AB25" s="4">
        <f t="shared" si="12"/>
        <v>0</v>
      </c>
      <c r="AC25" s="4">
        <v>18</v>
      </c>
      <c r="AD25" s="22">
        <f t="shared" si="13"/>
        <v>18</v>
      </c>
      <c r="AE25" s="22">
        <f t="shared" si="14"/>
        <v>48</v>
      </c>
      <c r="AF25" s="23">
        <f t="shared" si="15"/>
        <v>1.3055999999999999</v>
      </c>
      <c r="AG25" s="23">
        <f t="shared" si="16"/>
        <v>1</v>
      </c>
      <c r="AH25" s="23">
        <f t="shared" si="17"/>
        <v>1</v>
      </c>
      <c r="AJ25" s="23">
        <f t="shared" si="18"/>
        <v>1</v>
      </c>
    </row>
    <row r="26" spans="1:36" x14ac:dyDescent="0.15">
      <c r="A26" s="8" t="s">
        <v>30</v>
      </c>
      <c r="B26" s="8" t="str">
        <f>VLOOKUP(A26,[1]国家奖学金!$A:$B,2,FALSE)</f>
        <v>环境科学与工程学院</v>
      </c>
      <c r="C26" s="4">
        <v>49</v>
      </c>
      <c r="D26" s="4">
        <f t="shared" si="0"/>
        <v>24.5</v>
      </c>
      <c r="E26" s="4">
        <v>42</v>
      </c>
      <c r="F26" s="19">
        <f t="shared" si="1"/>
        <v>66.5</v>
      </c>
      <c r="G26" s="4">
        <v>46</v>
      </c>
      <c r="H26" s="4">
        <f>G26*0.5</f>
        <v>23</v>
      </c>
      <c r="I26" s="4">
        <v>43</v>
      </c>
      <c r="J26" s="20">
        <f t="shared" si="2"/>
        <v>66</v>
      </c>
      <c r="K26" s="4">
        <f t="shared" si="3"/>
        <v>132.5</v>
      </c>
      <c r="L26" s="4">
        <f t="shared" si="4"/>
        <v>3.2899750000000001</v>
      </c>
      <c r="M26" s="21">
        <f t="shared" si="5"/>
        <v>3</v>
      </c>
      <c r="N26" s="21">
        <f t="shared" si="6"/>
        <v>3</v>
      </c>
      <c r="P26" s="21">
        <f>N26</f>
        <v>3</v>
      </c>
      <c r="Q26" s="4">
        <v>2</v>
      </c>
      <c r="R26" s="22">
        <f t="shared" si="7"/>
        <v>2</v>
      </c>
      <c r="S26" s="4">
        <v>0</v>
      </c>
      <c r="T26" s="4">
        <f t="shared" si="8"/>
        <v>0</v>
      </c>
      <c r="U26" s="4">
        <v>15</v>
      </c>
      <c r="V26" s="22">
        <f t="shared" si="9"/>
        <v>15</v>
      </c>
      <c r="W26" s="4">
        <v>0</v>
      </c>
      <c r="X26" s="4">
        <f t="shared" si="10"/>
        <v>0</v>
      </c>
      <c r="Y26" s="4">
        <v>15</v>
      </c>
      <c r="Z26" s="22">
        <f t="shared" si="11"/>
        <v>15</v>
      </c>
      <c r="AA26" s="4">
        <v>4</v>
      </c>
      <c r="AB26" s="4">
        <f t="shared" si="12"/>
        <v>2</v>
      </c>
      <c r="AC26" s="4">
        <v>17</v>
      </c>
      <c r="AD26" s="22">
        <f t="shared" si="13"/>
        <v>19</v>
      </c>
      <c r="AE26" s="22">
        <f t="shared" si="14"/>
        <v>51</v>
      </c>
      <c r="AF26" s="23">
        <f t="shared" si="15"/>
        <v>1.3872</v>
      </c>
      <c r="AG26" s="23">
        <f t="shared" si="16"/>
        <v>1</v>
      </c>
      <c r="AH26" s="23">
        <f t="shared" si="17"/>
        <v>1</v>
      </c>
      <c r="AJ26" s="23">
        <f t="shared" si="18"/>
        <v>1</v>
      </c>
    </row>
    <row r="27" spans="1:36" x14ac:dyDescent="0.15">
      <c r="A27" s="8" t="s">
        <v>31</v>
      </c>
      <c r="B27" s="8" t="str">
        <f>VLOOKUP(A27,[1]国家奖学金!$A:$B,2,FALSE)</f>
        <v>管理学院</v>
      </c>
      <c r="C27" s="4">
        <v>60</v>
      </c>
      <c r="D27" s="4">
        <f t="shared" si="0"/>
        <v>30</v>
      </c>
      <c r="E27" s="4">
        <v>57</v>
      </c>
      <c r="F27" s="19">
        <f t="shared" si="1"/>
        <v>87</v>
      </c>
      <c r="G27" s="4">
        <v>94</v>
      </c>
      <c r="H27" s="4">
        <f>G27*0.5</f>
        <v>47</v>
      </c>
      <c r="I27" s="4">
        <v>73</v>
      </c>
      <c r="J27" s="20">
        <f t="shared" si="2"/>
        <v>120</v>
      </c>
      <c r="K27" s="4">
        <f t="shared" si="3"/>
        <v>207</v>
      </c>
      <c r="L27" s="4">
        <f t="shared" si="4"/>
        <v>5.1398100000000007</v>
      </c>
      <c r="M27" s="21">
        <f t="shared" si="5"/>
        <v>5</v>
      </c>
      <c r="N27" s="21">
        <f t="shared" si="6"/>
        <v>5</v>
      </c>
      <c r="P27" s="21">
        <f>N27</f>
        <v>5</v>
      </c>
      <c r="Q27" s="4">
        <v>0</v>
      </c>
      <c r="R27" s="22">
        <f t="shared" si="7"/>
        <v>0</v>
      </c>
      <c r="S27" s="4">
        <v>0</v>
      </c>
      <c r="T27" s="4">
        <f t="shared" si="8"/>
        <v>0</v>
      </c>
      <c r="U27" s="4">
        <v>53</v>
      </c>
      <c r="V27" s="22">
        <f t="shared" si="9"/>
        <v>53</v>
      </c>
      <c r="W27" s="4">
        <v>0</v>
      </c>
      <c r="X27" s="4">
        <f t="shared" si="10"/>
        <v>0</v>
      </c>
      <c r="Y27" s="4">
        <v>57</v>
      </c>
      <c r="Z27" s="22">
        <f t="shared" si="11"/>
        <v>57</v>
      </c>
      <c r="AA27" s="4">
        <v>0</v>
      </c>
      <c r="AB27" s="4">
        <f t="shared" si="12"/>
        <v>0</v>
      </c>
      <c r="AC27" s="4">
        <v>46</v>
      </c>
      <c r="AD27" s="22">
        <f t="shared" si="13"/>
        <v>46</v>
      </c>
      <c r="AE27" s="22">
        <f t="shared" si="14"/>
        <v>156</v>
      </c>
      <c r="AF27" s="23">
        <f t="shared" si="15"/>
        <v>4.2431999999999999</v>
      </c>
      <c r="AG27" s="23">
        <f t="shared" si="16"/>
        <v>4</v>
      </c>
      <c r="AH27" s="23">
        <f t="shared" si="17"/>
        <v>4</v>
      </c>
      <c r="AJ27" s="23">
        <f t="shared" si="18"/>
        <v>4</v>
      </c>
    </row>
    <row r="28" spans="1:36" x14ac:dyDescent="0.15">
      <c r="A28" s="8" t="s">
        <v>32</v>
      </c>
      <c r="B28" s="8" t="str">
        <f>VLOOKUP(A28,[1]国家奖学金!$A:$B,2,FALSE)</f>
        <v>经济学院</v>
      </c>
      <c r="C28" s="4">
        <v>0</v>
      </c>
      <c r="D28" s="4">
        <f t="shared" si="0"/>
        <v>0</v>
      </c>
      <c r="E28" s="4">
        <v>80</v>
      </c>
      <c r="F28" s="19">
        <f t="shared" si="1"/>
        <v>80</v>
      </c>
      <c r="G28" s="4">
        <v>77</v>
      </c>
      <c r="H28" s="4">
        <f>G28*0.5</f>
        <v>38.5</v>
      </c>
      <c r="I28" s="4">
        <v>76</v>
      </c>
      <c r="J28" s="20">
        <f t="shared" si="2"/>
        <v>114.5</v>
      </c>
      <c r="K28" s="4">
        <f t="shared" si="3"/>
        <v>194.5</v>
      </c>
      <c r="L28" s="4">
        <f t="shared" si="4"/>
        <v>4.8294350000000001</v>
      </c>
      <c r="M28" s="21">
        <f t="shared" si="5"/>
        <v>4</v>
      </c>
      <c r="N28" s="21">
        <f t="shared" si="6"/>
        <v>5</v>
      </c>
      <c r="P28" s="21">
        <f>N28</f>
        <v>5</v>
      </c>
      <c r="Q28" s="4">
        <v>0</v>
      </c>
      <c r="R28" s="22">
        <f t="shared" si="7"/>
        <v>0</v>
      </c>
      <c r="S28" s="4">
        <v>0</v>
      </c>
      <c r="T28" s="4">
        <f t="shared" si="8"/>
        <v>0</v>
      </c>
      <c r="U28" s="4">
        <v>28</v>
      </c>
      <c r="V28" s="22">
        <f t="shared" si="9"/>
        <v>28</v>
      </c>
      <c r="W28" s="4">
        <v>0</v>
      </c>
      <c r="X28" s="4">
        <f t="shared" si="10"/>
        <v>0</v>
      </c>
      <c r="Y28" s="4">
        <v>29</v>
      </c>
      <c r="Z28" s="22">
        <f t="shared" si="11"/>
        <v>29</v>
      </c>
      <c r="AA28" s="4">
        <v>0</v>
      </c>
      <c r="AB28" s="4">
        <f t="shared" si="12"/>
        <v>0</v>
      </c>
      <c r="AC28" s="4">
        <v>25</v>
      </c>
      <c r="AD28" s="22">
        <f t="shared" si="13"/>
        <v>25</v>
      </c>
      <c r="AE28" s="22">
        <f t="shared" si="14"/>
        <v>82</v>
      </c>
      <c r="AF28" s="23">
        <f t="shared" si="15"/>
        <v>2.2303999999999999</v>
      </c>
      <c r="AG28" s="23">
        <f t="shared" si="16"/>
        <v>2</v>
      </c>
      <c r="AH28" s="23">
        <f t="shared" si="17"/>
        <v>2</v>
      </c>
      <c r="AJ28" s="23">
        <f t="shared" si="18"/>
        <v>2</v>
      </c>
    </row>
    <row r="29" spans="1:36" x14ac:dyDescent="0.15">
      <c r="A29" s="8" t="s">
        <v>33</v>
      </c>
      <c r="B29" s="8" t="s">
        <v>65</v>
      </c>
      <c r="C29" s="4">
        <v>29</v>
      </c>
      <c r="D29" s="4">
        <f t="shared" si="0"/>
        <v>14.5</v>
      </c>
      <c r="E29" s="4">
        <v>52</v>
      </c>
      <c r="F29" s="19">
        <f t="shared" si="1"/>
        <v>66.5</v>
      </c>
      <c r="G29" s="4">
        <v>31</v>
      </c>
      <c r="H29" s="4">
        <f>G29*0.5</f>
        <v>15.5</v>
      </c>
      <c r="I29" s="4">
        <v>53</v>
      </c>
      <c r="J29" s="20">
        <f t="shared" si="2"/>
        <v>68.5</v>
      </c>
      <c r="K29" s="4">
        <f t="shared" si="3"/>
        <v>135</v>
      </c>
      <c r="L29" s="4">
        <f t="shared" si="4"/>
        <v>3.3520500000000002</v>
      </c>
      <c r="M29" s="21">
        <f t="shared" si="5"/>
        <v>3</v>
      </c>
      <c r="N29" s="21">
        <f t="shared" si="6"/>
        <v>3</v>
      </c>
      <c r="P29" s="21">
        <f>N29</f>
        <v>3</v>
      </c>
      <c r="Q29" s="4">
        <v>0</v>
      </c>
      <c r="R29" s="22">
        <f t="shared" si="7"/>
        <v>0</v>
      </c>
      <c r="S29" s="4">
        <v>0</v>
      </c>
      <c r="T29" s="4">
        <f t="shared" si="8"/>
        <v>0</v>
      </c>
      <c r="U29" s="4">
        <v>7</v>
      </c>
      <c r="V29" s="22">
        <f t="shared" si="9"/>
        <v>7</v>
      </c>
      <c r="W29" s="4">
        <v>0</v>
      </c>
      <c r="X29" s="4">
        <f t="shared" si="10"/>
        <v>0</v>
      </c>
      <c r="Y29" s="4">
        <v>10</v>
      </c>
      <c r="Z29" s="22">
        <f t="shared" si="11"/>
        <v>10</v>
      </c>
      <c r="AA29" s="4">
        <v>0</v>
      </c>
      <c r="AB29" s="4">
        <f t="shared" si="12"/>
        <v>0</v>
      </c>
      <c r="AC29" s="4">
        <v>4</v>
      </c>
      <c r="AD29" s="22">
        <f t="shared" si="13"/>
        <v>4</v>
      </c>
      <c r="AE29" s="22">
        <f t="shared" si="14"/>
        <v>21</v>
      </c>
      <c r="AF29" s="23">
        <f t="shared" si="15"/>
        <v>0.57119999999999993</v>
      </c>
      <c r="AG29" s="23">
        <f t="shared" si="16"/>
        <v>0</v>
      </c>
      <c r="AH29" s="23">
        <f t="shared" si="17"/>
        <v>1</v>
      </c>
      <c r="AJ29" s="23">
        <f t="shared" si="18"/>
        <v>1</v>
      </c>
    </row>
    <row r="30" spans="1:36" x14ac:dyDescent="0.15">
      <c r="A30" s="8" t="s">
        <v>34</v>
      </c>
      <c r="B30" s="8" t="str">
        <f>VLOOKUP(A30,[1]国家奖学金!$A:$B,2,FALSE)</f>
        <v>法学院</v>
      </c>
      <c r="C30" s="4">
        <v>148</v>
      </c>
      <c r="D30" s="4">
        <f t="shared" si="0"/>
        <v>74</v>
      </c>
      <c r="E30" s="4">
        <v>42</v>
      </c>
      <c r="F30" s="19">
        <f t="shared" si="1"/>
        <v>116</v>
      </c>
      <c r="G30" s="4">
        <v>151</v>
      </c>
      <c r="H30" s="4">
        <f>G30*0.5</f>
        <v>75.5</v>
      </c>
      <c r="I30" s="4">
        <v>40</v>
      </c>
      <c r="J30" s="20">
        <f t="shared" si="2"/>
        <v>115.5</v>
      </c>
      <c r="K30" s="4">
        <f t="shared" si="3"/>
        <v>231.5</v>
      </c>
      <c r="L30" s="4">
        <f t="shared" si="4"/>
        <v>5.7481450000000001</v>
      </c>
      <c r="M30" s="21">
        <f t="shared" si="5"/>
        <v>5</v>
      </c>
      <c r="N30" s="21">
        <f t="shared" si="6"/>
        <v>6</v>
      </c>
      <c r="P30" s="21">
        <f>N30</f>
        <v>6</v>
      </c>
      <c r="Q30" s="4">
        <v>0</v>
      </c>
      <c r="R30" s="22">
        <f t="shared" si="7"/>
        <v>0</v>
      </c>
      <c r="S30" s="4">
        <v>0</v>
      </c>
      <c r="T30" s="4">
        <f t="shared" si="8"/>
        <v>0</v>
      </c>
      <c r="U30" s="4">
        <v>5</v>
      </c>
      <c r="V30" s="22">
        <f t="shared" si="9"/>
        <v>5</v>
      </c>
      <c r="W30" s="4">
        <v>0</v>
      </c>
      <c r="X30" s="4">
        <f t="shared" si="10"/>
        <v>0</v>
      </c>
      <c r="Y30" s="4">
        <v>12</v>
      </c>
      <c r="Z30" s="22">
        <f t="shared" si="11"/>
        <v>12</v>
      </c>
      <c r="AA30" s="4">
        <v>0</v>
      </c>
      <c r="AB30" s="4">
        <f t="shared" si="12"/>
        <v>0</v>
      </c>
      <c r="AC30" s="4">
        <v>11</v>
      </c>
      <c r="AD30" s="22">
        <f t="shared" si="13"/>
        <v>11</v>
      </c>
      <c r="AE30" s="22">
        <f t="shared" si="14"/>
        <v>28</v>
      </c>
      <c r="AF30" s="23">
        <f t="shared" si="15"/>
        <v>0.76159999999999994</v>
      </c>
      <c r="AG30" s="23">
        <f t="shared" si="16"/>
        <v>0</v>
      </c>
      <c r="AH30" s="23">
        <f t="shared" si="17"/>
        <v>1</v>
      </c>
      <c r="AJ30" s="23">
        <f t="shared" si="18"/>
        <v>1</v>
      </c>
    </row>
    <row r="31" spans="1:36" x14ac:dyDescent="0.15">
      <c r="A31" s="8" t="s">
        <v>35</v>
      </c>
      <c r="B31" s="8" t="str">
        <f>VLOOKUP(A31,[1]国家奖学金!$A:$B,2,FALSE)</f>
        <v>社会学院</v>
      </c>
      <c r="C31" s="4">
        <v>0</v>
      </c>
      <c r="D31" s="4">
        <f t="shared" si="0"/>
        <v>0</v>
      </c>
      <c r="E31" s="4">
        <v>29</v>
      </c>
      <c r="F31" s="19">
        <f t="shared" si="1"/>
        <v>29</v>
      </c>
      <c r="G31" s="4">
        <v>50</v>
      </c>
      <c r="H31" s="4">
        <f>G31*0.5</f>
        <v>25</v>
      </c>
      <c r="I31" s="4">
        <v>29</v>
      </c>
      <c r="J31" s="20">
        <f t="shared" si="2"/>
        <v>54</v>
      </c>
      <c r="K31" s="4">
        <f t="shared" si="3"/>
        <v>83</v>
      </c>
      <c r="L31" s="4">
        <f t="shared" si="4"/>
        <v>2.0608900000000001</v>
      </c>
      <c r="M31" s="21">
        <f t="shared" si="5"/>
        <v>2</v>
      </c>
      <c r="N31" s="21">
        <f t="shared" si="6"/>
        <v>2</v>
      </c>
      <c r="P31" s="21">
        <f>N31</f>
        <v>2</v>
      </c>
      <c r="Q31" s="4">
        <v>0</v>
      </c>
      <c r="R31" s="22">
        <f t="shared" si="7"/>
        <v>0</v>
      </c>
      <c r="S31" s="4">
        <v>0</v>
      </c>
      <c r="T31" s="4">
        <f t="shared" si="8"/>
        <v>0</v>
      </c>
      <c r="U31" s="4">
        <v>12</v>
      </c>
      <c r="V31" s="22">
        <f t="shared" si="9"/>
        <v>12</v>
      </c>
      <c r="W31" s="4">
        <v>0</v>
      </c>
      <c r="X31" s="4">
        <f t="shared" si="10"/>
        <v>0</v>
      </c>
      <c r="Y31" s="4">
        <v>10</v>
      </c>
      <c r="Z31" s="22">
        <f t="shared" si="11"/>
        <v>10</v>
      </c>
      <c r="AA31" s="4">
        <v>0</v>
      </c>
      <c r="AB31" s="4">
        <f t="shared" si="12"/>
        <v>0</v>
      </c>
      <c r="AC31" s="4">
        <v>13</v>
      </c>
      <c r="AD31" s="22">
        <f t="shared" si="13"/>
        <v>13</v>
      </c>
      <c r="AE31" s="22">
        <f t="shared" si="14"/>
        <v>35</v>
      </c>
      <c r="AF31" s="23">
        <f t="shared" si="15"/>
        <v>0.95199999999999996</v>
      </c>
      <c r="AG31" s="23">
        <f t="shared" si="16"/>
        <v>0</v>
      </c>
      <c r="AH31" s="23">
        <f t="shared" si="17"/>
        <v>1</v>
      </c>
      <c r="AJ31" s="23">
        <f t="shared" si="18"/>
        <v>1</v>
      </c>
    </row>
    <row r="32" spans="1:36" x14ac:dyDescent="0.15">
      <c r="A32" s="8" t="s">
        <v>36</v>
      </c>
      <c r="B32" s="8" t="str">
        <f>VLOOKUP(A32,[1]国家奖学金!$A:$B,2,FALSE)</f>
        <v>哲学学院</v>
      </c>
      <c r="C32" s="4">
        <v>0</v>
      </c>
      <c r="D32" s="4">
        <f t="shared" si="0"/>
        <v>0</v>
      </c>
      <c r="E32" s="4">
        <v>32</v>
      </c>
      <c r="F32" s="19">
        <f t="shared" si="1"/>
        <v>32</v>
      </c>
      <c r="G32" s="4">
        <v>0</v>
      </c>
      <c r="H32" s="4">
        <f>G32*0.5</f>
        <v>0</v>
      </c>
      <c r="I32" s="4">
        <v>29</v>
      </c>
      <c r="J32" s="20">
        <f t="shared" si="2"/>
        <v>29</v>
      </c>
      <c r="K32" s="4">
        <f t="shared" si="3"/>
        <v>61</v>
      </c>
      <c r="L32" s="4">
        <f t="shared" si="4"/>
        <v>1.5146300000000001</v>
      </c>
      <c r="M32" s="21">
        <f t="shared" si="5"/>
        <v>1</v>
      </c>
      <c r="N32" s="21">
        <f t="shared" si="6"/>
        <v>2</v>
      </c>
      <c r="P32" s="21">
        <f>N32</f>
        <v>2</v>
      </c>
      <c r="Q32" s="4">
        <v>0</v>
      </c>
      <c r="R32" s="22">
        <f t="shared" si="7"/>
        <v>0</v>
      </c>
      <c r="S32" s="4">
        <v>0</v>
      </c>
      <c r="T32" s="4">
        <f t="shared" si="8"/>
        <v>0</v>
      </c>
      <c r="U32" s="4">
        <v>11</v>
      </c>
      <c r="V32" s="22">
        <f t="shared" si="9"/>
        <v>11</v>
      </c>
      <c r="W32" s="4">
        <v>0</v>
      </c>
      <c r="X32" s="4">
        <f t="shared" si="10"/>
        <v>0</v>
      </c>
      <c r="Y32" s="4">
        <v>9</v>
      </c>
      <c r="Z32" s="22">
        <f t="shared" si="11"/>
        <v>9</v>
      </c>
      <c r="AA32" s="4">
        <v>0</v>
      </c>
      <c r="AB32" s="4">
        <f t="shared" si="12"/>
        <v>0</v>
      </c>
      <c r="AC32" s="4">
        <v>9</v>
      </c>
      <c r="AD32" s="22">
        <f t="shared" si="13"/>
        <v>9</v>
      </c>
      <c r="AE32" s="22">
        <f t="shared" si="14"/>
        <v>29</v>
      </c>
      <c r="AF32" s="23">
        <f t="shared" si="15"/>
        <v>0.78879999999999995</v>
      </c>
      <c r="AG32" s="23">
        <f t="shared" si="16"/>
        <v>0</v>
      </c>
      <c r="AH32" s="23">
        <f t="shared" si="17"/>
        <v>1</v>
      </c>
      <c r="AJ32" s="23">
        <f t="shared" si="18"/>
        <v>1</v>
      </c>
    </row>
    <row r="33" spans="1:36" x14ac:dyDescent="0.15">
      <c r="A33" s="8" t="s">
        <v>37</v>
      </c>
      <c r="B33" s="8" t="str">
        <f>VLOOKUP(A33,[1]国家奖学金!$A:$B,2,FALSE)</f>
        <v>公共管理学院</v>
      </c>
      <c r="C33" s="4">
        <v>0</v>
      </c>
      <c r="D33" s="4">
        <f t="shared" si="0"/>
        <v>0</v>
      </c>
      <c r="E33" s="4">
        <v>62</v>
      </c>
      <c r="F33" s="19">
        <f t="shared" si="1"/>
        <v>62</v>
      </c>
      <c r="G33" s="4">
        <v>0</v>
      </c>
      <c r="H33" s="4">
        <f>G33*0.5</f>
        <v>0</v>
      </c>
      <c r="I33" s="4">
        <v>66</v>
      </c>
      <c r="J33" s="20">
        <f t="shared" si="2"/>
        <v>66</v>
      </c>
      <c r="K33" s="4">
        <f t="shared" si="3"/>
        <v>128</v>
      </c>
      <c r="L33" s="4">
        <f t="shared" si="4"/>
        <v>3.1782400000000002</v>
      </c>
      <c r="M33" s="21">
        <f t="shared" si="5"/>
        <v>3</v>
      </c>
      <c r="N33" s="21">
        <f t="shared" si="6"/>
        <v>3</v>
      </c>
      <c r="P33" s="21">
        <f>N33</f>
        <v>3</v>
      </c>
      <c r="Q33" s="4">
        <v>0</v>
      </c>
      <c r="R33" s="22">
        <f t="shared" si="7"/>
        <v>0</v>
      </c>
      <c r="S33" s="4">
        <v>0</v>
      </c>
      <c r="T33" s="4">
        <f t="shared" si="8"/>
        <v>0</v>
      </c>
      <c r="U33" s="4">
        <v>18</v>
      </c>
      <c r="V33" s="22">
        <f t="shared" si="9"/>
        <v>18</v>
      </c>
      <c r="W33" s="4">
        <v>0</v>
      </c>
      <c r="X33" s="4">
        <f t="shared" si="10"/>
        <v>0</v>
      </c>
      <c r="Y33" s="4">
        <v>13</v>
      </c>
      <c r="Z33" s="22">
        <f t="shared" si="11"/>
        <v>13</v>
      </c>
      <c r="AA33" s="4">
        <v>0</v>
      </c>
      <c r="AB33" s="4">
        <f t="shared" si="12"/>
        <v>0</v>
      </c>
      <c r="AC33" s="4">
        <v>7</v>
      </c>
      <c r="AD33" s="22">
        <f t="shared" si="13"/>
        <v>7</v>
      </c>
      <c r="AE33" s="22">
        <f t="shared" si="14"/>
        <v>38</v>
      </c>
      <c r="AF33" s="23">
        <f t="shared" si="15"/>
        <v>1.0335999999999999</v>
      </c>
      <c r="AG33" s="23">
        <f t="shared" si="16"/>
        <v>1</v>
      </c>
      <c r="AH33" s="23">
        <f t="shared" si="17"/>
        <v>1</v>
      </c>
      <c r="AJ33" s="23">
        <f t="shared" si="18"/>
        <v>1</v>
      </c>
    </row>
    <row r="34" spans="1:36" x14ac:dyDescent="0.15">
      <c r="A34" s="8" t="s">
        <v>38</v>
      </c>
      <c r="B34" s="8" t="str">
        <f>VLOOKUP(A34,[1]国家奖学金!$A:$B,2,FALSE)</f>
        <v>马克思主义学院</v>
      </c>
      <c r="C34" s="4">
        <v>0</v>
      </c>
      <c r="D34" s="4">
        <f t="shared" si="0"/>
        <v>0</v>
      </c>
      <c r="E34" s="4">
        <v>53</v>
      </c>
      <c r="F34" s="19">
        <f t="shared" si="1"/>
        <v>53</v>
      </c>
      <c r="G34" s="4">
        <v>0</v>
      </c>
      <c r="H34" s="4">
        <f>G34*0.5</f>
        <v>0</v>
      </c>
      <c r="I34" s="4">
        <v>64</v>
      </c>
      <c r="J34" s="20">
        <f t="shared" si="2"/>
        <v>64</v>
      </c>
      <c r="K34" s="4">
        <f t="shared" si="3"/>
        <v>117</v>
      </c>
      <c r="L34" s="4">
        <f t="shared" si="4"/>
        <v>2.9051100000000001</v>
      </c>
      <c r="M34" s="21">
        <f t="shared" si="5"/>
        <v>2</v>
      </c>
      <c r="N34" s="21">
        <f t="shared" si="6"/>
        <v>3</v>
      </c>
      <c r="P34" s="21">
        <f>N34</f>
        <v>3</v>
      </c>
      <c r="Q34" s="4">
        <v>0</v>
      </c>
      <c r="R34" s="22">
        <f t="shared" si="7"/>
        <v>0</v>
      </c>
      <c r="S34" s="4">
        <v>0</v>
      </c>
      <c r="T34" s="4">
        <f t="shared" si="8"/>
        <v>0</v>
      </c>
      <c r="U34" s="4">
        <v>12</v>
      </c>
      <c r="V34" s="22">
        <f t="shared" si="9"/>
        <v>12</v>
      </c>
      <c r="W34" s="4">
        <v>0</v>
      </c>
      <c r="X34" s="4">
        <f t="shared" si="10"/>
        <v>0</v>
      </c>
      <c r="Y34" s="4">
        <v>14</v>
      </c>
      <c r="Z34" s="22">
        <f t="shared" si="11"/>
        <v>14</v>
      </c>
      <c r="AA34" s="4">
        <v>0</v>
      </c>
      <c r="AB34" s="4">
        <f t="shared" si="12"/>
        <v>0</v>
      </c>
      <c r="AC34" s="4">
        <v>15</v>
      </c>
      <c r="AD34" s="22">
        <f t="shared" si="13"/>
        <v>15</v>
      </c>
      <c r="AE34" s="22">
        <f t="shared" si="14"/>
        <v>41</v>
      </c>
      <c r="AF34" s="23">
        <f t="shared" si="15"/>
        <v>1.1152</v>
      </c>
      <c r="AG34" s="23">
        <f t="shared" si="16"/>
        <v>1</v>
      </c>
      <c r="AH34" s="23">
        <f t="shared" si="17"/>
        <v>1</v>
      </c>
      <c r="AJ34" s="23">
        <f t="shared" si="18"/>
        <v>1</v>
      </c>
    </row>
    <row r="35" spans="1:36" x14ac:dyDescent="0.15">
      <c r="A35" s="8" t="s">
        <v>39</v>
      </c>
      <c r="B35" s="8" t="str">
        <f>VLOOKUP(A35,[1]国家奖学金!$A:$B,2,FALSE)</f>
        <v>外国语学院</v>
      </c>
      <c r="C35" s="4">
        <v>1</v>
      </c>
      <c r="D35" s="4">
        <f t="shared" si="0"/>
        <v>0.5</v>
      </c>
      <c r="E35" s="4">
        <v>29</v>
      </c>
      <c r="F35" s="19">
        <f t="shared" si="1"/>
        <v>29.5</v>
      </c>
      <c r="G35" s="4">
        <v>31</v>
      </c>
      <c r="H35" s="4">
        <f>G35*0.5</f>
        <v>15.5</v>
      </c>
      <c r="I35" s="4">
        <v>30</v>
      </c>
      <c r="J35" s="20">
        <f t="shared" si="2"/>
        <v>45.5</v>
      </c>
      <c r="K35" s="4">
        <f t="shared" si="3"/>
        <v>75</v>
      </c>
      <c r="L35" s="4">
        <f t="shared" si="4"/>
        <v>1.8622500000000002</v>
      </c>
      <c r="M35" s="21">
        <f t="shared" si="5"/>
        <v>1</v>
      </c>
      <c r="N35" s="21">
        <f t="shared" si="6"/>
        <v>2</v>
      </c>
      <c r="P35" s="21">
        <f>N35</f>
        <v>2</v>
      </c>
      <c r="Q35" s="4">
        <v>0</v>
      </c>
      <c r="R35" s="22">
        <f t="shared" si="7"/>
        <v>0</v>
      </c>
      <c r="S35" s="4">
        <v>0</v>
      </c>
      <c r="T35" s="4">
        <f t="shared" si="8"/>
        <v>0</v>
      </c>
      <c r="U35" s="4">
        <v>10</v>
      </c>
      <c r="V35" s="22">
        <f t="shared" si="9"/>
        <v>10</v>
      </c>
      <c r="W35" s="4">
        <v>0</v>
      </c>
      <c r="X35" s="4">
        <f t="shared" si="10"/>
        <v>0</v>
      </c>
      <c r="Y35" s="4">
        <v>8</v>
      </c>
      <c r="Z35" s="22">
        <f t="shared" si="11"/>
        <v>8</v>
      </c>
      <c r="AA35" s="4">
        <v>0</v>
      </c>
      <c r="AB35" s="4">
        <f t="shared" si="12"/>
        <v>0</v>
      </c>
      <c r="AC35" s="4">
        <v>9</v>
      </c>
      <c r="AD35" s="22">
        <f t="shared" si="13"/>
        <v>9</v>
      </c>
      <c r="AE35" s="22">
        <f t="shared" si="14"/>
        <v>27</v>
      </c>
      <c r="AF35" s="23">
        <f t="shared" si="15"/>
        <v>0.73439999999999994</v>
      </c>
      <c r="AG35" s="23">
        <f t="shared" si="16"/>
        <v>0</v>
      </c>
      <c r="AH35" s="23">
        <f t="shared" si="17"/>
        <v>1</v>
      </c>
      <c r="AJ35" s="23">
        <f t="shared" si="18"/>
        <v>1</v>
      </c>
    </row>
    <row r="36" spans="1:36" x14ac:dyDescent="0.15">
      <c r="A36" s="8" t="s">
        <v>40</v>
      </c>
      <c r="B36" s="8" t="str">
        <f>VLOOKUP(A36,[1]国家奖学金!$A:$B,2,FALSE)</f>
        <v>教育科学研究院</v>
      </c>
      <c r="C36" s="4">
        <v>2</v>
      </c>
      <c r="D36" s="4">
        <f t="shared" si="0"/>
        <v>1</v>
      </c>
      <c r="E36" s="4">
        <v>48</v>
      </c>
      <c r="F36" s="19">
        <f t="shared" si="1"/>
        <v>49</v>
      </c>
      <c r="G36" s="4">
        <v>29</v>
      </c>
      <c r="H36" s="4">
        <f>G36*0.5</f>
        <v>14.5</v>
      </c>
      <c r="I36" s="4">
        <v>47</v>
      </c>
      <c r="J36" s="20">
        <f t="shared" si="2"/>
        <v>61.5</v>
      </c>
      <c r="K36" s="4">
        <f t="shared" si="3"/>
        <v>110.5</v>
      </c>
      <c r="L36" s="4">
        <f t="shared" si="4"/>
        <v>2.7437150000000003</v>
      </c>
      <c r="M36" s="21">
        <f t="shared" si="5"/>
        <v>2</v>
      </c>
      <c r="N36" s="21">
        <f t="shared" si="6"/>
        <v>3</v>
      </c>
      <c r="P36" s="21">
        <f>N36</f>
        <v>3</v>
      </c>
      <c r="Q36" s="4">
        <v>0</v>
      </c>
      <c r="R36" s="22">
        <f t="shared" si="7"/>
        <v>0</v>
      </c>
      <c r="S36" s="4">
        <v>0</v>
      </c>
      <c r="T36" s="4">
        <f t="shared" si="8"/>
        <v>0</v>
      </c>
      <c r="U36" s="4">
        <v>20</v>
      </c>
      <c r="V36" s="22">
        <f t="shared" si="9"/>
        <v>20</v>
      </c>
      <c r="W36" s="4">
        <v>0</v>
      </c>
      <c r="X36" s="4">
        <f t="shared" si="10"/>
        <v>0</v>
      </c>
      <c r="Y36" s="4">
        <v>17</v>
      </c>
      <c r="Z36" s="22">
        <f t="shared" si="11"/>
        <v>17</v>
      </c>
      <c r="AA36" s="4">
        <v>0</v>
      </c>
      <c r="AB36" s="4">
        <f t="shared" si="12"/>
        <v>0</v>
      </c>
      <c r="AC36" s="4">
        <v>18</v>
      </c>
      <c r="AD36" s="22">
        <f t="shared" si="13"/>
        <v>18</v>
      </c>
      <c r="AE36" s="22">
        <f t="shared" si="14"/>
        <v>55</v>
      </c>
      <c r="AF36" s="23">
        <f t="shared" si="15"/>
        <v>1.496</v>
      </c>
      <c r="AG36" s="23">
        <f t="shared" si="16"/>
        <v>1</v>
      </c>
      <c r="AH36" s="23">
        <f t="shared" si="17"/>
        <v>1</v>
      </c>
      <c r="AJ36" s="23">
        <f t="shared" si="18"/>
        <v>1</v>
      </c>
    </row>
    <row r="37" spans="1:36" x14ac:dyDescent="0.15">
      <c r="A37" s="8" t="s">
        <v>53</v>
      </c>
      <c r="B37" s="8" t="str">
        <f>VLOOKUP(A37,[1]国家奖学金!$A:$B,2,FALSE)</f>
        <v>体育学院</v>
      </c>
      <c r="C37" s="4">
        <v>0</v>
      </c>
      <c r="D37" s="4">
        <f t="shared" si="0"/>
        <v>0</v>
      </c>
      <c r="E37" s="4">
        <v>6</v>
      </c>
      <c r="F37" s="19">
        <f t="shared" si="1"/>
        <v>6</v>
      </c>
      <c r="G37" s="4">
        <v>0</v>
      </c>
      <c r="H37" s="4">
        <f>G37*0.5</f>
        <v>0</v>
      </c>
      <c r="I37" s="4">
        <v>9</v>
      </c>
      <c r="J37" s="20">
        <f t="shared" si="2"/>
        <v>9</v>
      </c>
      <c r="K37" s="4">
        <f t="shared" si="3"/>
        <v>15</v>
      </c>
      <c r="L37" s="4">
        <f t="shared" si="4"/>
        <v>0.37245</v>
      </c>
      <c r="M37" s="21">
        <f t="shared" si="5"/>
        <v>0</v>
      </c>
      <c r="N37" s="21">
        <f t="shared" si="6"/>
        <v>0</v>
      </c>
      <c r="P37" s="21">
        <f>N37</f>
        <v>0</v>
      </c>
      <c r="Q37" s="4">
        <v>0</v>
      </c>
      <c r="R37" s="22">
        <f t="shared" si="7"/>
        <v>0</v>
      </c>
      <c r="S37" s="4">
        <v>0</v>
      </c>
      <c r="T37" s="4">
        <f t="shared" si="8"/>
        <v>0</v>
      </c>
      <c r="U37" s="4">
        <v>0</v>
      </c>
      <c r="V37" s="22">
        <f t="shared" si="9"/>
        <v>0</v>
      </c>
      <c r="W37" s="4">
        <v>0</v>
      </c>
      <c r="X37" s="4">
        <f t="shared" si="10"/>
        <v>0</v>
      </c>
      <c r="Y37" s="4">
        <v>0</v>
      </c>
      <c r="Z37" s="22">
        <f t="shared" si="11"/>
        <v>0</v>
      </c>
      <c r="AA37" s="4">
        <v>0</v>
      </c>
      <c r="AB37" s="4">
        <f t="shared" si="12"/>
        <v>0</v>
      </c>
      <c r="AC37" s="4">
        <v>0</v>
      </c>
      <c r="AD37" s="22">
        <f t="shared" si="13"/>
        <v>0</v>
      </c>
      <c r="AE37" s="22">
        <f t="shared" si="14"/>
        <v>0</v>
      </c>
      <c r="AF37" s="23">
        <f t="shared" si="15"/>
        <v>0</v>
      </c>
      <c r="AG37" s="23">
        <f t="shared" si="16"/>
        <v>0</v>
      </c>
      <c r="AH37" s="23">
        <f t="shared" si="17"/>
        <v>0</v>
      </c>
      <c r="AJ37" s="23">
        <f t="shared" si="18"/>
        <v>0</v>
      </c>
    </row>
    <row r="38" spans="1:36" x14ac:dyDescent="0.15">
      <c r="A38" s="8" t="s">
        <v>41</v>
      </c>
      <c r="B38" s="8" t="str">
        <f>VLOOKUP(A38,[1]国家奖学金!$A:$B,2,FALSE)</f>
        <v>新闻与信息传播学院</v>
      </c>
      <c r="C38" s="4">
        <v>1</v>
      </c>
      <c r="D38" s="4">
        <f t="shared" si="0"/>
        <v>0.5</v>
      </c>
      <c r="E38" s="4">
        <v>43</v>
      </c>
      <c r="F38" s="19">
        <f t="shared" si="1"/>
        <v>43.5</v>
      </c>
      <c r="G38" s="4">
        <v>44</v>
      </c>
      <c r="H38" s="4">
        <f>G38*0.5</f>
        <v>22</v>
      </c>
      <c r="I38" s="4">
        <v>55</v>
      </c>
      <c r="J38" s="20">
        <f t="shared" si="2"/>
        <v>77</v>
      </c>
      <c r="K38" s="4">
        <f t="shared" si="3"/>
        <v>120.5</v>
      </c>
      <c r="L38" s="4">
        <f t="shared" si="4"/>
        <v>2.9920150000000003</v>
      </c>
      <c r="M38" s="21">
        <f t="shared" si="5"/>
        <v>2</v>
      </c>
      <c r="N38" s="21">
        <f t="shared" si="6"/>
        <v>3</v>
      </c>
      <c r="P38" s="21">
        <f>N38</f>
        <v>3</v>
      </c>
      <c r="Q38" s="4">
        <v>0</v>
      </c>
      <c r="R38" s="22">
        <f t="shared" si="7"/>
        <v>0</v>
      </c>
      <c r="S38" s="4">
        <v>0</v>
      </c>
      <c r="T38" s="4">
        <f t="shared" si="8"/>
        <v>0</v>
      </c>
      <c r="U38" s="4">
        <v>14</v>
      </c>
      <c r="V38" s="22">
        <f t="shared" si="9"/>
        <v>14</v>
      </c>
      <c r="W38" s="4">
        <v>0</v>
      </c>
      <c r="X38" s="4">
        <f t="shared" si="10"/>
        <v>0</v>
      </c>
      <c r="Y38" s="4">
        <v>20</v>
      </c>
      <c r="Z38" s="22">
        <f t="shared" si="11"/>
        <v>20</v>
      </c>
      <c r="AA38" s="4">
        <v>0</v>
      </c>
      <c r="AB38" s="4">
        <f t="shared" si="12"/>
        <v>0</v>
      </c>
      <c r="AC38" s="4">
        <v>18</v>
      </c>
      <c r="AD38" s="22">
        <f t="shared" si="13"/>
        <v>18</v>
      </c>
      <c r="AE38" s="22">
        <f t="shared" si="14"/>
        <v>52</v>
      </c>
      <c r="AF38" s="23">
        <f t="shared" si="15"/>
        <v>1.4143999999999999</v>
      </c>
      <c r="AG38" s="23">
        <f t="shared" si="16"/>
        <v>1</v>
      </c>
      <c r="AH38" s="23">
        <f t="shared" si="17"/>
        <v>1</v>
      </c>
      <c r="AJ38" s="23">
        <f t="shared" si="18"/>
        <v>1</v>
      </c>
    </row>
    <row r="39" spans="1:36" x14ac:dyDescent="0.15">
      <c r="A39" s="8" t="s">
        <v>42</v>
      </c>
      <c r="B39" s="8" t="str">
        <f>VLOOKUP(A39,[1]国家奖学金!$A:$B,2,FALSE)</f>
        <v>基础医学院</v>
      </c>
      <c r="C39" s="4">
        <v>0</v>
      </c>
      <c r="D39" s="4">
        <f t="shared" si="0"/>
        <v>0</v>
      </c>
      <c r="E39" s="4">
        <v>79</v>
      </c>
      <c r="F39" s="19">
        <f t="shared" si="1"/>
        <v>79</v>
      </c>
      <c r="G39" s="4">
        <v>0</v>
      </c>
      <c r="H39" s="4">
        <f>G39*0.5</f>
        <v>0</v>
      </c>
      <c r="I39" s="4">
        <v>90</v>
      </c>
      <c r="J39" s="20">
        <f t="shared" si="2"/>
        <v>90</v>
      </c>
      <c r="K39" s="4">
        <f t="shared" si="3"/>
        <v>169</v>
      </c>
      <c r="L39" s="4">
        <f t="shared" si="4"/>
        <v>4.1962700000000002</v>
      </c>
      <c r="M39" s="21">
        <f t="shared" si="5"/>
        <v>4</v>
      </c>
      <c r="N39" s="21">
        <f t="shared" si="6"/>
        <v>4</v>
      </c>
      <c r="P39" s="21">
        <f>N39</f>
        <v>4</v>
      </c>
      <c r="Q39" s="4">
        <v>2</v>
      </c>
      <c r="R39" s="22">
        <f t="shared" si="7"/>
        <v>2</v>
      </c>
      <c r="S39" s="4">
        <v>0</v>
      </c>
      <c r="T39" s="4">
        <f t="shared" si="8"/>
        <v>0</v>
      </c>
      <c r="U39" s="4">
        <v>75</v>
      </c>
      <c r="V39" s="22">
        <f t="shared" si="9"/>
        <v>75</v>
      </c>
      <c r="W39" s="4">
        <v>0</v>
      </c>
      <c r="X39" s="4">
        <f t="shared" si="10"/>
        <v>0</v>
      </c>
      <c r="Y39" s="4">
        <v>75</v>
      </c>
      <c r="Z39" s="22">
        <f t="shared" si="11"/>
        <v>75</v>
      </c>
      <c r="AA39" s="4">
        <v>0</v>
      </c>
      <c r="AB39" s="4">
        <f t="shared" si="12"/>
        <v>0</v>
      </c>
      <c r="AC39" s="4">
        <v>73</v>
      </c>
      <c r="AD39" s="22">
        <f t="shared" si="13"/>
        <v>73</v>
      </c>
      <c r="AE39" s="22">
        <f t="shared" si="14"/>
        <v>225</v>
      </c>
      <c r="AF39" s="23">
        <f t="shared" si="15"/>
        <v>6.1199999999999992</v>
      </c>
      <c r="AG39" s="23">
        <f t="shared" si="16"/>
        <v>6</v>
      </c>
      <c r="AH39" s="23">
        <f t="shared" si="17"/>
        <v>6</v>
      </c>
      <c r="AJ39" s="23">
        <f t="shared" si="18"/>
        <v>6</v>
      </c>
    </row>
    <row r="40" spans="1:36" x14ac:dyDescent="0.15">
      <c r="A40" s="8" t="s">
        <v>43</v>
      </c>
      <c r="B40" s="8" t="str">
        <f>VLOOKUP(A40,[1]国家奖学金!$A:$B,2,FALSE)</f>
        <v>公共卫生学院</v>
      </c>
      <c r="C40" s="4">
        <v>77</v>
      </c>
      <c r="D40" s="4">
        <f t="shared" si="0"/>
        <v>38.5</v>
      </c>
      <c r="E40" s="4">
        <v>57</v>
      </c>
      <c r="F40" s="19">
        <f t="shared" si="1"/>
        <v>95.5</v>
      </c>
      <c r="G40" s="4">
        <v>80</v>
      </c>
      <c r="H40" s="4">
        <f>G40*0.5</f>
        <v>40</v>
      </c>
      <c r="I40" s="4">
        <v>80</v>
      </c>
      <c r="J40" s="20">
        <f t="shared" si="2"/>
        <v>120</v>
      </c>
      <c r="K40" s="4">
        <f t="shared" si="3"/>
        <v>215.5</v>
      </c>
      <c r="L40" s="4">
        <f t="shared" si="4"/>
        <v>5.3508650000000006</v>
      </c>
      <c r="M40" s="21">
        <f t="shared" si="5"/>
        <v>5</v>
      </c>
      <c r="N40" s="21">
        <f t="shared" si="6"/>
        <v>5</v>
      </c>
      <c r="P40" s="21">
        <f>N40</f>
        <v>5</v>
      </c>
      <c r="Q40" s="4">
        <v>3</v>
      </c>
      <c r="R40" s="22">
        <f t="shared" si="7"/>
        <v>3</v>
      </c>
      <c r="S40" s="4">
        <v>0</v>
      </c>
      <c r="T40" s="4">
        <f t="shared" si="8"/>
        <v>0</v>
      </c>
      <c r="U40" s="4">
        <v>61</v>
      </c>
      <c r="V40" s="22">
        <f t="shared" si="9"/>
        <v>61</v>
      </c>
      <c r="W40" s="4">
        <v>0</v>
      </c>
      <c r="X40" s="4">
        <f t="shared" si="10"/>
        <v>0</v>
      </c>
      <c r="Y40" s="4">
        <v>72</v>
      </c>
      <c r="Z40" s="22">
        <f t="shared" si="11"/>
        <v>72</v>
      </c>
      <c r="AA40" s="4">
        <v>0</v>
      </c>
      <c r="AB40" s="4">
        <f t="shared" si="12"/>
        <v>0</v>
      </c>
      <c r="AC40" s="4">
        <v>65</v>
      </c>
      <c r="AD40" s="22">
        <f t="shared" si="13"/>
        <v>65</v>
      </c>
      <c r="AE40" s="22">
        <f t="shared" si="14"/>
        <v>201</v>
      </c>
      <c r="AF40" s="23">
        <f t="shared" si="15"/>
        <v>5.4672000000000001</v>
      </c>
      <c r="AG40" s="23">
        <f t="shared" si="16"/>
        <v>5</v>
      </c>
      <c r="AH40" s="23">
        <f t="shared" si="17"/>
        <v>5</v>
      </c>
      <c r="AJ40" s="23">
        <f t="shared" si="18"/>
        <v>5</v>
      </c>
    </row>
    <row r="41" spans="1:36" x14ac:dyDescent="0.15">
      <c r="A41" s="8" t="s">
        <v>44</v>
      </c>
      <c r="B41" s="8" t="str">
        <f>VLOOKUP(A41,[1]国家奖学金!$A:$B,2,FALSE)</f>
        <v>药学院</v>
      </c>
      <c r="C41" s="4">
        <v>20</v>
      </c>
      <c r="D41" s="4">
        <f t="shared" si="0"/>
        <v>10</v>
      </c>
      <c r="E41" s="4">
        <v>33</v>
      </c>
      <c r="F41" s="19">
        <f t="shared" si="1"/>
        <v>43</v>
      </c>
      <c r="G41" s="4">
        <v>30</v>
      </c>
      <c r="H41" s="4">
        <f>G41*0.5</f>
        <v>15</v>
      </c>
      <c r="I41" s="4">
        <v>50</v>
      </c>
      <c r="J41" s="20">
        <f t="shared" si="2"/>
        <v>65</v>
      </c>
      <c r="K41" s="4">
        <f t="shared" si="3"/>
        <v>108</v>
      </c>
      <c r="L41" s="4">
        <f t="shared" si="4"/>
        <v>2.6816400000000002</v>
      </c>
      <c r="M41" s="21">
        <f t="shared" si="5"/>
        <v>2</v>
      </c>
      <c r="N41" s="21">
        <f t="shared" si="6"/>
        <v>3</v>
      </c>
      <c r="P41" s="21">
        <f>N41</f>
        <v>3</v>
      </c>
      <c r="Q41" s="4">
        <v>1</v>
      </c>
      <c r="R41" s="22">
        <f t="shared" si="7"/>
        <v>1</v>
      </c>
      <c r="S41" s="4">
        <v>0</v>
      </c>
      <c r="T41" s="4">
        <f t="shared" si="8"/>
        <v>0</v>
      </c>
      <c r="U41" s="4">
        <v>29</v>
      </c>
      <c r="V41" s="22">
        <f t="shared" si="9"/>
        <v>29</v>
      </c>
      <c r="W41" s="4">
        <v>0</v>
      </c>
      <c r="X41" s="4">
        <f t="shared" si="10"/>
        <v>0</v>
      </c>
      <c r="Y41" s="4">
        <v>25</v>
      </c>
      <c r="Z41" s="22">
        <f t="shared" si="11"/>
        <v>25</v>
      </c>
      <c r="AA41" s="4">
        <v>0</v>
      </c>
      <c r="AB41" s="4">
        <f t="shared" si="12"/>
        <v>0</v>
      </c>
      <c r="AC41" s="4">
        <v>29</v>
      </c>
      <c r="AD41" s="22">
        <f t="shared" si="13"/>
        <v>29</v>
      </c>
      <c r="AE41" s="22">
        <f t="shared" si="14"/>
        <v>84</v>
      </c>
      <c r="AF41" s="23">
        <f t="shared" si="15"/>
        <v>2.2847999999999997</v>
      </c>
      <c r="AG41" s="23">
        <f t="shared" si="16"/>
        <v>2</v>
      </c>
      <c r="AH41" s="23">
        <f t="shared" si="17"/>
        <v>2</v>
      </c>
      <c r="AJ41" s="23">
        <f t="shared" si="18"/>
        <v>2</v>
      </c>
    </row>
    <row r="42" spans="1:36" x14ac:dyDescent="0.15">
      <c r="A42" s="8" t="s">
        <v>45</v>
      </c>
      <c r="B42" s="8" t="str">
        <f>VLOOKUP(A42,[1]国家奖学金!$A:$B,2,FALSE)</f>
        <v>法医学系</v>
      </c>
      <c r="C42" s="4">
        <v>0</v>
      </c>
      <c r="D42" s="4">
        <f t="shared" si="0"/>
        <v>0</v>
      </c>
      <c r="E42" s="4">
        <v>9</v>
      </c>
      <c r="F42" s="19">
        <f t="shared" si="1"/>
        <v>9</v>
      </c>
      <c r="G42" s="4">
        <v>0</v>
      </c>
      <c r="H42" s="4">
        <f>G42*0.5</f>
        <v>0</v>
      </c>
      <c r="I42" s="4">
        <v>12</v>
      </c>
      <c r="J42" s="20">
        <f t="shared" si="2"/>
        <v>12</v>
      </c>
      <c r="K42" s="4">
        <f t="shared" si="3"/>
        <v>21</v>
      </c>
      <c r="L42" s="4">
        <f t="shared" si="4"/>
        <v>0.52143000000000006</v>
      </c>
      <c r="M42" s="21">
        <f t="shared" si="5"/>
        <v>0</v>
      </c>
      <c r="N42" s="21">
        <f>ROUND(L42,0)</f>
        <v>1</v>
      </c>
      <c r="P42" s="21">
        <f>N42</f>
        <v>1</v>
      </c>
      <c r="Q42" s="4">
        <v>0</v>
      </c>
      <c r="R42" s="22">
        <f t="shared" si="7"/>
        <v>0</v>
      </c>
      <c r="S42" s="4">
        <v>0</v>
      </c>
      <c r="T42" s="4">
        <f t="shared" si="8"/>
        <v>0</v>
      </c>
      <c r="U42" s="4">
        <v>4</v>
      </c>
      <c r="V42" s="22">
        <f t="shared" si="9"/>
        <v>4</v>
      </c>
      <c r="W42" s="4">
        <v>0</v>
      </c>
      <c r="X42" s="4">
        <f t="shared" si="10"/>
        <v>0</v>
      </c>
      <c r="Y42" s="4">
        <v>4</v>
      </c>
      <c r="Z42" s="22">
        <f t="shared" si="11"/>
        <v>4</v>
      </c>
      <c r="AA42" s="4">
        <v>0</v>
      </c>
      <c r="AB42" s="4">
        <f t="shared" si="12"/>
        <v>0</v>
      </c>
      <c r="AC42" s="4">
        <v>3</v>
      </c>
      <c r="AD42" s="22">
        <f t="shared" si="13"/>
        <v>3</v>
      </c>
      <c r="AE42" s="22">
        <f t="shared" si="14"/>
        <v>11</v>
      </c>
      <c r="AF42" s="23">
        <f t="shared" si="15"/>
        <v>0.29919999999999997</v>
      </c>
      <c r="AG42" s="23">
        <f t="shared" si="16"/>
        <v>0</v>
      </c>
      <c r="AH42" s="23">
        <f t="shared" si="17"/>
        <v>0</v>
      </c>
      <c r="AJ42" s="23">
        <f t="shared" si="18"/>
        <v>0</v>
      </c>
    </row>
    <row r="43" spans="1:36" x14ac:dyDescent="0.15">
      <c r="A43" s="8" t="s">
        <v>46</v>
      </c>
      <c r="B43" s="8" t="str">
        <f>VLOOKUP(A43,[1]国家奖学金!$A:$B,2,FALSE)</f>
        <v>医药卫生管理学院</v>
      </c>
      <c r="C43" s="4">
        <v>22</v>
      </c>
      <c r="D43" s="4">
        <f t="shared" si="0"/>
        <v>11</v>
      </c>
      <c r="E43" s="4">
        <v>42</v>
      </c>
      <c r="F43" s="19">
        <f t="shared" si="1"/>
        <v>53</v>
      </c>
      <c r="G43" s="4">
        <v>33</v>
      </c>
      <c r="H43" s="4">
        <f>G43*0.5</f>
        <v>16.5</v>
      </c>
      <c r="I43" s="4">
        <v>41</v>
      </c>
      <c r="J43" s="20">
        <f t="shared" si="2"/>
        <v>57.5</v>
      </c>
      <c r="K43" s="4">
        <f t="shared" si="3"/>
        <v>110.5</v>
      </c>
      <c r="L43" s="4">
        <f t="shared" si="4"/>
        <v>2.7437150000000003</v>
      </c>
      <c r="M43" s="21">
        <f t="shared" si="5"/>
        <v>2</v>
      </c>
      <c r="N43" s="21">
        <f t="shared" si="6"/>
        <v>3</v>
      </c>
      <c r="P43" s="21">
        <f>N43</f>
        <v>3</v>
      </c>
      <c r="Q43" s="4">
        <v>0</v>
      </c>
      <c r="R43" s="22">
        <f t="shared" si="7"/>
        <v>0</v>
      </c>
      <c r="S43" s="4">
        <v>0</v>
      </c>
      <c r="T43" s="4">
        <f t="shared" si="8"/>
        <v>0</v>
      </c>
      <c r="U43" s="4">
        <v>8</v>
      </c>
      <c r="V43" s="22">
        <f t="shared" si="9"/>
        <v>8</v>
      </c>
      <c r="W43" s="4">
        <v>0</v>
      </c>
      <c r="X43" s="4">
        <f t="shared" si="10"/>
        <v>0</v>
      </c>
      <c r="Y43" s="4">
        <v>13</v>
      </c>
      <c r="Z43" s="22">
        <f t="shared" si="11"/>
        <v>13</v>
      </c>
      <c r="AA43" s="4">
        <v>0</v>
      </c>
      <c r="AB43" s="4">
        <f t="shared" si="12"/>
        <v>0</v>
      </c>
      <c r="AC43" s="4">
        <v>12</v>
      </c>
      <c r="AD43" s="22">
        <f t="shared" si="13"/>
        <v>12</v>
      </c>
      <c r="AE43" s="22">
        <f t="shared" si="14"/>
        <v>33</v>
      </c>
      <c r="AF43" s="23">
        <f t="shared" si="15"/>
        <v>0.89759999999999995</v>
      </c>
      <c r="AG43" s="23">
        <f t="shared" si="16"/>
        <v>0</v>
      </c>
      <c r="AH43" s="23">
        <f t="shared" si="17"/>
        <v>1</v>
      </c>
      <c r="AJ43" s="23">
        <f t="shared" si="18"/>
        <v>1</v>
      </c>
    </row>
    <row r="44" spans="1:36" x14ac:dyDescent="0.15">
      <c r="A44" s="8" t="s">
        <v>47</v>
      </c>
      <c r="B44" s="8" t="str">
        <f>VLOOKUP(A44,[1]国家奖学金!$A:$B,2,FALSE)</f>
        <v>护理学院</v>
      </c>
      <c r="C44" s="4">
        <v>29</v>
      </c>
      <c r="D44" s="4">
        <f t="shared" si="0"/>
        <v>14.5</v>
      </c>
      <c r="E44" s="4">
        <v>14</v>
      </c>
      <c r="F44" s="19">
        <f t="shared" si="1"/>
        <v>28.5</v>
      </c>
      <c r="G44" s="4">
        <v>30</v>
      </c>
      <c r="H44" s="4">
        <f>G44*0.5</f>
        <v>15</v>
      </c>
      <c r="I44" s="4">
        <v>11</v>
      </c>
      <c r="J44" s="20">
        <f t="shared" si="2"/>
        <v>26</v>
      </c>
      <c r="K44" s="4">
        <f t="shared" si="3"/>
        <v>54.5</v>
      </c>
      <c r="L44" s="4">
        <f t="shared" si="4"/>
        <v>1.353235</v>
      </c>
      <c r="M44" s="21">
        <f t="shared" si="5"/>
        <v>1</v>
      </c>
      <c r="N44" s="21">
        <f t="shared" si="6"/>
        <v>1</v>
      </c>
      <c r="P44" s="21">
        <f>N44</f>
        <v>1</v>
      </c>
      <c r="Q44" s="4">
        <v>0</v>
      </c>
      <c r="R44" s="22">
        <f t="shared" si="7"/>
        <v>0</v>
      </c>
      <c r="S44" s="4">
        <v>0</v>
      </c>
      <c r="T44" s="4">
        <f t="shared" si="8"/>
        <v>0</v>
      </c>
      <c r="U44" s="4">
        <v>2</v>
      </c>
      <c r="V44" s="22">
        <f t="shared" si="9"/>
        <v>2</v>
      </c>
      <c r="W44" s="4">
        <v>0</v>
      </c>
      <c r="X44" s="4">
        <f t="shared" si="10"/>
        <v>0</v>
      </c>
      <c r="Y44" s="4">
        <v>5</v>
      </c>
      <c r="Z44" s="22">
        <f t="shared" si="11"/>
        <v>5</v>
      </c>
      <c r="AA44" s="4">
        <v>0</v>
      </c>
      <c r="AB44" s="4">
        <f t="shared" si="12"/>
        <v>0</v>
      </c>
      <c r="AC44" s="4">
        <v>2</v>
      </c>
      <c r="AD44" s="22">
        <f t="shared" si="13"/>
        <v>2</v>
      </c>
      <c r="AE44" s="22">
        <f t="shared" si="14"/>
        <v>9</v>
      </c>
      <c r="AF44" s="23">
        <f t="shared" si="15"/>
        <v>0.24479999999999999</v>
      </c>
      <c r="AG44" s="23">
        <f t="shared" si="16"/>
        <v>0</v>
      </c>
      <c r="AH44" s="23">
        <f t="shared" si="17"/>
        <v>0</v>
      </c>
      <c r="AJ44" s="23">
        <f t="shared" si="18"/>
        <v>0</v>
      </c>
    </row>
    <row r="45" spans="1:36" x14ac:dyDescent="0.15">
      <c r="A45" s="8" t="s">
        <v>48</v>
      </c>
      <c r="B45" s="8" t="str">
        <f>VLOOKUP(A45,[1]国家奖学金!$A:$B,2,FALSE)</f>
        <v>生殖健康研究所</v>
      </c>
      <c r="C45" s="4">
        <v>0</v>
      </c>
      <c r="D45" s="4">
        <f t="shared" si="0"/>
        <v>0</v>
      </c>
      <c r="E45" s="4">
        <v>13</v>
      </c>
      <c r="F45" s="19">
        <f t="shared" si="1"/>
        <v>13</v>
      </c>
      <c r="G45" s="4">
        <v>0</v>
      </c>
      <c r="H45" s="4">
        <f>G45*0.5</f>
        <v>0</v>
      </c>
      <c r="I45" s="4">
        <v>13</v>
      </c>
      <c r="J45" s="20">
        <f t="shared" si="2"/>
        <v>13</v>
      </c>
      <c r="K45" s="4">
        <f t="shared" si="3"/>
        <v>26</v>
      </c>
      <c r="L45" s="4">
        <f t="shared" si="4"/>
        <v>0.64558000000000004</v>
      </c>
      <c r="M45" s="21">
        <f t="shared" si="5"/>
        <v>0</v>
      </c>
      <c r="N45" s="21">
        <f t="shared" si="6"/>
        <v>1</v>
      </c>
      <c r="P45" s="21">
        <f>N45</f>
        <v>1</v>
      </c>
      <c r="Q45" s="4">
        <v>0</v>
      </c>
      <c r="R45" s="22">
        <f t="shared" si="7"/>
        <v>0</v>
      </c>
      <c r="S45" s="4">
        <v>0</v>
      </c>
      <c r="T45" s="4">
        <f t="shared" si="8"/>
        <v>0</v>
      </c>
      <c r="U45" s="4">
        <v>3</v>
      </c>
      <c r="V45" s="22">
        <f t="shared" si="9"/>
        <v>3</v>
      </c>
      <c r="W45" s="4">
        <v>0</v>
      </c>
      <c r="X45" s="4">
        <f t="shared" si="10"/>
        <v>0</v>
      </c>
      <c r="Y45" s="4">
        <v>7</v>
      </c>
      <c r="Z45" s="22">
        <f t="shared" si="11"/>
        <v>7</v>
      </c>
      <c r="AA45" s="4">
        <v>0</v>
      </c>
      <c r="AB45" s="4">
        <f t="shared" si="12"/>
        <v>0</v>
      </c>
      <c r="AC45" s="4">
        <v>7</v>
      </c>
      <c r="AD45" s="22">
        <f t="shared" si="13"/>
        <v>7</v>
      </c>
      <c r="AE45" s="22">
        <f t="shared" si="14"/>
        <v>17</v>
      </c>
      <c r="AF45" s="23">
        <f t="shared" si="15"/>
        <v>0.46239999999999998</v>
      </c>
      <c r="AG45" s="23">
        <f t="shared" si="16"/>
        <v>0</v>
      </c>
      <c r="AH45" s="23">
        <f t="shared" si="17"/>
        <v>0</v>
      </c>
      <c r="AJ45" s="23">
        <f t="shared" si="18"/>
        <v>0</v>
      </c>
    </row>
    <row r="46" spans="1:36" x14ac:dyDescent="0.15">
      <c r="A46" s="8" t="s">
        <v>49</v>
      </c>
      <c r="B46" s="8" t="str">
        <f>VLOOKUP(A46,[1]国家奖学金!$A:$B,2,FALSE)</f>
        <v>同济医学院附属协和医院</v>
      </c>
      <c r="C46" s="4">
        <v>145</v>
      </c>
      <c r="D46" s="4">
        <f t="shared" si="0"/>
        <v>72.5</v>
      </c>
      <c r="E46" s="4">
        <v>156</v>
      </c>
      <c r="F46" s="19">
        <f t="shared" si="1"/>
        <v>228.5</v>
      </c>
      <c r="G46" s="4">
        <v>138</v>
      </c>
      <c r="H46" s="4">
        <f>G46*0.5</f>
        <v>69</v>
      </c>
      <c r="I46" s="4">
        <v>178</v>
      </c>
      <c r="J46" s="20">
        <f t="shared" si="2"/>
        <v>247</v>
      </c>
      <c r="K46" s="4">
        <f t="shared" si="3"/>
        <v>475.5</v>
      </c>
      <c r="L46" s="4">
        <f t="shared" si="4"/>
        <v>11.806665000000001</v>
      </c>
      <c r="M46" s="21">
        <f t="shared" si="5"/>
        <v>11</v>
      </c>
      <c r="N46" s="21">
        <f t="shared" si="6"/>
        <v>12</v>
      </c>
      <c r="P46" s="21">
        <f>N46</f>
        <v>12</v>
      </c>
      <c r="Q46" s="4">
        <v>1</v>
      </c>
      <c r="R46" s="22">
        <f t="shared" si="7"/>
        <v>1</v>
      </c>
      <c r="S46" s="4">
        <v>16</v>
      </c>
      <c r="T46" s="4">
        <f t="shared" si="8"/>
        <v>8</v>
      </c>
      <c r="U46" s="4">
        <v>46</v>
      </c>
      <c r="V46" s="22">
        <f t="shared" si="9"/>
        <v>54</v>
      </c>
      <c r="W46" s="4">
        <v>75</v>
      </c>
      <c r="X46" s="4">
        <f t="shared" si="10"/>
        <v>37.5</v>
      </c>
      <c r="Y46" s="4">
        <v>101</v>
      </c>
      <c r="Z46" s="22">
        <f t="shared" si="11"/>
        <v>138.5</v>
      </c>
      <c r="AA46" s="4">
        <v>82</v>
      </c>
      <c r="AB46" s="4">
        <f t="shared" si="12"/>
        <v>41</v>
      </c>
      <c r="AC46" s="4">
        <v>101</v>
      </c>
      <c r="AD46" s="22">
        <f t="shared" si="13"/>
        <v>142</v>
      </c>
      <c r="AE46" s="22">
        <f t="shared" si="14"/>
        <v>335.5</v>
      </c>
      <c r="AF46" s="23">
        <f t="shared" si="15"/>
        <v>9.1256000000000004</v>
      </c>
      <c r="AG46" s="23">
        <f t="shared" si="16"/>
        <v>9</v>
      </c>
      <c r="AH46" s="23">
        <f t="shared" si="17"/>
        <v>9</v>
      </c>
      <c r="AJ46" s="23">
        <f t="shared" si="18"/>
        <v>9</v>
      </c>
    </row>
    <row r="47" spans="1:36" x14ac:dyDescent="0.15">
      <c r="A47" s="8" t="s">
        <v>50</v>
      </c>
      <c r="B47" s="8" t="str">
        <f>VLOOKUP(A47,[1]国家奖学金!$A:$B,2,FALSE)</f>
        <v>同济医学院附属同济医院</v>
      </c>
      <c r="C47" s="4">
        <v>146</v>
      </c>
      <c r="D47" s="4">
        <f t="shared" si="0"/>
        <v>73</v>
      </c>
      <c r="E47" s="4">
        <v>181</v>
      </c>
      <c r="F47" s="19">
        <f t="shared" si="1"/>
        <v>254</v>
      </c>
      <c r="G47" s="4">
        <v>139</v>
      </c>
      <c r="H47" s="4">
        <f>G47*0.5</f>
        <v>69.5</v>
      </c>
      <c r="I47" s="4">
        <v>192</v>
      </c>
      <c r="J47" s="20">
        <f t="shared" si="2"/>
        <v>261.5</v>
      </c>
      <c r="K47" s="4">
        <f t="shared" si="3"/>
        <v>515.5</v>
      </c>
      <c r="L47" s="4">
        <f t="shared" si="4"/>
        <v>12.799865</v>
      </c>
      <c r="M47" s="21">
        <f t="shared" si="5"/>
        <v>12</v>
      </c>
      <c r="N47" s="21">
        <f t="shared" si="6"/>
        <v>13</v>
      </c>
      <c r="P47" s="21">
        <f>N47</f>
        <v>13</v>
      </c>
      <c r="Q47" s="4">
        <v>7</v>
      </c>
      <c r="R47" s="22">
        <f t="shared" si="7"/>
        <v>7</v>
      </c>
      <c r="S47" s="4">
        <v>13</v>
      </c>
      <c r="T47" s="4">
        <f t="shared" si="8"/>
        <v>6.5</v>
      </c>
      <c r="U47" s="4">
        <v>50</v>
      </c>
      <c r="V47" s="22">
        <f t="shared" si="9"/>
        <v>56.5</v>
      </c>
      <c r="W47" s="4">
        <v>75</v>
      </c>
      <c r="X47" s="4">
        <f t="shared" si="10"/>
        <v>37.5</v>
      </c>
      <c r="Y47" s="4">
        <v>122</v>
      </c>
      <c r="Z47" s="22">
        <f t="shared" si="11"/>
        <v>159.5</v>
      </c>
      <c r="AA47" s="4">
        <v>83</v>
      </c>
      <c r="AB47" s="4">
        <f t="shared" si="12"/>
        <v>41.5</v>
      </c>
      <c r="AC47" s="4">
        <v>112</v>
      </c>
      <c r="AD47" s="22">
        <f t="shared" si="13"/>
        <v>153.5</v>
      </c>
      <c r="AE47" s="22">
        <f t="shared" si="14"/>
        <v>376.5</v>
      </c>
      <c r="AF47" s="23">
        <f t="shared" si="15"/>
        <v>10.2408</v>
      </c>
      <c r="AG47" s="23">
        <f t="shared" si="16"/>
        <v>10</v>
      </c>
      <c r="AH47" s="23">
        <f t="shared" si="17"/>
        <v>10</v>
      </c>
      <c r="AJ47" s="23">
        <f t="shared" si="18"/>
        <v>10</v>
      </c>
    </row>
    <row r="48" spans="1:36" x14ac:dyDescent="0.15">
      <c r="A48" s="8" t="s">
        <v>51</v>
      </c>
      <c r="B48" s="8" t="str">
        <f>VLOOKUP(A48,[1]国家奖学金!$A:$B,2,FALSE)</f>
        <v>同济医学院附属梨园医院</v>
      </c>
      <c r="C48" s="4">
        <v>24</v>
      </c>
      <c r="D48" s="4">
        <f t="shared" si="0"/>
        <v>12</v>
      </c>
      <c r="E48" s="4">
        <v>4</v>
      </c>
      <c r="F48" s="19">
        <f t="shared" si="1"/>
        <v>16</v>
      </c>
      <c r="G48" s="4">
        <v>20</v>
      </c>
      <c r="H48" s="4">
        <f>G48*0.5</f>
        <v>10</v>
      </c>
      <c r="I48" s="4">
        <v>8</v>
      </c>
      <c r="J48" s="20">
        <f t="shared" si="2"/>
        <v>18</v>
      </c>
      <c r="K48" s="4">
        <f t="shared" si="3"/>
        <v>34</v>
      </c>
      <c r="L48" s="4">
        <f t="shared" si="4"/>
        <v>0.84422000000000008</v>
      </c>
      <c r="M48" s="21">
        <f t="shared" si="5"/>
        <v>0</v>
      </c>
      <c r="N48" s="21">
        <f t="shared" si="6"/>
        <v>1</v>
      </c>
      <c r="P48" s="21">
        <f>N48</f>
        <v>1</v>
      </c>
      <c r="Q48" s="4">
        <v>0</v>
      </c>
      <c r="R48" s="22">
        <f t="shared" si="7"/>
        <v>0</v>
      </c>
      <c r="S48" s="4">
        <v>0</v>
      </c>
      <c r="T48" s="4">
        <f t="shared" si="8"/>
        <v>0</v>
      </c>
      <c r="U48" s="4">
        <v>2</v>
      </c>
      <c r="V48" s="22">
        <f t="shared" si="9"/>
        <v>2</v>
      </c>
      <c r="W48" s="4">
        <v>0</v>
      </c>
      <c r="X48" s="4">
        <f t="shared" si="10"/>
        <v>0</v>
      </c>
      <c r="Y48" s="4">
        <v>4</v>
      </c>
      <c r="Z48" s="22">
        <f t="shared" si="11"/>
        <v>4</v>
      </c>
      <c r="AA48" s="4">
        <v>0</v>
      </c>
      <c r="AB48" s="4">
        <f t="shared" si="12"/>
        <v>0</v>
      </c>
      <c r="AC48" s="4">
        <v>4</v>
      </c>
      <c r="AD48" s="22">
        <f t="shared" si="13"/>
        <v>4</v>
      </c>
      <c r="AE48" s="22">
        <f t="shared" si="14"/>
        <v>10</v>
      </c>
      <c r="AF48" s="23">
        <f t="shared" si="15"/>
        <v>0.27199999999999996</v>
      </c>
      <c r="AG48" s="23">
        <f t="shared" si="16"/>
        <v>0</v>
      </c>
      <c r="AH48" s="23">
        <f t="shared" si="17"/>
        <v>0</v>
      </c>
      <c r="AJ48" s="23">
        <f t="shared" si="18"/>
        <v>0</v>
      </c>
    </row>
    <row r="49" spans="1:36" x14ac:dyDescent="0.15">
      <c r="A49" s="8" t="s">
        <v>54</v>
      </c>
      <c r="B49" s="8" t="str">
        <f>VLOOKUP(A49,[1]国家奖学金!$A:$B,2,FALSE)</f>
        <v>同济医学院附属武汉中西医结合医院</v>
      </c>
      <c r="C49" s="4">
        <v>8</v>
      </c>
      <c r="D49" s="4">
        <f t="shared" si="0"/>
        <v>4</v>
      </c>
      <c r="E49" s="4">
        <v>0</v>
      </c>
      <c r="F49" s="19">
        <f t="shared" si="1"/>
        <v>4</v>
      </c>
      <c r="G49" s="4">
        <v>8</v>
      </c>
      <c r="H49" s="4">
        <f>G49*0.5</f>
        <v>4</v>
      </c>
      <c r="I49" s="4">
        <v>0</v>
      </c>
      <c r="J49" s="20">
        <f t="shared" si="2"/>
        <v>4</v>
      </c>
      <c r="K49" s="4">
        <f t="shared" si="3"/>
        <v>8</v>
      </c>
      <c r="L49" s="4">
        <f t="shared" si="4"/>
        <v>0.19864000000000001</v>
      </c>
      <c r="M49" s="21">
        <f t="shared" si="5"/>
        <v>0</v>
      </c>
      <c r="N49" s="21">
        <f t="shared" si="6"/>
        <v>0</v>
      </c>
      <c r="P49" s="21">
        <f>N49</f>
        <v>0</v>
      </c>
      <c r="Q49" s="4">
        <v>0</v>
      </c>
      <c r="R49" s="22">
        <f t="shared" si="7"/>
        <v>0</v>
      </c>
      <c r="S49" s="4">
        <v>0</v>
      </c>
      <c r="T49" s="4">
        <f t="shared" si="8"/>
        <v>0</v>
      </c>
      <c r="U49" s="4">
        <v>0</v>
      </c>
      <c r="V49" s="22">
        <f t="shared" si="9"/>
        <v>0</v>
      </c>
      <c r="W49" s="4">
        <v>0</v>
      </c>
      <c r="X49" s="4">
        <f t="shared" si="10"/>
        <v>0</v>
      </c>
      <c r="Y49" s="4">
        <v>0</v>
      </c>
      <c r="Z49" s="22">
        <f t="shared" si="11"/>
        <v>0</v>
      </c>
      <c r="AA49" s="4">
        <v>0</v>
      </c>
      <c r="AB49" s="4">
        <f t="shared" si="12"/>
        <v>0</v>
      </c>
      <c r="AC49" s="4">
        <v>0</v>
      </c>
      <c r="AD49" s="22">
        <f t="shared" si="13"/>
        <v>0</v>
      </c>
      <c r="AE49" s="22">
        <f t="shared" si="14"/>
        <v>0</v>
      </c>
      <c r="AF49" s="23">
        <f t="shared" si="15"/>
        <v>0</v>
      </c>
      <c r="AG49" s="23">
        <f t="shared" si="16"/>
        <v>0</v>
      </c>
      <c r="AH49" s="23">
        <f t="shared" si="17"/>
        <v>0</v>
      </c>
      <c r="AJ49" s="23">
        <f t="shared" si="18"/>
        <v>0</v>
      </c>
    </row>
    <row r="50" spans="1:36" x14ac:dyDescent="0.15">
      <c r="A50" s="8" t="s">
        <v>55</v>
      </c>
      <c r="B50" s="8" t="str">
        <f>VLOOKUP(A50,[1]国家奖学金!$A:$B,2,FALSE)</f>
        <v>同济医学院附属武汉中心医院</v>
      </c>
      <c r="C50" s="4">
        <v>9</v>
      </c>
      <c r="D50" s="4">
        <f t="shared" si="0"/>
        <v>4.5</v>
      </c>
      <c r="E50" s="4">
        <v>0</v>
      </c>
      <c r="F50" s="19">
        <f t="shared" si="1"/>
        <v>4.5</v>
      </c>
      <c r="G50" s="4">
        <v>8</v>
      </c>
      <c r="H50" s="4">
        <f>G50*0.5</f>
        <v>4</v>
      </c>
      <c r="I50" s="4">
        <v>0</v>
      </c>
      <c r="J50" s="20">
        <f t="shared" si="2"/>
        <v>4</v>
      </c>
      <c r="K50" s="4">
        <f t="shared" si="3"/>
        <v>8.5</v>
      </c>
      <c r="L50" s="4">
        <f t="shared" si="4"/>
        <v>0.21105500000000002</v>
      </c>
      <c r="M50" s="21">
        <f t="shared" si="5"/>
        <v>0</v>
      </c>
      <c r="N50" s="21">
        <f t="shared" si="6"/>
        <v>0</v>
      </c>
      <c r="P50" s="21">
        <f>N50</f>
        <v>0</v>
      </c>
      <c r="Q50" s="4">
        <v>0</v>
      </c>
      <c r="R50" s="22">
        <f t="shared" si="7"/>
        <v>0</v>
      </c>
      <c r="S50" s="4">
        <v>0</v>
      </c>
      <c r="T50" s="4">
        <f t="shared" si="8"/>
        <v>0</v>
      </c>
      <c r="U50" s="4">
        <v>0</v>
      </c>
      <c r="V50" s="22">
        <f t="shared" si="9"/>
        <v>0</v>
      </c>
      <c r="W50" s="4">
        <v>0</v>
      </c>
      <c r="X50" s="4">
        <f t="shared" si="10"/>
        <v>0</v>
      </c>
      <c r="Y50" s="4">
        <v>0</v>
      </c>
      <c r="Z50" s="22">
        <f t="shared" si="11"/>
        <v>0</v>
      </c>
      <c r="AA50" s="4">
        <v>0</v>
      </c>
      <c r="AB50" s="4">
        <f t="shared" si="12"/>
        <v>0</v>
      </c>
      <c r="AC50" s="4">
        <v>0</v>
      </c>
      <c r="AD50" s="22">
        <f t="shared" si="13"/>
        <v>0</v>
      </c>
      <c r="AE50" s="22">
        <f t="shared" si="14"/>
        <v>0</v>
      </c>
      <c r="AF50" s="23">
        <f t="shared" si="15"/>
        <v>0</v>
      </c>
      <c r="AG50" s="23">
        <f t="shared" si="16"/>
        <v>0</v>
      </c>
      <c r="AH50" s="23">
        <f t="shared" si="17"/>
        <v>0</v>
      </c>
      <c r="AJ50" s="23">
        <f t="shared" si="18"/>
        <v>0</v>
      </c>
    </row>
    <row r="51" spans="1:36" x14ac:dyDescent="0.15">
      <c r="A51" s="8" t="s">
        <v>56</v>
      </c>
      <c r="B51" s="8" t="str">
        <f>VLOOKUP(A51,[1]国家奖学金!$A:$B,2,FALSE)</f>
        <v>同济医学院附属武汉儿童医院</v>
      </c>
      <c r="C51" s="4">
        <v>10</v>
      </c>
      <c r="D51" s="4">
        <f t="shared" si="0"/>
        <v>5</v>
      </c>
      <c r="E51" s="4">
        <v>0</v>
      </c>
      <c r="F51" s="19">
        <f t="shared" si="1"/>
        <v>5</v>
      </c>
      <c r="G51" s="4">
        <v>10</v>
      </c>
      <c r="H51" s="4">
        <f>G51*0.5</f>
        <v>5</v>
      </c>
      <c r="I51" s="4">
        <v>0</v>
      </c>
      <c r="J51" s="20">
        <f t="shared" si="2"/>
        <v>5</v>
      </c>
      <c r="K51" s="4">
        <f t="shared" si="3"/>
        <v>10</v>
      </c>
      <c r="L51" s="4">
        <f t="shared" si="4"/>
        <v>0.24830000000000002</v>
      </c>
      <c r="M51" s="21">
        <f t="shared" si="5"/>
        <v>0</v>
      </c>
      <c r="N51" s="21">
        <f t="shared" si="6"/>
        <v>0</v>
      </c>
      <c r="P51" s="21">
        <f>N51</f>
        <v>0</v>
      </c>
      <c r="Q51" s="4">
        <v>0</v>
      </c>
      <c r="R51" s="22">
        <f t="shared" si="7"/>
        <v>0</v>
      </c>
      <c r="S51" s="4">
        <v>0</v>
      </c>
      <c r="T51" s="4">
        <f t="shared" si="8"/>
        <v>0</v>
      </c>
      <c r="U51" s="4">
        <v>0</v>
      </c>
      <c r="V51" s="22">
        <f t="shared" si="9"/>
        <v>0</v>
      </c>
      <c r="W51" s="4">
        <v>0</v>
      </c>
      <c r="X51" s="4">
        <f t="shared" si="10"/>
        <v>0</v>
      </c>
      <c r="Y51" s="4">
        <v>0</v>
      </c>
      <c r="Z51" s="22">
        <f t="shared" si="11"/>
        <v>0</v>
      </c>
      <c r="AA51" s="4">
        <v>0</v>
      </c>
      <c r="AB51" s="4">
        <f t="shared" si="12"/>
        <v>0</v>
      </c>
      <c r="AC51" s="4">
        <v>0</v>
      </c>
      <c r="AD51" s="22">
        <f t="shared" si="13"/>
        <v>0</v>
      </c>
      <c r="AE51" s="22">
        <f t="shared" si="14"/>
        <v>0</v>
      </c>
      <c r="AF51" s="23">
        <f t="shared" si="15"/>
        <v>0</v>
      </c>
      <c r="AG51" s="23">
        <f t="shared" si="16"/>
        <v>0</v>
      </c>
      <c r="AH51" s="23">
        <f t="shared" si="17"/>
        <v>0</v>
      </c>
      <c r="AJ51" s="23">
        <f t="shared" si="18"/>
        <v>0</v>
      </c>
    </row>
    <row r="52" spans="1:36" x14ac:dyDescent="0.15">
      <c r="A52" s="8" t="s">
        <v>57</v>
      </c>
      <c r="B52" s="8" t="str">
        <f>VLOOKUP(A52,[1]国家奖学金!$A:$B,2,FALSE)</f>
        <v>同济医学院附属湖北肿瘤医院</v>
      </c>
      <c r="C52" s="4">
        <v>7</v>
      </c>
      <c r="D52" s="4">
        <f t="shared" si="0"/>
        <v>3.5</v>
      </c>
      <c r="E52" s="4">
        <v>0</v>
      </c>
      <c r="F52" s="19">
        <f t="shared" si="1"/>
        <v>3.5</v>
      </c>
      <c r="G52" s="4">
        <v>8</v>
      </c>
      <c r="H52" s="4">
        <f>G52*0.5</f>
        <v>4</v>
      </c>
      <c r="I52" s="4">
        <v>0</v>
      </c>
      <c r="J52" s="20">
        <f t="shared" si="2"/>
        <v>4</v>
      </c>
      <c r="K52" s="4">
        <f t="shared" si="3"/>
        <v>7.5</v>
      </c>
      <c r="L52" s="4">
        <f t="shared" si="4"/>
        <v>0.186225</v>
      </c>
      <c r="M52" s="21">
        <f t="shared" si="5"/>
        <v>0</v>
      </c>
      <c r="N52" s="21">
        <f t="shared" si="6"/>
        <v>0</v>
      </c>
      <c r="P52" s="21">
        <f>N52</f>
        <v>0</v>
      </c>
      <c r="Q52" s="4">
        <v>0</v>
      </c>
      <c r="R52" s="22">
        <f t="shared" si="7"/>
        <v>0</v>
      </c>
      <c r="S52" s="4">
        <v>0</v>
      </c>
      <c r="T52" s="4">
        <f t="shared" si="8"/>
        <v>0</v>
      </c>
      <c r="U52" s="4">
        <v>0</v>
      </c>
      <c r="V52" s="22">
        <f t="shared" si="9"/>
        <v>0</v>
      </c>
      <c r="W52" s="4">
        <v>0</v>
      </c>
      <c r="X52" s="4">
        <f t="shared" si="10"/>
        <v>0</v>
      </c>
      <c r="Y52" s="4">
        <v>0</v>
      </c>
      <c r="Z52" s="22">
        <f t="shared" si="11"/>
        <v>0</v>
      </c>
      <c r="AA52" s="4">
        <v>0</v>
      </c>
      <c r="AB52" s="4">
        <f t="shared" si="12"/>
        <v>0</v>
      </c>
      <c r="AC52" s="4">
        <v>0</v>
      </c>
      <c r="AD52" s="22">
        <f t="shared" si="13"/>
        <v>0</v>
      </c>
      <c r="AE52" s="22">
        <f t="shared" si="14"/>
        <v>0</v>
      </c>
      <c r="AF52" s="23">
        <f t="shared" si="15"/>
        <v>0</v>
      </c>
      <c r="AG52" s="23">
        <f t="shared" si="16"/>
        <v>0</v>
      </c>
      <c r="AH52" s="23">
        <f t="shared" si="17"/>
        <v>0</v>
      </c>
      <c r="AJ52" s="23">
        <f t="shared" si="18"/>
        <v>0</v>
      </c>
    </row>
    <row r="53" spans="1:36" x14ac:dyDescent="0.15">
      <c r="A53" s="8" t="s">
        <v>58</v>
      </c>
      <c r="B53" s="8" t="str">
        <f>VLOOKUP(A53,[1]国家奖学金!$A:$B,2,FALSE)</f>
        <v>同济医学院附属武汉普爱医院</v>
      </c>
      <c r="C53" s="4">
        <v>6</v>
      </c>
      <c r="D53" s="4">
        <f t="shared" si="0"/>
        <v>3</v>
      </c>
      <c r="E53" s="4">
        <v>0</v>
      </c>
      <c r="F53" s="19">
        <f t="shared" si="1"/>
        <v>3</v>
      </c>
      <c r="G53" s="4">
        <v>6</v>
      </c>
      <c r="H53" s="4">
        <f>G53*0.5</f>
        <v>3</v>
      </c>
      <c r="I53" s="4">
        <v>0</v>
      </c>
      <c r="J53" s="20">
        <f t="shared" si="2"/>
        <v>3</v>
      </c>
      <c r="K53" s="4">
        <f t="shared" si="3"/>
        <v>6</v>
      </c>
      <c r="L53" s="4">
        <f t="shared" si="4"/>
        <v>0.14898</v>
      </c>
      <c r="M53" s="21">
        <f t="shared" si="5"/>
        <v>0</v>
      </c>
      <c r="N53" s="21">
        <f t="shared" si="6"/>
        <v>0</v>
      </c>
      <c r="P53" s="21">
        <f>N53</f>
        <v>0</v>
      </c>
      <c r="Q53" s="4">
        <v>0</v>
      </c>
      <c r="R53" s="22">
        <f t="shared" si="7"/>
        <v>0</v>
      </c>
      <c r="S53" s="4">
        <v>0</v>
      </c>
      <c r="T53" s="4">
        <f t="shared" si="8"/>
        <v>0</v>
      </c>
      <c r="U53" s="4">
        <v>0</v>
      </c>
      <c r="V53" s="22">
        <f t="shared" si="9"/>
        <v>0</v>
      </c>
      <c r="W53" s="4">
        <v>0</v>
      </c>
      <c r="X53" s="4">
        <f t="shared" si="10"/>
        <v>0</v>
      </c>
      <c r="Y53" s="4">
        <v>0</v>
      </c>
      <c r="Z53" s="22">
        <f t="shared" si="11"/>
        <v>0</v>
      </c>
      <c r="AA53" s="4">
        <v>0</v>
      </c>
      <c r="AB53" s="4">
        <f t="shared" si="12"/>
        <v>0</v>
      </c>
      <c r="AC53" s="4">
        <v>0</v>
      </c>
      <c r="AD53" s="22">
        <f t="shared" si="13"/>
        <v>0</v>
      </c>
      <c r="AE53" s="22">
        <f t="shared" si="14"/>
        <v>0</v>
      </c>
      <c r="AF53" s="23">
        <f t="shared" si="15"/>
        <v>0</v>
      </c>
      <c r="AG53" s="23">
        <f t="shared" si="16"/>
        <v>0</v>
      </c>
      <c r="AH53" s="23">
        <f t="shared" si="17"/>
        <v>0</v>
      </c>
      <c r="AJ53" s="23">
        <f t="shared" si="18"/>
        <v>0</v>
      </c>
    </row>
    <row r="54" spans="1:36" x14ac:dyDescent="0.15">
      <c r="A54" s="8" t="s">
        <v>59</v>
      </c>
      <c r="B54" s="8" t="str">
        <f>VLOOKUP(A54,[1]国家奖学金!$A:$B,2,FALSE)</f>
        <v>同济医学院附属武汉精神卫生中心</v>
      </c>
      <c r="C54" s="4">
        <v>5</v>
      </c>
      <c r="D54" s="4">
        <f t="shared" si="0"/>
        <v>2.5</v>
      </c>
      <c r="E54" s="4">
        <v>0</v>
      </c>
      <c r="F54" s="19">
        <f t="shared" si="1"/>
        <v>2.5</v>
      </c>
      <c r="G54" s="4">
        <v>6</v>
      </c>
      <c r="H54" s="4">
        <f>G54*0.5</f>
        <v>3</v>
      </c>
      <c r="I54" s="4">
        <v>0</v>
      </c>
      <c r="J54" s="20">
        <f t="shared" si="2"/>
        <v>3</v>
      </c>
      <c r="K54" s="4">
        <f t="shared" si="3"/>
        <v>5.5</v>
      </c>
      <c r="L54" s="4">
        <f t="shared" si="4"/>
        <v>0.13656500000000002</v>
      </c>
      <c r="M54" s="21">
        <f t="shared" si="5"/>
        <v>0</v>
      </c>
      <c r="N54" s="21">
        <f t="shared" si="6"/>
        <v>0</v>
      </c>
      <c r="P54" s="21">
        <f>N54</f>
        <v>0</v>
      </c>
      <c r="Q54" s="4">
        <v>0</v>
      </c>
      <c r="R54" s="22">
        <f t="shared" si="7"/>
        <v>0</v>
      </c>
      <c r="S54" s="4">
        <v>0</v>
      </c>
      <c r="T54" s="4">
        <f t="shared" si="8"/>
        <v>0</v>
      </c>
      <c r="U54" s="4">
        <v>0</v>
      </c>
      <c r="V54" s="22">
        <f t="shared" si="9"/>
        <v>0</v>
      </c>
      <c r="W54" s="4">
        <v>0</v>
      </c>
      <c r="X54" s="4">
        <f t="shared" si="10"/>
        <v>0</v>
      </c>
      <c r="Y54" s="4">
        <v>0</v>
      </c>
      <c r="Z54" s="22">
        <f t="shared" si="11"/>
        <v>0</v>
      </c>
      <c r="AA54" s="4">
        <v>0</v>
      </c>
      <c r="AB54" s="4">
        <f t="shared" si="12"/>
        <v>0</v>
      </c>
      <c r="AC54" s="4">
        <v>0</v>
      </c>
      <c r="AD54" s="22">
        <f t="shared" si="13"/>
        <v>0</v>
      </c>
      <c r="AE54" s="22">
        <f t="shared" si="14"/>
        <v>0</v>
      </c>
      <c r="AF54" s="23">
        <f t="shared" si="15"/>
        <v>0</v>
      </c>
      <c r="AG54" s="23">
        <f t="shared" si="16"/>
        <v>0</v>
      </c>
      <c r="AH54" s="23">
        <f t="shared" si="17"/>
        <v>0</v>
      </c>
      <c r="AJ54" s="23">
        <f t="shared" si="18"/>
        <v>0</v>
      </c>
    </row>
    <row r="55" spans="1:36" x14ac:dyDescent="0.15">
      <c r="A55" s="8" t="s">
        <v>60</v>
      </c>
      <c r="B55" s="8" t="str">
        <f>VLOOKUP(A55,[1]国家奖学金!$A:$B,2,FALSE)</f>
        <v>同济医学院附属湖北妇幼保健院</v>
      </c>
      <c r="C55" s="4">
        <v>6</v>
      </c>
      <c r="D55" s="4">
        <f t="shared" si="0"/>
        <v>3</v>
      </c>
      <c r="E55" s="4">
        <v>0</v>
      </c>
      <c r="F55" s="19">
        <f t="shared" si="1"/>
        <v>3</v>
      </c>
      <c r="G55" s="4">
        <v>6</v>
      </c>
      <c r="H55" s="4">
        <f>G55*0.5</f>
        <v>3</v>
      </c>
      <c r="I55" s="4">
        <v>0</v>
      </c>
      <c r="J55" s="20">
        <f t="shared" si="2"/>
        <v>3</v>
      </c>
      <c r="K55" s="4">
        <f t="shared" si="3"/>
        <v>6</v>
      </c>
      <c r="L55" s="4">
        <f t="shared" si="4"/>
        <v>0.14898</v>
      </c>
      <c r="M55" s="21">
        <f t="shared" si="5"/>
        <v>0</v>
      </c>
      <c r="N55" s="21">
        <f t="shared" si="6"/>
        <v>0</v>
      </c>
      <c r="P55" s="21">
        <f>N55</f>
        <v>0</v>
      </c>
      <c r="Q55" s="4">
        <v>0</v>
      </c>
      <c r="R55" s="22">
        <f t="shared" si="7"/>
        <v>0</v>
      </c>
      <c r="S55" s="4">
        <v>0</v>
      </c>
      <c r="T55" s="4">
        <f t="shared" si="8"/>
        <v>0</v>
      </c>
      <c r="U55" s="4">
        <v>0</v>
      </c>
      <c r="V55" s="22">
        <f t="shared" si="9"/>
        <v>0</v>
      </c>
      <c r="W55" s="4">
        <v>0</v>
      </c>
      <c r="X55" s="4">
        <f t="shared" si="10"/>
        <v>0</v>
      </c>
      <c r="Y55" s="4">
        <v>0</v>
      </c>
      <c r="Z55" s="22">
        <f t="shared" si="11"/>
        <v>0</v>
      </c>
      <c r="AA55" s="4">
        <v>0</v>
      </c>
      <c r="AB55" s="4">
        <f t="shared" si="12"/>
        <v>0</v>
      </c>
      <c r="AC55" s="4">
        <v>0</v>
      </c>
      <c r="AD55" s="22">
        <f t="shared" si="13"/>
        <v>0</v>
      </c>
      <c r="AE55" s="22">
        <f t="shared" si="14"/>
        <v>0</v>
      </c>
      <c r="AF55" s="23">
        <f t="shared" si="15"/>
        <v>0</v>
      </c>
      <c r="AG55" s="23">
        <f t="shared" si="16"/>
        <v>0</v>
      </c>
      <c r="AH55" s="23">
        <f t="shared" si="17"/>
        <v>0</v>
      </c>
      <c r="AJ55" s="23">
        <f t="shared" si="18"/>
        <v>0</v>
      </c>
    </row>
    <row r="56" spans="1:36" x14ac:dyDescent="0.15">
      <c r="A56" s="8" t="s">
        <v>61</v>
      </c>
      <c r="B56" s="8" t="str">
        <f>VLOOKUP(A56,[1]国家奖学金!$A:$B,2,FALSE)</f>
        <v>同济医学院附属武汉金银潭医院</v>
      </c>
      <c r="C56" s="4">
        <v>7</v>
      </c>
      <c r="D56" s="4">
        <f t="shared" si="0"/>
        <v>3.5</v>
      </c>
      <c r="E56" s="4">
        <v>0</v>
      </c>
      <c r="F56" s="19">
        <f t="shared" si="1"/>
        <v>3.5</v>
      </c>
      <c r="G56" s="4">
        <v>8</v>
      </c>
      <c r="H56" s="4">
        <f>G56*0.5</f>
        <v>4</v>
      </c>
      <c r="I56" s="4">
        <v>0</v>
      </c>
      <c r="J56" s="20">
        <f t="shared" si="2"/>
        <v>4</v>
      </c>
      <c r="K56" s="4">
        <f t="shared" si="3"/>
        <v>7.5</v>
      </c>
      <c r="L56" s="4">
        <f t="shared" si="4"/>
        <v>0.186225</v>
      </c>
      <c r="M56" s="21">
        <f t="shared" si="5"/>
        <v>0</v>
      </c>
      <c r="N56" s="21">
        <f t="shared" si="6"/>
        <v>0</v>
      </c>
      <c r="P56" s="21">
        <f>N56</f>
        <v>0</v>
      </c>
      <c r="Q56" s="4">
        <v>0</v>
      </c>
      <c r="R56" s="22">
        <f t="shared" si="7"/>
        <v>0</v>
      </c>
      <c r="S56" s="4">
        <v>0</v>
      </c>
      <c r="T56" s="4">
        <f t="shared" si="8"/>
        <v>0</v>
      </c>
      <c r="U56" s="4">
        <v>0</v>
      </c>
      <c r="V56" s="22">
        <f t="shared" si="9"/>
        <v>0</v>
      </c>
      <c r="W56" s="4">
        <v>0</v>
      </c>
      <c r="X56" s="4">
        <f t="shared" si="10"/>
        <v>0</v>
      </c>
      <c r="Y56" s="4">
        <v>0</v>
      </c>
      <c r="Z56" s="22">
        <f t="shared" si="11"/>
        <v>0</v>
      </c>
      <c r="AA56" s="4">
        <v>0</v>
      </c>
      <c r="AB56" s="4">
        <f t="shared" si="12"/>
        <v>0</v>
      </c>
      <c r="AC56" s="4">
        <v>0</v>
      </c>
      <c r="AD56" s="22">
        <f t="shared" si="13"/>
        <v>0</v>
      </c>
      <c r="AE56" s="22">
        <f t="shared" si="14"/>
        <v>0</v>
      </c>
      <c r="AF56" s="23">
        <f t="shared" si="15"/>
        <v>0</v>
      </c>
      <c r="AG56" s="23">
        <f t="shared" si="16"/>
        <v>0</v>
      </c>
      <c r="AH56" s="23">
        <f t="shared" si="17"/>
        <v>0</v>
      </c>
      <c r="AJ56" s="23">
        <f t="shared" si="18"/>
        <v>0</v>
      </c>
    </row>
    <row r="57" spans="1:36" x14ac:dyDescent="0.15">
      <c r="A57" s="8" t="s">
        <v>62</v>
      </c>
      <c r="B57" s="8" t="str">
        <f>VLOOKUP(A57,[1]国家奖学金!$A:$B,2,FALSE)</f>
        <v>软件学院</v>
      </c>
      <c r="C57" s="4">
        <v>112</v>
      </c>
      <c r="D57" s="4">
        <f t="shared" si="0"/>
        <v>56</v>
      </c>
      <c r="E57" s="4">
        <v>0</v>
      </c>
      <c r="F57" s="19">
        <f t="shared" si="1"/>
        <v>56</v>
      </c>
      <c r="G57" s="4">
        <v>112</v>
      </c>
      <c r="H57" s="4">
        <f>G57*0.5</f>
        <v>56</v>
      </c>
      <c r="I57" s="4">
        <v>0</v>
      </c>
      <c r="J57" s="20">
        <f t="shared" si="2"/>
        <v>56</v>
      </c>
      <c r="K57" s="4">
        <f t="shared" si="3"/>
        <v>112</v>
      </c>
      <c r="L57" s="4">
        <f t="shared" si="4"/>
        <v>2.7809600000000003</v>
      </c>
      <c r="M57" s="21">
        <f t="shared" si="5"/>
        <v>2</v>
      </c>
      <c r="N57" s="21">
        <f t="shared" si="6"/>
        <v>3</v>
      </c>
      <c r="P57" s="21">
        <f>N57</f>
        <v>3</v>
      </c>
      <c r="Q57" s="4">
        <v>0</v>
      </c>
      <c r="R57" s="22">
        <f t="shared" si="7"/>
        <v>0</v>
      </c>
      <c r="S57" s="4">
        <v>0</v>
      </c>
      <c r="T57" s="4">
        <f t="shared" si="8"/>
        <v>0</v>
      </c>
      <c r="U57" s="4">
        <v>0</v>
      </c>
      <c r="V57" s="22">
        <f t="shared" si="9"/>
        <v>0</v>
      </c>
      <c r="W57" s="4">
        <v>0</v>
      </c>
      <c r="X57" s="4">
        <f t="shared" si="10"/>
        <v>0</v>
      </c>
      <c r="Y57" s="4">
        <v>0</v>
      </c>
      <c r="Z57" s="22">
        <f t="shared" si="11"/>
        <v>0</v>
      </c>
      <c r="AA57" s="4">
        <v>0</v>
      </c>
      <c r="AB57" s="4">
        <f t="shared" si="12"/>
        <v>0</v>
      </c>
      <c r="AC57" s="4">
        <v>0</v>
      </c>
      <c r="AD57" s="22">
        <f t="shared" si="13"/>
        <v>0</v>
      </c>
      <c r="AE57" s="22">
        <f t="shared" si="14"/>
        <v>0</v>
      </c>
      <c r="AF57" s="23">
        <f t="shared" si="15"/>
        <v>0</v>
      </c>
      <c r="AG57" s="23">
        <f t="shared" si="16"/>
        <v>0</v>
      </c>
      <c r="AH57" s="23">
        <f t="shared" si="17"/>
        <v>0</v>
      </c>
      <c r="AJ57" s="23">
        <f t="shared" si="18"/>
        <v>0</v>
      </c>
    </row>
    <row r="58" spans="1:36" x14ac:dyDescent="0.15">
      <c r="B58" s="8" t="s">
        <v>80</v>
      </c>
      <c r="C58" s="4">
        <f>SUM(C5:C57)</f>
        <v>2283</v>
      </c>
      <c r="D58" s="4">
        <f t="shared" ref="D58:K58" si="19">SUM(D5:D57)</f>
        <v>1141.5</v>
      </c>
      <c r="E58" s="4">
        <f t="shared" si="19"/>
        <v>3295</v>
      </c>
      <c r="F58" s="4">
        <f t="shared" si="19"/>
        <v>4436.5</v>
      </c>
      <c r="G58" s="4">
        <f t="shared" si="19"/>
        <v>2636</v>
      </c>
      <c r="H58" s="4">
        <f t="shared" si="19"/>
        <v>1318</v>
      </c>
      <c r="I58" s="4">
        <f t="shared" si="19"/>
        <v>3750</v>
      </c>
      <c r="J58" s="4">
        <f t="shared" si="19"/>
        <v>5068</v>
      </c>
      <c r="K58" s="4">
        <f t="shared" si="19"/>
        <v>9504.5</v>
      </c>
      <c r="L58" s="4">
        <f>K58*0.02483</f>
        <v>235.996735</v>
      </c>
      <c r="M58" s="21">
        <f>SUM(M5:M57)</f>
        <v>211</v>
      </c>
      <c r="N58" s="21">
        <f>SUM(N5:N57)</f>
        <v>233</v>
      </c>
      <c r="P58" s="21">
        <v>233</v>
      </c>
      <c r="Q58" s="4">
        <f>SUM(Q5:Q57)</f>
        <v>267</v>
      </c>
      <c r="R58" s="22">
        <f>SUM(R5:R57)</f>
        <v>267</v>
      </c>
      <c r="S58" s="4">
        <f>SUM(S5:S57)</f>
        <v>32</v>
      </c>
      <c r="T58" s="4">
        <f t="shared" ref="T58:AF58" si="20">SUM(T5:T57)</f>
        <v>16</v>
      </c>
      <c r="U58" s="4">
        <f t="shared" si="20"/>
        <v>1432</v>
      </c>
      <c r="V58" s="22">
        <f t="shared" si="20"/>
        <v>1448</v>
      </c>
      <c r="W58" s="4">
        <f t="shared" si="20"/>
        <v>268</v>
      </c>
      <c r="X58" s="4">
        <f t="shared" si="20"/>
        <v>134</v>
      </c>
      <c r="Y58" s="4">
        <f t="shared" si="20"/>
        <v>1640</v>
      </c>
      <c r="Z58" s="22">
        <f t="shared" si="20"/>
        <v>1774</v>
      </c>
      <c r="AA58" s="4">
        <f t="shared" si="20"/>
        <v>366</v>
      </c>
      <c r="AB58" s="4">
        <f t="shared" si="20"/>
        <v>183</v>
      </c>
      <c r="AC58" s="4">
        <f t="shared" si="20"/>
        <v>1733</v>
      </c>
      <c r="AD58" s="22">
        <f t="shared" si="20"/>
        <v>1916</v>
      </c>
      <c r="AE58" s="22">
        <f t="shared" si="20"/>
        <v>5405</v>
      </c>
      <c r="AF58" s="23">
        <f>SUM(AF5:AF57)</f>
        <v>147.01599999999996</v>
      </c>
      <c r="AG58" s="23">
        <f t="shared" ref="AG58:AH58" si="21">SUM(AG5:AG57)</f>
        <v>127</v>
      </c>
      <c r="AH58" s="23">
        <f t="shared" si="21"/>
        <v>144</v>
      </c>
      <c r="AI58" s="23">
        <f t="shared" ref="AI58" si="22">SUM(AI5:AI57)</f>
        <v>0</v>
      </c>
      <c r="AJ58" s="23">
        <f t="shared" ref="AJ58" si="23">SUM(AJ5:AJ57)</f>
        <v>144</v>
      </c>
    </row>
    <row r="59" spans="1:36" x14ac:dyDescent="0.15">
      <c r="F59" s="4"/>
      <c r="J59" s="4"/>
      <c r="M59" s="4"/>
      <c r="N59" s="4"/>
      <c r="O59" s="4"/>
      <c r="P59" s="4"/>
      <c r="R59" s="4"/>
      <c r="V59" s="4"/>
      <c r="Z59" s="4"/>
      <c r="AD59" s="4"/>
      <c r="AE59" s="4"/>
      <c r="AF59" s="4"/>
      <c r="AG59" s="4"/>
      <c r="AH59" s="4"/>
      <c r="AI59" s="4"/>
      <c r="AJ59" s="4"/>
    </row>
    <row r="60" spans="1:36" x14ac:dyDescent="0.15">
      <c r="F60" s="4"/>
      <c r="J60" s="4"/>
      <c r="M60" s="4"/>
      <c r="N60" s="4"/>
      <c r="O60" s="4"/>
      <c r="P60" s="4"/>
      <c r="R60" s="4"/>
      <c r="V60" s="4"/>
      <c r="Z60" s="4"/>
      <c r="AD60" s="4"/>
      <c r="AE60" s="4"/>
      <c r="AF60" s="4"/>
      <c r="AG60" s="4"/>
      <c r="AH60" s="4"/>
      <c r="AI60" s="4"/>
      <c r="AJ60" s="4"/>
    </row>
    <row r="61" spans="1:36" x14ac:dyDescent="0.15">
      <c r="F61" s="4"/>
      <c r="J61" s="4"/>
      <c r="M61" s="4"/>
      <c r="N61" s="4"/>
      <c r="O61" s="4"/>
      <c r="P61" s="4"/>
      <c r="R61" s="4"/>
      <c r="V61" s="4"/>
      <c r="Z61" s="4"/>
      <c r="AD61" s="4"/>
      <c r="AE61" s="4"/>
      <c r="AF61" s="4"/>
      <c r="AG61" s="4"/>
      <c r="AH61" s="4"/>
      <c r="AI61" s="4"/>
      <c r="AJ61" s="4"/>
    </row>
    <row r="62" spans="1:36" x14ac:dyDescent="0.15">
      <c r="F62" s="4"/>
      <c r="J62" s="4"/>
      <c r="M62" s="4"/>
      <c r="N62" s="4"/>
      <c r="O62" s="4"/>
      <c r="P62" s="4"/>
      <c r="R62" s="4"/>
      <c r="V62" s="4"/>
      <c r="Z62" s="4"/>
      <c r="AD62" s="4"/>
      <c r="AE62" s="4"/>
      <c r="AF62" s="4"/>
      <c r="AG62" s="4"/>
      <c r="AH62" s="4"/>
      <c r="AI62" s="4"/>
      <c r="AJ62" s="4"/>
    </row>
    <row r="63" spans="1:36" x14ac:dyDescent="0.15">
      <c r="F63" s="4"/>
      <c r="J63" s="4"/>
      <c r="M63" s="4"/>
      <c r="N63" s="4"/>
      <c r="O63" s="4"/>
      <c r="P63" s="4"/>
      <c r="R63" s="4"/>
      <c r="V63" s="4"/>
      <c r="Z63" s="4"/>
      <c r="AD63" s="4"/>
      <c r="AE63" s="4"/>
      <c r="AF63" s="4"/>
      <c r="AG63" s="4"/>
      <c r="AH63" s="4"/>
      <c r="AI63" s="4"/>
      <c r="AJ63" s="4"/>
    </row>
    <row r="64" spans="1:36" x14ac:dyDescent="0.15">
      <c r="F64" s="4"/>
      <c r="J64" s="4"/>
      <c r="M64" s="4"/>
      <c r="N64" s="4"/>
      <c r="O64" s="4"/>
      <c r="P64" s="4"/>
      <c r="R64" s="4"/>
      <c r="V64" s="4"/>
      <c r="Z64" s="4"/>
      <c r="AD64" s="4"/>
      <c r="AE64" s="4"/>
      <c r="AF64" s="4"/>
      <c r="AG64" s="4"/>
      <c r="AH64" s="4"/>
      <c r="AI64" s="4"/>
      <c r="AJ64" s="4"/>
    </row>
    <row r="65" s="4" customFormat="1" x14ac:dyDescent="0.15"/>
    <row r="66" s="4" customFormat="1" x14ac:dyDescent="0.15"/>
    <row r="67" s="4" customFormat="1" x14ac:dyDescent="0.15"/>
    <row r="68" s="4" customFormat="1" x14ac:dyDescent="0.15"/>
    <row r="69" s="4" customFormat="1" x14ac:dyDescent="0.15"/>
    <row r="70" s="4" customFormat="1" x14ac:dyDescent="0.15"/>
    <row r="71" s="4" customFormat="1" x14ac:dyDescent="0.15"/>
    <row r="72" s="4" customFormat="1" x14ac:dyDescent="0.15"/>
    <row r="73" s="4" customFormat="1" x14ac:dyDescent="0.15"/>
    <row r="74" s="4" customFormat="1" x14ac:dyDescent="0.15"/>
    <row r="75" s="4" customFormat="1" x14ac:dyDescent="0.15"/>
    <row r="76" s="4" customFormat="1" x14ac:dyDescent="0.15"/>
    <row r="77" s="4" customFormat="1" x14ac:dyDescent="0.15"/>
    <row r="78" s="4" customFormat="1" x14ac:dyDescent="0.15"/>
    <row r="79" s="4" customFormat="1" x14ac:dyDescent="0.15"/>
    <row r="80" s="4" customFormat="1" x14ac:dyDescent="0.15"/>
    <row r="81" s="4" customFormat="1" x14ac:dyDescent="0.15"/>
    <row r="82" s="4" customFormat="1" x14ac:dyDescent="0.15"/>
    <row r="83" s="4" customFormat="1" x14ac:dyDescent="0.15"/>
    <row r="84" s="4" customFormat="1" x14ac:dyDescent="0.15"/>
    <row r="85" s="4" customFormat="1" x14ac:dyDescent="0.15"/>
    <row r="86" s="4" customFormat="1" x14ac:dyDescent="0.15"/>
    <row r="87" s="4" customFormat="1" x14ac:dyDescent="0.15"/>
    <row r="88" s="4" customFormat="1" x14ac:dyDescent="0.15"/>
    <row r="89" s="4" customFormat="1" x14ac:dyDescent="0.15"/>
    <row r="90" s="4" customFormat="1" x14ac:dyDescent="0.15"/>
    <row r="91" s="4" customFormat="1" x14ac:dyDescent="0.15"/>
    <row r="92" s="4" customFormat="1" x14ac:dyDescent="0.15"/>
    <row r="93" s="4" customFormat="1" x14ac:dyDescent="0.15"/>
    <row r="94" s="4" customFormat="1" x14ac:dyDescent="0.15"/>
    <row r="95" s="4" customFormat="1" x14ac:dyDescent="0.15"/>
    <row r="96" s="4" customFormat="1" x14ac:dyDescent="0.15"/>
    <row r="97" s="4" customFormat="1" x14ac:dyDescent="0.15"/>
    <row r="98" s="4" customFormat="1" x14ac:dyDescent="0.15"/>
    <row r="99" s="4" customFormat="1" x14ac:dyDescent="0.15"/>
    <row r="100" s="4" customFormat="1" x14ac:dyDescent="0.15"/>
    <row r="101" s="4" customFormat="1" x14ac:dyDescent="0.15"/>
    <row r="102" s="4" customFormat="1" x14ac:dyDescent="0.15"/>
    <row r="103" s="4" customFormat="1" x14ac:dyDescent="0.15"/>
    <row r="104" s="4" customFormat="1" x14ac:dyDescent="0.15"/>
    <row r="105" s="4" customFormat="1" x14ac:dyDescent="0.15"/>
    <row r="106" s="4" customFormat="1" x14ac:dyDescent="0.15"/>
    <row r="107" s="4" customFormat="1" x14ac:dyDescent="0.15"/>
    <row r="108" s="4" customFormat="1" x14ac:dyDescent="0.15"/>
    <row r="109" s="4" customFormat="1" x14ac:dyDescent="0.15"/>
    <row r="110" s="4" customFormat="1" x14ac:dyDescent="0.15"/>
    <row r="111" s="4" customFormat="1" x14ac:dyDescent="0.15"/>
    <row r="112" s="4" customFormat="1" x14ac:dyDescent="0.15"/>
    <row r="113" s="4" customFormat="1" x14ac:dyDescent="0.15"/>
    <row r="114" s="4" customFormat="1" x14ac:dyDescent="0.15"/>
    <row r="115" s="4" customFormat="1" x14ac:dyDescent="0.15"/>
    <row r="116" s="4" customFormat="1" x14ac:dyDescent="0.15"/>
    <row r="117" s="4" customFormat="1" x14ac:dyDescent="0.15"/>
    <row r="118" s="4" customFormat="1" x14ac:dyDescent="0.15"/>
    <row r="119" s="4" customFormat="1" x14ac:dyDescent="0.15"/>
    <row r="120" s="4" customFormat="1" x14ac:dyDescent="0.15"/>
    <row r="121" s="4" customFormat="1" x14ac:dyDescent="0.15"/>
    <row r="122" s="4" customFormat="1" x14ac:dyDescent="0.15"/>
    <row r="123" s="4" customFormat="1" x14ac:dyDescent="0.15"/>
    <row r="124" s="4" customFormat="1" x14ac:dyDescent="0.15"/>
    <row r="125" s="4" customFormat="1" x14ac:dyDescent="0.15"/>
    <row r="126" s="4" customFormat="1" x14ac:dyDescent="0.15"/>
    <row r="127" s="4" customFormat="1" x14ac:dyDescent="0.15"/>
    <row r="128" s="4" customFormat="1" x14ac:dyDescent="0.15"/>
    <row r="129" s="4" customFormat="1" x14ac:dyDescent="0.15"/>
    <row r="130" s="4" customFormat="1" x14ac:dyDescent="0.15"/>
    <row r="131" s="4" customFormat="1" x14ac:dyDescent="0.15"/>
    <row r="132" s="4" customFormat="1" x14ac:dyDescent="0.15"/>
    <row r="133" s="4" customFormat="1" x14ac:dyDescent="0.15"/>
    <row r="134" s="4" customFormat="1" x14ac:dyDescent="0.15"/>
    <row r="135" s="4" customFormat="1" x14ac:dyDescent="0.15"/>
    <row r="136" s="4" customFormat="1" x14ac:dyDescent="0.15"/>
    <row r="137" s="4" customFormat="1" x14ac:dyDescent="0.15"/>
    <row r="138" s="4" customFormat="1" x14ac:dyDescent="0.15"/>
    <row r="139" s="4" customFormat="1" x14ac:dyDescent="0.15"/>
    <row r="140" s="4" customFormat="1" x14ac:dyDescent="0.15"/>
    <row r="141" s="4" customFormat="1" x14ac:dyDescent="0.15"/>
    <row r="142" s="4" customFormat="1" x14ac:dyDescent="0.15"/>
    <row r="143" s="4" customFormat="1" x14ac:dyDescent="0.15"/>
    <row r="144" s="4" customFormat="1" x14ac:dyDescent="0.15"/>
    <row r="145" s="4" customFormat="1" x14ac:dyDescent="0.15"/>
    <row r="146" s="4" customFormat="1" x14ac:dyDescent="0.15"/>
    <row r="147" s="4" customFormat="1" x14ac:dyDescent="0.15"/>
    <row r="148" s="4" customFormat="1" x14ac:dyDescent="0.15"/>
    <row r="149" s="4" customFormat="1" x14ac:dyDescent="0.15"/>
    <row r="150" s="4" customFormat="1" x14ac:dyDescent="0.15"/>
    <row r="151" s="4" customFormat="1" x14ac:dyDescent="0.15"/>
    <row r="152" s="4" customFormat="1" x14ac:dyDescent="0.15"/>
    <row r="153" s="4" customFormat="1" x14ac:dyDescent="0.15"/>
    <row r="154" s="4" customFormat="1" x14ac:dyDescent="0.15"/>
    <row r="155" s="4" customFormat="1" x14ac:dyDescent="0.15"/>
    <row r="156" s="4" customFormat="1" x14ac:dyDescent="0.15"/>
    <row r="157" s="4" customFormat="1" x14ac:dyDescent="0.15"/>
    <row r="158" s="4" customFormat="1" x14ac:dyDescent="0.15"/>
    <row r="159" s="4" customFormat="1" x14ac:dyDescent="0.15"/>
    <row r="160" s="4" customFormat="1" x14ac:dyDescent="0.15"/>
    <row r="161" s="4" customFormat="1" x14ac:dyDescent="0.15"/>
    <row r="162" s="4" customFormat="1" x14ac:dyDescent="0.15"/>
    <row r="163" s="4" customFormat="1" x14ac:dyDescent="0.15"/>
    <row r="164" s="4" customFormat="1" x14ac:dyDescent="0.15"/>
    <row r="165" s="4" customFormat="1" x14ac:dyDescent="0.15"/>
    <row r="166" s="4" customFormat="1" x14ac:dyDescent="0.15"/>
    <row r="167" s="4" customFormat="1" x14ac:dyDescent="0.15"/>
    <row r="168" s="4" customFormat="1" x14ac:dyDescent="0.15"/>
    <row r="169" s="4" customFormat="1" x14ac:dyDescent="0.15"/>
    <row r="170" s="4" customFormat="1" x14ac:dyDescent="0.15"/>
    <row r="171" s="4" customFormat="1" x14ac:dyDescent="0.15"/>
    <row r="172" s="4" customFormat="1" x14ac:dyDescent="0.15"/>
    <row r="173" s="4" customFormat="1" x14ac:dyDescent="0.15"/>
    <row r="174" s="4" customFormat="1" x14ac:dyDescent="0.15"/>
    <row r="175" s="4" customFormat="1" x14ac:dyDescent="0.15"/>
    <row r="176" s="4" customFormat="1" x14ac:dyDescent="0.15"/>
    <row r="177" s="4" customFormat="1" x14ac:dyDescent="0.15"/>
    <row r="178" s="4" customFormat="1" x14ac:dyDescent="0.15"/>
    <row r="179" s="4" customFormat="1" x14ac:dyDescent="0.15"/>
    <row r="180" s="4" customFormat="1" x14ac:dyDescent="0.15"/>
    <row r="181" s="4" customFormat="1" x14ac:dyDescent="0.15"/>
    <row r="182" s="4" customFormat="1" x14ac:dyDescent="0.15"/>
    <row r="183" s="4" customFormat="1" x14ac:dyDescent="0.15"/>
    <row r="184" s="4" customFormat="1" x14ac:dyDescent="0.15"/>
    <row r="185" s="4" customFormat="1" x14ac:dyDescent="0.15"/>
    <row r="186" s="4" customFormat="1" x14ac:dyDescent="0.15"/>
    <row r="187" s="4" customFormat="1" x14ac:dyDescent="0.15"/>
    <row r="188" s="4" customFormat="1" x14ac:dyDescent="0.15"/>
    <row r="189" s="4" customFormat="1" x14ac:dyDescent="0.15"/>
    <row r="190" s="4" customFormat="1" x14ac:dyDescent="0.15"/>
    <row r="191" s="4" customFormat="1" x14ac:dyDescent="0.15"/>
    <row r="192" s="4" customFormat="1" x14ac:dyDescent="0.15"/>
    <row r="193" s="4" customFormat="1" x14ac:dyDescent="0.15"/>
    <row r="194" s="4" customFormat="1" x14ac:dyDescent="0.15"/>
    <row r="195" s="4" customFormat="1" x14ac:dyDescent="0.15"/>
    <row r="196" s="4" customFormat="1" x14ac:dyDescent="0.15"/>
    <row r="197" s="4" customFormat="1" x14ac:dyDescent="0.15"/>
    <row r="198" s="4" customFormat="1" x14ac:dyDescent="0.15"/>
    <row r="199" s="4" customFormat="1" x14ac:dyDescent="0.15"/>
    <row r="200" s="4" customFormat="1" x14ac:dyDescent="0.15"/>
    <row r="201" s="4" customFormat="1" x14ac:dyDescent="0.15"/>
    <row r="202" s="4" customFormat="1" x14ac:dyDescent="0.15"/>
    <row r="203" s="4" customFormat="1" x14ac:dyDescent="0.15"/>
    <row r="204" s="4" customFormat="1" x14ac:dyDescent="0.15"/>
    <row r="205" s="4" customFormat="1" x14ac:dyDescent="0.15"/>
    <row r="206" s="4" customFormat="1" x14ac:dyDescent="0.15"/>
    <row r="207" s="4" customFormat="1" x14ac:dyDescent="0.15"/>
    <row r="208" s="4" customFormat="1" x14ac:dyDescent="0.15"/>
    <row r="209" s="4" customFormat="1" x14ac:dyDescent="0.15"/>
    <row r="210" s="4" customFormat="1" x14ac:dyDescent="0.15"/>
    <row r="211" s="4" customFormat="1" x14ac:dyDescent="0.15"/>
    <row r="212" s="4" customFormat="1" x14ac:dyDescent="0.15"/>
    <row r="213" s="4" customFormat="1" x14ac:dyDescent="0.15"/>
    <row r="214" s="4" customFormat="1" x14ac:dyDescent="0.15"/>
    <row r="215" s="4" customFormat="1" x14ac:dyDescent="0.15"/>
    <row r="216" s="4" customFormat="1" x14ac:dyDescent="0.15"/>
    <row r="217" s="4" customFormat="1" x14ac:dyDescent="0.15"/>
    <row r="218" s="4" customFormat="1" x14ac:dyDescent="0.15"/>
    <row r="219" s="4" customFormat="1" x14ac:dyDescent="0.15"/>
    <row r="220" s="4" customFormat="1" x14ac:dyDescent="0.15"/>
    <row r="221" s="4" customFormat="1" x14ac:dyDescent="0.15"/>
    <row r="222" s="4" customFormat="1" x14ac:dyDescent="0.15"/>
    <row r="223" s="4" customFormat="1" x14ac:dyDescent="0.15"/>
    <row r="224" s="4" customFormat="1" x14ac:dyDescent="0.15"/>
    <row r="225" s="4" customFormat="1" x14ac:dyDescent="0.15"/>
    <row r="226" s="4" customFormat="1" x14ac:dyDescent="0.15"/>
    <row r="227" s="4" customFormat="1" x14ac:dyDescent="0.15"/>
    <row r="228" s="4" customFormat="1" x14ac:dyDescent="0.15"/>
    <row r="229" s="4" customFormat="1" x14ac:dyDescent="0.15"/>
    <row r="230" s="4" customFormat="1" x14ac:dyDescent="0.15"/>
    <row r="231" s="4" customFormat="1" x14ac:dyDescent="0.15"/>
    <row r="232" s="4" customFormat="1" x14ac:dyDescent="0.15"/>
    <row r="233" s="4" customFormat="1" x14ac:dyDescent="0.15"/>
    <row r="234" s="4" customFormat="1" x14ac:dyDescent="0.15"/>
    <row r="235" s="4" customFormat="1" x14ac:dyDescent="0.15"/>
    <row r="236" s="4" customFormat="1" x14ac:dyDescent="0.15"/>
    <row r="237" s="4" customFormat="1" x14ac:dyDescent="0.15"/>
    <row r="238" s="4" customFormat="1" x14ac:dyDescent="0.15"/>
    <row r="239" s="4" customFormat="1" x14ac:dyDescent="0.15"/>
    <row r="240" s="4" customFormat="1" x14ac:dyDescent="0.15"/>
    <row r="241" s="4" customFormat="1" x14ac:dyDescent="0.15"/>
    <row r="242" s="4" customFormat="1" x14ac:dyDescent="0.15"/>
    <row r="243" s="4" customFormat="1" x14ac:dyDescent="0.15"/>
    <row r="244" s="4" customFormat="1" x14ac:dyDescent="0.15"/>
    <row r="245" s="4" customFormat="1" x14ac:dyDescent="0.15"/>
    <row r="246" s="4" customFormat="1" x14ac:dyDescent="0.15"/>
    <row r="247" s="4" customFormat="1" x14ac:dyDescent="0.15"/>
    <row r="248" s="4" customFormat="1" x14ac:dyDescent="0.15"/>
    <row r="249" s="4" customFormat="1" x14ac:dyDescent="0.15"/>
    <row r="250" s="4" customFormat="1" x14ac:dyDescent="0.15"/>
    <row r="251" s="4" customFormat="1" x14ac:dyDescent="0.15"/>
    <row r="252" s="4" customFormat="1" x14ac:dyDescent="0.15"/>
    <row r="253" s="4" customFormat="1" x14ac:dyDescent="0.15"/>
    <row r="254" s="4" customFormat="1" x14ac:dyDescent="0.15"/>
    <row r="255" s="4" customFormat="1" x14ac:dyDescent="0.15"/>
    <row r="256" s="4" customFormat="1" x14ac:dyDescent="0.15"/>
    <row r="257" s="4" customFormat="1" x14ac:dyDescent="0.15"/>
    <row r="258" s="4" customFormat="1" x14ac:dyDescent="0.15"/>
    <row r="259" s="4" customFormat="1" x14ac:dyDescent="0.15"/>
    <row r="260" s="4" customFormat="1" x14ac:dyDescent="0.15"/>
    <row r="261" s="4" customFormat="1" x14ac:dyDescent="0.15"/>
    <row r="262" s="4" customFormat="1" x14ac:dyDescent="0.15"/>
    <row r="263" s="4" customFormat="1" x14ac:dyDescent="0.15"/>
    <row r="264" s="4" customFormat="1" x14ac:dyDescent="0.15"/>
    <row r="265" s="4" customFormat="1" x14ac:dyDescent="0.15"/>
    <row r="266" s="4" customFormat="1" x14ac:dyDescent="0.15"/>
    <row r="267" s="4" customFormat="1" x14ac:dyDescent="0.15"/>
    <row r="268" s="4" customFormat="1" x14ac:dyDescent="0.15"/>
    <row r="269" s="4" customFormat="1" x14ac:dyDescent="0.15"/>
    <row r="270" s="4" customFormat="1" x14ac:dyDescent="0.15"/>
    <row r="271" s="4" customFormat="1" x14ac:dyDescent="0.15"/>
    <row r="272" s="4" customFormat="1" x14ac:dyDescent="0.15"/>
    <row r="273" s="4" customFormat="1" x14ac:dyDescent="0.15"/>
    <row r="274" s="4" customFormat="1" x14ac:dyDescent="0.15"/>
    <row r="275" s="4" customFormat="1" x14ac:dyDescent="0.15"/>
    <row r="276" s="4" customFormat="1" x14ac:dyDescent="0.15"/>
    <row r="277" s="4" customFormat="1" x14ac:dyDescent="0.15"/>
    <row r="278" s="4" customFormat="1" x14ac:dyDescent="0.15"/>
    <row r="279" s="4" customFormat="1" x14ac:dyDescent="0.15"/>
    <row r="280" s="4" customFormat="1" x14ac:dyDescent="0.15"/>
    <row r="281" s="4" customFormat="1" x14ac:dyDescent="0.15"/>
    <row r="282" s="4" customFormat="1" x14ac:dyDescent="0.15"/>
    <row r="283" s="4" customFormat="1" x14ac:dyDescent="0.15"/>
    <row r="284" s="4" customFormat="1" x14ac:dyDescent="0.15"/>
    <row r="285" s="4" customFormat="1" x14ac:dyDescent="0.15"/>
    <row r="286" s="4" customFormat="1" x14ac:dyDescent="0.15"/>
    <row r="287" s="4" customFormat="1" x14ac:dyDescent="0.15"/>
    <row r="288" s="4" customFormat="1" x14ac:dyDescent="0.15"/>
    <row r="289" s="4" customFormat="1" x14ac:dyDescent="0.15"/>
    <row r="290" s="4" customFormat="1" x14ac:dyDescent="0.15"/>
    <row r="291" s="4" customFormat="1" x14ac:dyDescent="0.15"/>
    <row r="292" s="4" customFormat="1" x14ac:dyDescent="0.15"/>
    <row r="293" s="4" customFormat="1" x14ac:dyDescent="0.15"/>
    <row r="294" s="4" customFormat="1" x14ac:dyDescent="0.15"/>
    <row r="295" s="4" customFormat="1" x14ac:dyDescent="0.15"/>
    <row r="296" s="4" customFormat="1" x14ac:dyDescent="0.15"/>
    <row r="297" s="4" customFormat="1" x14ac:dyDescent="0.15"/>
    <row r="298" s="4" customFormat="1" x14ac:dyDescent="0.15"/>
    <row r="299" s="4" customFormat="1" x14ac:dyDescent="0.15"/>
    <row r="300" s="4" customFormat="1" x14ac:dyDescent="0.15"/>
    <row r="301" s="4" customFormat="1" x14ac:dyDescent="0.15"/>
    <row r="302" s="4" customFormat="1" x14ac:dyDescent="0.15"/>
    <row r="303" s="4" customFormat="1" x14ac:dyDescent="0.15"/>
    <row r="304" s="4" customFormat="1" x14ac:dyDescent="0.15"/>
    <row r="305" s="4" customFormat="1" x14ac:dyDescent="0.15"/>
    <row r="306" s="4" customFormat="1" x14ac:dyDescent="0.15"/>
    <row r="307" s="4" customFormat="1" x14ac:dyDescent="0.15"/>
    <row r="308" s="4" customFormat="1" x14ac:dyDescent="0.15"/>
    <row r="309" s="4" customFormat="1" x14ac:dyDescent="0.15"/>
    <row r="310" s="4" customFormat="1" x14ac:dyDescent="0.15"/>
    <row r="311" s="4" customFormat="1" x14ac:dyDescent="0.15"/>
    <row r="312" s="4" customFormat="1" x14ac:dyDescent="0.15"/>
    <row r="313" s="4" customFormat="1" x14ac:dyDescent="0.15"/>
    <row r="314" s="4" customFormat="1" x14ac:dyDescent="0.15"/>
    <row r="315" s="4" customFormat="1" x14ac:dyDescent="0.15"/>
    <row r="316" s="4" customFormat="1" x14ac:dyDescent="0.15"/>
    <row r="317" s="4" customFormat="1" x14ac:dyDescent="0.15"/>
    <row r="318" s="4" customFormat="1" x14ac:dyDescent="0.15"/>
    <row r="319" s="4" customFormat="1" x14ac:dyDescent="0.15"/>
    <row r="320" s="4" customFormat="1" x14ac:dyDescent="0.15"/>
    <row r="321" s="4" customFormat="1" x14ac:dyDescent="0.15"/>
    <row r="322" s="4" customFormat="1" x14ac:dyDescent="0.15"/>
    <row r="323" s="4" customFormat="1" x14ac:dyDescent="0.15"/>
    <row r="324" s="4" customFormat="1" x14ac:dyDescent="0.15"/>
    <row r="325" s="4" customFormat="1" x14ac:dyDescent="0.15"/>
    <row r="326" s="4" customFormat="1" x14ac:dyDescent="0.15"/>
    <row r="327" s="4" customFormat="1" x14ac:dyDescent="0.15"/>
    <row r="328" s="4" customFormat="1" x14ac:dyDescent="0.15"/>
    <row r="329" s="4" customFormat="1" x14ac:dyDescent="0.15"/>
    <row r="330" s="4" customFormat="1" x14ac:dyDescent="0.15"/>
    <row r="331" s="4" customFormat="1" x14ac:dyDescent="0.15"/>
    <row r="332" s="4" customFormat="1" x14ac:dyDescent="0.15"/>
    <row r="333" s="4" customFormat="1" x14ac:dyDescent="0.15"/>
    <row r="334" s="4" customFormat="1" x14ac:dyDescent="0.15"/>
    <row r="335" s="4" customFormat="1" x14ac:dyDescent="0.15"/>
    <row r="336" s="4" customFormat="1" x14ac:dyDescent="0.15"/>
    <row r="337" s="4" customFormat="1" x14ac:dyDescent="0.15"/>
    <row r="338" s="4" customFormat="1" x14ac:dyDescent="0.15"/>
    <row r="339" s="4" customFormat="1" x14ac:dyDescent="0.15"/>
    <row r="340" s="4" customFormat="1" x14ac:dyDescent="0.15"/>
    <row r="341" s="4" customFormat="1" x14ac:dyDescent="0.15"/>
    <row r="342" s="4" customFormat="1" x14ac:dyDescent="0.15"/>
    <row r="343" s="4" customFormat="1" x14ac:dyDescent="0.15"/>
    <row r="344" s="4" customFormat="1" x14ac:dyDescent="0.15"/>
    <row r="345" s="4" customFormat="1" x14ac:dyDescent="0.15"/>
    <row r="346" s="4" customFormat="1" x14ac:dyDescent="0.15"/>
    <row r="347" s="4" customFormat="1" x14ac:dyDescent="0.15"/>
    <row r="348" s="4" customFormat="1" x14ac:dyDescent="0.15"/>
    <row r="349" s="4" customFormat="1" x14ac:dyDescent="0.15"/>
    <row r="350" s="4" customFormat="1" x14ac:dyDescent="0.15"/>
    <row r="351" s="4" customFormat="1" x14ac:dyDescent="0.15"/>
    <row r="352" s="4" customFormat="1" x14ac:dyDescent="0.15"/>
    <row r="353" s="4" customFormat="1" x14ac:dyDescent="0.15"/>
    <row r="354" s="4" customFormat="1" x14ac:dyDescent="0.15"/>
    <row r="355" s="4" customFormat="1" x14ac:dyDescent="0.15"/>
    <row r="356" s="4" customFormat="1" x14ac:dyDescent="0.15"/>
    <row r="357" s="4" customFormat="1" x14ac:dyDescent="0.15"/>
    <row r="358" s="4" customFormat="1" x14ac:dyDescent="0.15"/>
    <row r="359" s="4" customFormat="1" x14ac:dyDescent="0.15"/>
    <row r="360" s="4" customFormat="1" x14ac:dyDescent="0.15"/>
    <row r="361" s="4" customFormat="1" x14ac:dyDescent="0.15"/>
    <row r="362" s="4" customFormat="1" x14ac:dyDescent="0.15"/>
    <row r="363" s="4" customFormat="1" x14ac:dyDescent="0.15"/>
    <row r="364" s="4" customFormat="1" x14ac:dyDescent="0.15"/>
    <row r="365" s="4" customFormat="1" x14ac:dyDescent="0.15"/>
    <row r="366" s="4" customFormat="1" x14ac:dyDescent="0.15"/>
    <row r="367" s="4" customFormat="1" x14ac:dyDescent="0.15"/>
    <row r="368" s="4" customFormat="1" x14ac:dyDescent="0.15"/>
    <row r="369" s="4" customFormat="1" x14ac:dyDescent="0.15"/>
    <row r="370" s="4" customFormat="1" x14ac:dyDescent="0.15"/>
    <row r="371" s="4" customFormat="1" x14ac:dyDescent="0.15"/>
    <row r="372" s="4" customFormat="1" x14ac:dyDescent="0.15"/>
    <row r="373" s="4" customFormat="1" x14ac:dyDescent="0.15"/>
    <row r="374" s="4" customFormat="1" x14ac:dyDescent="0.15"/>
    <row r="375" s="4" customFormat="1" x14ac:dyDescent="0.15"/>
    <row r="376" s="4" customFormat="1" x14ac:dyDescent="0.15"/>
    <row r="377" s="4" customFormat="1" x14ac:dyDescent="0.15"/>
    <row r="378" s="4" customFormat="1" x14ac:dyDescent="0.15"/>
    <row r="379" s="4" customFormat="1" x14ac:dyDescent="0.15"/>
    <row r="380" s="4" customFormat="1" x14ac:dyDescent="0.15"/>
    <row r="381" s="4" customFormat="1" x14ac:dyDescent="0.15"/>
    <row r="382" s="4" customFormat="1" x14ac:dyDescent="0.15"/>
    <row r="383" s="4" customFormat="1" x14ac:dyDescent="0.15"/>
    <row r="384" s="4" customFormat="1" x14ac:dyDescent="0.15"/>
    <row r="385" s="4" customFormat="1" x14ac:dyDescent="0.15"/>
    <row r="386" s="4" customFormat="1" x14ac:dyDescent="0.15"/>
    <row r="387" s="4" customFormat="1" x14ac:dyDescent="0.15"/>
    <row r="388" s="4" customFormat="1" x14ac:dyDescent="0.15"/>
    <row r="389" s="4" customFormat="1" x14ac:dyDescent="0.15"/>
    <row r="390" s="4" customFormat="1" x14ac:dyDescent="0.15"/>
    <row r="391" s="4" customFormat="1" x14ac:dyDescent="0.15"/>
    <row r="392" s="4" customFormat="1" x14ac:dyDescent="0.15"/>
    <row r="393" s="4" customFormat="1" x14ac:dyDescent="0.15"/>
    <row r="394" s="4" customFormat="1" x14ac:dyDescent="0.15"/>
    <row r="395" s="4" customFormat="1" x14ac:dyDescent="0.15"/>
    <row r="396" s="4" customFormat="1" x14ac:dyDescent="0.15"/>
    <row r="397" s="4" customFormat="1" x14ac:dyDescent="0.15"/>
    <row r="398" s="4" customFormat="1" x14ac:dyDescent="0.15"/>
    <row r="399" s="4" customFormat="1" x14ac:dyDescent="0.15"/>
    <row r="400" s="4" customFormat="1" x14ac:dyDescent="0.15"/>
    <row r="401" s="4" customFormat="1" x14ac:dyDescent="0.15"/>
    <row r="402" s="4" customFormat="1" x14ac:dyDescent="0.15"/>
    <row r="403" s="4" customFormat="1" x14ac:dyDescent="0.15"/>
    <row r="404" s="4" customFormat="1" x14ac:dyDescent="0.15"/>
    <row r="405" s="4" customFormat="1" x14ac:dyDescent="0.15"/>
    <row r="406" s="4" customFormat="1" x14ac:dyDescent="0.15"/>
    <row r="407" s="4" customFormat="1" x14ac:dyDescent="0.15"/>
    <row r="408" s="4" customFormat="1" x14ac:dyDescent="0.15"/>
    <row r="409" s="4" customFormat="1" x14ac:dyDescent="0.15"/>
    <row r="410" s="4" customFormat="1" x14ac:dyDescent="0.15"/>
    <row r="411" s="4" customFormat="1" x14ac:dyDescent="0.15"/>
    <row r="412" s="4" customFormat="1" x14ac:dyDescent="0.15"/>
    <row r="413" s="4" customFormat="1" x14ac:dyDescent="0.15"/>
    <row r="414" s="4" customFormat="1" x14ac:dyDescent="0.15"/>
    <row r="415" s="4" customFormat="1" x14ac:dyDescent="0.15"/>
    <row r="416" s="4" customFormat="1" x14ac:dyDescent="0.15"/>
    <row r="417" s="4" customFormat="1" x14ac:dyDescent="0.15"/>
    <row r="418" s="4" customFormat="1" x14ac:dyDescent="0.15"/>
    <row r="419" s="4" customFormat="1" x14ac:dyDescent="0.15"/>
    <row r="420" s="4" customFormat="1" x14ac:dyDescent="0.15"/>
    <row r="421" s="4" customFormat="1" x14ac:dyDescent="0.15"/>
    <row r="422" s="4" customFormat="1" x14ac:dyDescent="0.15"/>
    <row r="423" s="4" customFormat="1" x14ac:dyDescent="0.15"/>
    <row r="424" s="4" customFormat="1" x14ac:dyDescent="0.15"/>
    <row r="425" s="4" customFormat="1" x14ac:dyDescent="0.15"/>
    <row r="426" s="4" customFormat="1" x14ac:dyDescent="0.15"/>
    <row r="427" s="4" customFormat="1" x14ac:dyDescent="0.15"/>
    <row r="428" s="4" customFormat="1" x14ac:dyDescent="0.15"/>
    <row r="429" s="4" customFormat="1" x14ac:dyDescent="0.15"/>
    <row r="430" s="4" customFormat="1" x14ac:dyDescent="0.15"/>
    <row r="431" s="4" customFormat="1" x14ac:dyDescent="0.15"/>
    <row r="432" s="4" customFormat="1" x14ac:dyDescent="0.15"/>
    <row r="433" s="4" customFormat="1" x14ac:dyDescent="0.15"/>
    <row r="434" s="4" customFormat="1" x14ac:dyDescent="0.15"/>
    <row r="435" s="4" customFormat="1" x14ac:dyDescent="0.15"/>
    <row r="436" s="4" customFormat="1" x14ac:dyDescent="0.15"/>
    <row r="437" s="4" customFormat="1" x14ac:dyDescent="0.15"/>
    <row r="438" s="4" customFormat="1" x14ac:dyDescent="0.15"/>
    <row r="439" s="4" customFormat="1" x14ac:dyDescent="0.15"/>
    <row r="440" s="4" customFormat="1" x14ac:dyDescent="0.15"/>
    <row r="441" s="4" customFormat="1" x14ac:dyDescent="0.15"/>
    <row r="442" s="4" customFormat="1" x14ac:dyDescent="0.15"/>
    <row r="443" s="4" customFormat="1" x14ac:dyDescent="0.15"/>
    <row r="444" s="4" customFormat="1" x14ac:dyDescent="0.15"/>
    <row r="445" s="4" customFormat="1" x14ac:dyDescent="0.15"/>
    <row r="446" s="4" customFormat="1" x14ac:dyDescent="0.15"/>
    <row r="447" s="4" customFormat="1" x14ac:dyDescent="0.15"/>
    <row r="448" s="4" customFormat="1" x14ac:dyDescent="0.15"/>
    <row r="449" s="4" customFormat="1" x14ac:dyDescent="0.15"/>
    <row r="450" s="4" customFormat="1" x14ac:dyDescent="0.15"/>
    <row r="451" s="4" customFormat="1" x14ac:dyDescent="0.15"/>
    <row r="452" s="4" customFormat="1" x14ac:dyDescent="0.15"/>
    <row r="453" s="4" customFormat="1" x14ac:dyDescent="0.15"/>
    <row r="454" s="4" customFormat="1" x14ac:dyDescent="0.15"/>
    <row r="455" s="4" customFormat="1" x14ac:dyDescent="0.15"/>
    <row r="456" s="4" customFormat="1" x14ac:dyDescent="0.15"/>
    <row r="457" s="4" customFormat="1" x14ac:dyDescent="0.15"/>
    <row r="458" s="4" customFormat="1" x14ac:dyDescent="0.15"/>
    <row r="459" s="4" customFormat="1" x14ac:dyDescent="0.15"/>
    <row r="460" s="4" customFormat="1" x14ac:dyDescent="0.15"/>
    <row r="461" s="4" customFormat="1" x14ac:dyDescent="0.15"/>
    <row r="462" s="4" customFormat="1" x14ac:dyDescent="0.15"/>
    <row r="463" s="4" customFormat="1" x14ac:dyDescent="0.15"/>
    <row r="464" s="4" customFormat="1" x14ac:dyDescent="0.15"/>
    <row r="465" s="4" customFormat="1" x14ac:dyDescent="0.15"/>
    <row r="466" s="4" customFormat="1" x14ac:dyDescent="0.15"/>
    <row r="467" s="4" customFormat="1" x14ac:dyDescent="0.15"/>
    <row r="468" s="4" customFormat="1" x14ac:dyDescent="0.15"/>
    <row r="469" s="4" customFormat="1" x14ac:dyDescent="0.15"/>
    <row r="470" s="4" customFormat="1" x14ac:dyDescent="0.15"/>
    <row r="471" s="4" customFormat="1" x14ac:dyDescent="0.15"/>
    <row r="472" s="4" customFormat="1" x14ac:dyDescent="0.15"/>
    <row r="473" s="4" customFormat="1" x14ac:dyDescent="0.15"/>
    <row r="474" s="4" customFormat="1" x14ac:dyDescent="0.15"/>
    <row r="475" s="4" customFormat="1" x14ac:dyDescent="0.15"/>
    <row r="476" s="4" customFormat="1" x14ac:dyDescent="0.15"/>
    <row r="477" s="4" customFormat="1" x14ac:dyDescent="0.15"/>
    <row r="478" s="4" customFormat="1" x14ac:dyDescent="0.15"/>
    <row r="479" s="4" customFormat="1" x14ac:dyDescent="0.15"/>
    <row r="480" s="4" customFormat="1" x14ac:dyDescent="0.15"/>
    <row r="481" s="4" customFormat="1" x14ac:dyDescent="0.15"/>
    <row r="482" s="4" customFormat="1" x14ac:dyDescent="0.15"/>
    <row r="483" s="4" customFormat="1" x14ac:dyDescent="0.15"/>
    <row r="484" s="4" customFormat="1" x14ac:dyDescent="0.15"/>
    <row r="485" s="4" customFormat="1" x14ac:dyDescent="0.15"/>
    <row r="486" s="4" customFormat="1" x14ac:dyDescent="0.15"/>
    <row r="487" s="4" customFormat="1" x14ac:dyDescent="0.15"/>
    <row r="488" s="4" customFormat="1" x14ac:dyDescent="0.15"/>
    <row r="489" s="4" customFormat="1" x14ac:dyDescent="0.15"/>
    <row r="490" s="4" customFormat="1" x14ac:dyDescent="0.15"/>
    <row r="491" s="4" customFormat="1" x14ac:dyDescent="0.15"/>
    <row r="492" s="4" customFormat="1" x14ac:dyDescent="0.15"/>
    <row r="493" s="4" customFormat="1" x14ac:dyDescent="0.15"/>
    <row r="494" s="4" customFormat="1" x14ac:dyDescent="0.15"/>
    <row r="495" s="4" customFormat="1" x14ac:dyDescent="0.15"/>
    <row r="496" s="4" customFormat="1" x14ac:dyDescent="0.15"/>
    <row r="497" s="4" customFormat="1" x14ac:dyDescent="0.15"/>
    <row r="498" s="4" customFormat="1" x14ac:dyDescent="0.15"/>
    <row r="499" s="4" customFormat="1" x14ac:dyDescent="0.15"/>
    <row r="500" s="4" customFormat="1" x14ac:dyDescent="0.15"/>
    <row r="501" s="4" customFormat="1" x14ac:dyDescent="0.15"/>
    <row r="502" s="4" customFormat="1" x14ac:dyDescent="0.15"/>
    <row r="503" s="4" customFormat="1" x14ac:dyDescent="0.15"/>
    <row r="504" s="4" customFormat="1" x14ac:dyDescent="0.15"/>
    <row r="505" s="4" customFormat="1" x14ac:dyDescent="0.15"/>
    <row r="506" s="4" customFormat="1" x14ac:dyDescent="0.15"/>
    <row r="507" s="4" customFormat="1" x14ac:dyDescent="0.15"/>
    <row r="508" s="4" customFormat="1" x14ac:dyDescent="0.15"/>
    <row r="509" s="4" customFormat="1" x14ac:dyDescent="0.15"/>
    <row r="510" s="4" customFormat="1" x14ac:dyDescent="0.15"/>
    <row r="511" s="4" customFormat="1" x14ac:dyDescent="0.15"/>
    <row r="512" s="4" customFormat="1" x14ac:dyDescent="0.15"/>
    <row r="513" s="4" customFormat="1" x14ac:dyDescent="0.15"/>
    <row r="514" s="4" customFormat="1" x14ac:dyDescent="0.15"/>
    <row r="515" s="4" customFormat="1" x14ac:dyDescent="0.15"/>
    <row r="516" s="4" customFormat="1" x14ac:dyDescent="0.15"/>
    <row r="517" s="4" customFormat="1" x14ac:dyDescent="0.15"/>
    <row r="518" s="4" customFormat="1" x14ac:dyDescent="0.15"/>
    <row r="519" s="4" customFormat="1" x14ac:dyDescent="0.15"/>
    <row r="520" s="4" customFormat="1" x14ac:dyDescent="0.15"/>
    <row r="521" s="4" customFormat="1" x14ac:dyDescent="0.15"/>
    <row r="522" s="4" customFormat="1" x14ac:dyDescent="0.15"/>
    <row r="523" s="4" customFormat="1" x14ac:dyDescent="0.15"/>
    <row r="524" s="4" customFormat="1" x14ac:dyDescent="0.15"/>
    <row r="525" s="4" customFormat="1" x14ac:dyDescent="0.15"/>
    <row r="526" s="4" customFormat="1" x14ac:dyDescent="0.15"/>
    <row r="527" s="4" customFormat="1" x14ac:dyDescent="0.15"/>
    <row r="528" s="4" customFormat="1" x14ac:dyDescent="0.15"/>
    <row r="529" s="4" customFormat="1" x14ac:dyDescent="0.15"/>
    <row r="530" s="4" customFormat="1" x14ac:dyDescent="0.15"/>
    <row r="531" s="4" customFormat="1" x14ac:dyDescent="0.15"/>
    <row r="532" s="4" customFormat="1" x14ac:dyDescent="0.15"/>
    <row r="533" s="4" customFormat="1" x14ac:dyDescent="0.15"/>
    <row r="534" s="4" customFormat="1" x14ac:dyDescent="0.15"/>
    <row r="535" s="4" customFormat="1" x14ac:dyDescent="0.15"/>
    <row r="536" s="4" customFormat="1" x14ac:dyDescent="0.15"/>
    <row r="537" s="4" customFormat="1" x14ac:dyDescent="0.15"/>
    <row r="538" s="4" customFormat="1" x14ac:dyDescent="0.15"/>
    <row r="539" s="4" customFormat="1" x14ac:dyDescent="0.15"/>
    <row r="540" s="4" customFormat="1" x14ac:dyDescent="0.15"/>
    <row r="541" s="4" customFormat="1" x14ac:dyDescent="0.15"/>
    <row r="542" s="4" customFormat="1" x14ac:dyDescent="0.15"/>
    <row r="543" s="4" customFormat="1" x14ac:dyDescent="0.15"/>
    <row r="544" s="4" customFormat="1" x14ac:dyDescent="0.15"/>
    <row r="545" s="4" customFormat="1" x14ac:dyDescent="0.15"/>
    <row r="546" s="4" customFormat="1" x14ac:dyDescent="0.15"/>
    <row r="547" s="4" customFormat="1" x14ac:dyDescent="0.15"/>
    <row r="548" s="4" customFormat="1" x14ac:dyDescent="0.15"/>
    <row r="549" s="4" customFormat="1" x14ac:dyDescent="0.15"/>
    <row r="550" s="4" customFormat="1" x14ac:dyDescent="0.15"/>
    <row r="551" s="4" customFormat="1" x14ac:dyDescent="0.15"/>
    <row r="552" s="4" customFormat="1" x14ac:dyDescent="0.15"/>
    <row r="553" s="4" customFormat="1" x14ac:dyDescent="0.15"/>
    <row r="554" s="4" customFormat="1" x14ac:dyDescent="0.15"/>
    <row r="555" s="4" customFormat="1" x14ac:dyDescent="0.15"/>
    <row r="556" s="4" customFormat="1" x14ac:dyDescent="0.15"/>
    <row r="557" s="4" customFormat="1" x14ac:dyDescent="0.15"/>
    <row r="558" s="4" customFormat="1" x14ac:dyDescent="0.15"/>
    <row r="559" s="4" customFormat="1" x14ac:dyDescent="0.15"/>
    <row r="560" s="4" customFormat="1" x14ac:dyDescent="0.15"/>
    <row r="561" s="4" customFormat="1" x14ac:dyDescent="0.15"/>
    <row r="562" s="4" customFormat="1" x14ac:dyDescent="0.15"/>
    <row r="563" s="4" customFormat="1" x14ac:dyDescent="0.15"/>
    <row r="564" s="4" customFormat="1" x14ac:dyDescent="0.15"/>
    <row r="565" s="4" customFormat="1" x14ac:dyDescent="0.15"/>
    <row r="566" s="4" customFormat="1" x14ac:dyDescent="0.15"/>
    <row r="567" s="4" customFormat="1" x14ac:dyDescent="0.15"/>
    <row r="568" s="4" customFormat="1" x14ac:dyDescent="0.15"/>
    <row r="569" s="4" customFormat="1" x14ac:dyDescent="0.15"/>
    <row r="570" s="4" customFormat="1" x14ac:dyDescent="0.15"/>
    <row r="571" s="4" customFormat="1" x14ac:dyDescent="0.15"/>
    <row r="572" s="4" customFormat="1" x14ac:dyDescent="0.15"/>
    <row r="573" s="4" customFormat="1" x14ac:dyDescent="0.15"/>
    <row r="574" s="4" customFormat="1" x14ac:dyDescent="0.15"/>
    <row r="575" s="4" customFormat="1" x14ac:dyDescent="0.15"/>
    <row r="576" s="4" customFormat="1" x14ac:dyDescent="0.15"/>
    <row r="577" s="4" customFormat="1" x14ac:dyDescent="0.15"/>
    <row r="578" s="4" customFormat="1" x14ac:dyDescent="0.15"/>
    <row r="579" s="4" customFormat="1" x14ac:dyDescent="0.15"/>
    <row r="580" s="4" customFormat="1" x14ac:dyDescent="0.15"/>
    <row r="581" s="4" customFormat="1" x14ac:dyDescent="0.15"/>
    <row r="582" s="4" customFormat="1" x14ac:dyDescent="0.15"/>
    <row r="583" s="4" customFormat="1" x14ac:dyDescent="0.15"/>
    <row r="584" s="4" customFormat="1" x14ac:dyDescent="0.15"/>
    <row r="585" s="4" customFormat="1" x14ac:dyDescent="0.15"/>
    <row r="586" s="4" customFormat="1" x14ac:dyDescent="0.15"/>
    <row r="587" s="4" customFormat="1" x14ac:dyDescent="0.15"/>
    <row r="588" s="4" customFormat="1" x14ac:dyDescent="0.15"/>
    <row r="589" s="4" customFormat="1" x14ac:dyDescent="0.15"/>
    <row r="590" s="4" customFormat="1" x14ac:dyDescent="0.15"/>
    <row r="591" s="4" customFormat="1" x14ac:dyDescent="0.15"/>
    <row r="592" s="4" customFormat="1" x14ac:dyDescent="0.15"/>
    <row r="593" s="4" customFormat="1" x14ac:dyDescent="0.15"/>
    <row r="594" s="4" customFormat="1" x14ac:dyDescent="0.15"/>
    <row r="595" s="4" customFormat="1" x14ac:dyDescent="0.15"/>
    <row r="596" s="4" customFormat="1" x14ac:dyDescent="0.15"/>
    <row r="597" s="4" customFormat="1" x14ac:dyDescent="0.15"/>
    <row r="598" s="4" customFormat="1" x14ac:dyDescent="0.15"/>
    <row r="599" s="4" customFormat="1" x14ac:dyDescent="0.15"/>
    <row r="600" s="4" customFormat="1" x14ac:dyDescent="0.15"/>
    <row r="601" s="4" customFormat="1" x14ac:dyDescent="0.15"/>
    <row r="602" s="4" customFormat="1" x14ac:dyDescent="0.15"/>
    <row r="603" s="4" customFormat="1" x14ac:dyDescent="0.15"/>
    <row r="604" s="4" customFormat="1" x14ac:dyDescent="0.15"/>
    <row r="605" s="4" customFormat="1" x14ac:dyDescent="0.15"/>
    <row r="606" s="4" customFormat="1" x14ac:dyDescent="0.15"/>
    <row r="607" s="4" customFormat="1" x14ac:dyDescent="0.15"/>
    <row r="608" s="4" customFormat="1" x14ac:dyDescent="0.15"/>
    <row r="609" s="4" customFormat="1" x14ac:dyDescent="0.15"/>
    <row r="610" s="4" customFormat="1" x14ac:dyDescent="0.15"/>
    <row r="611" s="4" customFormat="1" x14ac:dyDescent="0.15"/>
    <row r="612" s="4" customFormat="1" x14ac:dyDescent="0.15"/>
    <row r="613" s="4" customFormat="1" x14ac:dyDescent="0.15"/>
    <row r="614" s="4" customFormat="1" x14ac:dyDescent="0.15"/>
    <row r="615" s="4" customFormat="1" x14ac:dyDescent="0.15"/>
    <row r="616" s="4" customFormat="1" x14ac:dyDescent="0.15"/>
    <row r="617" s="4" customFormat="1" x14ac:dyDescent="0.15"/>
    <row r="618" s="4" customFormat="1" x14ac:dyDescent="0.15"/>
    <row r="619" s="4" customFormat="1" x14ac:dyDescent="0.15"/>
    <row r="620" s="4" customFormat="1" x14ac:dyDescent="0.15"/>
    <row r="621" s="4" customFormat="1" x14ac:dyDescent="0.15"/>
    <row r="622" s="4" customFormat="1" x14ac:dyDescent="0.15"/>
    <row r="623" s="4" customFormat="1" x14ac:dyDescent="0.15"/>
    <row r="624" s="4" customFormat="1" x14ac:dyDescent="0.15"/>
    <row r="625" s="4" customFormat="1" x14ac:dyDescent="0.15"/>
    <row r="626" s="4" customFormat="1" x14ac:dyDescent="0.15"/>
    <row r="627" s="4" customFormat="1" x14ac:dyDescent="0.15"/>
    <row r="628" s="4" customFormat="1" x14ac:dyDescent="0.15"/>
    <row r="629" s="4" customFormat="1" x14ac:dyDescent="0.15"/>
    <row r="630" s="4" customFormat="1" x14ac:dyDescent="0.15"/>
    <row r="631" s="4" customFormat="1" x14ac:dyDescent="0.15"/>
    <row r="632" s="4" customFormat="1" x14ac:dyDescent="0.15"/>
    <row r="633" s="4" customFormat="1" x14ac:dyDescent="0.15"/>
    <row r="634" s="4" customFormat="1" x14ac:dyDescent="0.15"/>
    <row r="635" s="4" customFormat="1" x14ac:dyDescent="0.15"/>
    <row r="636" s="4" customFormat="1" x14ac:dyDescent="0.15"/>
    <row r="637" s="4" customFormat="1" x14ac:dyDescent="0.15"/>
    <row r="638" s="4" customFormat="1" x14ac:dyDescent="0.15"/>
    <row r="639" s="4" customFormat="1" x14ac:dyDescent="0.15"/>
    <row r="640" s="4" customFormat="1" x14ac:dyDescent="0.15"/>
    <row r="641" s="4" customFormat="1" x14ac:dyDescent="0.15"/>
    <row r="642" s="4" customFormat="1" x14ac:dyDescent="0.15"/>
    <row r="643" s="4" customFormat="1" x14ac:dyDescent="0.15"/>
    <row r="644" s="4" customFormat="1" x14ac:dyDescent="0.15"/>
    <row r="645" s="4" customFormat="1" x14ac:dyDescent="0.15"/>
    <row r="646" s="4" customFormat="1" x14ac:dyDescent="0.15"/>
    <row r="647" s="4" customFormat="1" x14ac:dyDescent="0.15"/>
    <row r="648" s="4" customFormat="1" x14ac:dyDescent="0.15"/>
    <row r="649" s="4" customFormat="1" x14ac:dyDescent="0.15"/>
    <row r="650" s="4" customFormat="1" x14ac:dyDescent="0.15"/>
    <row r="651" s="4" customFormat="1" x14ac:dyDescent="0.15"/>
    <row r="652" s="4" customFormat="1" x14ac:dyDescent="0.15"/>
    <row r="653" s="4" customFormat="1" x14ac:dyDescent="0.15"/>
    <row r="654" s="4" customFormat="1" x14ac:dyDescent="0.15"/>
    <row r="655" s="4" customFormat="1" x14ac:dyDescent="0.15"/>
    <row r="656" s="4" customFormat="1" x14ac:dyDescent="0.15"/>
    <row r="657" s="4" customFormat="1" x14ac:dyDescent="0.15"/>
    <row r="658" s="4" customFormat="1" x14ac:dyDescent="0.15"/>
    <row r="659" s="4" customFormat="1" x14ac:dyDescent="0.15"/>
    <row r="660" s="4" customFormat="1" x14ac:dyDescent="0.15"/>
    <row r="661" s="4" customFormat="1" x14ac:dyDescent="0.15"/>
    <row r="662" s="4" customFormat="1" x14ac:dyDescent="0.15"/>
    <row r="663" s="4" customFormat="1" x14ac:dyDescent="0.15"/>
    <row r="664" s="4" customFormat="1" x14ac:dyDescent="0.15"/>
    <row r="665" s="4" customFormat="1" x14ac:dyDescent="0.15"/>
    <row r="666" s="4" customFormat="1" x14ac:dyDescent="0.15"/>
    <row r="667" s="4" customFormat="1" x14ac:dyDescent="0.15"/>
    <row r="668" s="4" customFormat="1" x14ac:dyDescent="0.15"/>
    <row r="669" s="4" customFormat="1" x14ac:dyDescent="0.15"/>
    <row r="670" s="4" customFormat="1" x14ac:dyDescent="0.15"/>
    <row r="671" s="4" customFormat="1" x14ac:dyDescent="0.15"/>
    <row r="672" s="4" customFormat="1" x14ac:dyDescent="0.15"/>
    <row r="673" spans="6:36" x14ac:dyDescent="0.15">
      <c r="F673" s="4"/>
      <c r="J673" s="4"/>
      <c r="M673" s="4"/>
      <c r="N673" s="4"/>
      <c r="O673" s="4"/>
      <c r="P673" s="4"/>
      <c r="R673" s="4"/>
      <c r="V673" s="4"/>
      <c r="Z673" s="4"/>
      <c r="AD673" s="4"/>
      <c r="AE673" s="4"/>
      <c r="AF673" s="4"/>
      <c r="AG673" s="4"/>
      <c r="AH673" s="4"/>
      <c r="AI673" s="4"/>
      <c r="AJ673" s="4"/>
    </row>
    <row r="674" spans="6:36" x14ac:dyDescent="0.15">
      <c r="F674" s="4"/>
      <c r="J674" s="4"/>
      <c r="M674" s="4"/>
      <c r="N674" s="4"/>
      <c r="O674" s="4"/>
      <c r="P674" s="4"/>
      <c r="R674" s="4"/>
      <c r="V674" s="4"/>
      <c r="Z674" s="4"/>
      <c r="AD674" s="4"/>
      <c r="AE674" s="4"/>
      <c r="AF674" s="4"/>
      <c r="AG674" s="4"/>
      <c r="AH674" s="4"/>
      <c r="AI674" s="4"/>
      <c r="AJ674" s="4"/>
    </row>
    <row r="675" spans="6:36" x14ac:dyDescent="0.15">
      <c r="F675" s="4"/>
      <c r="J675" s="4"/>
      <c r="M675" s="4"/>
      <c r="N675" s="4"/>
      <c r="O675" s="4"/>
      <c r="P675" s="4"/>
      <c r="R675" s="4"/>
      <c r="V675" s="4"/>
      <c r="Z675" s="4"/>
      <c r="AD675" s="4"/>
      <c r="AE675" s="4"/>
      <c r="AF675" s="4"/>
      <c r="AG675" s="4"/>
      <c r="AH675" s="4"/>
      <c r="AI675" s="4"/>
      <c r="AJ675" s="4"/>
    </row>
    <row r="676" spans="6:36" x14ac:dyDescent="0.15">
      <c r="F676" s="4"/>
      <c r="J676" s="4"/>
      <c r="M676" s="4"/>
      <c r="N676" s="4"/>
      <c r="O676" s="4"/>
      <c r="P676" s="4"/>
      <c r="R676" s="4"/>
      <c r="V676" s="4"/>
      <c r="Z676" s="4"/>
      <c r="AD676" s="4"/>
      <c r="AE676" s="4"/>
      <c r="AF676" s="4"/>
      <c r="AG676" s="4"/>
      <c r="AH676" s="4"/>
      <c r="AI676" s="4"/>
      <c r="AJ676" s="4"/>
    </row>
    <row r="677" spans="6:36" x14ac:dyDescent="0.15">
      <c r="F677" s="4"/>
      <c r="J677" s="4"/>
      <c r="M677" s="4"/>
      <c r="N677" s="4"/>
      <c r="O677" s="4"/>
      <c r="P677" s="4"/>
      <c r="R677" s="4"/>
      <c r="V677" s="4"/>
      <c r="Z677" s="4"/>
      <c r="AD677" s="4"/>
      <c r="AE677" s="4"/>
      <c r="AF677" s="4"/>
      <c r="AG677" s="4"/>
      <c r="AH677" s="4"/>
      <c r="AI677" s="4"/>
      <c r="AJ677" s="4"/>
    </row>
    <row r="678" spans="6:36" x14ac:dyDescent="0.15">
      <c r="F678" s="4"/>
      <c r="J678" s="4"/>
      <c r="M678" s="4"/>
      <c r="N678" s="4"/>
      <c r="O678" s="4"/>
      <c r="P678" s="4"/>
      <c r="R678" s="4"/>
      <c r="V678" s="4"/>
      <c r="Z678" s="4"/>
      <c r="AD678" s="4"/>
      <c r="AE678" s="4"/>
      <c r="AF678" s="4"/>
      <c r="AG678" s="4"/>
      <c r="AH678" s="4"/>
      <c r="AI678" s="4"/>
      <c r="AJ678" s="4"/>
    </row>
    <row r="679" spans="6:36" x14ac:dyDescent="0.15">
      <c r="F679" s="4"/>
      <c r="J679" s="4"/>
      <c r="M679" s="4"/>
      <c r="N679" s="4"/>
      <c r="O679" s="4"/>
      <c r="P679" s="4"/>
      <c r="R679" s="4"/>
      <c r="V679" s="4"/>
      <c r="Z679" s="4"/>
      <c r="AD679" s="4"/>
      <c r="AE679" s="4"/>
      <c r="AF679" s="4"/>
      <c r="AG679" s="4"/>
      <c r="AH679" s="4"/>
      <c r="AI679" s="4"/>
      <c r="AJ679" s="4"/>
    </row>
    <row r="680" spans="6:36" x14ac:dyDescent="0.15">
      <c r="F680" s="4"/>
      <c r="J680" s="4"/>
      <c r="M680" s="4"/>
      <c r="N680" s="4"/>
      <c r="O680" s="4"/>
      <c r="P680" s="4"/>
    </row>
    <row r="681" spans="6:36" x14ac:dyDescent="0.15">
      <c r="F681" s="4"/>
      <c r="J681" s="4"/>
      <c r="M681" s="4"/>
      <c r="N681" s="4"/>
      <c r="O681" s="4"/>
      <c r="P681" s="4"/>
    </row>
    <row r="682" spans="6:36" x14ac:dyDescent="0.15">
      <c r="F682" s="4"/>
      <c r="J682" s="4"/>
      <c r="M682" s="4"/>
      <c r="N682" s="4"/>
      <c r="O682" s="4"/>
      <c r="P682" s="4"/>
    </row>
    <row r="683" spans="6:36" x14ac:dyDescent="0.15">
      <c r="F683" s="4"/>
      <c r="J683" s="4"/>
      <c r="M683" s="4"/>
      <c r="N683" s="4"/>
      <c r="O683" s="4"/>
      <c r="P683" s="4"/>
    </row>
  </sheetData>
  <mergeCells count="7">
    <mergeCell ref="C1:K1"/>
    <mergeCell ref="Q1:AD1"/>
    <mergeCell ref="C2:E2"/>
    <mergeCell ref="G2:I2"/>
    <mergeCell ref="S2:U2"/>
    <mergeCell ref="W2:Y2"/>
    <mergeCell ref="AA2:AC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workbookViewId="0">
      <selection activeCell="B2" sqref="B1:G1048576"/>
    </sheetView>
  </sheetViews>
  <sheetFormatPr defaultRowHeight="13.5" x14ac:dyDescent="0.15"/>
  <sheetData>
    <row r="1" spans="1:7" x14ac:dyDescent="0.15">
      <c r="A1" s="1" t="s">
        <v>0</v>
      </c>
      <c r="B1" s="2" t="s">
        <v>3</v>
      </c>
      <c r="C1" s="2"/>
      <c r="D1" s="2" t="s">
        <v>4</v>
      </c>
      <c r="E1" s="2"/>
      <c r="F1" s="2" t="s">
        <v>5</v>
      </c>
      <c r="G1" s="2"/>
    </row>
    <row r="2" spans="1:7" x14ac:dyDescent="0.15">
      <c r="A2" s="1" t="s">
        <v>6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</row>
    <row r="3" spans="1:7" x14ac:dyDescent="0.15">
      <c r="A3" s="1" t="s">
        <v>9</v>
      </c>
    </row>
    <row r="4" spans="1:7" x14ac:dyDescent="0.15">
      <c r="A4" s="1" t="s">
        <v>10</v>
      </c>
      <c r="B4">
        <v>0</v>
      </c>
      <c r="C4">
        <v>73</v>
      </c>
      <c r="D4">
        <v>28</v>
      </c>
      <c r="E4">
        <v>84</v>
      </c>
      <c r="F4">
        <v>22</v>
      </c>
      <c r="G4">
        <v>82</v>
      </c>
    </row>
    <row r="5" spans="1:7" x14ac:dyDescent="0.15">
      <c r="A5" s="1" t="s">
        <v>11</v>
      </c>
      <c r="B5">
        <v>0</v>
      </c>
      <c r="C5">
        <v>109</v>
      </c>
      <c r="D5">
        <v>0</v>
      </c>
      <c r="E5">
        <v>152</v>
      </c>
      <c r="F5">
        <v>0</v>
      </c>
      <c r="G5">
        <v>173</v>
      </c>
    </row>
    <row r="6" spans="1:7" x14ac:dyDescent="0.15">
      <c r="A6" s="1" t="s">
        <v>12</v>
      </c>
      <c r="B6">
        <v>0</v>
      </c>
      <c r="C6">
        <v>90</v>
      </c>
      <c r="D6">
        <v>10</v>
      </c>
      <c r="E6">
        <v>98</v>
      </c>
      <c r="F6">
        <v>16</v>
      </c>
      <c r="G6">
        <v>105</v>
      </c>
    </row>
    <row r="7" spans="1:7" x14ac:dyDescent="0.15">
      <c r="A7" s="1" t="s">
        <v>13</v>
      </c>
      <c r="B7">
        <v>196</v>
      </c>
      <c r="C7">
        <v>229</v>
      </c>
      <c r="D7">
        <v>206</v>
      </c>
      <c r="E7">
        <v>252</v>
      </c>
      <c r="F7">
        <v>250</v>
      </c>
      <c r="G7">
        <v>248</v>
      </c>
    </row>
    <row r="8" spans="1:7" x14ac:dyDescent="0.15">
      <c r="A8" s="1" t="s">
        <v>14</v>
      </c>
      <c r="B8">
        <v>65</v>
      </c>
      <c r="C8">
        <v>143</v>
      </c>
      <c r="D8">
        <v>61</v>
      </c>
      <c r="E8">
        <v>158</v>
      </c>
      <c r="F8">
        <v>79</v>
      </c>
      <c r="G8">
        <v>154</v>
      </c>
    </row>
    <row r="9" spans="1:7" x14ac:dyDescent="0.15">
      <c r="A9" s="1" t="s">
        <v>15</v>
      </c>
      <c r="B9">
        <v>80</v>
      </c>
      <c r="C9">
        <v>116</v>
      </c>
      <c r="D9">
        <v>86</v>
      </c>
      <c r="E9">
        <v>138</v>
      </c>
      <c r="F9">
        <v>92</v>
      </c>
      <c r="G9">
        <v>134</v>
      </c>
    </row>
    <row r="10" spans="1:7" x14ac:dyDescent="0.15">
      <c r="A10" s="1" t="s">
        <v>16</v>
      </c>
      <c r="B10">
        <v>105</v>
      </c>
      <c r="C10">
        <v>74</v>
      </c>
      <c r="D10">
        <v>108</v>
      </c>
      <c r="E10">
        <v>89</v>
      </c>
      <c r="F10">
        <v>128</v>
      </c>
      <c r="G10">
        <v>113</v>
      </c>
    </row>
    <row r="11" spans="1:7" x14ac:dyDescent="0.15">
      <c r="A11" s="1" t="s">
        <v>52</v>
      </c>
      <c r="B11">
        <v>0</v>
      </c>
      <c r="C11">
        <v>65</v>
      </c>
      <c r="D11">
        <v>0</v>
      </c>
      <c r="E11">
        <v>73</v>
      </c>
      <c r="F11">
        <v>0</v>
      </c>
      <c r="G11">
        <v>72</v>
      </c>
    </row>
    <row r="12" spans="1:7" x14ac:dyDescent="0.15">
      <c r="A12" s="1" t="s">
        <v>17</v>
      </c>
      <c r="B12">
        <v>141</v>
      </c>
      <c r="C12">
        <v>90</v>
      </c>
      <c r="D12">
        <v>139</v>
      </c>
      <c r="E12">
        <v>96</v>
      </c>
      <c r="F12">
        <v>139</v>
      </c>
      <c r="G12">
        <v>104</v>
      </c>
    </row>
    <row r="13" spans="1:7" x14ac:dyDescent="0.15">
      <c r="A13" s="1" t="s">
        <v>18</v>
      </c>
      <c r="B13">
        <v>10</v>
      </c>
      <c r="C13">
        <v>31</v>
      </c>
      <c r="D13">
        <v>13</v>
      </c>
      <c r="E13">
        <v>42</v>
      </c>
      <c r="F13">
        <v>22</v>
      </c>
      <c r="G13">
        <v>44</v>
      </c>
    </row>
    <row r="14" spans="1:7" x14ac:dyDescent="0.15">
      <c r="A14" s="1" t="s">
        <v>19</v>
      </c>
      <c r="B14">
        <v>38</v>
      </c>
      <c r="C14">
        <v>88</v>
      </c>
      <c r="D14">
        <v>51</v>
      </c>
      <c r="E14">
        <v>125</v>
      </c>
      <c r="F14">
        <v>59</v>
      </c>
      <c r="G14">
        <v>132</v>
      </c>
    </row>
    <row r="15" spans="1:7" x14ac:dyDescent="0.15">
      <c r="A15" s="1" t="s">
        <v>20</v>
      </c>
      <c r="B15">
        <v>50</v>
      </c>
      <c r="C15">
        <v>208</v>
      </c>
      <c r="D15">
        <v>52</v>
      </c>
      <c r="E15">
        <v>246</v>
      </c>
      <c r="F15">
        <v>75</v>
      </c>
      <c r="G15">
        <v>233</v>
      </c>
    </row>
    <row r="16" spans="1:7" x14ac:dyDescent="0.15">
      <c r="A16" s="1" t="s">
        <v>21</v>
      </c>
      <c r="B16">
        <v>48</v>
      </c>
      <c r="C16">
        <v>33</v>
      </c>
      <c r="D16">
        <v>41</v>
      </c>
      <c r="E16">
        <v>40</v>
      </c>
      <c r="F16">
        <v>46</v>
      </c>
      <c r="G16">
        <v>47</v>
      </c>
    </row>
    <row r="17" spans="1:7" x14ac:dyDescent="0.15">
      <c r="A17" s="1" t="s">
        <v>22</v>
      </c>
      <c r="B17">
        <v>0</v>
      </c>
      <c r="C17">
        <v>0</v>
      </c>
      <c r="D17">
        <v>12</v>
      </c>
      <c r="E17">
        <v>10</v>
      </c>
      <c r="F17">
        <v>13</v>
      </c>
      <c r="G17">
        <v>9</v>
      </c>
    </row>
    <row r="18" spans="1:7" x14ac:dyDescent="0.15">
      <c r="A18" s="1" t="s">
        <v>23</v>
      </c>
      <c r="B18">
        <v>18</v>
      </c>
      <c r="C18">
        <v>101</v>
      </c>
      <c r="D18">
        <v>19</v>
      </c>
      <c r="E18">
        <v>102</v>
      </c>
      <c r="F18">
        <v>37</v>
      </c>
      <c r="G18">
        <v>148</v>
      </c>
    </row>
    <row r="19" spans="1:7" x14ac:dyDescent="0.15">
      <c r="A19" s="1" t="s">
        <v>24</v>
      </c>
      <c r="B19">
        <v>93</v>
      </c>
      <c r="C19">
        <v>131</v>
      </c>
      <c r="D19">
        <v>88</v>
      </c>
      <c r="E19">
        <v>136</v>
      </c>
      <c r="F19">
        <v>100</v>
      </c>
      <c r="G19">
        <v>137</v>
      </c>
    </row>
    <row r="20" spans="1:7" x14ac:dyDescent="0.15">
      <c r="A20" s="1" t="s">
        <v>25</v>
      </c>
      <c r="B20">
        <v>80</v>
      </c>
      <c r="C20">
        <v>61</v>
      </c>
      <c r="D20">
        <v>88</v>
      </c>
      <c r="E20">
        <v>72</v>
      </c>
      <c r="F20">
        <v>121</v>
      </c>
      <c r="G20">
        <v>236</v>
      </c>
    </row>
    <row r="21" spans="1:7" x14ac:dyDescent="0.15">
      <c r="A21" s="1" t="s">
        <v>26</v>
      </c>
      <c r="B21">
        <v>121</v>
      </c>
      <c r="C21">
        <v>192</v>
      </c>
      <c r="D21">
        <v>124</v>
      </c>
      <c r="E21">
        <v>190</v>
      </c>
      <c r="F21">
        <v>142</v>
      </c>
      <c r="G21">
        <v>195</v>
      </c>
    </row>
    <row r="22" spans="1:7" x14ac:dyDescent="0.15">
      <c r="A22" s="1" t="s">
        <v>27</v>
      </c>
      <c r="B22">
        <v>30</v>
      </c>
      <c r="C22">
        <v>128</v>
      </c>
      <c r="D22">
        <v>23</v>
      </c>
      <c r="E22">
        <v>182</v>
      </c>
      <c r="F22">
        <v>0</v>
      </c>
      <c r="G22">
        <v>0</v>
      </c>
    </row>
    <row r="23" spans="1:7" x14ac:dyDescent="0.15">
      <c r="A23" s="1" t="s">
        <v>28</v>
      </c>
      <c r="B23">
        <v>207</v>
      </c>
      <c r="C23">
        <v>119</v>
      </c>
      <c r="D23">
        <v>211</v>
      </c>
      <c r="E23">
        <v>128</v>
      </c>
      <c r="F23">
        <v>209</v>
      </c>
      <c r="G23">
        <v>163</v>
      </c>
    </row>
    <row r="24" spans="1:7" x14ac:dyDescent="0.15">
      <c r="A24" s="1" t="s">
        <v>29</v>
      </c>
      <c r="B24">
        <v>78</v>
      </c>
      <c r="C24">
        <v>51</v>
      </c>
      <c r="D24">
        <v>81</v>
      </c>
      <c r="E24">
        <v>48</v>
      </c>
      <c r="F24">
        <v>79</v>
      </c>
      <c r="G24">
        <v>43</v>
      </c>
    </row>
    <row r="25" spans="1:7" x14ac:dyDescent="0.15">
      <c r="A25" s="1" t="s">
        <v>30</v>
      </c>
      <c r="B25">
        <v>49</v>
      </c>
      <c r="C25">
        <v>42</v>
      </c>
      <c r="D25">
        <v>46</v>
      </c>
      <c r="E25">
        <v>43</v>
      </c>
      <c r="F25">
        <v>54</v>
      </c>
      <c r="G25">
        <v>38</v>
      </c>
    </row>
    <row r="26" spans="1:7" x14ac:dyDescent="0.15">
      <c r="A26" s="1" t="s">
        <v>31</v>
      </c>
      <c r="B26">
        <v>60</v>
      </c>
      <c r="C26">
        <v>57</v>
      </c>
      <c r="D26">
        <v>94</v>
      </c>
      <c r="E26">
        <v>73</v>
      </c>
      <c r="F26">
        <v>98</v>
      </c>
      <c r="G26">
        <v>75</v>
      </c>
    </row>
    <row r="27" spans="1:7" x14ac:dyDescent="0.15">
      <c r="A27" s="1" t="s">
        <v>32</v>
      </c>
      <c r="B27">
        <v>0</v>
      </c>
      <c r="C27">
        <v>80</v>
      </c>
      <c r="D27">
        <v>77</v>
      </c>
      <c r="E27">
        <v>76</v>
      </c>
      <c r="F27">
        <v>86</v>
      </c>
      <c r="G27">
        <v>60</v>
      </c>
    </row>
    <row r="28" spans="1:7" x14ac:dyDescent="0.15">
      <c r="A28" s="1" t="s">
        <v>33</v>
      </c>
      <c r="B28">
        <v>29</v>
      </c>
      <c r="C28">
        <v>52</v>
      </c>
      <c r="D28">
        <v>31</v>
      </c>
      <c r="E28">
        <v>53</v>
      </c>
      <c r="F28">
        <v>27</v>
      </c>
      <c r="G28">
        <v>57</v>
      </c>
    </row>
    <row r="29" spans="1:7" x14ac:dyDescent="0.15">
      <c r="A29" s="1" t="s">
        <v>34</v>
      </c>
      <c r="B29">
        <v>148</v>
      </c>
      <c r="C29">
        <v>42</v>
      </c>
      <c r="D29">
        <v>151</v>
      </c>
      <c r="E29">
        <v>40</v>
      </c>
      <c r="F29">
        <v>145</v>
      </c>
      <c r="G29">
        <v>37</v>
      </c>
    </row>
    <row r="30" spans="1:7" x14ac:dyDescent="0.15">
      <c r="A30" s="1" t="s">
        <v>35</v>
      </c>
      <c r="B30">
        <v>0</v>
      </c>
      <c r="C30">
        <v>29</v>
      </c>
      <c r="D30">
        <v>50</v>
      </c>
      <c r="E30">
        <v>29</v>
      </c>
      <c r="F30">
        <v>53</v>
      </c>
      <c r="G30">
        <v>31</v>
      </c>
    </row>
    <row r="31" spans="1:7" x14ac:dyDescent="0.15">
      <c r="A31" s="1" t="s">
        <v>36</v>
      </c>
      <c r="B31">
        <v>0</v>
      </c>
      <c r="C31">
        <v>32</v>
      </c>
      <c r="D31">
        <v>0</v>
      </c>
      <c r="E31">
        <v>29</v>
      </c>
      <c r="F31">
        <v>0</v>
      </c>
      <c r="G31">
        <v>31</v>
      </c>
    </row>
    <row r="32" spans="1:7" x14ac:dyDescent="0.15">
      <c r="A32" s="1" t="s">
        <v>37</v>
      </c>
      <c r="B32">
        <v>0</v>
      </c>
      <c r="C32">
        <v>62</v>
      </c>
      <c r="D32">
        <v>0</v>
      </c>
      <c r="E32">
        <v>66</v>
      </c>
      <c r="F32">
        <v>0</v>
      </c>
      <c r="G32">
        <v>63</v>
      </c>
    </row>
    <row r="33" spans="1:7" x14ac:dyDescent="0.15">
      <c r="A33" s="1" t="s">
        <v>38</v>
      </c>
      <c r="B33">
        <v>0</v>
      </c>
      <c r="C33">
        <v>53</v>
      </c>
      <c r="D33">
        <v>0</v>
      </c>
      <c r="E33">
        <v>64</v>
      </c>
      <c r="F33">
        <v>0</v>
      </c>
      <c r="G33">
        <v>60</v>
      </c>
    </row>
    <row r="34" spans="1:7" x14ac:dyDescent="0.15">
      <c r="A34" s="1" t="s">
        <v>39</v>
      </c>
      <c r="B34">
        <v>1</v>
      </c>
      <c r="C34">
        <v>29</v>
      </c>
      <c r="D34">
        <v>31</v>
      </c>
      <c r="E34">
        <v>30</v>
      </c>
      <c r="F34">
        <v>30</v>
      </c>
      <c r="G34">
        <v>29</v>
      </c>
    </row>
    <row r="35" spans="1:7" x14ac:dyDescent="0.15">
      <c r="A35" s="1" t="s">
        <v>40</v>
      </c>
      <c r="B35">
        <v>2</v>
      </c>
      <c r="C35">
        <v>48</v>
      </c>
      <c r="D35">
        <v>29</v>
      </c>
      <c r="E35">
        <v>47</v>
      </c>
      <c r="F35">
        <v>30</v>
      </c>
      <c r="G35">
        <v>49</v>
      </c>
    </row>
    <row r="36" spans="1:7" x14ac:dyDescent="0.15">
      <c r="A36" s="1" t="s">
        <v>53</v>
      </c>
      <c r="B36">
        <v>0</v>
      </c>
      <c r="C36">
        <v>6</v>
      </c>
      <c r="D36">
        <v>0</v>
      </c>
      <c r="E36">
        <v>9</v>
      </c>
      <c r="F36">
        <v>0</v>
      </c>
      <c r="G36">
        <v>6</v>
      </c>
    </row>
    <row r="37" spans="1:7" x14ac:dyDescent="0.15">
      <c r="A37" s="1" t="s">
        <v>41</v>
      </c>
      <c r="B37">
        <v>1</v>
      </c>
      <c r="C37">
        <v>43</v>
      </c>
      <c r="D37">
        <v>44</v>
      </c>
      <c r="E37">
        <v>55</v>
      </c>
      <c r="F37">
        <v>51</v>
      </c>
      <c r="G37">
        <v>45</v>
      </c>
    </row>
    <row r="38" spans="1:7" x14ac:dyDescent="0.15">
      <c r="A38" s="1" t="s">
        <v>42</v>
      </c>
      <c r="B38">
        <v>0</v>
      </c>
      <c r="C38">
        <v>79</v>
      </c>
      <c r="D38">
        <v>0</v>
      </c>
      <c r="E38">
        <v>90</v>
      </c>
      <c r="F38">
        <v>0</v>
      </c>
      <c r="G38">
        <v>86</v>
      </c>
    </row>
    <row r="39" spans="1:7" x14ac:dyDescent="0.15">
      <c r="A39" s="1" t="s">
        <v>43</v>
      </c>
      <c r="B39">
        <v>77</v>
      </c>
      <c r="C39">
        <v>57</v>
      </c>
      <c r="D39">
        <v>80</v>
      </c>
      <c r="E39">
        <v>80</v>
      </c>
      <c r="F39">
        <v>83</v>
      </c>
      <c r="G39">
        <v>80</v>
      </c>
    </row>
    <row r="40" spans="1:7" x14ac:dyDescent="0.15">
      <c r="A40" s="1" t="s">
        <v>44</v>
      </c>
      <c r="B40">
        <v>20</v>
      </c>
      <c r="C40">
        <v>33</v>
      </c>
      <c r="D40">
        <v>30</v>
      </c>
      <c r="E40">
        <v>50</v>
      </c>
      <c r="F40">
        <v>33</v>
      </c>
      <c r="G40">
        <v>50</v>
      </c>
    </row>
    <row r="41" spans="1:7" x14ac:dyDescent="0.15">
      <c r="A41" s="1" t="s">
        <v>45</v>
      </c>
      <c r="B41">
        <v>0</v>
      </c>
      <c r="C41">
        <v>9</v>
      </c>
      <c r="D41">
        <v>0</v>
      </c>
      <c r="E41">
        <v>12</v>
      </c>
      <c r="F41">
        <v>0</v>
      </c>
      <c r="G41">
        <v>11</v>
      </c>
    </row>
    <row r="42" spans="1:7" x14ac:dyDescent="0.15">
      <c r="A42" s="1" t="s">
        <v>46</v>
      </c>
      <c r="B42">
        <v>22</v>
      </c>
      <c r="C42">
        <v>42</v>
      </c>
      <c r="D42">
        <v>33</v>
      </c>
      <c r="E42">
        <v>41</v>
      </c>
      <c r="F42">
        <v>34</v>
      </c>
      <c r="G42">
        <v>43</v>
      </c>
    </row>
    <row r="43" spans="1:7" x14ac:dyDescent="0.15">
      <c r="A43" s="1" t="s">
        <v>47</v>
      </c>
      <c r="B43">
        <v>29</v>
      </c>
      <c r="C43">
        <v>14</v>
      </c>
      <c r="D43">
        <v>30</v>
      </c>
      <c r="E43">
        <v>11</v>
      </c>
      <c r="F43">
        <v>32</v>
      </c>
      <c r="G43">
        <v>10</v>
      </c>
    </row>
    <row r="44" spans="1:7" x14ac:dyDescent="0.15">
      <c r="A44" s="1" t="s">
        <v>48</v>
      </c>
      <c r="B44">
        <v>0</v>
      </c>
      <c r="C44">
        <v>13</v>
      </c>
      <c r="D44">
        <v>0</v>
      </c>
      <c r="E44">
        <v>13</v>
      </c>
      <c r="F44">
        <v>0</v>
      </c>
      <c r="G44">
        <v>15</v>
      </c>
    </row>
    <row r="45" spans="1:7" x14ac:dyDescent="0.15">
      <c r="A45" s="1" t="s">
        <v>49</v>
      </c>
      <c r="B45">
        <v>145</v>
      </c>
      <c r="C45">
        <v>156</v>
      </c>
      <c r="D45">
        <v>138</v>
      </c>
      <c r="E45">
        <v>178</v>
      </c>
      <c r="F45">
        <v>183</v>
      </c>
      <c r="G45">
        <v>172</v>
      </c>
    </row>
    <row r="46" spans="1:7" x14ac:dyDescent="0.15">
      <c r="A46" s="1" t="s">
        <v>50</v>
      </c>
      <c r="B46">
        <v>146</v>
      </c>
      <c r="C46">
        <v>181</v>
      </c>
      <c r="D46">
        <v>139</v>
      </c>
      <c r="E46">
        <v>192</v>
      </c>
      <c r="F46">
        <v>164</v>
      </c>
      <c r="G46">
        <v>187</v>
      </c>
    </row>
    <row r="47" spans="1:7" x14ac:dyDescent="0.15">
      <c r="A47" s="1" t="s">
        <v>51</v>
      </c>
      <c r="B47">
        <v>24</v>
      </c>
      <c r="C47">
        <v>4</v>
      </c>
      <c r="D47">
        <v>20</v>
      </c>
      <c r="E47">
        <v>8</v>
      </c>
      <c r="F47">
        <v>0</v>
      </c>
      <c r="G47">
        <v>10</v>
      </c>
    </row>
    <row r="48" spans="1:7" x14ac:dyDescent="0.15">
      <c r="A48" s="1" t="s">
        <v>54</v>
      </c>
      <c r="B48">
        <v>8</v>
      </c>
      <c r="C48">
        <v>0</v>
      </c>
      <c r="D48">
        <v>8</v>
      </c>
      <c r="E48">
        <v>0</v>
      </c>
      <c r="F48">
        <v>10</v>
      </c>
      <c r="G48">
        <v>0</v>
      </c>
    </row>
    <row r="49" spans="1:7" x14ac:dyDescent="0.15">
      <c r="A49" s="1" t="s">
        <v>55</v>
      </c>
      <c r="B49">
        <v>9</v>
      </c>
      <c r="C49">
        <v>0</v>
      </c>
      <c r="D49">
        <v>8</v>
      </c>
      <c r="E49">
        <v>0</v>
      </c>
      <c r="F49">
        <v>10</v>
      </c>
      <c r="G49">
        <v>0</v>
      </c>
    </row>
    <row r="50" spans="1:7" x14ac:dyDescent="0.15">
      <c r="A50" s="1" t="s">
        <v>56</v>
      </c>
      <c r="B50">
        <v>10</v>
      </c>
      <c r="C50">
        <v>0</v>
      </c>
      <c r="D50">
        <v>10</v>
      </c>
      <c r="E50">
        <v>0</v>
      </c>
      <c r="F50">
        <v>10</v>
      </c>
      <c r="G50">
        <v>0</v>
      </c>
    </row>
    <row r="51" spans="1:7" x14ac:dyDescent="0.15">
      <c r="A51" s="1" t="s">
        <v>57</v>
      </c>
      <c r="B51">
        <v>7</v>
      </c>
      <c r="C51">
        <v>0</v>
      </c>
      <c r="D51">
        <v>8</v>
      </c>
      <c r="E51">
        <v>0</v>
      </c>
      <c r="F51">
        <v>0</v>
      </c>
      <c r="G51">
        <v>0</v>
      </c>
    </row>
    <row r="52" spans="1:7" x14ac:dyDescent="0.15">
      <c r="A52" s="1" t="s">
        <v>58</v>
      </c>
      <c r="B52">
        <v>6</v>
      </c>
      <c r="C52">
        <v>0</v>
      </c>
      <c r="D52">
        <v>6</v>
      </c>
      <c r="E52">
        <v>0</v>
      </c>
      <c r="F52">
        <v>0</v>
      </c>
      <c r="G52">
        <v>0</v>
      </c>
    </row>
    <row r="53" spans="1:7" x14ac:dyDescent="0.15">
      <c r="A53" s="1" t="s">
        <v>59</v>
      </c>
      <c r="B53">
        <v>5</v>
      </c>
      <c r="C53">
        <v>0</v>
      </c>
      <c r="D53">
        <v>6</v>
      </c>
      <c r="E53">
        <v>0</v>
      </c>
      <c r="F53">
        <v>0</v>
      </c>
      <c r="G53">
        <v>0</v>
      </c>
    </row>
    <row r="54" spans="1:7" x14ac:dyDescent="0.15">
      <c r="A54" s="1" t="s">
        <v>60</v>
      </c>
      <c r="B54">
        <v>6</v>
      </c>
      <c r="C54">
        <v>0</v>
      </c>
      <c r="D54">
        <v>6</v>
      </c>
      <c r="E54">
        <v>0</v>
      </c>
      <c r="F54">
        <v>0</v>
      </c>
      <c r="G54">
        <v>0</v>
      </c>
    </row>
    <row r="55" spans="1:7" x14ac:dyDescent="0.15">
      <c r="A55" s="1" t="s">
        <v>61</v>
      </c>
      <c r="B55">
        <v>7</v>
      </c>
      <c r="C55">
        <v>0</v>
      </c>
      <c r="D55">
        <v>8</v>
      </c>
      <c r="E55">
        <v>0</v>
      </c>
      <c r="F55">
        <v>0</v>
      </c>
      <c r="G55">
        <v>0</v>
      </c>
    </row>
    <row r="56" spans="1:7" x14ac:dyDescent="0.15">
      <c r="A56" s="1" t="s">
        <v>62</v>
      </c>
      <c r="B56">
        <v>112</v>
      </c>
      <c r="C56">
        <v>0</v>
      </c>
      <c r="D56">
        <v>112</v>
      </c>
      <c r="E56">
        <v>0</v>
      </c>
      <c r="F56">
        <v>104</v>
      </c>
      <c r="G56">
        <v>0</v>
      </c>
    </row>
  </sheetData>
  <mergeCells count="3">
    <mergeCell ref="B1:C1"/>
    <mergeCell ref="D1:E1"/>
    <mergeCell ref="F1:G1"/>
  </mergeCells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"/>
  <sheetViews>
    <sheetView workbookViewId="0"/>
  </sheetViews>
  <sheetFormatPr defaultRowHeight="13.5" x14ac:dyDescent="0.15"/>
  <sheetData>
    <row r="2" spans="1:1" x14ac:dyDescent="0.15">
      <c r="A2" s="1" t="s">
        <v>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博士人数</vt:lpstr>
      <vt:lpstr>人数统计</vt:lpstr>
      <vt:lpstr>国家奖学金</vt:lpstr>
      <vt:lpstr>硕士人数（不含硕转博）</vt:lpstr>
      <vt:lpstr>硕士人数（年限内硕转博）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2023-09-20T05:40:39Z</dcterms:created>
  <dcterms:modified xsi:type="dcterms:W3CDTF">2023-09-20T07:38:52Z</dcterms:modified>
</cp:coreProperties>
</file>