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4442A995-091D-4657-8CDE-2DC469ECBA9B}" xr6:coauthVersionLast="47" xr6:coauthVersionMax="47" xr10:uidLastSave="{00000000-0000-0000-0000-000000000000}"/>
  <bookViews>
    <workbookView xWindow="5505" yWindow="1905" windowWidth="21600" windowHeight="12825" xr2:uid="{BD374725-C881-4D87-BA7F-5CB6C524EF3F}"/>
  </bookViews>
  <sheets>
    <sheet name="预开票收入计提及冲回统计（2320、2355）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 localSheetId="0">#REF!</definedName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 localSheetId="0">#REF!</definedName>
    <definedName name="DATA1">#REF!</definedName>
    <definedName name="DATA100">#REF!</definedName>
    <definedName name="DATA2" localSheetId="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 localSheetId="0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 localSheetId="0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 localSheetId="0">#REF!</definedName>
    <definedName name="qykjzdcwbbxjllbxxGridlb_10">#REF!</definedName>
    <definedName name="qykjzdcwbbxjllbxxGridlb_19" localSheetId="0">#REF!</definedName>
    <definedName name="qykjzdcwbbxjllbxxGridlb_19">#REF!</definedName>
    <definedName name="qykjzdcwbbxjllbxxGridlb_28" localSheetId="0">#REF!</definedName>
    <definedName name="qykjzdcwbbxjllbxxGridlb_28">#REF!</definedName>
    <definedName name="qykjzdcwbbxjllbxxGridlb_31" localSheetId="0">#REF!</definedName>
    <definedName name="qykjzdcwbbxjllbxxGridlb_31">#REF!</definedName>
    <definedName name="qykjzdcwbbxjllbxxGridlb_52" localSheetId="0">#REF!</definedName>
    <definedName name="qykjzdcwbbxjllbxxGridlb_52">#REF!</definedName>
    <definedName name="qykjzdcwbbxjllbxxGridlb_53" localSheetId="0">#REF!</definedName>
    <definedName name="qykjzdcwbbxjllbxxGridlb_53">#REF!</definedName>
    <definedName name="qykjzdcwbbxjllbxxGridlb_56" localSheetId="0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 localSheetId="0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 localSheetId="0">#REF!</definedName>
    <definedName name="TESTHKEY">#REF!</definedName>
    <definedName name="testing" hidden="1">{"detail305",#N/A,FALSE,"BI-305"}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 localSheetId="0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0" i="1" l="1"/>
  <c r="I60" i="1"/>
  <c r="H56" i="1"/>
  <c r="H60" i="1" s="1"/>
  <c r="J54" i="1"/>
  <c r="I54" i="1"/>
  <c r="H54" i="1"/>
  <c r="K53" i="1"/>
  <c r="H53" i="1"/>
  <c r="J49" i="1"/>
  <c r="J43" i="1" s="1"/>
  <c r="L8" i="1" s="1"/>
  <c r="N8" i="1" s="1"/>
  <c r="I49" i="1"/>
  <c r="I43" i="1" s="1"/>
  <c r="H49" i="1"/>
  <c r="H45" i="1"/>
  <c r="I42" i="1"/>
  <c r="K42" i="1" s="1"/>
  <c r="H42" i="1"/>
  <c r="J38" i="1"/>
  <c r="J32" i="1" s="1"/>
  <c r="L7" i="1" s="1"/>
  <c r="N7" i="1" s="1"/>
  <c r="I38" i="1"/>
  <c r="I32" i="1" s="1"/>
  <c r="L35" i="1"/>
  <c r="H34" i="1"/>
  <c r="H38" i="1" s="1"/>
  <c r="H31" i="1"/>
  <c r="H30" i="1"/>
  <c r="K29" i="1"/>
  <c r="H29" i="1"/>
  <c r="K28" i="1"/>
  <c r="H28" i="1"/>
  <c r="K27" i="1"/>
  <c r="H27" i="1"/>
  <c r="J23" i="1"/>
  <c r="J17" i="1" s="1"/>
  <c r="I23" i="1"/>
  <c r="H20" i="1"/>
  <c r="K19" i="1"/>
  <c r="H19" i="1"/>
  <c r="H23" i="1" s="1"/>
  <c r="I17" i="1"/>
  <c r="K4" i="1" s="1"/>
  <c r="M4" i="1" s="1"/>
  <c r="O4" i="1" s="1"/>
  <c r="K16" i="1"/>
  <c r="H16" i="1"/>
  <c r="L9" i="1"/>
  <c r="N9" i="1" s="1"/>
  <c r="P9" i="1" s="1"/>
  <c r="K9" i="1"/>
  <c r="M9" i="1" s="1"/>
  <c r="O9" i="1" s="1"/>
  <c r="H9" i="1"/>
  <c r="I8" i="1"/>
  <c r="H8" i="1"/>
  <c r="H7" i="1"/>
  <c r="N6" i="1"/>
  <c r="M6" i="1"/>
  <c r="O6" i="1" s="1"/>
  <c r="L6" i="1"/>
  <c r="K6" i="1"/>
  <c r="H6" i="1"/>
  <c r="L5" i="1"/>
  <c r="N5" i="1" s="1"/>
  <c r="K5" i="1"/>
  <c r="M5" i="1" s="1"/>
  <c r="O5" i="1" s="1"/>
  <c r="H5" i="1"/>
  <c r="H4" i="1"/>
  <c r="K8" i="1" l="1"/>
  <c r="M8" i="1" s="1"/>
  <c r="O8" i="1" s="1"/>
  <c r="O11" i="1" s="1"/>
  <c r="H43" i="1"/>
  <c r="H32" i="1"/>
  <c r="K7" i="1"/>
  <c r="M7" i="1" s="1"/>
  <c r="O7" i="1" s="1"/>
  <c r="L4" i="1"/>
  <c r="N4" i="1" s="1"/>
  <c r="P4" i="1" s="1"/>
  <c r="P11" i="1" s="1"/>
  <c r="K17" i="1"/>
  <c r="H17" i="1"/>
</calcChain>
</file>

<file path=xl/sharedStrings.xml><?xml version="1.0" encoding="utf-8"?>
<sst xmlns="http://schemas.openxmlformats.org/spreadsheetml/2006/main" count="116" uniqueCount="32">
  <si>
    <t>和账面差异</t>
  </si>
  <si>
    <t>序号</t>
  </si>
  <si>
    <t>项目</t>
  </si>
  <si>
    <t>事项</t>
  </si>
  <si>
    <t>年份</t>
  </si>
  <si>
    <t>月份</t>
  </si>
  <si>
    <t>类别</t>
  </si>
  <si>
    <t>税率</t>
  </si>
  <si>
    <t>含税金额</t>
  </si>
  <si>
    <t>已申报预开票收入</t>
  </si>
  <si>
    <t>已申报预开票税金</t>
  </si>
  <si>
    <t>累计已实现收入</t>
  </si>
  <si>
    <t>累计已实现税金</t>
  </si>
  <si>
    <t>剩余预开票收入</t>
  </si>
  <si>
    <t>剩余预开票税金</t>
  </si>
  <si>
    <t>收入差异</t>
  </si>
  <si>
    <t>税金差异</t>
  </si>
  <si>
    <t>大业项目</t>
  </si>
  <si>
    <t>融资设备预开票</t>
  </si>
  <si>
    <t>设备</t>
  </si>
  <si>
    <t>综能-DHL项目</t>
  </si>
  <si>
    <t>综能项目预开票（账面已计提销项税，未计提收入）</t>
  </si>
  <si>
    <t>建安</t>
  </si>
  <si>
    <t>设计</t>
  </si>
  <si>
    <t>综能-射阳光伏车棚</t>
  </si>
  <si>
    <t>五河项目</t>
  </si>
  <si>
    <t>小计</t>
  </si>
  <si>
    <t>税务申报预开票收入</t>
  </si>
  <si>
    <t>账面已实现收入</t>
  </si>
  <si>
    <t>/</t>
  </si>
  <si>
    <t>账面已确认收入明细</t>
  </si>
  <si>
    <t>已确认合计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</si>
</sst>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0.000000000000"/>
  </numFmts>
  <fonts count="4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>
      <alignment vertical="center"/>
    </xf>
    <xf numFmtId="0" fontId="1" fillId="0" borderId="0"/>
  </cellStyleXfs>
  <cellXfs count="43">
    <xf numFmtId="0" fontId="0" fillId="0" borderId="0" xfId="0"/>
    <xf numFmtId="176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6" fontId="0" fillId="0" borderId="1" xfId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7" fontId="0" fillId="0" borderId="0" xfId="0" applyNumberFormat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0" borderId="0" xfId="2"/>
    <xf numFmtId="176" fontId="0" fillId="0" borderId="0" xfId="1" applyFont="1" applyAlignment="1">
      <alignment vertical="center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176" fontId="0" fillId="3" borderId="6" xfId="1" applyFont="1" applyFill="1" applyBorder="1" applyAlignment="1">
      <alignment vertical="center"/>
    </xf>
    <xf numFmtId="176" fontId="0" fillId="3" borderId="7" xfId="1" applyFont="1" applyFill="1" applyBorder="1" applyAlignment="1">
      <alignment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3" borderId="0" xfId="1" applyFont="1" applyFill="1" applyBorder="1" applyAlignment="1">
      <alignment vertical="center"/>
    </xf>
    <xf numFmtId="176" fontId="0" fillId="3" borderId="8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9" xfId="0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76" fontId="3" fillId="3" borderId="9" xfId="1" applyFont="1" applyFill="1" applyBorder="1" applyAlignment="1">
      <alignment vertical="center"/>
    </xf>
    <xf numFmtId="176" fontId="3" fillId="3" borderId="10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6" fontId="0" fillId="0" borderId="0" xfId="1" applyFont="1" applyAlignment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</cellXfs>
  <cellStyles count="3">
    <cellStyle name="常规" xfId="0" builtinId="0"/>
    <cellStyle name="常规 14" xfId="2" xr:uid="{7F2F9C5C-F0D8-42C7-807E-A3E26C543CEF}"/>
    <cellStyle name="千位分隔 17" xfId="1" xr:uid="{5D2D72AA-DF1D-4AB6-9524-1DD0A57336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60947-F76B-451D-AA1E-E8604224726A}">
  <sheetPr>
    <tabColor theme="7" tint="0.59999389629810485"/>
  </sheetPr>
  <dimension ref="A2:P60"/>
  <sheetViews>
    <sheetView tabSelected="1" topLeftCell="B1" zoomScale="85" zoomScaleNormal="85" workbookViewId="0">
      <pane ySplit="11" topLeftCell="A12" activePane="bottomLeft" state="frozen"/>
      <selection pane="bottomLeft" activeCell="H27" sqref="H27"/>
    </sheetView>
  </sheetViews>
  <sheetFormatPr defaultColWidth="9" defaultRowHeight="14.25" x14ac:dyDescent="0.2"/>
  <cols>
    <col min="1" max="1" width="6.5" customWidth="1"/>
    <col min="2" max="2" width="18.5" customWidth="1"/>
    <col min="3" max="3" width="24.125" customWidth="1"/>
    <col min="4" max="4" width="9.25" customWidth="1"/>
    <col min="5" max="5" width="7.125" customWidth="1"/>
    <col min="6" max="6" width="10.125" customWidth="1"/>
    <col min="7" max="7" width="10.5" customWidth="1"/>
    <col min="8" max="8" width="15.25" customWidth="1"/>
    <col min="9" max="9" width="16.125" customWidth="1"/>
    <col min="10" max="10" width="17.375" customWidth="1"/>
    <col min="11" max="11" width="18.625" customWidth="1"/>
    <col min="12" max="14" width="16.125" customWidth="1"/>
    <col min="15" max="15" width="15.25" customWidth="1"/>
    <col min="16" max="21" width="13.5" customWidth="1"/>
    <col min="22" max="23" width="18.625" customWidth="1"/>
  </cols>
  <sheetData>
    <row r="2" spans="1:16" x14ac:dyDescent="0.2">
      <c r="O2" s="1" t="s">
        <v>0</v>
      </c>
      <c r="P2" s="1"/>
    </row>
    <row r="3" spans="1:16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1:16" x14ac:dyDescent="0.2">
      <c r="A4" s="4">
        <v>1</v>
      </c>
      <c r="B4" s="4" t="s">
        <v>17</v>
      </c>
      <c r="C4" s="4" t="s">
        <v>18</v>
      </c>
      <c r="D4" s="4">
        <v>2025</v>
      </c>
      <c r="E4" s="4">
        <v>8</v>
      </c>
      <c r="F4" s="4" t="s">
        <v>19</v>
      </c>
      <c r="G4" s="5">
        <v>0.13</v>
      </c>
      <c r="H4" s="6">
        <f>I4+J4</f>
        <v>152393500</v>
      </c>
      <c r="I4" s="6">
        <v>134861504.43000001</v>
      </c>
      <c r="J4" s="6">
        <v>17531995.57</v>
      </c>
      <c r="K4" s="6">
        <f>I17</f>
        <v>134861504.43000001</v>
      </c>
      <c r="L4" s="6">
        <f>J17</f>
        <v>17531995.57</v>
      </c>
      <c r="M4" s="6">
        <f>I4-K4</f>
        <v>0</v>
      </c>
      <c r="N4" s="6">
        <f>J4-L4</f>
        <v>0</v>
      </c>
      <c r="O4" s="6">
        <f t="shared" ref="O4:O9" si="0">M4</f>
        <v>0</v>
      </c>
      <c r="P4" s="6">
        <f>N4</f>
        <v>0</v>
      </c>
    </row>
    <row r="5" spans="1:16" x14ac:dyDescent="0.2">
      <c r="A5" s="7">
        <v>2</v>
      </c>
      <c r="B5" s="7" t="s">
        <v>20</v>
      </c>
      <c r="C5" s="8" t="s">
        <v>21</v>
      </c>
      <c r="D5" s="4">
        <v>2025</v>
      </c>
      <c r="E5" s="4">
        <v>8</v>
      </c>
      <c r="F5" s="4" t="s">
        <v>19</v>
      </c>
      <c r="G5" s="5">
        <v>0.13</v>
      </c>
      <c r="H5" s="6">
        <f t="shared" ref="H5:H9" si="1">I5+J5</f>
        <v>307587.79000000004</v>
      </c>
      <c r="I5" s="6">
        <v>272201.58</v>
      </c>
      <c r="J5" s="6">
        <v>35386.21</v>
      </c>
      <c r="K5" s="6">
        <f t="shared" ref="K5:L7" si="2">I30</f>
        <v>0</v>
      </c>
      <c r="L5" s="6">
        <f t="shared" si="2"/>
        <v>0</v>
      </c>
      <c r="M5" s="6">
        <f t="shared" ref="M5:N9" si="3">I5-K5</f>
        <v>272201.58</v>
      </c>
      <c r="N5" s="6">
        <f t="shared" si="3"/>
        <v>35386.21</v>
      </c>
      <c r="O5" s="6">
        <f t="shared" si="0"/>
        <v>272201.58</v>
      </c>
      <c r="P5" s="6"/>
    </row>
    <row r="6" spans="1:16" x14ac:dyDescent="0.2">
      <c r="A6" s="9"/>
      <c r="B6" s="9"/>
      <c r="C6" s="10"/>
      <c r="D6" s="4">
        <v>2025</v>
      </c>
      <c r="E6" s="4">
        <v>8</v>
      </c>
      <c r="F6" s="4" t="s">
        <v>22</v>
      </c>
      <c r="G6" s="5">
        <v>0.09</v>
      </c>
      <c r="H6" s="6">
        <f t="shared" si="1"/>
        <v>144108.51</v>
      </c>
      <c r="I6" s="6">
        <v>132209.64000000001</v>
      </c>
      <c r="J6" s="6">
        <v>11898.87</v>
      </c>
      <c r="K6" s="6">
        <f t="shared" si="2"/>
        <v>0</v>
      </c>
      <c r="L6" s="6">
        <f t="shared" si="2"/>
        <v>0</v>
      </c>
      <c r="M6" s="6">
        <f t="shared" si="3"/>
        <v>132209.64000000001</v>
      </c>
      <c r="N6" s="6">
        <f t="shared" si="3"/>
        <v>11898.87</v>
      </c>
      <c r="O6" s="6">
        <f t="shared" si="0"/>
        <v>132209.64000000001</v>
      </c>
      <c r="P6" s="6"/>
    </row>
    <row r="7" spans="1:16" x14ac:dyDescent="0.2">
      <c r="A7" s="11"/>
      <c r="B7" s="11"/>
      <c r="C7" s="12"/>
      <c r="D7" s="4">
        <v>2025</v>
      </c>
      <c r="E7" s="4">
        <v>8</v>
      </c>
      <c r="F7" s="4" t="s">
        <v>23</v>
      </c>
      <c r="G7" s="5">
        <v>0.06</v>
      </c>
      <c r="H7" s="6">
        <f t="shared" si="1"/>
        <v>67442.210000000006</v>
      </c>
      <c r="I7" s="6">
        <v>63624.73</v>
      </c>
      <c r="J7" s="6">
        <v>3817.48</v>
      </c>
      <c r="K7" s="6">
        <f t="shared" si="2"/>
        <v>0</v>
      </c>
      <c r="L7" s="6">
        <f t="shared" si="2"/>
        <v>0</v>
      </c>
      <c r="M7" s="6">
        <f t="shared" si="3"/>
        <v>63624.73</v>
      </c>
      <c r="N7" s="6">
        <f t="shared" si="3"/>
        <v>3817.48</v>
      </c>
      <c r="O7" s="6">
        <f t="shared" si="0"/>
        <v>63624.73</v>
      </c>
      <c r="P7" s="6"/>
    </row>
    <row r="8" spans="1:16" ht="28.5" x14ac:dyDescent="0.2">
      <c r="A8" s="4">
        <v>3</v>
      </c>
      <c r="B8" s="4" t="s">
        <v>24</v>
      </c>
      <c r="C8" s="13" t="s">
        <v>21</v>
      </c>
      <c r="D8" s="4">
        <v>2025</v>
      </c>
      <c r="E8" s="4">
        <v>10</v>
      </c>
      <c r="F8" s="4" t="s">
        <v>22</v>
      </c>
      <c r="G8" s="5">
        <v>0.09</v>
      </c>
      <c r="H8" s="6">
        <f t="shared" si="1"/>
        <v>430663.24000000011</v>
      </c>
      <c r="I8" s="6">
        <f>3109166.81-2714062.92</f>
        <v>395103.89000000013</v>
      </c>
      <c r="J8" s="6">
        <v>35559.35</v>
      </c>
      <c r="K8" s="6">
        <f>I43</f>
        <v>395103.89</v>
      </c>
      <c r="L8" s="6">
        <f>J43</f>
        <v>0</v>
      </c>
      <c r="M8" s="6">
        <f t="shared" si="3"/>
        <v>0</v>
      </c>
      <c r="N8" s="6">
        <f t="shared" si="3"/>
        <v>35559.35</v>
      </c>
      <c r="O8" s="6">
        <f t="shared" si="0"/>
        <v>0</v>
      </c>
      <c r="P8" s="6"/>
    </row>
    <row r="9" spans="1:16" x14ac:dyDescent="0.2">
      <c r="A9" s="4">
        <v>4</v>
      </c>
      <c r="B9" s="4" t="s">
        <v>25</v>
      </c>
      <c r="C9" s="4" t="s">
        <v>18</v>
      </c>
      <c r="D9" s="4">
        <v>2025</v>
      </c>
      <c r="E9" s="4">
        <v>10</v>
      </c>
      <c r="F9" s="4" t="s">
        <v>19</v>
      </c>
      <c r="G9" s="5">
        <v>0.13</v>
      </c>
      <c r="H9" s="6">
        <f t="shared" si="1"/>
        <v>179727404.11000001</v>
      </c>
      <c r="I9" s="6">
        <v>159050800.11000001</v>
      </c>
      <c r="J9" s="6">
        <v>20676604</v>
      </c>
      <c r="K9" s="6">
        <f>I54</f>
        <v>159050800.11000001</v>
      </c>
      <c r="L9" s="6">
        <f>J54</f>
        <v>20676604</v>
      </c>
      <c r="M9" s="6">
        <f t="shared" si="3"/>
        <v>0</v>
      </c>
      <c r="N9" s="6">
        <f t="shared" si="3"/>
        <v>0</v>
      </c>
      <c r="O9" s="6">
        <f t="shared" si="0"/>
        <v>0</v>
      </c>
      <c r="P9" s="6">
        <f>N9</f>
        <v>0</v>
      </c>
    </row>
    <row r="10" spans="1:16" x14ac:dyDescent="0.2">
      <c r="J10" s="14"/>
      <c r="L10" s="15"/>
      <c r="M10" s="15"/>
      <c r="N10" s="15"/>
      <c r="O10" s="15"/>
    </row>
    <row r="11" spans="1:16" x14ac:dyDescent="0.2">
      <c r="L11" s="15"/>
      <c r="M11" s="15"/>
      <c r="N11" s="15" t="s">
        <v>26</v>
      </c>
      <c r="O11" s="16">
        <f>SUM(O4:O10)</f>
        <v>468035.95</v>
      </c>
      <c r="P11" s="16">
        <f>SUM(P4:P10)</f>
        <v>0</v>
      </c>
    </row>
    <row r="12" spans="1:16" x14ac:dyDescent="0.2">
      <c r="L12" s="15"/>
      <c r="M12" s="15"/>
      <c r="N12" s="15"/>
      <c r="O12" s="15"/>
    </row>
    <row r="13" spans="1:16" x14ac:dyDescent="0.2">
      <c r="L13" s="15"/>
      <c r="M13" s="15"/>
      <c r="N13" s="15"/>
      <c r="O13" s="15"/>
    </row>
    <row r="14" spans="1:16" x14ac:dyDescent="0.2">
      <c r="L14" s="15"/>
      <c r="M14" s="15"/>
      <c r="N14" s="15"/>
      <c r="O14" s="15"/>
    </row>
    <row r="15" spans="1:16" x14ac:dyDescent="0.2">
      <c r="A15" s="2" t="s">
        <v>1</v>
      </c>
      <c r="B15" s="2" t="s">
        <v>2</v>
      </c>
      <c r="C15" s="17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3" t="s">
        <v>8</v>
      </c>
      <c r="I15" s="3" t="s">
        <v>9</v>
      </c>
      <c r="J15" s="3" t="s">
        <v>10</v>
      </c>
      <c r="L15" s="15"/>
      <c r="M15" s="15"/>
      <c r="N15" s="15"/>
      <c r="O15" s="15"/>
    </row>
    <row r="16" spans="1:16" x14ac:dyDescent="0.2">
      <c r="A16" s="18">
        <v>1</v>
      </c>
      <c r="B16" s="18" t="s">
        <v>17</v>
      </c>
      <c r="C16" s="19" t="s">
        <v>27</v>
      </c>
      <c r="D16" s="4">
        <v>2025</v>
      </c>
      <c r="E16" s="4">
        <v>8</v>
      </c>
      <c r="F16" s="4" t="s">
        <v>19</v>
      </c>
      <c r="G16" s="5">
        <v>0.13</v>
      </c>
      <c r="H16" s="6">
        <f>I16+J16</f>
        <v>152393500</v>
      </c>
      <c r="I16" s="6">
        <v>134861504.43000001</v>
      </c>
      <c r="J16" s="6">
        <v>17531995.57</v>
      </c>
      <c r="K16" s="20">
        <f>J16/I16</f>
        <v>0.12999999995625142</v>
      </c>
      <c r="L16" s="15"/>
      <c r="M16" s="15"/>
      <c r="N16" s="15"/>
      <c r="O16" s="15"/>
    </row>
    <row r="17" spans="1:15" x14ac:dyDescent="0.2">
      <c r="A17" s="18"/>
      <c r="B17" s="18"/>
      <c r="C17" s="19" t="s">
        <v>28</v>
      </c>
      <c r="D17" s="4" t="s">
        <v>29</v>
      </c>
      <c r="E17" s="4" t="s">
        <v>29</v>
      </c>
      <c r="F17" s="4" t="s">
        <v>19</v>
      </c>
      <c r="G17" s="5">
        <v>0.13</v>
      </c>
      <c r="H17" s="6">
        <f>I17+J17</f>
        <v>152393500</v>
      </c>
      <c r="I17" s="6">
        <f>I23</f>
        <v>134861504.43000001</v>
      </c>
      <c r="J17" s="6">
        <f>J23</f>
        <v>17531995.57</v>
      </c>
      <c r="K17" s="20">
        <f>J17/I17</f>
        <v>0.12999999995625142</v>
      </c>
      <c r="L17" s="15"/>
      <c r="M17" s="15"/>
      <c r="N17" s="15"/>
      <c r="O17" s="15"/>
    </row>
    <row r="18" spans="1:15" x14ac:dyDescent="0.2">
      <c r="A18" s="18"/>
      <c r="B18" s="18"/>
      <c r="D18" s="15"/>
      <c r="E18" s="15"/>
      <c r="F18" s="15"/>
      <c r="G18" s="15"/>
      <c r="H18" s="21"/>
      <c r="I18" s="21"/>
      <c r="J18" s="21"/>
    </row>
    <row r="19" spans="1:15" x14ac:dyDescent="0.2">
      <c r="A19" s="18"/>
      <c r="B19" s="18"/>
      <c r="C19" s="22" t="s">
        <v>30</v>
      </c>
      <c r="D19" s="23">
        <v>2025</v>
      </c>
      <c r="E19" s="23">
        <v>10</v>
      </c>
      <c r="F19" s="23"/>
      <c r="G19" s="23"/>
      <c r="H19" s="24">
        <f>I19+J19</f>
        <v>12125498.970000001</v>
      </c>
      <c r="I19" s="24">
        <v>10730530.060000001</v>
      </c>
      <c r="J19" s="25">
        <v>1394968.91</v>
      </c>
      <c r="K19" s="20">
        <f>J19/I19</f>
        <v>0.13000000020502248</v>
      </c>
    </row>
    <row r="20" spans="1:15" x14ac:dyDescent="0.2">
      <c r="A20" s="18"/>
      <c r="B20" s="18"/>
      <c r="C20" s="26"/>
      <c r="D20" s="27">
        <v>2025</v>
      </c>
      <c r="E20" s="28">
        <v>11</v>
      </c>
      <c r="F20" s="27"/>
      <c r="G20" s="27"/>
      <c r="H20" s="29">
        <f>I20+J20</f>
        <v>140268001.03</v>
      </c>
      <c r="I20" s="29">
        <v>124130974.37</v>
      </c>
      <c r="J20" s="30">
        <v>16137026.66</v>
      </c>
    </row>
    <row r="21" spans="1:15" x14ac:dyDescent="0.2">
      <c r="A21" s="18"/>
      <c r="B21" s="18"/>
      <c r="C21" s="26"/>
      <c r="D21" s="31"/>
      <c r="E21" s="31"/>
      <c r="F21" s="31"/>
      <c r="G21" s="31"/>
      <c r="H21" s="29"/>
      <c r="I21" s="29"/>
      <c r="J21" s="30"/>
    </row>
    <row r="22" spans="1:15" x14ac:dyDescent="0.2">
      <c r="A22" s="18"/>
      <c r="B22" s="18"/>
      <c r="C22" s="26"/>
      <c r="D22" s="31"/>
      <c r="E22" s="31"/>
      <c r="F22" s="31"/>
      <c r="G22" s="31"/>
      <c r="H22" s="29"/>
      <c r="I22" s="29"/>
      <c r="J22" s="30"/>
    </row>
    <row r="23" spans="1:15" x14ac:dyDescent="0.2">
      <c r="A23" s="18"/>
      <c r="B23" s="18"/>
      <c r="C23" s="32"/>
      <c r="D23" s="33" t="s">
        <v>31</v>
      </c>
      <c r="E23" s="33"/>
      <c r="F23" s="34"/>
      <c r="G23" s="34"/>
      <c r="H23" s="35">
        <f>SUM(H19:H22)</f>
        <v>152393500</v>
      </c>
      <c r="I23" s="35">
        <f>SUM(I19:I22)</f>
        <v>134861504.43000001</v>
      </c>
      <c r="J23" s="36">
        <f>SUM(J19:J22)</f>
        <v>17531995.57</v>
      </c>
    </row>
    <row r="24" spans="1:15" x14ac:dyDescent="0.2">
      <c r="B24" s="37"/>
      <c r="D24" s="15"/>
      <c r="E24" s="15"/>
      <c r="F24" s="15"/>
      <c r="G24" s="15"/>
      <c r="H24" s="21"/>
      <c r="I24" s="21"/>
      <c r="J24" s="21"/>
    </row>
    <row r="25" spans="1:15" x14ac:dyDescent="0.2">
      <c r="B25" s="37"/>
      <c r="D25" s="15"/>
      <c r="E25" s="15"/>
      <c r="F25" s="15"/>
      <c r="G25" s="15"/>
      <c r="H25" s="21"/>
      <c r="I25" s="21"/>
      <c r="J25" s="21"/>
    </row>
    <row r="26" spans="1:15" x14ac:dyDescent="0.2">
      <c r="A26" s="2" t="s">
        <v>1</v>
      </c>
      <c r="B26" s="2" t="s">
        <v>2</v>
      </c>
      <c r="C26" s="17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3" t="s">
        <v>8</v>
      </c>
      <c r="I26" s="3" t="s">
        <v>9</v>
      </c>
      <c r="J26" s="3" t="s">
        <v>10</v>
      </c>
      <c r="L26" s="15"/>
      <c r="M26" s="15"/>
      <c r="N26" s="15"/>
      <c r="O26" s="15"/>
    </row>
    <row r="27" spans="1:15" x14ac:dyDescent="0.2">
      <c r="A27" s="18">
        <v>2</v>
      </c>
      <c r="B27" s="18" t="s">
        <v>20</v>
      </c>
      <c r="C27" s="38" t="s">
        <v>27</v>
      </c>
      <c r="D27" s="4">
        <v>2025</v>
      </c>
      <c r="E27" s="4">
        <v>8</v>
      </c>
      <c r="F27" s="4" t="s">
        <v>19</v>
      </c>
      <c r="G27" s="5">
        <v>0.13</v>
      </c>
      <c r="H27" s="6">
        <f t="shared" ref="H27:H32" si="4">I27+J27</f>
        <v>307587.79000000004</v>
      </c>
      <c r="I27" s="6">
        <v>272201.58</v>
      </c>
      <c r="J27" s="6">
        <v>35386.21</v>
      </c>
      <c r="K27" s="39">
        <f>J27/I27</f>
        <v>0.13000001689924062</v>
      </c>
      <c r="L27" s="15"/>
      <c r="M27" s="15"/>
      <c r="N27" s="15"/>
      <c r="O27" s="15"/>
    </row>
    <row r="28" spans="1:15" x14ac:dyDescent="0.2">
      <c r="A28" s="18"/>
      <c r="B28" s="18"/>
      <c r="C28" s="40"/>
      <c r="D28" s="4">
        <v>2025</v>
      </c>
      <c r="E28" s="4">
        <v>8</v>
      </c>
      <c r="F28" s="4" t="s">
        <v>22</v>
      </c>
      <c r="G28" s="5">
        <v>0.09</v>
      </c>
      <c r="H28" s="6">
        <f t="shared" si="4"/>
        <v>144108.51</v>
      </c>
      <c r="I28" s="6">
        <v>132209.64000000001</v>
      </c>
      <c r="J28" s="6">
        <v>11898.87</v>
      </c>
      <c r="K28" s="39">
        <f>J28/I28</f>
        <v>9.0000018152987929E-2</v>
      </c>
      <c r="L28" s="15"/>
      <c r="M28" s="15"/>
      <c r="N28" s="15"/>
      <c r="O28" s="15"/>
    </row>
    <row r="29" spans="1:15" x14ac:dyDescent="0.2">
      <c r="A29" s="18"/>
      <c r="B29" s="18"/>
      <c r="C29" s="41"/>
      <c r="D29" s="4">
        <v>2025</v>
      </c>
      <c r="E29" s="4">
        <v>8</v>
      </c>
      <c r="F29" s="4" t="s">
        <v>23</v>
      </c>
      <c r="G29" s="5">
        <v>0.06</v>
      </c>
      <c r="H29" s="6">
        <f t="shared" si="4"/>
        <v>67442.210000000006</v>
      </c>
      <c r="I29" s="6">
        <v>63624.73</v>
      </c>
      <c r="J29" s="6">
        <v>3817.48</v>
      </c>
      <c r="K29" s="39">
        <f>J29/I29</f>
        <v>5.999994027479566E-2</v>
      </c>
      <c r="L29" s="15"/>
      <c r="M29" s="15"/>
      <c r="N29" s="15"/>
      <c r="O29" s="15"/>
    </row>
    <row r="30" spans="1:15" x14ac:dyDescent="0.2">
      <c r="A30" s="18"/>
      <c r="B30" s="18"/>
      <c r="C30" s="38" t="s">
        <v>28</v>
      </c>
      <c r="D30" s="4" t="s">
        <v>29</v>
      </c>
      <c r="E30" s="4" t="s">
        <v>29</v>
      </c>
      <c r="F30" s="4" t="s">
        <v>19</v>
      </c>
      <c r="G30" s="5">
        <v>0.13</v>
      </c>
      <c r="H30" s="6">
        <f t="shared" si="4"/>
        <v>0</v>
      </c>
      <c r="I30" s="6"/>
      <c r="J30" s="6"/>
      <c r="L30" s="15"/>
      <c r="M30" s="15"/>
      <c r="N30" s="15"/>
      <c r="O30" s="15"/>
    </row>
    <row r="31" spans="1:15" x14ac:dyDescent="0.2">
      <c r="A31" s="18"/>
      <c r="B31" s="18"/>
      <c r="C31" s="40"/>
      <c r="D31" s="4" t="s">
        <v>29</v>
      </c>
      <c r="E31" s="4" t="s">
        <v>29</v>
      </c>
      <c r="F31" s="4" t="s">
        <v>22</v>
      </c>
      <c r="G31" s="5">
        <v>0.09</v>
      </c>
      <c r="H31" s="6">
        <f t="shared" si="4"/>
        <v>0</v>
      </c>
      <c r="I31" s="6"/>
      <c r="J31" s="6"/>
      <c r="L31" s="15"/>
      <c r="M31" s="15"/>
      <c r="N31" s="15"/>
      <c r="O31" s="15"/>
    </row>
    <row r="32" spans="1:15" x14ac:dyDescent="0.2">
      <c r="A32" s="18"/>
      <c r="B32" s="18"/>
      <c r="C32" s="41"/>
      <c r="D32" s="4" t="s">
        <v>29</v>
      </c>
      <c r="E32" s="4" t="s">
        <v>29</v>
      </c>
      <c r="F32" s="4" t="s">
        <v>23</v>
      </c>
      <c r="G32" s="5">
        <v>0.06</v>
      </c>
      <c r="H32" s="6">
        <f t="shared" si="4"/>
        <v>0</v>
      </c>
      <c r="I32" s="6">
        <f>I38</f>
        <v>0</v>
      </c>
      <c r="J32" s="6">
        <f>J38</f>
        <v>0</v>
      </c>
      <c r="L32" s="15"/>
      <c r="M32" s="15"/>
      <c r="N32" s="15"/>
      <c r="O32" s="15"/>
    </row>
    <row r="33" spans="1:15" x14ac:dyDescent="0.2">
      <c r="A33" s="18"/>
      <c r="B33" s="18"/>
      <c r="D33" s="15"/>
      <c r="E33" s="15"/>
      <c r="F33" s="15"/>
      <c r="G33" s="15"/>
      <c r="H33" s="21"/>
      <c r="I33" s="21"/>
      <c r="J33" s="21"/>
    </row>
    <row r="34" spans="1:15" x14ac:dyDescent="0.2">
      <c r="A34" s="18"/>
      <c r="B34" s="18"/>
      <c r="C34" s="22" t="s">
        <v>30</v>
      </c>
      <c r="D34" s="23">
        <v>2025</v>
      </c>
      <c r="E34" s="23">
        <v>10</v>
      </c>
      <c r="F34" s="23"/>
      <c r="G34" s="23"/>
      <c r="H34" s="24">
        <f>I34+J34</f>
        <v>0</v>
      </c>
      <c r="I34" s="24"/>
      <c r="J34" s="25"/>
    </row>
    <row r="35" spans="1:15" x14ac:dyDescent="0.2">
      <c r="A35" s="18"/>
      <c r="B35" s="18"/>
      <c r="C35" s="26"/>
      <c r="D35" s="27"/>
      <c r="E35" s="27"/>
      <c r="F35" s="27"/>
      <c r="G35" s="27"/>
      <c r="H35" s="29"/>
      <c r="I35" s="29"/>
      <c r="J35" s="30"/>
      <c r="L35">
        <f>J56+J20</f>
        <v>36813630.659999996</v>
      </c>
    </row>
    <row r="36" spans="1:15" x14ac:dyDescent="0.2">
      <c r="A36" s="18"/>
      <c r="B36" s="18"/>
      <c r="C36" s="26"/>
      <c r="D36" s="31"/>
      <c r="E36" s="31"/>
      <c r="F36" s="31"/>
      <c r="G36" s="31"/>
      <c r="H36" s="29"/>
      <c r="I36" s="29"/>
      <c r="J36" s="30"/>
    </row>
    <row r="37" spans="1:15" x14ac:dyDescent="0.2">
      <c r="A37" s="18"/>
      <c r="B37" s="18"/>
      <c r="C37" s="26"/>
      <c r="D37" s="31"/>
      <c r="E37" s="31"/>
      <c r="F37" s="31"/>
      <c r="G37" s="31"/>
      <c r="H37" s="29"/>
      <c r="I37" s="29"/>
      <c r="J37" s="30"/>
    </row>
    <row r="38" spans="1:15" x14ac:dyDescent="0.2">
      <c r="A38" s="18"/>
      <c r="B38" s="18"/>
      <c r="C38" s="32"/>
      <c r="D38" s="33" t="s">
        <v>31</v>
      </c>
      <c r="E38" s="33"/>
      <c r="F38" s="34"/>
      <c r="G38" s="34"/>
      <c r="H38" s="35">
        <f>SUM(H34:H37)</f>
        <v>0</v>
      </c>
      <c r="I38" s="35">
        <f>SUM(I34:I37)</f>
        <v>0</v>
      </c>
      <c r="J38" s="36">
        <f>SUM(J34:J37)</f>
        <v>0</v>
      </c>
    </row>
    <row r="41" spans="1:15" x14ac:dyDescent="0.2">
      <c r="A41" s="2" t="s">
        <v>1</v>
      </c>
      <c r="B41" s="2" t="s">
        <v>2</v>
      </c>
      <c r="C41" s="17" t="s">
        <v>3</v>
      </c>
      <c r="D41" s="2" t="s">
        <v>4</v>
      </c>
      <c r="E41" s="2" t="s">
        <v>5</v>
      </c>
      <c r="F41" s="2" t="s">
        <v>6</v>
      </c>
      <c r="G41" s="2" t="s">
        <v>7</v>
      </c>
      <c r="H41" s="3" t="s">
        <v>8</v>
      </c>
      <c r="I41" s="3" t="s">
        <v>9</v>
      </c>
      <c r="J41" s="3" t="s">
        <v>10</v>
      </c>
      <c r="L41" s="15"/>
      <c r="M41" s="15"/>
      <c r="N41" s="15"/>
      <c r="O41" s="15"/>
    </row>
    <row r="42" spans="1:15" x14ac:dyDescent="0.2">
      <c r="A42" s="18">
        <v>3</v>
      </c>
      <c r="B42" s="18" t="s">
        <v>24</v>
      </c>
      <c r="C42" s="19" t="s">
        <v>27</v>
      </c>
      <c r="D42" s="4">
        <v>2025</v>
      </c>
      <c r="E42" s="4">
        <v>10</v>
      </c>
      <c r="F42" s="4" t="s">
        <v>22</v>
      </c>
      <c r="G42" s="5">
        <v>0.09</v>
      </c>
      <c r="H42" s="6">
        <f t="shared" ref="H42:H43" si="5">I42+J42</f>
        <v>430663.24000000011</v>
      </c>
      <c r="I42" s="6">
        <f>3109166.81-2714062.92</f>
        <v>395103.89000000013</v>
      </c>
      <c r="J42" s="6">
        <v>35559.35</v>
      </c>
      <c r="K42" s="39">
        <f>J42/I42</f>
        <v>8.9999999746901982E-2</v>
      </c>
      <c r="L42" s="15"/>
      <c r="M42" s="15"/>
      <c r="N42" s="15"/>
      <c r="O42" s="15"/>
    </row>
    <row r="43" spans="1:15" x14ac:dyDescent="0.2">
      <c r="A43" s="18"/>
      <c r="B43" s="18"/>
      <c r="C43" s="19" t="s">
        <v>28</v>
      </c>
      <c r="D43" s="4" t="s">
        <v>29</v>
      </c>
      <c r="E43" s="4" t="s">
        <v>29</v>
      </c>
      <c r="F43" s="4" t="s">
        <v>22</v>
      </c>
      <c r="G43" s="5">
        <v>0.09</v>
      </c>
      <c r="H43" s="6">
        <f t="shared" si="5"/>
        <v>395103.89</v>
      </c>
      <c r="I43" s="6">
        <f>I49</f>
        <v>395103.89</v>
      </c>
      <c r="J43" s="6">
        <f>J49</f>
        <v>0</v>
      </c>
      <c r="L43" s="15"/>
      <c r="M43" s="15"/>
      <c r="N43" s="15"/>
      <c r="O43" s="15"/>
    </row>
    <row r="44" spans="1:15" x14ac:dyDescent="0.2">
      <c r="A44" s="18"/>
      <c r="B44" s="18"/>
      <c r="D44" s="15"/>
      <c r="E44" s="15"/>
      <c r="F44" s="15"/>
      <c r="G44" s="15"/>
      <c r="H44" s="21"/>
      <c r="I44" s="21"/>
      <c r="J44" s="21"/>
    </row>
    <row r="45" spans="1:15" x14ac:dyDescent="0.2">
      <c r="A45" s="18"/>
      <c r="B45" s="18"/>
      <c r="C45" s="22" t="s">
        <v>30</v>
      </c>
      <c r="D45" s="23">
        <v>2025</v>
      </c>
      <c r="E45" s="42">
        <v>11</v>
      </c>
      <c r="F45" s="23"/>
      <c r="G45" s="23"/>
      <c r="H45" s="24">
        <f>I45+J45</f>
        <v>395103.89</v>
      </c>
      <c r="I45" s="24">
        <v>395103.89</v>
      </c>
      <c r="J45" s="25"/>
    </row>
    <row r="46" spans="1:15" x14ac:dyDescent="0.2">
      <c r="A46" s="18"/>
      <c r="B46" s="18"/>
      <c r="C46" s="26"/>
      <c r="D46" s="27"/>
      <c r="E46" s="27"/>
      <c r="F46" s="27"/>
      <c r="G46" s="27"/>
      <c r="H46" s="29"/>
      <c r="I46" s="29"/>
      <c r="J46" s="30"/>
    </row>
    <row r="47" spans="1:15" x14ac:dyDescent="0.2">
      <c r="A47" s="18"/>
      <c r="B47" s="18"/>
      <c r="C47" s="26"/>
      <c r="D47" s="31"/>
      <c r="E47" s="31"/>
      <c r="F47" s="31"/>
      <c r="G47" s="31"/>
      <c r="H47" s="29"/>
      <c r="I47" s="29"/>
      <c r="J47" s="30"/>
    </row>
    <row r="48" spans="1:15" x14ac:dyDescent="0.2">
      <c r="A48" s="18"/>
      <c r="B48" s="18"/>
      <c r="C48" s="26"/>
      <c r="D48" s="31"/>
      <c r="E48" s="31"/>
      <c r="F48" s="31"/>
      <c r="G48" s="31"/>
      <c r="H48" s="29"/>
      <c r="I48" s="29"/>
      <c r="J48" s="30"/>
    </row>
    <row r="49" spans="1:15" x14ac:dyDescent="0.2">
      <c r="A49" s="18"/>
      <c r="B49" s="18"/>
      <c r="C49" s="32"/>
      <c r="D49" s="33" t="s">
        <v>31</v>
      </c>
      <c r="E49" s="33"/>
      <c r="F49" s="34"/>
      <c r="G49" s="34"/>
      <c r="H49" s="35">
        <f>SUM(H45:H48)</f>
        <v>395103.89</v>
      </c>
      <c r="I49" s="35">
        <f>SUM(I45:I48)</f>
        <v>395103.89</v>
      </c>
      <c r="J49" s="36">
        <f>SUM(J45:J48)</f>
        <v>0</v>
      </c>
    </row>
    <row r="52" spans="1:15" x14ac:dyDescent="0.2">
      <c r="A52" s="2" t="s">
        <v>1</v>
      </c>
      <c r="B52" s="2" t="s">
        <v>2</v>
      </c>
      <c r="C52" s="17" t="s">
        <v>3</v>
      </c>
      <c r="D52" s="2" t="s">
        <v>4</v>
      </c>
      <c r="E52" s="2" t="s">
        <v>5</v>
      </c>
      <c r="F52" s="2" t="s">
        <v>6</v>
      </c>
      <c r="G52" s="2" t="s">
        <v>7</v>
      </c>
      <c r="H52" s="3" t="s">
        <v>8</v>
      </c>
      <c r="I52" s="3" t="s">
        <v>9</v>
      </c>
      <c r="J52" s="3" t="s">
        <v>10</v>
      </c>
      <c r="L52" s="15"/>
      <c r="M52" s="15"/>
      <c r="N52" s="15"/>
      <c r="O52" s="15"/>
    </row>
    <row r="53" spans="1:15" x14ac:dyDescent="0.2">
      <c r="A53" s="18">
        <v>4</v>
      </c>
      <c r="B53" s="18" t="s">
        <v>25</v>
      </c>
      <c r="C53" s="19" t="s">
        <v>27</v>
      </c>
      <c r="D53" s="4">
        <v>2025</v>
      </c>
      <c r="E53" s="4">
        <v>10</v>
      </c>
      <c r="F53" s="4" t="s">
        <v>19</v>
      </c>
      <c r="G53" s="5">
        <v>0.13</v>
      </c>
      <c r="H53" s="6">
        <f>I53+J53</f>
        <v>179727404.11000001</v>
      </c>
      <c r="I53" s="6">
        <v>159050800.11000001</v>
      </c>
      <c r="J53" s="6">
        <v>20676604</v>
      </c>
      <c r="K53" s="39">
        <f>J53/I53</f>
        <v>0.12999999991009162</v>
      </c>
      <c r="L53" s="15"/>
      <c r="M53" s="15"/>
      <c r="N53" s="15"/>
      <c r="O53" s="15"/>
    </row>
    <row r="54" spans="1:15" x14ac:dyDescent="0.2">
      <c r="A54" s="18"/>
      <c r="B54" s="18"/>
      <c r="C54" s="19" t="s">
        <v>28</v>
      </c>
      <c r="D54" s="4" t="s">
        <v>29</v>
      </c>
      <c r="E54" s="4" t="s">
        <v>29</v>
      </c>
      <c r="F54" s="4" t="s">
        <v>19</v>
      </c>
      <c r="G54" s="5">
        <v>0.13</v>
      </c>
      <c r="H54" s="6">
        <f>I54+J54</f>
        <v>179727404.11000001</v>
      </c>
      <c r="I54" s="6">
        <f>I60</f>
        <v>159050800.11000001</v>
      </c>
      <c r="J54" s="6">
        <f>J60</f>
        <v>20676604</v>
      </c>
      <c r="L54" s="15"/>
      <c r="M54" s="15"/>
      <c r="N54" s="15"/>
      <c r="O54" s="15"/>
    </row>
    <row r="55" spans="1:15" x14ac:dyDescent="0.2">
      <c r="A55" s="18"/>
      <c r="B55" s="18"/>
      <c r="D55" s="15"/>
      <c r="E55" s="15"/>
      <c r="F55" s="15"/>
      <c r="G55" s="15"/>
      <c r="H55" s="21"/>
      <c r="I55" s="21"/>
      <c r="J55" s="21"/>
    </row>
    <row r="56" spans="1:15" x14ac:dyDescent="0.2">
      <c r="A56" s="18"/>
      <c r="B56" s="18"/>
      <c r="C56" s="22" t="s">
        <v>30</v>
      </c>
      <c r="D56" s="23">
        <v>2025</v>
      </c>
      <c r="E56" s="42">
        <v>11</v>
      </c>
      <c r="F56" s="23"/>
      <c r="G56" s="23"/>
      <c r="H56" s="24">
        <f>I56+J56</f>
        <v>179727404.11000001</v>
      </c>
      <c r="I56" s="24">
        <v>159050800.11000001</v>
      </c>
      <c r="J56" s="25">
        <v>20676604</v>
      </c>
    </row>
    <row r="57" spans="1:15" x14ac:dyDescent="0.2">
      <c r="A57" s="18"/>
      <c r="B57" s="18"/>
      <c r="C57" s="26"/>
      <c r="D57" s="27"/>
      <c r="E57" s="27"/>
      <c r="F57" s="27"/>
      <c r="G57" s="27"/>
      <c r="H57" s="29"/>
      <c r="I57" s="29"/>
      <c r="J57" s="30"/>
    </row>
    <row r="58" spans="1:15" x14ac:dyDescent="0.2">
      <c r="A58" s="18"/>
      <c r="B58" s="18"/>
      <c r="C58" s="26"/>
      <c r="D58" s="31"/>
      <c r="E58" s="31"/>
      <c r="F58" s="31"/>
      <c r="G58" s="31"/>
      <c r="H58" s="29"/>
      <c r="I58" s="29"/>
      <c r="J58" s="30"/>
    </row>
    <row r="59" spans="1:15" x14ac:dyDescent="0.2">
      <c r="A59" s="18"/>
      <c r="B59" s="18"/>
      <c r="C59" s="26"/>
      <c r="D59" s="31"/>
      <c r="E59" s="31"/>
      <c r="F59" s="31"/>
      <c r="G59" s="31"/>
      <c r="H59" s="29"/>
      <c r="I59" s="29"/>
      <c r="J59" s="30"/>
    </row>
    <row r="60" spans="1:15" x14ac:dyDescent="0.2">
      <c r="A60" s="18"/>
      <c r="B60" s="18"/>
      <c r="C60" s="32"/>
      <c r="D60" s="33" t="s">
        <v>31</v>
      </c>
      <c r="E60" s="33"/>
      <c r="F60" s="34"/>
      <c r="G60" s="34"/>
      <c r="H60" s="35">
        <f>SUM(H56:H59)</f>
        <v>179727404.11000001</v>
      </c>
      <c r="I60" s="35">
        <f>SUM(I56:I59)</f>
        <v>159050800.11000001</v>
      </c>
      <c r="J60" s="36">
        <f>SUM(J56:J59)</f>
        <v>20676604</v>
      </c>
    </row>
  </sheetData>
  <mergeCells count="22">
    <mergeCell ref="A42:A49"/>
    <mergeCell ref="B42:B49"/>
    <mergeCell ref="C45:C49"/>
    <mergeCell ref="D49:E49"/>
    <mergeCell ref="A53:A60"/>
    <mergeCell ref="B53:B60"/>
    <mergeCell ref="C56:C60"/>
    <mergeCell ref="D60:E60"/>
    <mergeCell ref="A27:A38"/>
    <mergeCell ref="B27:B38"/>
    <mergeCell ref="C27:C29"/>
    <mergeCell ref="C30:C32"/>
    <mergeCell ref="C34:C38"/>
    <mergeCell ref="D38:E38"/>
    <mergeCell ref="O2:P2"/>
    <mergeCell ref="A5:A7"/>
    <mergeCell ref="B5:B7"/>
    <mergeCell ref="C5:C7"/>
    <mergeCell ref="A16:A23"/>
    <mergeCell ref="B16:B23"/>
    <mergeCell ref="C19:C23"/>
    <mergeCell ref="D23:E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预开票收入计提及冲回统计（2320、2355）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2026-04-22T08:11:30Z</dcterms:created>
  <dcterms:modified xsi:type="dcterms:W3CDTF">2026-04-22T08:11:43Z</dcterms:modified>
</cp:coreProperties>
</file>