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acr\Dropbox\Project\Industry\Mining\"/>
    </mc:Choice>
  </mc:AlternateContent>
  <xr:revisionPtr revIDLastSave="0" documentId="13_ncr:1_{7D3A66D7-09D0-485A-9650-C236918F1FFC}" xr6:coauthVersionLast="47" xr6:coauthVersionMax="47" xr10:uidLastSave="{00000000-0000-0000-0000-000000000000}"/>
  <bookViews>
    <workbookView xWindow="-110" yWindow="-110" windowWidth="19420" windowHeight="10420" xr2:uid="{0FA1EEE4-116E-41B3-A0CB-9C8760220699}"/>
  </bookViews>
  <sheets>
    <sheet name="Energy Storage" sheetId="1" r:id="rId1"/>
    <sheet name="Dispatchable Capacity" sheetId="2" r:id="rId2"/>
  </sheets>
  <definedNames>
    <definedName name="blockWeight">'Energy Storage'!$B$3</definedName>
    <definedName name="concreteCO2">'Energy Storage'!$F$2</definedName>
    <definedName name="g">'Energy Storage'!$D$3</definedName>
    <definedName name="Height">'Energy Storage'!$C$3</definedName>
    <definedName name="JtoMWh">'Energy Storage'!$E$2</definedName>
    <definedName name="speed">'Dispatchable Capacity'!$B$3</definedName>
    <definedName name="time">'Dispatchable Capacity'!$C$3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1" l="1"/>
  <c r="A29" i="2"/>
  <c r="C3" i="2"/>
  <c r="A28" i="2"/>
  <c r="B28" i="2" s="1"/>
  <c r="C28" i="2" s="1"/>
  <c r="A30" i="2"/>
  <c r="A23" i="2"/>
  <c r="A24" i="2" s="1"/>
  <c r="A20" i="2"/>
  <c r="B20" i="2" s="1"/>
  <c r="C20" i="2" s="1"/>
  <c r="B9" i="2"/>
  <c r="E9" i="1"/>
  <c r="F9" i="1" s="1"/>
  <c r="B9" i="1"/>
  <c r="C9" i="1" s="1"/>
  <c r="A10" i="2"/>
  <c r="B10" i="2" s="1"/>
  <c r="A10" i="1"/>
  <c r="B10" i="1" s="1"/>
  <c r="F2" i="1"/>
  <c r="E2" i="1"/>
  <c r="D20" i="2" l="1"/>
  <c r="D28" i="2"/>
  <c r="B30" i="2"/>
  <c r="C30" i="2" s="1"/>
  <c r="D30" i="2" s="1"/>
  <c r="A31" i="2"/>
  <c r="B29" i="2"/>
  <c r="C29" i="2" s="1"/>
  <c r="D29" i="2" s="1"/>
  <c r="B24" i="2"/>
  <c r="C24" i="2" s="1"/>
  <c r="D24" i="2" s="1"/>
  <c r="A25" i="2"/>
  <c r="B23" i="2"/>
  <c r="C23" i="2" s="1"/>
  <c r="D23" i="2" s="1"/>
  <c r="A21" i="2"/>
  <c r="A11" i="2"/>
  <c r="C9" i="2"/>
  <c r="D9" i="2" s="1"/>
  <c r="C10" i="2"/>
  <c r="D10" i="2" s="1"/>
  <c r="E10" i="1"/>
  <c r="F10" i="1" s="1"/>
  <c r="A11" i="1"/>
  <c r="E11" i="1" s="1"/>
  <c r="F11" i="1" s="1"/>
  <c r="C10" i="1"/>
  <c r="A32" i="2" l="1"/>
  <c r="B32" i="2" s="1"/>
  <c r="C32" i="2" s="1"/>
  <c r="D32" i="2" s="1"/>
  <c r="B31" i="2"/>
  <c r="C31" i="2" s="1"/>
  <c r="D31" i="2" s="1"/>
  <c r="A26" i="2"/>
  <c r="B25" i="2"/>
  <c r="C25" i="2" s="1"/>
  <c r="D25" i="2" s="1"/>
  <c r="A22" i="2"/>
  <c r="B22" i="2" s="1"/>
  <c r="C22" i="2" s="1"/>
  <c r="D22" i="2" s="1"/>
  <c r="B21" i="2"/>
  <c r="C21" i="2" s="1"/>
  <c r="D21" i="2" s="1"/>
  <c r="A12" i="2"/>
  <c r="B11" i="2"/>
  <c r="C11" i="2" s="1"/>
  <c r="D11" i="2" s="1"/>
  <c r="B11" i="1"/>
  <c r="C11" i="1" s="1"/>
  <c r="A12" i="1"/>
  <c r="E12" i="1" s="1"/>
  <c r="F12" i="1" s="1"/>
  <c r="B26" i="2" l="1"/>
  <c r="C26" i="2" s="1"/>
  <c r="D26" i="2" s="1"/>
  <c r="A27" i="2"/>
  <c r="B27" i="2" s="1"/>
  <c r="C27" i="2" s="1"/>
  <c r="D27" i="2" s="1"/>
  <c r="A13" i="2"/>
  <c r="B12" i="2"/>
  <c r="C12" i="2" s="1"/>
  <c r="D12" i="2" s="1"/>
  <c r="B12" i="1"/>
  <c r="C12" i="1" s="1"/>
  <c r="A13" i="1"/>
  <c r="E13" i="1" s="1"/>
  <c r="F13" i="1" s="1"/>
  <c r="A14" i="2" l="1"/>
  <c r="B13" i="2"/>
  <c r="C13" i="2" s="1"/>
  <c r="D13" i="2" s="1"/>
  <c r="B13" i="1"/>
  <c r="A14" i="1"/>
  <c r="E14" i="1" s="1"/>
  <c r="F14" i="1" s="1"/>
  <c r="C13" i="1"/>
  <c r="A15" i="2" l="1"/>
  <c r="B14" i="2"/>
  <c r="C14" i="2" s="1"/>
  <c r="D14" i="2" s="1"/>
  <c r="B14" i="1"/>
  <c r="C14" i="1" s="1"/>
  <c r="A15" i="1"/>
  <c r="E15" i="1" s="1"/>
  <c r="F15" i="1" s="1"/>
  <c r="A16" i="2" l="1"/>
  <c r="B15" i="2"/>
  <c r="C15" i="2" s="1"/>
  <c r="D15" i="2" s="1"/>
  <c r="B15" i="1"/>
  <c r="C15" i="1" s="1"/>
  <c r="A16" i="1"/>
  <c r="E16" i="1" s="1"/>
  <c r="F16" i="1" s="1"/>
  <c r="B16" i="2" l="1"/>
  <c r="C16" i="2" s="1"/>
  <c r="D16" i="2" s="1"/>
  <c r="A17" i="2"/>
  <c r="B16" i="1"/>
  <c r="C16" i="1" s="1"/>
  <c r="A17" i="1"/>
  <c r="E17" i="1" s="1"/>
  <c r="F17" i="1" s="1"/>
  <c r="A18" i="2" l="1"/>
  <c r="B17" i="2"/>
  <c r="C17" i="2" s="1"/>
  <c r="D17" i="2" s="1"/>
  <c r="B17" i="1"/>
  <c r="C17" i="1" s="1"/>
  <c r="A18" i="1"/>
  <c r="E18" i="1" s="1"/>
  <c r="F18" i="1" s="1"/>
  <c r="A19" i="2" l="1"/>
  <c r="B19" i="2" s="1"/>
  <c r="C19" i="2" s="1"/>
  <c r="D19" i="2" s="1"/>
  <c r="B18" i="2"/>
  <c r="C18" i="2" s="1"/>
  <c r="D18" i="2" s="1"/>
  <c r="B18" i="1"/>
  <c r="C18" i="1" s="1"/>
  <c r="A19" i="1"/>
  <c r="E19" i="1" s="1"/>
  <c r="F19" i="1" s="1"/>
  <c r="B19" i="1" l="1"/>
  <c r="C19" i="1" s="1"/>
  <c r="A20" i="1"/>
  <c r="E20" i="1" s="1"/>
  <c r="F20" i="1" s="1"/>
  <c r="B20" i="1" l="1"/>
  <c r="A21" i="1"/>
  <c r="E21" i="1" s="1"/>
  <c r="F21" i="1" s="1"/>
  <c r="C20" i="1"/>
  <c r="B21" i="1" l="1"/>
  <c r="A22" i="1"/>
  <c r="E22" i="1" s="1"/>
  <c r="F22" i="1" s="1"/>
  <c r="C21" i="1"/>
  <c r="B22" i="1" l="1"/>
  <c r="C22" i="1" s="1"/>
  <c r="A23" i="1"/>
  <c r="E23" i="1" s="1"/>
  <c r="F23" i="1" s="1"/>
  <c r="B23" i="1" l="1"/>
  <c r="C23" i="1" s="1"/>
  <c r="A24" i="1"/>
  <c r="E24" i="1" s="1"/>
  <c r="F24" i="1" s="1"/>
  <c r="B24" i="1" l="1"/>
  <c r="C24" i="1" s="1"/>
  <c r="A25" i="1"/>
  <c r="E25" i="1" s="1"/>
  <c r="F25" i="1" s="1"/>
  <c r="B25" i="1" l="1"/>
  <c r="C25" i="1" s="1"/>
  <c r="A26" i="1"/>
  <c r="E26" i="1" s="1"/>
  <c r="F26" i="1" s="1"/>
  <c r="B26" i="1" l="1"/>
  <c r="C26" i="1" s="1"/>
  <c r="A27" i="1"/>
  <c r="E27" i="1" s="1"/>
  <c r="F27" i="1" s="1"/>
  <c r="B27" i="1" l="1"/>
  <c r="C27" i="1" s="1"/>
  <c r="A28" i="1"/>
  <c r="E28" i="1" s="1"/>
  <c r="F28" i="1" s="1"/>
  <c r="B28" i="1" l="1"/>
  <c r="C28" i="1" s="1"/>
  <c r="A29" i="1"/>
  <c r="E29" i="1" s="1"/>
  <c r="F29" i="1" s="1"/>
  <c r="B29" i="1" l="1"/>
  <c r="C29" i="1" s="1"/>
  <c r="A30" i="1"/>
  <c r="E30" i="1" s="1"/>
  <c r="F30" i="1" s="1"/>
  <c r="B30" i="1" l="1"/>
  <c r="C30" i="1" s="1"/>
  <c r="A31" i="1"/>
  <c r="E31" i="1" s="1"/>
  <c r="F31" i="1" s="1"/>
  <c r="B31" i="1" l="1"/>
  <c r="C31" i="1" s="1"/>
  <c r="A32" i="1"/>
  <c r="E32" i="1" s="1"/>
  <c r="F32" i="1" s="1"/>
  <c r="B32" i="1" l="1"/>
  <c r="C32" i="1" s="1"/>
  <c r="A33" i="1"/>
  <c r="E33" i="1" s="1"/>
  <c r="F33" i="1" s="1"/>
  <c r="B33" i="1" l="1"/>
  <c r="C33" i="1" s="1"/>
  <c r="A34" i="1"/>
  <c r="E34" i="1" s="1"/>
  <c r="F34" i="1" s="1"/>
  <c r="B34" i="1" l="1"/>
  <c r="C34" i="1" s="1"/>
  <c r="A35" i="1"/>
  <c r="E35" i="1" s="1"/>
  <c r="F35" i="1" s="1"/>
  <c r="B35" i="1" l="1"/>
  <c r="C35" i="1" s="1"/>
  <c r="A36" i="1"/>
  <c r="E36" i="1" s="1"/>
  <c r="F36" i="1" s="1"/>
  <c r="B36" i="1" l="1"/>
  <c r="C36" i="1" s="1"/>
  <c r="A37" i="1"/>
  <c r="E37" i="1" s="1"/>
  <c r="F37" i="1" s="1"/>
  <c r="B37" i="1" l="1"/>
  <c r="C37" i="1" s="1"/>
  <c r="A38" i="1"/>
  <c r="E38" i="1" s="1"/>
  <c r="F38" i="1" s="1"/>
  <c r="B38" i="1" l="1"/>
  <c r="C38" i="1" s="1"/>
  <c r="A39" i="1"/>
  <c r="E39" i="1" s="1"/>
  <c r="F39" i="1" s="1"/>
  <c r="B39" i="1" l="1"/>
  <c r="C39" i="1" s="1"/>
  <c r="A40" i="1"/>
  <c r="E40" i="1" s="1"/>
  <c r="F40" i="1" s="1"/>
  <c r="B40" i="1" l="1"/>
  <c r="C40" i="1" s="1"/>
  <c r="A41" i="1"/>
  <c r="E41" i="1" s="1"/>
  <c r="F41" i="1" s="1"/>
  <c r="B41" i="1" l="1"/>
  <c r="C41" i="1" s="1"/>
  <c r="A42" i="1"/>
  <c r="E42" i="1" s="1"/>
  <c r="F42" i="1" s="1"/>
  <c r="B42" i="1" l="1"/>
  <c r="C42" i="1" s="1"/>
  <c r="A43" i="1"/>
  <c r="E43" i="1" s="1"/>
  <c r="F43" i="1" s="1"/>
  <c r="B43" i="1" l="1"/>
  <c r="C43" i="1" s="1"/>
  <c r="A44" i="1"/>
  <c r="E44" i="1" s="1"/>
  <c r="F44" i="1" s="1"/>
  <c r="B44" i="1" l="1"/>
  <c r="C44" i="1" s="1"/>
  <c r="A45" i="1"/>
  <c r="E45" i="1" s="1"/>
  <c r="F45" i="1" s="1"/>
  <c r="B45" i="1" l="1"/>
  <c r="C45" i="1" s="1"/>
  <c r="A46" i="1"/>
  <c r="B46" i="1" l="1"/>
  <c r="E46" i="1"/>
  <c r="F46" i="1" s="1"/>
  <c r="A47" i="1"/>
  <c r="E47" i="1" s="1"/>
  <c r="F47" i="1" s="1"/>
  <c r="B47" i="1" l="1"/>
  <c r="C47" i="1" s="1"/>
  <c r="C46" i="1"/>
  <c r="A48" i="1"/>
  <c r="E48" i="1" s="1"/>
  <c r="F48" i="1" s="1"/>
  <c r="B48" i="1" l="1"/>
  <c r="A49" i="1"/>
  <c r="E49" i="1" s="1"/>
  <c r="F49" i="1" s="1"/>
  <c r="B49" i="1" l="1"/>
  <c r="C48" i="1"/>
  <c r="A50" i="1"/>
  <c r="E50" i="1" s="1"/>
  <c r="F50" i="1" s="1"/>
  <c r="B50" i="1" l="1"/>
  <c r="C49" i="1"/>
  <c r="A51" i="1"/>
  <c r="E51" i="1" s="1"/>
  <c r="F51" i="1" s="1"/>
  <c r="B51" i="1" l="1"/>
  <c r="C50" i="1"/>
  <c r="A52" i="1"/>
  <c r="E52" i="1" s="1"/>
  <c r="F52" i="1" s="1"/>
  <c r="B52" i="1" l="1"/>
  <c r="C51" i="1"/>
  <c r="A53" i="1"/>
  <c r="E53" i="1" s="1"/>
  <c r="F53" i="1" s="1"/>
  <c r="B53" i="1" l="1"/>
  <c r="C52" i="1"/>
  <c r="A54" i="1"/>
  <c r="E54" i="1" s="1"/>
  <c r="F54" i="1" s="1"/>
  <c r="B54" i="1" l="1"/>
  <c r="C53" i="1"/>
  <c r="A55" i="1"/>
  <c r="E55" i="1" s="1"/>
  <c r="F55" i="1" s="1"/>
  <c r="B55" i="1" l="1"/>
  <c r="C54" i="1"/>
  <c r="A56" i="1"/>
  <c r="E56" i="1" s="1"/>
  <c r="F56" i="1" s="1"/>
  <c r="B56" i="1" l="1"/>
  <c r="C55" i="1"/>
  <c r="A57" i="1"/>
  <c r="E57" i="1" s="1"/>
  <c r="F57" i="1" s="1"/>
  <c r="B57" i="1" l="1"/>
  <c r="E58" i="1"/>
  <c r="F58" i="1" s="1"/>
  <c r="C56" i="1"/>
  <c r="B58" i="1" l="1"/>
  <c r="C57" i="1"/>
  <c r="A59" i="1"/>
  <c r="E59" i="1" s="1"/>
  <c r="F59" i="1" s="1"/>
  <c r="B59" i="1" l="1"/>
  <c r="A60" i="1"/>
  <c r="E60" i="1" s="1"/>
  <c r="F60" i="1" s="1"/>
  <c r="C58" i="1"/>
  <c r="B60" i="1" l="1"/>
  <c r="C59" i="1"/>
  <c r="A61" i="1"/>
  <c r="E61" i="1" s="1"/>
  <c r="F61" i="1" s="1"/>
  <c r="B61" i="1" l="1"/>
  <c r="C60" i="1"/>
  <c r="A62" i="1"/>
  <c r="E62" i="1" s="1"/>
  <c r="F62" i="1" s="1"/>
  <c r="B62" i="1" l="1"/>
  <c r="A63" i="1"/>
  <c r="E63" i="1" s="1"/>
  <c r="F63" i="1" s="1"/>
  <c r="C61" i="1"/>
  <c r="B63" i="1" l="1"/>
  <c r="C62" i="1"/>
  <c r="A64" i="1"/>
  <c r="E64" i="1" s="1"/>
  <c r="F64" i="1" s="1"/>
  <c r="B64" i="1" l="1"/>
  <c r="A65" i="1"/>
  <c r="E65" i="1" s="1"/>
  <c r="F65" i="1" s="1"/>
  <c r="C63" i="1"/>
  <c r="B65" i="1" l="1"/>
  <c r="C64" i="1"/>
  <c r="A66" i="1"/>
  <c r="E66" i="1" s="1"/>
  <c r="F66" i="1" s="1"/>
  <c r="B66" i="1" l="1"/>
  <c r="C65" i="1"/>
  <c r="A67" i="1"/>
  <c r="E67" i="1" s="1"/>
  <c r="F67" i="1" s="1"/>
  <c r="B67" i="1" l="1"/>
  <c r="C66" i="1"/>
  <c r="A68" i="1"/>
  <c r="E68" i="1" s="1"/>
  <c r="F68" i="1" s="1"/>
  <c r="B68" i="1" l="1"/>
  <c r="C67" i="1"/>
  <c r="A69" i="1"/>
  <c r="E69" i="1" s="1"/>
  <c r="F69" i="1" s="1"/>
  <c r="B69" i="1" l="1"/>
  <c r="C68" i="1"/>
  <c r="A70" i="1"/>
  <c r="E70" i="1" s="1"/>
  <c r="F70" i="1" s="1"/>
  <c r="B70" i="1" l="1"/>
  <c r="C69" i="1"/>
  <c r="A71" i="1"/>
  <c r="E71" i="1" s="1"/>
  <c r="F71" i="1" s="1"/>
  <c r="B71" i="1" l="1"/>
  <c r="C70" i="1"/>
  <c r="A72" i="1"/>
  <c r="E72" i="1" s="1"/>
  <c r="F72" i="1" s="1"/>
  <c r="B72" i="1" l="1"/>
  <c r="C71" i="1"/>
  <c r="A73" i="1"/>
  <c r="E73" i="1" s="1"/>
  <c r="F73" i="1" s="1"/>
  <c r="B73" i="1" l="1"/>
  <c r="A74" i="1"/>
  <c r="E74" i="1" s="1"/>
  <c r="F74" i="1" s="1"/>
  <c r="C72" i="1"/>
  <c r="B74" i="1" l="1"/>
  <c r="A75" i="1"/>
  <c r="E75" i="1" s="1"/>
  <c r="F75" i="1" s="1"/>
  <c r="C73" i="1"/>
  <c r="B75" i="1" l="1"/>
  <c r="C74" i="1"/>
  <c r="A76" i="1"/>
  <c r="E76" i="1" s="1"/>
  <c r="F76" i="1" s="1"/>
  <c r="B76" i="1" l="1"/>
  <c r="A77" i="1"/>
  <c r="E77" i="1" s="1"/>
  <c r="F77" i="1" s="1"/>
  <c r="C75" i="1"/>
  <c r="B77" i="1" l="1"/>
  <c r="A78" i="1"/>
  <c r="E78" i="1" s="1"/>
  <c r="F78" i="1" s="1"/>
  <c r="C76" i="1"/>
  <c r="B78" i="1" l="1"/>
  <c r="A79" i="1"/>
  <c r="E79" i="1" s="1"/>
  <c r="F79" i="1" s="1"/>
  <c r="C77" i="1"/>
  <c r="B79" i="1" l="1"/>
  <c r="C78" i="1"/>
  <c r="A80" i="1"/>
  <c r="E80" i="1" s="1"/>
  <c r="F80" i="1" s="1"/>
  <c r="B80" i="1" l="1"/>
  <c r="A81" i="1"/>
  <c r="E81" i="1" s="1"/>
  <c r="F81" i="1" s="1"/>
  <c r="C79" i="1"/>
  <c r="B81" i="1" l="1"/>
  <c r="C80" i="1"/>
  <c r="C81" i="1" l="1"/>
</calcChain>
</file>

<file path=xl/sharedStrings.xml><?xml version="1.0" encoding="utf-8"?>
<sst xmlns="http://schemas.openxmlformats.org/spreadsheetml/2006/main" count="45" uniqueCount="34">
  <si>
    <t>J</t>
  </si>
  <si>
    <t>m</t>
  </si>
  <si>
    <t>MWh</t>
  </si>
  <si>
    <t>Number of blocks</t>
  </si>
  <si>
    <t>unitless</t>
  </si>
  <si>
    <t>t</t>
  </si>
  <si>
    <t>Assumptions</t>
  </si>
  <si>
    <t>Block weigt</t>
  </si>
  <si>
    <t>Gravity</t>
  </si>
  <si>
    <t>1 J is</t>
  </si>
  <si>
    <t>1 t of concrete is</t>
  </si>
  <si>
    <r>
      <t>m.s</t>
    </r>
    <r>
      <rPr>
        <vertAlign val="superscript"/>
        <sz val="12"/>
        <color theme="1"/>
        <rFont val="Arial"/>
        <family val="2"/>
      </rPr>
      <t>-2</t>
    </r>
  </si>
  <si>
    <t>t CO2</t>
  </si>
  <si>
    <t>Height</t>
  </si>
  <si>
    <t>https://polizeros.com/2019/10/18/energy-vault-storing-renewable-energy-using-concrete-blocks/</t>
  </si>
  <si>
    <t>Source</t>
  </si>
  <si>
    <t>https://www.wired.com/story/energy-vault-gravity-storage/</t>
  </si>
  <si>
    <t>Mt</t>
  </si>
  <si>
    <t>Energy</t>
  </si>
  <si>
    <t>Comparative systems</t>
  </si>
  <si>
    <t>https://houseof8media.com/portfolio/vistra-moss-landing-grand-opening/</t>
  </si>
  <si>
    <t>Vistra Moss Landing</t>
  </si>
  <si>
    <t>Hornsdale Power Reserve Stage 2</t>
  </si>
  <si>
    <t>https://hornsdalepowerreserve.com.au/wp-content/uploads/2020/07/Aurecon-Hornsdale-Power-Reserve-Impact-Study-year-1.pdf</t>
  </si>
  <si>
    <t>Snowy Hydro</t>
  </si>
  <si>
    <t>https://www.snowyhydro.com.au/snowy-20/about/</t>
  </si>
  <si>
    <t>Number of lifts</t>
  </si>
  <si>
    <t>Speed</t>
  </si>
  <si>
    <t>m.s-1</t>
  </si>
  <si>
    <t>s</t>
  </si>
  <si>
    <t>Power</t>
  </si>
  <si>
    <t>MW</t>
  </si>
  <si>
    <t>Transit time</t>
  </si>
  <si>
    <t>CO2 from 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</si>
</sst>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E+00"/>
    <numFmt numFmtId="165" formatCode="0.000"/>
    <numFmt numFmtId="166" formatCode="0.0"/>
    <numFmt numFmtId="167" formatCode="_-* #,##0_-;\-* #,##0_-;_-* &quot;-&quot;??_-;_-@_-"/>
    <numFmt numFmtId="168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2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'Energy Storage'!$F$7</c:f>
              <c:strCache>
                <c:ptCount val="1"/>
                <c:pt idx="0">
                  <c:v>CO2 from Concrete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'Energy Storage'!$C$9:$C$73</c:f>
              <c:numCache>
                <c:formatCode>0.000</c:formatCode>
                <c:ptCount val="65"/>
                <c:pt idx="0">
                  <c:v>7.1458333333333903E-3</c:v>
                </c:pt>
                <c:pt idx="1">
                  <c:v>1.4291666666666781E-2</c:v>
                </c:pt>
                <c:pt idx="2">
                  <c:v>2.1437500000000172E-2</c:v>
                </c:pt>
                <c:pt idx="3">
                  <c:v>2.8583333333333561E-2</c:v>
                </c:pt>
                <c:pt idx="4">
                  <c:v>4.2875000000000343E-2</c:v>
                </c:pt>
                <c:pt idx="5">
                  <c:v>5.7166666666667122E-2</c:v>
                </c:pt>
                <c:pt idx="6">
                  <c:v>7.8604166666667308E-2</c:v>
                </c:pt>
                <c:pt idx="7">
                  <c:v>0.10004166666666749</c:v>
                </c:pt>
                <c:pt idx="8">
                  <c:v>0.12862500000000102</c:v>
                </c:pt>
                <c:pt idx="9">
                  <c:v>0.16435416666666797</c:v>
                </c:pt>
                <c:pt idx="10">
                  <c:v>0.20722916666666835</c:v>
                </c:pt>
                <c:pt idx="11">
                  <c:v>0.26439583333333544</c:v>
                </c:pt>
                <c:pt idx="12">
                  <c:v>0.33585416666666934</c:v>
                </c:pt>
                <c:pt idx="13">
                  <c:v>0.42875000000000341</c:v>
                </c:pt>
                <c:pt idx="14">
                  <c:v>0.54308333333333769</c:v>
                </c:pt>
                <c:pt idx="15">
                  <c:v>0.68600000000000549</c:v>
                </c:pt>
                <c:pt idx="16">
                  <c:v>0.86464583333334033</c:v>
                </c:pt>
                <c:pt idx="17" formatCode="0.00">
                  <c:v>1.0933125000000088</c:v>
                </c:pt>
                <c:pt idx="18" formatCode="0.00">
                  <c:v>1.3791458333333444</c:v>
                </c:pt>
                <c:pt idx="19" formatCode="0.00">
                  <c:v>1.7364375000000138</c:v>
                </c:pt>
                <c:pt idx="20" formatCode="0.00">
                  <c:v>2.1866250000000176</c:v>
                </c:pt>
                <c:pt idx="21" formatCode="0.00">
                  <c:v>2.7582916666666888</c:v>
                </c:pt>
                <c:pt idx="22" formatCode="0.00">
                  <c:v>3.4728750000000277</c:v>
                </c:pt>
                <c:pt idx="23" formatCode="0.00">
                  <c:v>4.3732500000000352</c:v>
                </c:pt>
                <c:pt idx="24" formatCode="0.00">
                  <c:v>5.5094375000000442</c:v>
                </c:pt>
                <c:pt idx="25" formatCode="0.00">
                  <c:v>6.9386041666667229</c:v>
                </c:pt>
                <c:pt idx="26" formatCode="0.00">
                  <c:v>8.7393541666667378</c:v>
                </c:pt>
                <c:pt idx="27" formatCode="0.0">
                  <c:v>11.004583333333423</c:v>
                </c:pt>
                <c:pt idx="28" formatCode="0.0">
                  <c:v>13.855770833333443</c:v>
                </c:pt>
                <c:pt idx="29" formatCode="0.0">
                  <c:v>17.450125000000142</c:v>
                </c:pt>
                <c:pt idx="30" formatCode="0.0">
                  <c:v>21.97343750000018</c:v>
                </c:pt>
                <c:pt idx="31" formatCode="0.0">
                  <c:v>27.668666666666891</c:v>
                </c:pt>
                <c:pt idx="32" formatCode="0.0">
                  <c:v>34.835937500000277</c:v>
                </c:pt>
                <c:pt idx="33" formatCode="0.0">
                  <c:v>43.861125000000349</c:v>
                </c:pt>
                <c:pt idx="34" formatCode="0.0">
                  <c:v>55.223000000000447</c:v>
                </c:pt>
                <c:pt idx="35" formatCode="0.0">
                  <c:v>69.521812500000564</c:v>
                </c:pt>
                <c:pt idx="36" formatCode="0.0">
                  <c:v>87.5293125000007</c:v>
                </c:pt>
                <c:pt idx="37" formatCode="0">
                  <c:v>110.19589583333423</c:v>
                </c:pt>
                <c:pt idx="38" formatCode="0">
                  <c:v>138.72920833333444</c:v>
                </c:pt>
                <c:pt idx="39" formatCode="0">
                  <c:v>174.65131250000144</c:v>
                </c:pt>
                <c:pt idx="40" formatCode="0">
                  <c:v>219.87729166666841</c:v>
                </c:pt>
                <c:pt idx="41" formatCode="0">
                  <c:v>276.81529166666888</c:v>
                </c:pt>
                <c:pt idx="42" formatCode="0">
                  <c:v>348.4951458333361</c:v>
                </c:pt>
                <c:pt idx="43" formatCode="0">
                  <c:v>438.73272916667025</c:v>
                </c:pt>
                <c:pt idx="44" formatCode="0">
                  <c:v>552.33718750000435</c:v>
                </c:pt>
                <c:pt idx="45" formatCode="0">
                  <c:v>695.35389583333904</c:v>
                </c:pt>
                <c:pt idx="46" formatCode="0">
                  <c:v>875.40031250000698</c:v>
                </c:pt>
                <c:pt idx="47" formatCode="0">
                  <c:v>1102.066145833342</c:v>
                </c:pt>
                <c:pt idx="48" formatCode="0">
                  <c:v>1387.4207083333447</c:v>
                </c:pt>
                <c:pt idx="49" formatCode="0">
                  <c:v>1746.6631875000141</c:v>
                </c:pt>
                <c:pt idx="50" formatCode="0">
                  <c:v>2198.9229791666844</c:v>
                </c:pt>
                <c:pt idx="51" formatCode="0">
                  <c:v>2768.2815416666895</c:v>
                </c:pt>
                <c:pt idx="52" formatCode="0">
                  <c:v>3485.0657916666951</c:v>
                </c:pt>
                <c:pt idx="53" formatCode="0">
                  <c:v>4387.4416250000359</c:v>
                </c:pt>
                <c:pt idx="54" formatCode="0">
                  <c:v>5523.4647708333769</c:v>
                </c:pt>
                <c:pt idx="55" formatCode="0">
                  <c:v>6953.6318541667224</c:v>
                </c:pt>
                <c:pt idx="56" formatCode="0">
                  <c:v>8754.11031250007</c:v>
                </c:pt>
                <c:pt idx="57" formatCode="0">
                  <c:v>11020.775791666754</c:v>
                </c:pt>
                <c:pt idx="58" formatCode="0">
                  <c:v>13874.335708333447</c:v>
                </c:pt>
                <c:pt idx="59" formatCode="0">
                  <c:v>17466.760500000142</c:v>
                </c:pt>
                <c:pt idx="60" formatCode="0">
                  <c:v>21989.351270833507</c:v>
                </c:pt>
                <c:pt idx="61" formatCode="0">
                  <c:v>27682.958333333554</c:v>
                </c:pt>
                <c:pt idx="62" formatCode="0">
                  <c:v>34850.786541666952</c:v>
                </c:pt>
                <c:pt idx="63" formatCode="0">
                  <c:v>43874.544875000356</c:v>
                </c:pt>
                <c:pt idx="64" formatCode="0">
                  <c:v>55234.783479167105</c:v>
                </c:pt>
              </c:numCache>
            </c:numRef>
          </c:xVal>
          <c:yVal>
            <c:numRef>
              <c:f>'Energy Storage'!$F$9:$F$73</c:f>
              <c:numCache>
                <c:formatCode>0.00000</c:formatCode>
                <c:ptCount val="65"/>
                <c:pt idx="0">
                  <c:v>6.2999999999999998E-6</c:v>
                </c:pt>
                <c:pt idx="1">
                  <c:v>1.26E-5</c:v>
                </c:pt>
                <c:pt idx="2">
                  <c:v>1.8899999999999999E-5</c:v>
                </c:pt>
                <c:pt idx="3">
                  <c:v>2.5199999999999999E-5</c:v>
                </c:pt>
                <c:pt idx="4">
                  <c:v>3.7799999999999997E-5</c:v>
                </c:pt>
                <c:pt idx="5">
                  <c:v>5.0399999999999999E-5</c:v>
                </c:pt>
                <c:pt idx="6">
                  <c:v>6.929999999999999E-5</c:v>
                </c:pt>
                <c:pt idx="7">
                  <c:v>8.8200000000000003E-5</c:v>
                </c:pt>
                <c:pt idx="8">
                  <c:v>1.1339999999999999E-4</c:v>
                </c:pt>
                <c:pt idx="9">
                  <c:v>1.449E-4</c:v>
                </c:pt>
                <c:pt idx="10">
                  <c:v>1.827E-4</c:v>
                </c:pt>
                <c:pt idx="11">
                  <c:v>2.331E-4</c:v>
                </c:pt>
                <c:pt idx="12">
                  <c:v>2.9609999999999999E-4</c:v>
                </c:pt>
                <c:pt idx="13">
                  <c:v>3.7800000000000003E-4</c:v>
                </c:pt>
                <c:pt idx="14">
                  <c:v>4.7879999999999993E-4</c:v>
                </c:pt>
                <c:pt idx="15">
                  <c:v>6.0479999999999996E-4</c:v>
                </c:pt>
                <c:pt idx="16">
                  <c:v>7.6229999999999994E-4</c:v>
                </c:pt>
                <c:pt idx="17">
                  <c:v>9.6389999999999996E-4</c:v>
                </c:pt>
                <c:pt idx="18">
                  <c:v>1.2158999999999998E-3</c:v>
                </c:pt>
                <c:pt idx="19">
                  <c:v>1.5309E-3</c:v>
                </c:pt>
                <c:pt idx="20">
                  <c:v>1.9277999999999999E-3</c:v>
                </c:pt>
                <c:pt idx="21">
                  <c:v>2.4317999999999996E-3</c:v>
                </c:pt>
                <c:pt idx="22">
                  <c:v>3.0617999999999999E-3</c:v>
                </c:pt>
                <c:pt idx="23">
                  <c:v>3.8555999999999998E-3</c:v>
                </c:pt>
                <c:pt idx="24">
                  <c:v>4.8573000000000002E-3</c:v>
                </c:pt>
                <c:pt idx="25">
                  <c:v>6.1173E-3</c:v>
                </c:pt>
                <c:pt idx="26">
                  <c:v>7.7048999999999998E-3</c:v>
                </c:pt>
                <c:pt idx="27">
                  <c:v>9.7020000000000006E-3</c:v>
                </c:pt>
                <c:pt idx="28">
                  <c:v>1.2215699999999999E-2</c:v>
                </c:pt>
                <c:pt idx="29">
                  <c:v>1.5384599999999998E-2</c:v>
                </c:pt>
                <c:pt idx="30">
                  <c:v>1.9372500000000001E-2</c:v>
                </c:pt>
                <c:pt idx="31">
                  <c:v>2.4393599999999998E-2</c:v>
                </c:pt>
                <c:pt idx="32">
                  <c:v>3.07125E-2</c:v>
                </c:pt>
                <c:pt idx="33">
                  <c:v>3.86694E-2</c:v>
                </c:pt>
                <c:pt idx="34">
                  <c:v>4.8686400000000005E-2</c:v>
                </c:pt>
                <c:pt idx="35">
                  <c:v>6.1292699999999999E-2</c:v>
                </c:pt>
                <c:pt idx="36">
                  <c:v>7.7168699999999993E-2</c:v>
                </c:pt>
                <c:pt idx="37">
                  <c:v>9.7152299999999997E-2</c:v>
                </c:pt>
                <c:pt idx="38">
                  <c:v>0.12230819999999999</c:v>
                </c:pt>
                <c:pt idx="39">
                  <c:v>0.15397829999999998</c:v>
                </c:pt>
                <c:pt idx="40">
                  <c:v>0.193851</c:v>
                </c:pt>
                <c:pt idx="41">
                  <c:v>0.2440494</c:v>
                </c:pt>
                <c:pt idx="42">
                  <c:v>0.30724470000000004</c:v>
                </c:pt>
                <c:pt idx="43">
                  <c:v>0.38680109999999995</c:v>
                </c:pt>
                <c:pt idx="44">
                  <c:v>0.48695850000000002</c:v>
                </c:pt>
                <c:pt idx="45">
                  <c:v>0.61304669999999994</c:v>
                </c:pt>
                <c:pt idx="46">
                  <c:v>0.77178150000000001</c:v>
                </c:pt>
                <c:pt idx="47">
                  <c:v>0.97161750000000002</c:v>
                </c:pt>
                <c:pt idx="48">
                  <c:v>1.2231953999999998</c:v>
                </c:pt>
                <c:pt idx="49">
                  <c:v>1.5399153000000001</c:v>
                </c:pt>
                <c:pt idx="50">
                  <c:v>1.9386422999999997</c:v>
                </c:pt>
                <c:pt idx="51">
                  <c:v>2.4406073999999998</c:v>
                </c:pt>
                <c:pt idx="52">
                  <c:v>3.0725477999999997</c:v>
                </c:pt>
                <c:pt idx="53">
                  <c:v>3.8681117999999999</c:v>
                </c:pt>
                <c:pt idx="54">
                  <c:v>4.8696668999999995</c:v>
                </c:pt>
                <c:pt idx="55">
                  <c:v>6.1305488999999991</c:v>
                </c:pt>
                <c:pt idx="56">
                  <c:v>7.7179095000000002</c:v>
                </c:pt>
                <c:pt idx="57">
                  <c:v>9.7162757999999982</c:v>
                </c:pt>
                <c:pt idx="58">
                  <c:v>12.2320674</c:v>
                </c:pt>
                <c:pt idx="59">
                  <c:v>15.399266399999998</c:v>
                </c:pt>
                <c:pt idx="60">
                  <c:v>19.386530099999998</c:v>
                </c:pt>
                <c:pt idx="61">
                  <c:v>24.406199999999998</c:v>
                </c:pt>
                <c:pt idx="62">
                  <c:v>30.725591399999999</c:v>
                </c:pt>
                <c:pt idx="63">
                  <c:v>38.681231400000001</c:v>
                </c:pt>
                <c:pt idx="64">
                  <c:v>48.696788699999999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E-4484-9484-AF5E6123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57496"/>
        <c:axId val="643759416"/>
      </c:scatterChart>
      <c:valAx>
        <c:axId val="64375749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Max Energy Stored (MWh)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9416"/>
        <c:crosses val="autoZero"/>
        <c:crossBetween val="midCat"/>
      </c:valAx>
      <c:valAx>
        <c:axId val="643759416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Concrete CO</a:t>
                </a:r>
                <a:r>
                  <a:rPr lang="en-AU" baseline="-25000"/>
                  <a:t>2</a:t>
                </a:r>
                <a:r>
                  <a:rPr lang="en-AU"/>
                  <a:t> emssions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7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'Energy Storage'!$A$7</c:f>
              <c:strCache>
                <c:ptCount val="1"/>
                <c:pt idx="0">
                  <c:v>Number of blocks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'Energy Storage'!$A$9:$A$81</c:f>
              <c:numCache>
                <c:formatCode>_-* #,##0_-;\-* #,##0_-;_-* "-"??_-;_-@_-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29</c:v>
                </c:pt>
                <c:pt idx="11">
                  <c:v>37</c:v>
                </c:pt>
                <c:pt idx="12">
                  <c:v>47</c:v>
                </c:pt>
                <c:pt idx="13">
                  <c:v>60</c:v>
                </c:pt>
                <c:pt idx="14">
                  <c:v>76</c:v>
                </c:pt>
                <c:pt idx="15">
                  <c:v>96</c:v>
                </c:pt>
                <c:pt idx="16">
                  <c:v>121</c:v>
                </c:pt>
                <c:pt idx="17">
                  <c:v>153</c:v>
                </c:pt>
                <c:pt idx="18">
                  <c:v>193</c:v>
                </c:pt>
                <c:pt idx="19">
                  <c:v>243</c:v>
                </c:pt>
                <c:pt idx="20">
                  <c:v>306</c:v>
                </c:pt>
                <c:pt idx="21">
                  <c:v>386</c:v>
                </c:pt>
                <c:pt idx="22">
                  <c:v>486</c:v>
                </c:pt>
                <c:pt idx="23">
                  <c:v>612</c:v>
                </c:pt>
                <c:pt idx="24">
                  <c:v>771</c:v>
                </c:pt>
                <c:pt idx="25">
                  <c:v>971</c:v>
                </c:pt>
                <c:pt idx="26">
                  <c:v>1223</c:v>
                </c:pt>
                <c:pt idx="27">
                  <c:v>1540</c:v>
                </c:pt>
                <c:pt idx="28">
                  <c:v>1939</c:v>
                </c:pt>
                <c:pt idx="29">
                  <c:v>2442</c:v>
                </c:pt>
                <c:pt idx="30">
                  <c:v>3075</c:v>
                </c:pt>
                <c:pt idx="31">
                  <c:v>3872</c:v>
                </c:pt>
                <c:pt idx="32">
                  <c:v>4875</c:v>
                </c:pt>
                <c:pt idx="33">
                  <c:v>6138</c:v>
                </c:pt>
                <c:pt idx="34">
                  <c:v>7728</c:v>
                </c:pt>
                <c:pt idx="35">
                  <c:v>9729</c:v>
                </c:pt>
                <c:pt idx="36">
                  <c:v>12249</c:v>
                </c:pt>
                <c:pt idx="37">
                  <c:v>15421</c:v>
                </c:pt>
                <c:pt idx="38">
                  <c:v>19414</c:v>
                </c:pt>
                <c:pt idx="39">
                  <c:v>24441</c:v>
                </c:pt>
                <c:pt idx="40">
                  <c:v>30770</c:v>
                </c:pt>
                <c:pt idx="41">
                  <c:v>38738</c:v>
                </c:pt>
                <c:pt idx="42">
                  <c:v>48769</c:v>
                </c:pt>
                <c:pt idx="43">
                  <c:v>61397</c:v>
                </c:pt>
                <c:pt idx="44">
                  <c:v>77295</c:v>
                </c:pt>
                <c:pt idx="45">
                  <c:v>97309</c:v>
                </c:pt>
                <c:pt idx="46">
                  <c:v>122505</c:v>
                </c:pt>
                <c:pt idx="47">
                  <c:v>154225</c:v>
                </c:pt>
                <c:pt idx="48">
                  <c:v>194158</c:v>
                </c:pt>
                <c:pt idx="49">
                  <c:v>244431</c:v>
                </c:pt>
                <c:pt idx="50">
                  <c:v>307721</c:v>
                </c:pt>
                <c:pt idx="51">
                  <c:v>387398</c:v>
                </c:pt>
                <c:pt idx="52">
                  <c:v>487706</c:v>
                </c:pt>
                <c:pt idx="53">
                  <c:v>613986</c:v>
                </c:pt>
                <c:pt idx="54">
                  <c:v>772963</c:v>
                </c:pt>
                <c:pt idx="55">
                  <c:v>973103</c:v>
                </c:pt>
                <c:pt idx="56">
                  <c:v>1225065</c:v>
                </c:pt>
                <c:pt idx="57">
                  <c:v>1542266</c:v>
                </c:pt>
                <c:pt idx="58">
                  <c:v>1941598</c:v>
                </c:pt>
                <c:pt idx="59">
                  <c:v>2444328</c:v>
                </c:pt>
                <c:pt idx="60">
                  <c:v>3077227</c:v>
                </c:pt>
                <c:pt idx="61">
                  <c:v>3874000</c:v>
                </c:pt>
                <c:pt idx="62">
                  <c:v>4877078</c:v>
                </c:pt>
                <c:pt idx="63">
                  <c:v>6139878</c:v>
                </c:pt>
                <c:pt idx="64">
                  <c:v>7729649</c:v>
                </c:pt>
                <c:pt idx="65">
                  <c:v>9731052</c:v>
                </c:pt>
                <c:pt idx="66">
                  <c:v>12250669</c:v>
                </c:pt>
                <c:pt idx="67">
                  <c:v>15422679</c:v>
                </c:pt>
                <c:pt idx="68">
                  <c:v>19416003</c:v>
                </c:pt>
                <c:pt idx="69">
                  <c:v>24443300</c:v>
                </c:pt>
                <c:pt idx="70">
                  <c:v>30772292</c:v>
                </c:pt>
                <c:pt idx="71">
                  <c:v>38740021</c:v>
                </c:pt>
                <c:pt idx="72">
                  <c:v>48770797</c:v>
                </c:pt>
              </c:numCache>
            </c:numRef>
          </c:xVal>
          <c:yVal>
            <c:numRef>
              <c:f>'Energy Storage'!$C$9:$C$81</c:f>
              <c:numCache>
                <c:formatCode>0.000</c:formatCode>
                <c:ptCount val="73"/>
                <c:pt idx="0">
                  <c:v>7.1458333333333903E-3</c:v>
                </c:pt>
                <c:pt idx="1">
                  <c:v>1.4291666666666781E-2</c:v>
                </c:pt>
                <c:pt idx="2">
                  <c:v>2.1437500000000172E-2</c:v>
                </c:pt>
                <c:pt idx="3">
                  <c:v>2.8583333333333561E-2</c:v>
                </c:pt>
                <c:pt idx="4">
                  <c:v>4.2875000000000343E-2</c:v>
                </c:pt>
                <c:pt idx="5">
                  <c:v>5.7166666666667122E-2</c:v>
                </c:pt>
                <c:pt idx="6">
                  <c:v>7.8604166666667308E-2</c:v>
                </c:pt>
                <c:pt idx="7">
                  <c:v>0.10004166666666749</c:v>
                </c:pt>
                <c:pt idx="8">
                  <c:v>0.12862500000000102</c:v>
                </c:pt>
                <c:pt idx="9">
                  <c:v>0.16435416666666797</c:v>
                </c:pt>
                <c:pt idx="10">
                  <c:v>0.20722916666666835</c:v>
                </c:pt>
                <c:pt idx="11">
                  <c:v>0.26439583333333544</c:v>
                </c:pt>
                <c:pt idx="12">
                  <c:v>0.33585416666666934</c:v>
                </c:pt>
                <c:pt idx="13">
                  <c:v>0.42875000000000341</c:v>
                </c:pt>
                <c:pt idx="14">
                  <c:v>0.54308333333333769</c:v>
                </c:pt>
                <c:pt idx="15">
                  <c:v>0.68600000000000549</c:v>
                </c:pt>
                <c:pt idx="16">
                  <c:v>0.86464583333334033</c:v>
                </c:pt>
                <c:pt idx="17" formatCode="0.00">
                  <c:v>1.0933125000000088</c:v>
                </c:pt>
                <c:pt idx="18" formatCode="0.00">
                  <c:v>1.3791458333333444</c:v>
                </c:pt>
                <c:pt idx="19" formatCode="0.00">
                  <c:v>1.7364375000000138</c:v>
                </c:pt>
                <c:pt idx="20" formatCode="0.00">
                  <c:v>2.1866250000000176</c:v>
                </c:pt>
                <c:pt idx="21" formatCode="0.00">
                  <c:v>2.7582916666666888</c:v>
                </c:pt>
                <c:pt idx="22" formatCode="0.00">
                  <c:v>3.4728750000000277</c:v>
                </c:pt>
                <c:pt idx="23" formatCode="0.00">
                  <c:v>4.3732500000000352</c:v>
                </c:pt>
                <c:pt idx="24" formatCode="0.00">
                  <c:v>5.5094375000000442</c:v>
                </c:pt>
                <c:pt idx="25" formatCode="0.00">
                  <c:v>6.9386041666667229</c:v>
                </c:pt>
                <c:pt idx="26" formatCode="0.00">
                  <c:v>8.7393541666667378</c:v>
                </c:pt>
                <c:pt idx="27" formatCode="0.0">
                  <c:v>11.004583333333423</c:v>
                </c:pt>
                <c:pt idx="28" formatCode="0.0">
                  <c:v>13.855770833333443</c:v>
                </c:pt>
                <c:pt idx="29" formatCode="0.0">
                  <c:v>17.450125000000142</c:v>
                </c:pt>
                <c:pt idx="30" formatCode="0.0">
                  <c:v>21.97343750000018</c:v>
                </c:pt>
                <c:pt idx="31" formatCode="0.0">
                  <c:v>27.668666666666891</c:v>
                </c:pt>
                <c:pt idx="32" formatCode="0.0">
                  <c:v>34.835937500000277</c:v>
                </c:pt>
                <c:pt idx="33" formatCode="0.0">
                  <c:v>43.861125000000349</c:v>
                </c:pt>
                <c:pt idx="34" formatCode="0.0">
                  <c:v>55.223000000000447</c:v>
                </c:pt>
                <c:pt idx="35" formatCode="0.0">
                  <c:v>69.521812500000564</c:v>
                </c:pt>
                <c:pt idx="36" formatCode="0.0">
                  <c:v>87.5293125000007</c:v>
                </c:pt>
                <c:pt idx="37" formatCode="0">
                  <c:v>110.19589583333423</c:v>
                </c:pt>
                <c:pt idx="38" formatCode="0">
                  <c:v>138.72920833333444</c:v>
                </c:pt>
                <c:pt idx="39" formatCode="0">
                  <c:v>174.65131250000144</c:v>
                </c:pt>
                <c:pt idx="40" formatCode="0">
                  <c:v>219.87729166666841</c:v>
                </c:pt>
                <c:pt idx="41" formatCode="0">
                  <c:v>276.81529166666888</c:v>
                </c:pt>
                <c:pt idx="42" formatCode="0">
                  <c:v>348.4951458333361</c:v>
                </c:pt>
                <c:pt idx="43" formatCode="0">
                  <c:v>438.73272916667025</c:v>
                </c:pt>
                <c:pt idx="44" formatCode="0">
                  <c:v>552.33718750000435</c:v>
                </c:pt>
                <c:pt idx="45" formatCode="0">
                  <c:v>695.35389583333904</c:v>
                </c:pt>
                <c:pt idx="46" formatCode="0">
                  <c:v>875.40031250000698</c:v>
                </c:pt>
                <c:pt idx="47" formatCode="0">
                  <c:v>1102.066145833342</c:v>
                </c:pt>
                <c:pt idx="48" formatCode="0">
                  <c:v>1387.4207083333447</c:v>
                </c:pt>
                <c:pt idx="49" formatCode="0">
                  <c:v>1746.6631875000141</c:v>
                </c:pt>
                <c:pt idx="50" formatCode="0">
                  <c:v>2198.9229791666844</c:v>
                </c:pt>
                <c:pt idx="51" formatCode="0">
                  <c:v>2768.2815416666895</c:v>
                </c:pt>
                <c:pt idx="52" formatCode="0">
                  <c:v>3485.0657916666951</c:v>
                </c:pt>
                <c:pt idx="53" formatCode="0">
                  <c:v>4387.4416250000359</c:v>
                </c:pt>
                <c:pt idx="54" formatCode="0">
                  <c:v>5523.4647708333769</c:v>
                </c:pt>
                <c:pt idx="55" formatCode="0">
                  <c:v>6953.6318541667224</c:v>
                </c:pt>
                <c:pt idx="56" formatCode="0">
                  <c:v>8754.11031250007</c:v>
                </c:pt>
                <c:pt idx="57" formatCode="0">
                  <c:v>11020.775791666754</c:v>
                </c:pt>
                <c:pt idx="58" formatCode="0">
                  <c:v>13874.335708333447</c:v>
                </c:pt>
                <c:pt idx="59" formatCode="0">
                  <c:v>17466.760500000142</c:v>
                </c:pt>
                <c:pt idx="60" formatCode="0">
                  <c:v>21989.351270833507</c:v>
                </c:pt>
                <c:pt idx="61" formatCode="0">
                  <c:v>27682.958333333554</c:v>
                </c:pt>
                <c:pt idx="62" formatCode="0">
                  <c:v>34850.786541666952</c:v>
                </c:pt>
                <c:pt idx="63" formatCode="0">
                  <c:v>43874.544875000356</c:v>
                </c:pt>
                <c:pt idx="64" formatCode="0">
                  <c:v>55234.783479167105</c:v>
                </c:pt>
                <c:pt idx="65" formatCode="0">
                  <c:v>69536.475750000565</c:v>
                </c:pt>
                <c:pt idx="66" formatCode="0">
                  <c:v>87541.238895834031</c:v>
                </c:pt>
                <c:pt idx="67" formatCode="0">
                  <c:v>110207.89368750089</c:v>
                </c:pt>
                <c:pt idx="68" formatCode="0">
                  <c:v>138743.5214375011</c:v>
                </c:pt>
                <c:pt idx="69" formatCode="0">
                  <c:v>174667.7479166681</c:v>
                </c:pt>
                <c:pt idx="70" formatCode="0">
                  <c:v>219893.66991666841</c:v>
                </c:pt>
                <c:pt idx="71" formatCode="0">
                  <c:v>276829.73339583556</c:v>
                </c:pt>
                <c:pt idx="72" formatCode="0">
                  <c:v>348507.98689583613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B-4816-8851-0D0B0B7A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57496"/>
        <c:axId val="643759416"/>
      </c:scatterChart>
      <c:valAx>
        <c:axId val="643757496"/>
        <c:scaling>
          <c:logBase val="10"/>
          <c:orientation val="minMax"/>
          <c:max val="50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Number of 35 t blocks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9416"/>
        <c:crosses val="autoZero"/>
        <c:crossBetween val="midCat"/>
      </c:valAx>
      <c:valAx>
        <c:axId val="64375941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Max energy stored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7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'Dispatchable Capacity'!$A$7</c:f>
              <c:strCache>
                <c:ptCount val="1"/>
                <c:pt idx="0">
                  <c:v>Number of lifts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'Dispatchable Capacity'!$D$9:$D$73</c:f>
              <c:numCache>
                <c:formatCode>0.00</c:formatCode>
                <c:ptCount val="65"/>
                <c:pt idx="0">
                  <c:v>3.4300000000000272</c:v>
                </c:pt>
                <c:pt idx="1">
                  <c:v>6.8600000000000545</c:v>
                </c:pt>
                <c:pt idx="2">
                  <c:v>10.290000000000083</c:v>
                </c:pt>
                <c:pt idx="3">
                  <c:v>13.720000000000109</c:v>
                </c:pt>
                <c:pt idx="4">
                  <c:v>20.580000000000165</c:v>
                </c:pt>
                <c:pt idx="5">
                  <c:v>27.440000000000218</c:v>
                </c:pt>
                <c:pt idx="6">
                  <c:v>37.73000000000031</c:v>
                </c:pt>
                <c:pt idx="7">
                  <c:v>48.020000000000394</c:v>
                </c:pt>
                <c:pt idx="8">
                  <c:v>61.740000000000485</c:v>
                </c:pt>
                <c:pt idx="9">
                  <c:v>78.890000000000626</c:v>
                </c:pt>
                <c:pt idx="10">
                  <c:v>99.470000000000809</c:v>
                </c:pt>
                <c:pt idx="11">
                  <c:v>126.91000000000101</c:v>
                </c:pt>
                <c:pt idx="12">
                  <c:v>161.21000000000129</c:v>
                </c:pt>
                <c:pt idx="13">
                  <c:v>205.80000000000163</c:v>
                </c:pt>
                <c:pt idx="14">
                  <c:v>260.68000000000205</c:v>
                </c:pt>
                <c:pt idx="15">
                  <c:v>329.28000000000264</c:v>
                </c:pt>
                <c:pt idx="16">
                  <c:v>415.03000000000338</c:v>
                </c:pt>
                <c:pt idx="17">
                  <c:v>524.79000000000417</c:v>
                </c:pt>
                <c:pt idx="18">
                  <c:v>661.99000000000535</c:v>
                </c:pt>
                <c:pt idx="19">
                  <c:v>833.49000000000672</c:v>
                </c:pt>
                <c:pt idx="20">
                  <c:v>1049.5800000000083</c:v>
                </c:pt>
                <c:pt idx="21">
                  <c:v>1323.9800000000107</c:v>
                </c:pt>
                <c:pt idx="22">
                  <c:v>1666.9800000000134</c:v>
                </c:pt>
                <c:pt idx="23">
                  <c:v>2099.1600000000167</c:v>
                </c:pt>
              </c:numCache>
            </c:numRef>
          </c:xVal>
          <c:yVal>
            <c:numRef>
              <c:f>'Dispatchable Capacity'!$A$9:$A$73</c:f>
              <c:numCache>
                <c:formatCode>_-* #,##0_-;\-* #,##0_-;_-* "-"??_-;_-@_-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29</c:v>
                </c:pt>
                <c:pt idx="11">
                  <c:v>37</c:v>
                </c:pt>
                <c:pt idx="12">
                  <c:v>47</c:v>
                </c:pt>
                <c:pt idx="13">
                  <c:v>60</c:v>
                </c:pt>
                <c:pt idx="14">
                  <c:v>76</c:v>
                </c:pt>
                <c:pt idx="15">
                  <c:v>96</c:v>
                </c:pt>
                <c:pt idx="16">
                  <c:v>121</c:v>
                </c:pt>
                <c:pt idx="17">
                  <c:v>153</c:v>
                </c:pt>
                <c:pt idx="18">
                  <c:v>193</c:v>
                </c:pt>
                <c:pt idx="19">
                  <c:v>243</c:v>
                </c:pt>
                <c:pt idx="20">
                  <c:v>306</c:v>
                </c:pt>
                <c:pt idx="21">
                  <c:v>386</c:v>
                </c:pt>
                <c:pt idx="22">
                  <c:v>486</c:v>
                </c:pt>
                <c:pt idx="23">
                  <c:v>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D-405C-9CEE-3E8F0D3E8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57496"/>
        <c:axId val="643759416"/>
      </c:scatterChart>
      <c:valAx>
        <c:axId val="64375749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Dispatchable capacity (MW)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9416"/>
        <c:crosses val="autoZero"/>
        <c:crossBetween val="midCat"/>
      </c:valAx>
      <c:valAx>
        <c:axId val="643759416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lifts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7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11</xdr:col>
      <xdr:colOff>0</xdr:colOff>
      <xdr:row>20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C2E769-D8CA-4B57-8D27-5125DC957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0</xdr:colOff>
      <xdr:row>9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13BBB3-64A6-455A-83D3-B0031EAB0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7</xdr:col>
      <xdr:colOff>246994</xdr:colOff>
      <xdr:row>10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5BD664-6B60-470F-BDF9-E1E69AF0B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ouseof8media.com/portfolio/vistra-moss-landing-grand-opening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wired.com/story/energy-vault-gravity-storage/" TargetMode="External"/><Relationship Id="rId1" Type="http://schemas.openxmlformats.org/officeDocument/2006/relationships/hyperlink" Target="https://polizeros.com/2019/10/18/energy-vault-storing-renewable-energy-using-concrete-block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nowyhydro.com.au/snowy-20/about/" TargetMode="External"/><Relationship Id="rId4" Type="http://schemas.openxmlformats.org/officeDocument/2006/relationships/hyperlink" Target="https://hornsdalepowerreserve.com.au/wp-content/uploads/2020/07/Aurecon-Hornsdale-Power-Reserve-Impact-Study-year-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2CA0C-A16A-4FF6-AABE-0162F306A789}">
  <dimension ref="A1:F82"/>
  <sheetViews>
    <sheetView tabSelected="1" zoomScale="85" zoomScaleNormal="85" workbookViewId="0">
      <selection activeCell="A58" sqref="A58"/>
    </sheetView>
  </sheetViews>
  <sheetFormatPr defaultRowHeight="15.5" x14ac:dyDescent="0.35"/>
  <cols>
    <col min="1" max="1" width="16.26953125" style="1" bestFit="1" customWidth="1"/>
    <col min="2" max="2" width="14.08984375" style="1" bestFit="1" customWidth="1"/>
    <col min="3" max="3" width="13.54296875" style="1" bestFit="1" customWidth="1"/>
    <col min="4" max="4" width="22.08984375" style="1" bestFit="1" customWidth="1"/>
    <col min="5" max="6" width="21.26953125" style="1" customWidth="1"/>
    <col min="7" max="16384" width="8.7265625" style="1"/>
  </cols>
  <sheetData>
    <row r="1" spans="1:6" x14ac:dyDescent="0.35">
      <c r="A1" s="1" t="s">
        <v>6</v>
      </c>
      <c r="B1" s="1" t="s">
        <v>7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ht="18.5" x14ac:dyDescent="0.35">
      <c r="B2" s="1" t="s">
        <v>5</v>
      </c>
      <c r="C2" s="1" t="s">
        <v>1</v>
      </c>
      <c r="D2" s="1" t="s">
        <v>11</v>
      </c>
      <c r="E2" s="2">
        <f>2.7777777777778E-10</f>
        <v>2.7777777777777999E-10</v>
      </c>
      <c r="F2" s="1">
        <f>180/1000</f>
        <v>0.18</v>
      </c>
    </row>
    <row r="3" spans="1:6" x14ac:dyDescent="0.35">
      <c r="B3" s="1">
        <v>35</v>
      </c>
      <c r="C3" s="1">
        <v>75</v>
      </c>
      <c r="D3" s="1">
        <v>9.8000000000000007</v>
      </c>
      <c r="E3" s="1" t="s">
        <v>2</v>
      </c>
      <c r="F3" s="1" t="s">
        <v>12</v>
      </c>
    </row>
    <row r="4" spans="1:6" x14ac:dyDescent="0.35">
      <c r="B4" s="1" t="s">
        <v>15</v>
      </c>
      <c r="C4" s="1" t="s">
        <v>15</v>
      </c>
    </row>
    <row r="5" spans="1:6" x14ac:dyDescent="0.35">
      <c r="B5" s="5" t="s">
        <v>14</v>
      </c>
      <c r="C5" s="5" t="s">
        <v>16</v>
      </c>
    </row>
    <row r="7" spans="1:6" x14ac:dyDescent="0.35">
      <c r="A7" s="1" t="s">
        <v>3</v>
      </c>
      <c r="B7" s="1" t="s">
        <v>18</v>
      </c>
      <c r="C7" s="1" t="s">
        <v>18</v>
      </c>
      <c r="D7" s="1" t="s">
        <v>19</v>
      </c>
      <c r="E7" s="1" t="s">
        <v>33</v>
      </c>
      <c r="F7" s="1" t="s">
        <v>33</v>
      </c>
    </row>
    <row r="8" spans="1:6" x14ac:dyDescent="0.35">
      <c r="A8" s="1" t="s">
        <v>4</v>
      </c>
      <c r="B8" s="1" t="s">
        <v>0</v>
      </c>
      <c r="C8" s="1" t="s">
        <v>2</v>
      </c>
      <c r="E8" s="1" t="s">
        <v>5</v>
      </c>
      <c r="F8" s="1" t="s">
        <v>17</v>
      </c>
    </row>
    <row r="9" spans="1:6" x14ac:dyDescent="0.35">
      <c r="A9" s="9">
        <v>1</v>
      </c>
      <c r="B9" s="3">
        <f t="shared" ref="B9:B40" si="0">g*A9*blockWeight*1000*Height</f>
        <v>25725000</v>
      </c>
      <c r="C9" s="6">
        <f t="shared" ref="C9:C40" si="1">B9*JtoMWh</f>
        <v>7.1458333333333903E-3</v>
      </c>
      <c r="D9" s="3"/>
      <c r="E9" s="9">
        <f t="shared" ref="E9:E40" si="2">A9*blockWeight*concreteCO2</f>
        <v>6.3</v>
      </c>
      <c r="F9" s="10">
        <f>E9/1000000</f>
        <v>6.2999999999999998E-6</v>
      </c>
    </row>
    <row r="10" spans="1:6" x14ac:dyDescent="0.35">
      <c r="A10" s="9">
        <f>ROUNDUP(10^(LOG10(A9)+0.1),0)</f>
        <v>2</v>
      </c>
      <c r="B10" s="3">
        <f t="shared" si="0"/>
        <v>51450000</v>
      </c>
      <c r="C10" s="6">
        <f t="shared" si="1"/>
        <v>1.4291666666666781E-2</v>
      </c>
      <c r="E10" s="9">
        <f t="shared" si="2"/>
        <v>12.6</v>
      </c>
      <c r="F10" s="10">
        <f>E10/1000000</f>
        <v>1.26E-5</v>
      </c>
    </row>
    <row r="11" spans="1:6" x14ac:dyDescent="0.35">
      <c r="A11" s="9">
        <f t="shared" ref="A11:A74" si="3">ROUNDUP(10^(LOG10(A10)+0.1),0)</f>
        <v>3</v>
      </c>
      <c r="B11" s="3">
        <f t="shared" si="0"/>
        <v>77175000</v>
      </c>
      <c r="C11" s="6">
        <f t="shared" si="1"/>
        <v>2.1437500000000172E-2</v>
      </c>
      <c r="E11" s="9">
        <f t="shared" si="2"/>
        <v>18.899999999999999</v>
      </c>
      <c r="F11" s="10">
        <f t="shared" ref="F11:F74" si="4">E11/1000000</f>
        <v>1.8899999999999999E-5</v>
      </c>
    </row>
    <row r="12" spans="1:6" x14ac:dyDescent="0.35">
      <c r="A12" s="9">
        <f t="shared" si="3"/>
        <v>4</v>
      </c>
      <c r="B12" s="3">
        <f t="shared" si="0"/>
        <v>102900000</v>
      </c>
      <c r="C12" s="6">
        <f t="shared" si="1"/>
        <v>2.8583333333333561E-2</v>
      </c>
      <c r="E12" s="9">
        <f t="shared" si="2"/>
        <v>25.2</v>
      </c>
      <c r="F12" s="10">
        <f t="shared" si="4"/>
        <v>2.5199999999999999E-5</v>
      </c>
    </row>
    <row r="13" spans="1:6" x14ac:dyDescent="0.35">
      <c r="A13" s="9">
        <f t="shared" si="3"/>
        <v>6</v>
      </c>
      <c r="B13" s="3">
        <f t="shared" si="0"/>
        <v>154350000</v>
      </c>
      <c r="C13" s="6">
        <f t="shared" si="1"/>
        <v>4.2875000000000343E-2</v>
      </c>
      <c r="E13" s="9">
        <f t="shared" si="2"/>
        <v>37.799999999999997</v>
      </c>
      <c r="F13" s="10">
        <f t="shared" si="4"/>
        <v>3.7799999999999997E-5</v>
      </c>
    </row>
    <row r="14" spans="1:6" x14ac:dyDescent="0.35">
      <c r="A14" s="9">
        <f t="shared" si="3"/>
        <v>8</v>
      </c>
      <c r="B14" s="3">
        <f t="shared" si="0"/>
        <v>205800000</v>
      </c>
      <c r="C14" s="6">
        <f t="shared" si="1"/>
        <v>5.7166666666667122E-2</v>
      </c>
      <c r="E14" s="9">
        <f t="shared" si="2"/>
        <v>50.4</v>
      </c>
      <c r="F14" s="10">
        <f t="shared" si="4"/>
        <v>5.0399999999999999E-5</v>
      </c>
    </row>
    <row r="15" spans="1:6" x14ac:dyDescent="0.35">
      <c r="A15" s="9">
        <f t="shared" si="3"/>
        <v>11</v>
      </c>
      <c r="B15" s="3">
        <f t="shared" si="0"/>
        <v>282975000.00000006</v>
      </c>
      <c r="C15" s="6">
        <f t="shared" si="1"/>
        <v>7.8604166666667308E-2</v>
      </c>
      <c r="E15" s="9">
        <f t="shared" si="2"/>
        <v>69.3</v>
      </c>
      <c r="F15" s="10">
        <f t="shared" si="4"/>
        <v>6.929999999999999E-5</v>
      </c>
    </row>
    <row r="16" spans="1:6" x14ac:dyDescent="0.35">
      <c r="A16" s="9">
        <f t="shared" si="3"/>
        <v>14</v>
      </c>
      <c r="B16" s="3">
        <f t="shared" si="0"/>
        <v>360150000.00000006</v>
      </c>
      <c r="C16" s="6">
        <f t="shared" si="1"/>
        <v>0.10004166666666749</v>
      </c>
      <c r="E16" s="9">
        <f t="shared" si="2"/>
        <v>88.2</v>
      </c>
      <c r="F16" s="10">
        <f t="shared" si="4"/>
        <v>8.8200000000000003E-5</v>
      </c>
    </row>
    <row r="17" spans="1:6" x14ac:dyDescent="0.35">
      <c r="A17" s="9">
        <f t="shared" si="3"/>
        <v>18</v>
      </c>
      <c r="B17" s="3">
        <f t="shared" si="0"/>
        <v>463050000</v>
      </c>
      <c r="C17" s="6">
        <f t="shared" si="1"/>
        <v>0.12862500000000102</v>
      </c>
      <c r="E17" s="9">
        <f t="shared" si="2"/>
        <v>113.39999999999999</v>
      </c>
      <c r="F17" s="10">
        <f t="shared" si="4"/>
        <v>1.1339999999999999E-4</v>
      </c>
    </row>
    <row r="18" spans="1:6" x14ac:dyDescent="0.35">
      <c r="A18" s="9">
        <f t="shared" si="3"/>
        <v>23</v>
      </c>
      <c r="B18" s="3">
        <f t="shared" si="0"/>
        <v>591675000</v>
      </c>
      <c r="C18" s="6">
        <f t="shared" si="1"/>
        <v>0.16435416666666797</v>
      </c>
      <c r="E18" s="9">
        <f t="shared" si="2"/>
        <v>144.9</v>
      </c>
      <c r="F18" s="10">
        <f t="shared" si="4"/>
        <v>1.449E-4</v>
      </c>
    </row>
    <row r="19" spans="1:6" x14ac:dyDescent="0.35">
      <c r="A19" s="9">
        <f t="shared" si="3"/>
        <v>29</v>
      </c>
      <c r="B19" s="3">
        <f t="shared" si="0"/>
        <v>746025000.00000012</v>
      </c>
      <c r="C19" s="6">
        <f t="shared" si="1"/>
        <v>0.20722916666666835</v>
      </c>
      <c r="E19" s="9">
        <f t="shared" si="2"/>
        <v>182.7</v>
      </c>
      <c r="F19" s="10">
        <f t="shared" si="4"/>
        <v>1.827E-4</v>
      </c>
    </row>
    <row r="20" spans="1:6" x14ac:dyDescent="0.35">
      <c r="A20" s="9">
        <f t="shared" si="3"/>
        <v>37</v>
      </c>
      <c r="B20" s="3">
        <f t="shared" si="0"/>
        <v>951825000</v>
      </c>
      <c r="C20" s="6">
        <f t="shared" si="1"/>
        <v>0.26439583333333544</v>
      </c>
      <c r="E20" s="9">
        <f t="shared" si="2"/>
        <v>233.1</v>
      </c>
      <c r="F20" s="10">
        <f t="shared" si="4"/>
        <v>2.331E-4</v>
      </c>
    </row>
    <row r="21" spans="1:6" x14ac:dyDescent="0.35">
      <c r="A21" s="9">
        <f t="shared" si="3"/>
        <v>47</v>
      </c>
      <c r="B21" s="3">
        <f t="shared" si="0"/>
        <v>1209075000</v>
      </c>
      <c r="C21" s="6">
        <f t="shared" si="1"/>
        <v>0.33585416666666934</v>
      </c>
      <c r="E21" s="9">
        <f t="shared" si="2"/>
        <v>296.09999999999997</v>
      </c>
      <c r="F21" s="10">
        <f t="shared" si="4"/>
        <v>2.9609999999999999E-4</v>
      </c>
    </row>
    <row r="22" spans="1:6" x14ac:dyDescent="0.35">
      <c r="A22" s="9">
        <f t="shared" si="3"/>
        <v>60</v>
      </c>
      <c r="B22" s="3">
        <f t="shared" si="0"/>
        <v>1543500000</v>
      </c>
      <c r="C22" s="6">
        <f t="shared" si="1"/>
        <v>0.42875000000000341</v>
      </c>
      <c r="E22" s="9">
        <f t="shared" si="2"/>
        <v>378</v>
      </c>
      <c r="F22" s="10">
        <f t="shared" si="4"/>
        <v>3.7800000000000003E-4</v>
      </c>
    </row>
    <row r="23" spans="1:6" x14ac:dyDescent="0.35">
      <c r="A23" s="9">
        <f t="shared" si="3"/>
        <v>76</v>
      </c>
      <c r="B23" s="3">
        <f t="shared" si="0"/>
        <v>1955100000.0000002</v>
      </c>
      <c r="C23" s="6">
        <f t="shared" si="1"/>
        <v>0.54308333333333769</v>
      </c>
      <c r="E23" s="9">
        <f t="shared" si="2"/>
        <v>478.79999999999995</v>
      </c>
      <c r="F23" s="10">
        <f t="shared" si="4"/>
        <v>4.7879999999999993E-4</v>
      </c>
    </row>
    <row r="24" spans="1:6" x14ac:dyDescent="0.35">
      <c r="A24" s="9">
        <f t="shared" si="3"/>
        <v>96</v>
      </c>
      <c r="B24" s="3">
        <f t="shared" si="0"/>
        <v>2469600000</v>
      </c>
      <c r="C24" s="6">
        <f t="shared" si="1"/>
        <v>0.68600000000000549</v>
      </c>
      <c r="E24" s="9">
        <f t="shared" si="2"/>
        <v>604.79999999999995</v>
      </c>
      <c r="F24" s="10">
        <f t="shared" si="4"/>
        <v>6.0479999999999996E-4</v>
      </c>
    </row>
    <row r="25" spans="1:6" x14ac:dyDescent="0.35">
      <c r="A25" s="9">
        <f t="shared" si="3"/>
        <v>121</v>
      </c>
      <c r="B25" s="3">
        <f t="shared" si="0"/>
        <v>3112725000.0000005</v>
      </c>
      <c r="C25" s="6">
        <f t="shared" si="1"/>
        <v>0.86464583333334033</v>
      </c>
      <c r="E25" s="9">
        <f t="shared" si="2"/>
        <v>762.3</v>
      </c>
      <c r="F25" s="10">
        <f t="shared" si="4"/>
        <v>7.6229999999999994E-4</v>
      </c>
    </row>
    <row r="26" spans="1:6" x14ac:dyDescent="0.35">
      <c r="A26" s="9">
        <f t="shared" si="3"/>
        <v>153</v>
      </c>
      <c r="B26" s="3">
        <f t="shared" si="0"/>
        <v>3935925000</v>
      </c>
      <c r="C26" s="4">
        <f t="shared" si="1"/>
        <v>1.0933125000000088</v>
      </c>
      <c r="E26" s="9">
        <f t="shared" si="2"/>
        <v>963.9</v>
      </c>
      <c r="F26" s="10">
        <f t="shared" si="4"/>
        <v>9.6389999999999996E-4</v>
      </c>
    </row>
    <row r="27" spans="1:6" x14ac:dyDescent="0.35">
      <c r="A27" s="9">
        <f t="shared" si="3"/>
        <v>193</v>
      </c>
      <c r="B27" s="3">
        <f t="shared" si="0"/>
        <v>4964925000</v>
      </c>
      <c r="C27" s="4">
        <f t="shared" si="1"/>
        <v>1.3791458333333444</v>
      </c>
      <c r="E27" s="9">
        <f t="shared" si="2"/>
        <v>1215.8999999999999</v>
      </c>
      <c r="F27" s="10">
        <f t="shared" si="4"/>
        <v>1.2158999999999998E-3</v>
      </c>
    </row>
    <row r="28" spans="1:6" x14ac:dyDescent="0.35">
      <c r="A28" s="9">
        <f t="shared" si="3"/>
        <v>243</v>
      </c>
      <c r="B28" s="3">
        <f t="shared" si="0"/>
        <v>6251175000</v>
      </c>
      <c r="C28" s="4">
        <f t="shared" si="1"/>
        <v>1.7364375000000138</v>
      </c>
      <c r="E28" s="9">
        <f t="shared" si="2"/>
        <v>1530.8999999999999</v>
      </c>
      <c r="F28" s="10">
        <f t="shared" si="4"/>
        <v>1.5309E-3</v>
      </c>
    </row>
    <row r="29" spans="1:6" x14ac:dyDescent="0.35">
      <c r="A29" s="9">
        <f t="shared" si="3"/>
        <v>306</v>
      </c>
      <c r="B29" s="3">
        <f t="shared" si="0"/>
        <v>7871850000</v>
      </c>
      <c r="C29" s="4">
        <f t="shared" si="1"/>
        <v>2.1866250000000176</v>
      </c>
      <c r="E29" s="9">
        <f t="shared" si="2"/>
        <v>1927.8</v>
      </c>
      <c r="F29" s="10">
        <f t="shared" si="4"/>
        <v>1.9277999999999999E-3</v>
      </c>
    </row>
    <row r="30" spans="1:6" x14ac:dyDescent="0.35">
      <c r="A30" s="9">
        <f t="shared" si="3"/>
        <v>386</v>
      </c>
      <c r="B30" s="3">
        <f t="shared" si="0"/>
        <v>9929850000</v>
      </c>
      <c r="C30" s="4">
        <f t="shared" si="1"/>
        <v>2.7582916666666888</v>
      </c>
      <c r="E30" s="9">
        <f t="shared" si="2"/>
        <v>2431.7999999999997</v>
      </c>
      <c r="F30" s="10">
        <f t="shared" si="4"/>
        <v>2.4317999999999996E-3</v>
      </c>
    </row>
    <row r="31" spans="1:6" x14ac:dyDescent="0.35">
      <c r="A31" s="9">
        <f t="shared" si="3"/>
        <v>486</v>
      </c>
      <c r="B31" s="3">
        <f t="shared" si="0"/>
        <v>12502350000</v>
      </c>
      <c r="C31" s="4">
        <f t="shared" si="1"/>
        <v>3.4728750000000277</v>
      </c>
      <c r="E31" s="9">
        <f t="shared" si="2"/>
        <v>3061.7999999999997</v>
      </c>
      <c r="F31" s="10">
        <f t="shared" si="4"/>
        <v>3.0617999999999999E-3</v>
      </c>
    </row>
    <row r="32" spans="1:6" x14ac:dyDescent="0.35">
      <c r="A32" s="9">
        <f t="shared" si="3"/>
        <v>612</v>
      </c>
      <c r="B32" s="3">
        <f t="shared" si="0"/>
        <v>15743700000</v>
      </c>
      <c r="C32" s="4">
        <f t="shared" si="1"/>
        <v>4.3732500000000352</v>
      </c>
      <c r="E32" s="9">
        <f t="shared" si="2"/>
        <v>3855.6</v>
      </c>
      <c r="F32" s="10">
        <f t="shared" si="4"/>
        <v>3.8555999999999998E-3</v>
      </c>
    </row>
    <row r="33" spans="1:6" x14ac:dyDescent="0.35">
      <c r="A33" s="9">
        <f t="shared" si="3"/>
        <v>771</v>
      </c>
      <c r="B33" s="3">
        <f t="shared" si="0"/>
        <v>19833975000</v>
      </c>
      <c r="C33" s="4">
        <f t="shared" si="1"/>
        <v>5.5094375000000442</v>
      </c>
      <c r="E33" s="9">
        <f t="shared" si="2"/>
        <v>4857.3</v>
      </c>
      <c r="F33" s="10">
        <f t="shared" si="4"/>
        <v>4.8573000000000002E-3</v>
      </c>
    </row>
    <row r="34" spans="1:6" x14ac:dyDescent="0.35">
      <c r="A34" s="9">
        <f t="shared" si="3"/>
        <v>971</v>
      </c>
      <c r="B34" s="3">
        <f t="shared" si="0"/>
        <v>24978975000.000004</v>
      </c>
      <c r="C34" s="4">
        <f t="shared" si="1"/>
        <v>6.9386041666667229</v>
      </c>
      <c r="E34" s="9">
        <f t="shared" si="2"/>
        <v>6117.3</v>
      </c>
      <c r="F34" s="10">
        <f t="shared" si="4"/>
        <v>6.1173E-3</v>
      </c>
    </row>
    <row r="35" spans="1:6" x14ac:dyDescent="0.35">
      <c r="A35" s="9">
        <f t="shared" si="3"/>
        <v>1223</v>
      </c>
      <c r="B35" s="3">
        <f t="shared" si="0"/>
        <v>31461675000.000004</v>
      </c>
      <c r="C35" s="4">
        <f t="shared" si="1"/>
        <v>8.7393541666667378</v>
      </c>
      <c r="E35" s="9">
        <f t="shared" si="2"/>
        <v>7704.9</v>
      </c>
      <c r="F35" s="10">
        <f t="shared" si="4"/>
        <v>7.7048999999999998E-3</v>
      </c>
    </row>
    <row r="36" spans="1:6" x14ac:dyDescent="0.35">
      <c r="A36" s="9">
        <f t="shared" si="3"/>
        <v>1540</v>
      </c>
      <c r="B36" s="3">
        <f t="shared" si="0"/>
        <v>39616500000.000008</v>
      </c>
      <c r="C36" s="7">
        <f t="shared" si="1"/>
        <v>11.004583333333423</v>
      </c>
      <c r="E36" s="9">
        <f t="shared" si="2"/>
        <v>9702</v>
      </c>
      <c r="F36" s="10">
        <f t="shared" si="4"/>
        <v>9.7020000000000006E-3</v>
      </c>
    </row>
    <row r="37" spans="1:6" x14ac:dyDescent="0.35">
      <c r="A37" s="9">
        <f t="shared" si="3"/>
        <v>1939</v>
      </c>
      <c r="B37" s="3">
        <f t="shared" si="0"/>
        <v>49880775000</v>
      </c>
      <c r="C37" s="7">
        <f t="shared" si="1"/>
        <v>13.855770833333443</v>
      </c>
      <c r="E37" s="9">
        <f t="shared" si="2"/>
        <v>12215.699999999999</v>
      </c>
      <c r="F37" s="10">
        <f t="shared" si="4"/>
        <v>1.2215699999999999E-2</v>
      </c>
    </row>
    <row r="38" spans="1:6" x14ac:dyDescent="0.35">
      <c r="A38" s="9">
        <f t="shared" si="3"/>
        <v>2442</v>
      </c>
      <c r="B38" s="3">
        <f t="shared" si="0"/>
        <v>62820450000.000008</v>
      </c>
      <c r="C38" s="7">
        <f t="shared" si="1"/>
        <v>17.450125000000142</v>
      </c>
      <c r="E38" s="9">
        <f t="shared" si="2"/>
        <v>15384.599999999999</v>
      </c>
      <c r="F38" s="10">
        <f t="shared" si="4"/>
        <v>1.5384599999999998E-2</v>
      </c>
    </row>
    <row r="39" spans="1:6" x14ac:dyDescent="0.35">
      <c r="A39" s="9">
        <f t="shared" si="3"/>
        <v>3075</v>
      </c>
      <c r="B39" s="3">
        <f t="shared" si="0"/>
        <v>79104375000.000015</v>
      </c>
      <c r="C39" s="7">
        <f t="shared" si="1"/>
        <v>21.97343750000018</v>
      </c>
      <c r="E39" s="9">
        <f t="shared" si="2"/>
        <v>19372.5</v>
      </c>
      <c r="F39" s="10">
        <f t="shared" si="4"/>
        <v>1.9372500000000001E-2</v>
      </c>
    </row>
    <row r="40" spans="1:6" x14ac:dyDescent="0.35">
      <c r="A40" s="9">
        <f t="shared" si="3"/>
        <v>3872</v>
      </c>
      <c r="B40" s="3">
        <f t="shared" si="0"/>
        <v>99607200000.000015</v>
      </c>
      <c r="C40" s="7">
        <f t="shared" si="1"/>
        <v>27.668666666666891</v>
      </c>
      <c r="E40" s="9">
        <f t="shared" si="2"/>
        <v>24393.599999999999</v>
      </c>
      <c r="F40" s="10">
        <f t="shared" si="4"/>
        <v>2.4393599999999998E-2</v>
      </c>
    </row>
    <row r="41" spans="1:6" x14ac:dyDescent="0.35">
      <c r="A41" s="9">
        <f t="shared" si="3"/>
        <v>4875</v>
      </c>
      <c r="B41" s="3">
        <f t="shared" ref="B41:B72" si="5">g*A41*blockWeight*1000*Height</f>
        <v>125409375000</v>
      </c>
      <c r="C41" s="7">
        <f t="shared" ref="C41:C72" si="6">B41*JtoMWh</f>
        <v>34.835937500000277</v>
      </c>
      <c r="E41" s="9">
        <f t="shared" ref="E41:E72" si="7">A41*blockWeight*concreteCO2</f>
        <v>30712.5</v>
      </c>
      <c r="F41" s="10">
        <f t="shared" si="4"/>
        <v>3.07125E-2</v>
      </c>
    </row>
    <row r="42" spans="1:6" x14ac:dyDescent="0.35">
      <c r="A42" s="9">
        <f t="shared" si="3"/>
        <v>6138</v>
      </c>
      <c r="B42" s="3">
        <f t="shared" si="5"/>
        <v>157900050000</v>
      </c>
      <c r="C42" s="7">
        <f t="shared" si="6"/>
        <v>43.861125000000349</v>
      </c>
      <c r="E42" s="9">
        <f t="shared" si="7"/>
        <v>38669.4</v>
      </c>
      <c r="F42" s="10">
        <f t="shared" si="4"/>
        <v>3.86694E-2</v>
      </c>
    </row>
    <row r="43" spans="1:6" x14ac:dyDescent="0.35">
      <c r="A43" s="9">
        <f t="shared" si="3"/>
        <v>7728</v>
      </c>
      <c r="B43" s="3">
        <f t="shared" si="5"/>
        <v>198802800000.00003</v>
      </c>
      <c r="C43" s="7">
        <f t="shared" si="6"/>
        <v>55.223000000000447</v>
      </c>
      <c r="E43" s="9">
        <f t="shared" si="7"/>
        <v>48686.400000000001</v>
      </c>
      <c r="F43" s="10">
        <f t="shared" si="4"/>
        <v>4.8686400000000005E-2</v>
      </c>
    </row>
    <row r="44" spans="1:6" x14ac:dyDescent="0.35">
      <c r="A44" s="9">
        <f t="shared" si="3"/>
        <v>9729</v>
      </c>
      <c r="B44" s="3">
        <f t="shared" si="5"/>
        <v>250278525000.00003</v>
      </c>
      <c r="C44" s="7">
        <f t="shared" si="6"/>
        <v>69.521812500000564</v>
      </c>
      <c r="E44" s="9">
        <f t="shared" si="7"/>
        <v>61292.7</v>
      </c>
      <c r="F44" s="10">
        <f t="shared" si="4"/>
        <v>6.1292699999999999E-2</v>
      </c>
    </row>
    <row r="45" spans="1:6" x14ac:dyDescent="0.35">
      <c r="A45" s="9">
        <f t="shared" si="3"/>
        <v>12249</v>
      </c>
      <c r="B45" s="3">
        <f t="shared" si="5"/>
        <v>315105525000</v>
      </c>
      <c r="C45" s="7">
        <f t="shared" si="6"/>
        <v>87.5293125000007</v>
      </c>
      <c r="E45" s="9">
        <f t="shared" si="7"/>
        <v>77168.7</v>
      </c>
      <c r="F45" s="10">
        <f t="shared" si="4"/>
        <v>7.7168699999999993E-2</v>
      </c>
    </row>
    <row r="46" spans="1:6" x14ac:dyDescent="0.35">
      <c r="A46" s="9">
        <f t="shared" si="3"/>
        <v>15421</v>
      </c>
      <c r="B46" s="3">
        <f t="shared" si="5"/>
        <v>396705225000.00006</v>
      </c>
      <c r="C46" s="8">
        <f t="shared" si="6"/>
        <v>110.19589583333423</v>
      </c>
      <c r="E46" s="9">
        <f t="shared" si="7"/>
        <v>97152.3</v>
      </c>
      <c r="F46" s="10">
        <f t="shared" si="4"/>
        <v>9.7152299999999997E-2</v>
      </c>
    </row>
    <row r="47" spans="1:6" x14ac:dyDescent="0.35">
      <c r="A47" s="9">
        <f t="shared" si="3"/>
        <v>19414</v>
      </c>
      <c r="B47" s="3">
        <f t="shared" si="5"/>
        <v>499425150000</v>
      </c>
      <c r="C47" s="8">
        <f t="shared" si="6"/>
        <v>138.72920833333444</v>
      </c>
      <c r="D47" s="1" t="s">
        <v>22</v>
      </c>
      <c r="E47" s="9">
        <f t="shared" si="7"/>
        <v>122308.2</v>
      </c>
      <c r="F47" s="10">
        <f t="shared" si="4"/>
        <v>0.12230819999999999</v>
      </c>
    </row>
    <row r="48" spans="1:6" x14ac:dyDescent="0.35">
      <c r="A48" s="9">
        <f t="shared" si="3"/>
        <v>24441</v>
      </c>
      <c r="B48" s="3">
        <f t="shared" si="5"/>
        <v>628744725000.00012</v>
      </c>
      <c r="C48" s="8">
        <f t="shared" si="6"/>
        <v>174.65131250000144</v>
      </c>
      <c r="D48" s="5" t="s">
        <v>23</v>
      </c>
      <c r="E48" s="9">
        <f t="shared" si="7"/>
        <v>153978.29999999999</v>
      </c>
      <c r="F48" s="10">
        <f t="shared" si="4"/>
        <v>0.15397829999999998</v>
      </c>
    </row>
    <row r="49" spans="1:6" x14ac:dyDescent="0.35">
      <c r="A49" s="9">
        <f t="shared" si="3"/>
        <v>30770</v>
      </c>
      <c r="B49" s="3">
        <f t="shared" si="5"/>
        <v>791558250000</v>
      </c>
      <c r="C49" s="8">
        <f t="shared" si="6"/>
        <v>219.87729166666841</v>
      </c>
      <c r="E49" s="9">
        <f t="shared" si="7"/>
        <v>193851</v>
      </c>
      <c r="F49" s="10">
        <f t="shared" si="4"/>
        <v>0.193851</v>
      </c>
    </row>
    <row r="50" spans="1:6" x14ac:dyDescent="0.35">
      <c r="A50" s="9">
        <f t="shared" si="3"/>
        <v>38738</v>
      </c>
      <c r="B50" s="3">
        <f t="shared" si="5"/>
        <v>996535050000</v>
      </c>
      <c r="C50" s="8">
        <f t="shared" si="6"/>
        <v>276.81529166666888</v>
      </c>
      <c r="E50" s="9">
        <f t="shared" si="7"/>
        <v>244049.4</v>
      </c>
      <c r="F50" s="10">
        <f t="shared" si="4"/>
        <v>0.2440494</v>
      </c>
    </row>
    <row r="51" spans="1:6" x14ac:dyDescent="0.35">
      <c r="A51" s="9">
        <f t="shared" si="3"/>
        <v>48769</v>
      </c>
      <c r="B51" s="3">
        <f t="shared" si="5"/>
        <v>1254582525000</v>
      </c>
      <c r="C51" s="8">
        <f t="shared" si="6"/>
        <v>348.4951458333361</v>
      </c>
      <c r="E51" s="9">
        <f t="shared" si="7"/>
        <v>307244.7</v>
      </c>
      <c r="F51" s="10">
        <f t="shared" si="4"/>
        <v>0.30724470000000004</v>
      </c>
    </row>
    <row r="52" spans="1:6" x14ac:dyDescent="0.35">
      <c r="A52" s="9">
        <f t="shared" si="3"/>
        <v>61397</v>
      </c>
      <c r="B52" s="3">
        <f t="shared" si="5"/>
        <v>1579437825000.0002</v>
      </c>
      <c r="C52" s="8">
        <f t="shared" si="6"/>
        <v>438.73272916667025</v>
      </c>
      <c r="E52" s="9">
        <f t="shared" si="7"/>
        <v>386801.1</v>
      </c>
      <c r="F52" s="10">
        <f t="shared" si="4"/>
        <v>0.38680109999999995</v>
      </c>
    </row>
    <row r="53" spans="1:6" x14ac:dyDescent="0.35">
      <c r="A53" s="9">
        <f t="shared" si="3"/>
        <v>77295</v>
      </c>
      <c r="B53" s="3">
        <f t="shared" si="5"/>
        <v>1988413875000</v>
      </c>
      <c r="C53" s="8">
        <f t="shared" si="6"/>
        <v>552.33718750000435</v>
      </c>
      <c r="E53" s="9">
        <f t="shared" si="7"/>
        <v>486958.5</v>
      </c>
      <c r="F53" s="10">
        <f t="shared" si="4"/>
        <v>0.48695850000000002</v>
      </c>
    </row>
    <row r="54" spans="1:6" x14ac:dyDescent="0.35">
      <c r="A54" s="9">
        <f t="shared" si="3"/>
        <v>97309</v>
      </c>
      <c r="B54" s="3">
        <f t="shared" si="5"/>
        <v>2503274025000.0005</v>
      </c>
      <c r="C54" s="8">
        <f t="shared" si="6"/>
        <v>695.35389583333904</v>
      </c>
      <c r="E54" s="9">
        <f t="shared" si="7"/>
        <v>613046.69999999995</v>
      </c>
      <c r="F54" s="10">
        <f t="shared" si="4"/>
        <v>0.61304669999999994</v>
      </c>
    </row>
    <row r="55" spans="1:6" x14ac:dyDescent="0.35">
      <c r="A55" s="9">
        <f t="shared" si="3"/>
        <v>122505</v>
      </c>
      <c r="B55" s="3">
        <f t="shared" si="5"/>
        <v>3151441125000</v>
      </c>
      <c r="C55" s="8">
        <f t="shared" si="6"/>
        <v>875.40031250000698</v>
      </c>
      <c r="E55" s="9">
        <f t="shared" si="7"/>
        <v>771781.5</v>
      </c>
      <c r="F55" s="10">
        <f t="shared" si="4"/>
        <v>0.77178150000000001</v>
      </c>
    </row>
    <row r="56" spans="1:6" x14ac:dyDescent="0.35">
      <c r="A56" s="9">
        <f t="shared" si="3"/>
        <v>154225</v>
      </c>
      <c r="B56" s="3">
        <f t="shared" si="5"/>
        <v>3967438125000</v>
      </c>
      <c r="C56" s="8">
        <f t="shared" si="6"/>
        <v>1102.066145833342</v>
      </c>
      <c r="E56" s="9">
        <f t="shared" si="7"/>
        <v>971617.5</v>
      </c>
      <c r="F56" s="10">
        <f t="shared" si="4"/>
        <v>0.97161750000000002</v>
      </c>
    </row>
    <row r="57" spans="1:6" x14ac:dyDescent="0.35">
      <c r="A57" s="9">
        <f t="shared" si="3"/>
        <v>194158</v>
      </c>
      <c r="B57" s="3">
        <f t="shared" si="5"/>
        <v>4994714550000.001</v>
      </c>
      <c r="C57" s="8">
        <f t="shared" si="6"/>
        <v>1387.4207083333447</v>
      </c>
      <c r="E57" s="9">
        <f t="shared" si="7"/>
        <v>1223195.3999999999</v>
      </c>
      <c r="F57" s="10">
        <f t="shared" si="4"/>
        <v>1.2231953999999998</v>
      </c>
    </row>
    <row r="58" spans="1:6" x14ac:dyDescent="0.35">
      <c r="A58" s="9">
        <f t="shared" si="3"/>
        <v>244431</v>
      </c>
      <c r="B58" s="3">
        <f t="shared" si="5"/>
        <v>6287987475000.001</v>
      </c>
      <c r="C58" s="8">
        <f t="shared" si="6"/>
        <v>1746.6631875000141</v>
      </c>
      <c r="D58" s="1" t="s">
        <v>21</v>
      </c>
      <c r="E58" s="9">
        <f t="shared" si="7"/>
        <v>1539915.3</v>
      </c>
      <c r="F58" s="10">
        <f t="shared" si="4"/>
        <v>1.5399153000000001</v>
      </c>
    </row>
    <row r="59" spans="1:6" x14ac:dyDescent="0.35">
      <c r="A59" s="9">
        <f t="shared" si="3"/>
        <v>307721</v>
      </c>
      <c r="B59" s="3">
        <f t="shared" si="5"/>
        <v>7916122725000.001</v>
      </c>
      <c r="C59" s="8">
        <f t="shared" si="6"/>
        <v>2198.9229791666844</v>
      </c>
      <c r="D59" s="5" t="s">
        <v>20</v>
      </c>
      <c r="E59" s="9">
        <f t="shared" si="7"/>
        <v>1938642.2999999998</v>
      </c>
      <c r="F59" s="10">
        <f t="shared" si="4"/>
        <v>1.9386422999999997</v>
      </c>
    </row>
    <row r="60" spans="1:6" x14ac:dyDescent="0.35">
      <c r="A60" s="9">
        <f t="shared" si="3"/>
        <v>387398</v>
      </c>
      <c r="B60" s="3">
        <f t="shared" si="5"/>
        <v>9965813550000.002</v>
      </c>
      <c r="C60" s="8">
        <f t="shared" si="6"/>
        <v>2768.2815416666895</v>
      </c>
      <c r="E60" s="9">
        <f t="shared" si="7"/>
        <v>2440607.4</v>
      </c>
      <c r="F60" s="10">
        <f t="shared" si="4"/>
        <v>2.4406073999999998</v>
      </c>
    </row>
    <row r="61" spans="1:6" x14ac:dyDescent="0.35">
      <c r="A61" s="9">
        <f t="shared" si="3"/>
        <v>487706</v>
      </c>
      <c r="B61" s="3">
        <f t="shared" si="5"/>
        <v>12546236850000.002</v>
      </c>
      <c r="C61" s="8">
        <f t="shared" si="6"/>
        <v>3485.0657916666951</v>
      </c>
      <c r="E61" s="9">
        <f t="shared" si="7"/>
        <v>3072547.8</v>
      </c>
      <c r="F61" s="10">
        <f t="shared" si="4"/>
        <v>3.0725477999999997</v>
      </c>
    </row>
    <row r="62" spans="1:6" x14ac:dyDescent="0.35">
      <c r="A62" s="9">
        <f t="shared" si="3"/>
        <v>613986</v>
      </c>
      <c r="B62" s="3">
        <f t="shared" si="5"/>
        <v>15794789850000.002</v>
      </c>
      <c r="C62" s="8">
        <f t="shared" si="6"/>
        <v>4387.4416250000359</v>
      </c>
      <c r="E62" s="9">
        <f t="shared" si="7"/>
        <v>3868111.8</v>
      </c>
      <c r="F62" s="10">
        <f t="shared" si="4"/>
        <v>3.8681117999999999</v>
      </c>
    </row>
    <row r="63" spans="1:6" x14ac:dyDescent="0.35">
      <c r="A63" s="9">
        <f t="shared" si="3"/>
        <v>772963</v>
      </c>
      <c r="B63" s="3">
        <f t="shared" si="5"/>
        <v>19884473175000</v>
      </c>
      <c r="C63" s="8">
        <f t="shared" si="6"/>
        <v>5523.4647708333769</v>
      </c>
      <c r="E63" s="9">
        <f t="shared" si="7"/>
        <v>4869666.8999999994</v>
      </c>
      <c r="F63" s="10">
        <f t="shared" si="4"/>
        <v>4.8696668999999995</v>
      </c>
    </row>
    <row r="64" spans="1:6" x14ac:dyDescent="0.35">
      <c r="A64" s="9">
        <f t="shared" si="3"/>
        <v>973103</v>
      </c>
      <c r="B64" s="3">
        <f t="shared" si="5"/>
        <v>25033074675000</v>
      </c>
      <c r="C64" s="8">
        <f t="shared" si="6"/>
        <v>6953.6318541667224</v>
      </c>
      <c r="E64" s="9">
        <f t="shared" si="7"/>
        <v>6130548.8999999994</v>
      </c>
      <c r="F64" s="10">
        <f t="shared" si="4"/>
        <v>6.1305488999999991</v>
      </c>
    </row>
    <row r="65" spans="1:6" x14ac:dyDescent="0.35">
      <c r="A65" s="9">
        <f t="shared" si="3"/>
        <v>1225065</v>
      </c>
      <c r="B65" s="3">
        <f t="shared" si="5"/>
        <v>31514797125000</v>
      </c>
      <c r="C65" s="8">
        <f t="shared" si="6"/>
        <v>8754.11031250007</v>
      </c>
      <c r="E65" s="9">
        <f t="shared" si="7"/>
        <v>7717909.5</v>
      </c>
      <c r="F65" s="10">
        <f t="shared" si="4"/>
        <v>7.7179095000000002</v>
      </c>
    </row>
    <row r="66" spans="1:6" x14ac:dyDescent="0.35">
      <c r="A66" s="9">
        <f t="shared" si="3"/>
        <v>1542266</v>
      </c>
      <c r="B66" s="3">
        <f t="shared" si="5"/>
        <v>39674792850000</v>
      </c>
      <c r="C66" s="8">
        <f t="shared" si="6"/>
        <v>11020.775791666754</v>
      </c>
      <c r="E66" s="9">
        <f t="shared" si="7"/>
        <v>9716275.7999999989</v>
      </c>
      <c r="F66" s="10">
        <f t="shared" si="4"/>
        <v>9.7162757999999982</v>
      </c>
    </row>
    <row r="67" spans="1:6" x14ac:dyDescent="0.35">
      <c r="A67" s="9">
        <f t="shared" si="3"/>
        <v>1941598</v>
      </c>
      <c r="B67" s="3">
        <f t="shared" si="5"/>
        <v>49947608550000.008</v>
      </c>
      <c r="C67" s="8">
        <f t="shared" si="6"/>
        <v>13874.335708333447</v>
      </c>
      <c r="E67" s="9">
        <f t="shared" si="7"/>
        <v>12232067.4</v>
      </c>
      <c r="F67" s="10">
        <f t="shared" si="4"/>
        <v>12.2320674</v>
      </c>
    </row>
    <row r="68" spans="1:6" x14ac:dyDescent="0.35">
      <c r="A68" s="9">
        <f t="shared" si="3"/>
        <v>2444328</v>
      </c>
      <c r="B68" s="3">
        <f t="shared" si="5"/>
        <v>62880337800000.008</v>
      </c>
      <c r="C68" s="8">
        <f t="shared" si="6"/>
        <v>17466.760500000142</v>
      </c>
      <c r="E68" s="9">
        <f t="shared" si="7"/>
        <v>15399266.399999999</v>
      </c>
      <c r="F68" s="10">
        <f t="shared" si="4"/>
        <v>15.399266399999998</v>
      </c>
    </row>
    <row r="69" spans="1:6" x14ac:dyDescent="0.35">
      <c r="A69" s="9">
        <f t="shared" si="3"/>
        <v>3077227</v>
      </c>
      <c r="B69" s="3">
        <f t="shared" si="5"/>
        <v>79161664575000</v>
      </c>
      <c r="C69" s="8">
        <f t="shared" si="6"/>
        <v>21989.351270833507</v>
      </c>
      <c r="E69" s="9">
        <f t="shared" si="7"/>
        <v>19386530.099999998</v>
      </c>
      <c r="F69" s="10">
        <f t="shared" si="4"/>
        <v>19.386530099999998</v>
      </c>
    </row>
    <row r="70" spans="1:6" x14ac:dyDescent="0.35">
      <c r="A70" s="9">
        <f t="shared" si="3"/>
        <v>3874000</v>
      </c>
      <c r="B70" s="3">
        <f t="shared" si="5"/>
        <v>99658650000000</v>
      </c>
      <c r="C70" s="8">
        <f t="shared" si="6"/>
        <v>27682.958333333554</v>
      </c>
      <c r="E70" s="9">
        <f t="shared" si="7"/>
        <v>24406200</v>
      </c>
      <c r="F70" s="10">
        <f t="shared" si="4"/>
        <v>24.406199999999998</v>
      </c>
    </row>
    <row r="71" spans="1:6" x14ac:dyDescent="0.35">
      <c r="A71" s="9">
        <f t="shared" si="3"/>
        <v>4877078</v>
      </c>
      <c r="B71" s="3">
        <f t="shared" si="5"/>
        <v>125462831550000.02</v>
      </c>
      <c r="C71" s="8">
        <f t="shared" si="6"/>
        <v>34850.786541666952</v>
      </c>
      <c r="E71" s="9">
        <f t="shared" si="7"/>
        <v>30725591.399999999</v>
      </c>
      <c r="F71" s="10">
        <f t="shared" si="4"/>
        <v>30.725591399999999</v>
      </c>
    </row>
    <row r="72" spans="1:6" x14ac:dyDescent="0.35">
      <c r="A72" s="9">
        <f t="shared" si="3"/>
        <v>6139878</v>
      </c>
      <c r="B72" s="3">
        <f t="shared" si="5"/>
        <v>157948361550000.03</v>
      </c>
      <c r="C72" s="8">
        <f t="shared" si="6"/>
        <v>43874.544875000356</v>
      </c>
      <c r="E72" s="9">
        <f t="shared" si="7"/>
        <v>38681231.399999999</v>
      </c>
      <c r="F72" s="10">
        <f t="shared" si="4"/>
        <v>38.681231400000001</v>
      </c>
    </row>
    <row r="73" spans="1:6" x14ac:dyDescent="0.35">
      <c r="A73" s="9">
        <f t="shared" si="3"/>
        <v>7729649</v>
      </c>
      <c r="B73" s="3">
        <f t="shared" ref="B73:B81" si="8">g*A73*blockWeight*1000*Height</f>
        <v>198845220525000</v>
      </c>
      <c r="C73" s="8">
        <f t="shared" ref="C73:C81" si="9">B73*JtoMWh</f>
        <v>55234.783479167105</v>
      </c>
      <c r="E73" s="9">
        <f t="shared" ref="E73:E81" si="10">A73*blockWeight*concreteCO2</f>
        <v>48696788.699999996</v>
      </c>
      <c r="F73" s="10">
        <f t="shared" si="4"/>
        <v>48.696788699999999</v>
      </c>
    </row>
    <row r="74" spans="1:6" x14ac:dyDescent="0.35">
      <c r="A74" s="9">
        <f t="shared" si="3"/>
        <v>9731052</v>
      </c>
      <c r="B74" s="3">
        <f t="shared" si="8"/>
        <v>250331312700000.03</v>
      </c>
      <c r="C74" s="8">
        <f t="shared" si="9"/>
        <v>69536.475750000565</v>
      </c>
      <c r="E74" s="9">
        <f t="shared" si="10"/>
        <v>61305627.599999994</v>
      </c>
      <c r="F74" s="10">
        <f t="shared" si="4"/>
        <v>61.305627599999994</v>
      </c>
    </row>
    <row r="75" spans="1:6" x14ac:dyDescent="0.35">
      <c r="A75" s="9">
        <f t="shared" ref="A75:A78" si="11">ROUNDUP(10^(LOG10(A74)+0.1),0)</f>
        <v>12250669</v>
      </c>
      <c r="B75" s="3">
        <f t="shared" si="8"/>
        <v>315148460025000</v>
      </c>
      <c r="C75" s="8">
        <f t="shared" si="9"/>
        <v>87541.238895834031</v>
      </c>
      <c r="E75" s="9">
        <f t="shared" si="10"/>
        <v>77179214.700000003</v>
      </c>
      <c r="F75" s="10">
        <f t="shared" ref="F75:F81" si="12">E75/1000000</f>
        <v>77.179214700000003</v>
      </c>
    </row>
    <row r="76" spans="1:6" x14ac:dyDescent="0.35">
      <c r="A76" s="9">
        <f t="shared" si="11"/>
        <v>15422679</v>
      </c>
      <c r="B76" s="3">
        <f t="shared" si="8"/>
        <v>396748417275000.06</v>
      </c>
      <c r="C76" s="8">
        <f t="shared" si="9"/>
        <v>110207.89368750089</v>
      </c>
      <c r="E76" s="9">
        <f t="shared" si="10"/>
        <v>97162877.700000003</v>
      </c>
      <c r="F76" s="10">
        <f t="shared" si="12"/>
        <v>97.16287770000001</v>
      </c>
    </row>
    <row r="77" spans="1:6" x14ac:dyDescent="0.35">
      <c r="A77" s="9">
        <f t="shared" si="11"/>
        <v>19416003</v>
      </c>
      <c r="B77" s="3">
        <f t="shared" si="8"/>
        <v>499476677175000</v>
      </c>
      <c r="C77" s="8">
        <f t="shared" si="9"/>
        <v>138743.5214375011</v>
      </c>
      <c r="E77" s="9">
        <f t="shared" si="10"/>
        <v>122320818.89999999</v>
      </c>
      <c r="F77" s="10">
        <f t="shared" si="12"/>
        <v>122.32081889999999</v>
      </c>
    </row>
    <row r="78" spans="1:6" x14ac:dyDescent="0.35">
      <c r="A78" s="9">
        <f t="shared" si="11"/>
        <v>24443300</v>
      </c>
      <c r="B78" s="3">
        <f t="shared" si="8"/>
        <v>628803892500000.13</v>
      </c>
      <c r="C78" s="8">
        <f t="shared" si="9"/>
        <v>174667.7479166681</v>
      </c>
      <c r="E78" s="9">
        <f t="shared" si="10"/>
        <v>153992790</v>
      </c>
      <c r="F78" s="10">
        <f t="shared" si="12"/>
        <v>153.99279000000001</v>
      </c>
    </row>
    <row r="79" spans="1:6" x14ac:dyDescent="0.35">
      <c r="A79" s="9">
        <f t="shared" ref="A79:A81" si="13">ROUNDUP(10^(LOG10(A78)+0.1),0)</f>
        <v>30772292</v>
      </c>
      <c r="B79" s="3">
        <f t="shared" si="8"/>
        <v>791617211700000</v>
      </c>
      <c r="C79" s="8">
        <f t="shared" si="9"/>
        <v>219893.66991666841</v>
      </c>
      <c r="E79" s="9">
        <f t="shared" si="10"/>
        <v>193865439.59999999</v>
      </c>
      <c r="F79" s="10">
        <f t="shared" si="12"/>
        <v>193.8654396</v>
      </c>
    </row>
    <row r="80" spans="1:6" x14ac:dyDescent="0.35">
      <c r="A80" s="9">
        <f t="shared" si="13"/>
        <v>38740021</v>
      </c>
      <c r="B80" s="3">
        <f t="shared" si="8"/>
        <v>996587040225000</v>
      </c>
      <c r="C80" s="8">
        <f t="shared" si="9"/>
        <v>276829.73339583556</v>
      </c>
      <c r="E80" s="9">
        <f t="shared" si="10"/>
        <v>244062132.29999998</v>
      </c>
      <c r="F80" s="10">
        <f t="shared" si="12"/>
        <v>244.06213229999997</v>
      </c>
    </row>
    <row r="81" spans="1:6" x14ac:dyDescent="0.35">
      <c r="A81" s="9">
        <f t="shared" si="13"/>
        <v>48770797</v>
      </c>
      <c r="B81" s="3">
        <f t="shared" si="8"/>
        <v>1254628752825000</v>
      </c>
      <c r="C81" s="8">
        <f t="shared" si="9"/>
        <v>348507.98689583613</v>
      </c>
      <c r="D81" s="1" t="s">
        <v>24</v>
      </c>
      <c r="E81" s="9">
        <f t="shared" si="10"/>
        <v>307256021.09999996</v>
      </c>
      <c r="F81" s="10">
        <f t="shared" si="12"/>
        <v>307.25602109999994</v>
      </c>
    </row>
    <row r="82" spans="1:6" x14ac:dyDescent="0.35">
      <c r="D82" s="5" t="s">
        <v>25</v>
      </c>
    </row>
  </sheetData>
  <phoneticPr fontId="5" type="noConversion"/>
  <hyperlinks>
    <hyperlink ref="B5" r:id="rId1" xr:uid="{8A9D8367-C235-47AC-9B8C-7FF0194C2739}"/>
    <hyperlink ref="C5" r:id="rId2" xr:uid="{3DB05EF6-2A3D-4726-BEC5-28ACB4C31FDA}"/>
    <hyperlink ref="D59" r:id="rId3" xr:uid="{6900BC5D-86E0-4AD0-AA3D-1CA1026E2C40}"/>
    <hyperlink ref="D48" r:id="rId4" xr:uid="{CA13CF40-02A6-4886-BD3A-5D9BB839B1D5}"/>
    <hyperlink ref="D82" r:id="rId5" xr:uid="{5A6C2042-482E-4E32-8CD2-AF172B804C3C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EFE-FE2F-4FCC-ACDA-AA57B84962EC}">
  <dimension ref="A1:F32"/>
  <sheetViews>
    <sheetView zoomScale="115" zoomScaleNormal="115" workbookViewId="0">
      <selection activeCell="E1" sqref="E1"/>
    </sheetView>
  </sheetViews>
  <sheetFormatPr defaultRowHeight="14.5" x14ac:dyDescent="0.35"/>
  <cols>
    <col min="1" max="1" width="18.36328125" bestFit="1" customWidth="1"/>
    <col min="2" max="2" width="12.08984375" bestFit="1" customWidth="1"/>
    <col min="3" max="3" width="13" customWidth="1"/>
    <col min="4" max="4" width="11.7265625" customWidth="1"/>
    <col min="5" max="5" width="22.26953125" customWidth="1"/>
    <col min="6" max="6" width="9.08984375" bestFit="1" customWidth="1"/>
  </cols>
  <sheetData>
    <row r="1" spans="1:6" ht="15.5" x14ac:dyDescent="0.35">
      <c r="A1" s="1" t="s">
        <v>6</v>
      </c>
      <c r="B1" s="1" t="s">
        <v>27</v>
      </c>
      <c r="C1" s="1" t="s">
        <v>32</v>
      </c>
    </row>
    <row r="2" spans="1:6" ht="15.5" x14ac:dyDescent="0.35">
      <c r="A2" s="1"/>
      <c r="B2" s="1" t="s">
        <v>28</v>
      </c>
      <c r="C2" s="1" t="s">
        <v>29</v>
      </c>
    </row>
    <row r="3" spans="1:6" ht="15.5" x14ac:dyDescent="0.35">
      <c r="B3" s="8">
        <v>10</v>
      </c>
      <c r="C3" s="1">
        <f>Height/B3</f>
        <v>7.5</v>
      </c>
    </row>
    <row r="4" spans="1:6" ht="15.5" x14ac:dyDescent="0.35">
      <c r="A4" s="1"/>
      <c r="B4" s="1"/>
      <c r="C4" s="1"/>
      <c r="D4" s="1"/>
      <c r="E4" s="1"/>
    </row>
    <row r="5" spans="1:6" ht="15.5" x14ac:dyDescent="0.35">
      <c r="A5" s="1"/>
      <c r="B5" s="5"/>
      <c r="C5" s="1"/>
      <c r="D5" s="1"/>
      <c r="E5" s="1"/>
    </row>
    <row r="7" spans="1:6" ht="15.5" x14ac:dyDescent="0.35">
      <c r="A7" s="1" t="s">
        <v>26</v>
      </c>
      <c r="B7" s="1" t="s">
        <v>18</v>
      </c>
      <c r="C7" s="1" t="s">
        <v>18</v>
      </c>
      <c r="D7" s="1" t="s">
        <v>30</v>
      </c>
      <c r="E7" s="1"/>
      <c r="F7" s="1"/>
    </row>
    <row r="8" spans="1:6" ht="15.5" x14ac:dyDescent="0.35">
      <c r="A8" s="1" t="s">
        <v>4</v>
      </c>
      <c r="B8" s="1" t="s">
        <v>0</v>
      </c>
      <c r="C8" s="1" t="s">
        <v>2</v>
      </c>
      <c r="D8" s="1" t="s">
        <v>31</v>
      </c>
      <c r="E8" s="1"/>
      <c r="F8" s="1"/>
    </row>
    <row r="9" spans="1:6" ht="15.5" x14ac:dyDescent="0.35">
      <c r="A9" s="9">
        <v>1</v>
      </c>
      <c r="B9" s="3">
        <f t="shared" ref="B9:B32" si="0">g*A9*blockWeight*1000*Height</f>
        <v>25725000</v>
      </c>
      <c r="C9" s="6">
        <f t="shared" ref="C9:C32" si="1">B9*JtoMWh</f>
        <v>7.1458333333333903E-3</v>
      </c>
      <c r="D9" s="4">
        <f t="shared" ref="D9:D32" si="2">C9*3600/time</f>
        <v>3.4300000000000272</v>
      </c>
      <c r="E9" s="6"/>
    </row>
    <row r="10" spans="1:6" ht="15.5" x14ac:dyDescent="0.35">
      <c r="A10" s="9">
        <f>ROUNDUP(10^(LOG10(A9)+0.1),0)</f>
        <v>2</v>
      </c>
      <c r="B10" s="3">
        <f t="shared" si="0"/>
        <v>51450000</v>
      </c>
      <c r="C10" s="6">
        <f t="shared" si="1"/>
        <v>1.4291666666666781E-2</v>
      </c>
      <c r="D10" s="4">
        <f t="shared" si="2"/>
        <v>6.8600000000000545</v>
      </c>
    </row>
    <row r="11" spans="1:6" ht="15.5" x14ac:dyDescent="0.35">
      <c r="A11" s="9">
        <f t="shared" ref="A11:A15" si="3">ROUNDUP(10^(LOG10(A10)+0.1),0)</f>
        <v>3</v>
      </c>
      <c r="B11" s="3">
        <f t="shared" si="0"/>
        <v>77175000</v>
      </c>
      <c r="C11" s="6">
        <f t="shared" si="1"/>
        <v>2.1437500000000172E-2</v>
      </c>
      <c r="D11" s="4">
        <f t="shared" si="2"/>
        <v>10.290000000000083</v>
      </c>
    </row>
    <row r="12" spans="1:6" ht="15.5" x14ac:dyDescent="0.35">
      <c r="A12" s="9">
        <f t="shared" si="3"/>
        <v>4</v>
      </c>
      <c r="B12" s="3">
        <f t="shared" si="0"/>
        <v>102900000</v>
      </c>
      <c r="C12" s="6">
        <f t="shared" si="1"/>
        <v>2.8583333333333561E-2</v>
      </c>
      <c r="D12" s="4">
        <f t="shared" si="2"/>
        <v>13.720000000000109</v>
      </c>
    </row>
    <row r="13" spans="1:6" ht="15.5" x14ac:dyDescent="0.35">
      <c r="A13" s="9">
        <f t="shared" si="3"/>
        <v>6</v>
      </c>
      <c r="B13" s="3">
        <f t="shared" si="0"/>
        <v>154350000</v>
      </c>
      <c r="C13" s="6">
        <f t="shared" si="1"/>
        <v>4.2875000000000343E-2</v>
      </c>
      <c r="D13" s="4">
        <f t="shared" si="2"/>
        <v>20.580000000000165</v>
      </c>
    </row>
    <row r="14" spans="1:6" ht="15.5" x14ac:dyDescent="0.35">
      <c r="A14" s="9">
        <f t="shared" si="3"/>
        <v>8</v>
      </c>
      <c r="B14" s="3">
        <f t="shared" si="0"/>
        <v>205800000</v>
      </c>
      <c r="C14" s="6">
        <f t="shared" si="1"/>
        <v>5.7166666666667122E-2</v>
      </c>
      <c r="D14" s="4">
        <f t="shared" si="2"/>
        <v>27.440000000000218</v>
      </c>
    </row>
    <row r="15" spans="1:6" ht="15.5" x14ac:dyDescent="0.35">
      <c r="A15" s="9">
        <f t="shared" si="3"/>
        <v>11</v>
      </c>
      <c r="B15" s="3">
        <f t="shared" si="0"/>
        <v>282975000.00000006</v>
      </c>
      <c r="C15" s="6">
        <f t="shared" si="1"/>
        <v>7.8604166666667308E-2</v>
      </c>
      <c r="D15" s="4">
        <f t="shared" si="2"/>
        <v>37.73000000000031</v>
      </c>
    </row>
    <row r="16" spans="1:6" ht="15.5" x14ac:dyDescent="0.35">
      <c r="A16" s="9">
        <f t="shared" ref="A16:A19" si="4">ROUNDUP(10^(LOG10(A15)+0.1),0)</f>
        <v>14</v>
      </c>
      <c r="B16" s="3">
        <f t="shared" si="0"/>
        <v>360150000.00000006</v>
      </c>
      <c r="C16" s="6">
        <f t="shared" si="1"/>
        <v>0.10004166666666749</v>
      </c>
      <c r="D16" s="4">
        <f t="shared" si="2"/>
        <v>48.020000000000394</v>
      </c>
    </row>
    <row r="17" spans="1:5" ht="15.5" x14ac:dyDescent="0.35">
      <c r="A17" s="9">
        <f t="shared" si="4"/>
        <v>18</v>
      </c>
      <c r="B17" s="3">
        <f t="shared" si="0"/>
        <v>463050000</v>
      </c>
      <c r="C17" s="6">
        <f t="shared" si="1"/>
        <v>0.12862500000000102</v>
      </c>
      <c r="D17" s="4">
        <f t="shared" si="2"/>
        <v>61.740000000000485</v>
      </c>
    </row>
    <row r="18" spans="1:5" ht="15.5" x14ac:dyDescent="0.35">
      <c r="A18" s="9">
        <f t="shared" si="4"/>
        <v>23</v>
      </c>
      <c r="B18" s="3">
        <f t="shared" si="0"/>
        <v>591675000</v>
      </c>
      <c r="C18" s="6">
        <f t="shared" si="1"/>
        <v>0.16435416666666797</v>
      </c>
      <c r="D18" s="4">
        <f t="shared" si="2"/>
        <v>78.890000000000626</v>
      </c>
    </row>
    <row r="19" spans="1:5" ht="15.5" x14ac:dyDescent="0.35">
      <c r="A19" s="9">
        <f t="shared" si="4"/>
        <v>29</v>
      </c>
      <c r="B19" s="3">
        <f t="shared" si="0"/>
        <v>746025000.00000012</v>
      </c>
      <c r="C19" s="6">
        <f t="shared" si="1"/>
        <v>0.20722916666666835</v>
      </c>
      <c r="D19" s="4">
        <f t="shared" si="2"/>
        <v>99.470000000000809</v>
      </c>
      <c r="E19" s="1"/>
    </row>
    <row r="20" spans="1:5" ht="15.5" x14ac:dyDescent="0.35">
      <c r="A20" s="9">
        <f t="shared" ref="A20:A22" si="5">ROUNDUP(10^(LOG10(A19)+0.1),0)</f>
        <v>37</v>
      </c>
      <c r="B20" s="3">
        <f t="shared" si="0"/>
        <v>951825000</v>
      </c>
      <c r="C20" s="6">
        <f t="shared" si="1"/>
        <v>0.26439583333333544</v>
      </c>
      <c r="D20" s="4">
        <f t="shared" si="2"/>
        <v>126.91000000000101</v>
      </c>
      <c r="E20" s="5"/>
    </row>
    <row r="21" spans="1:5" ht="15.5" x14ac:dyDescent="0.35">
      <c r="A21" s="9">
        <f t="shared" si="5"/>
        <v>47</v>
      </c>
      <c r="B21" s="3">
        <f t="shared" si="0"/>
        <v>1209075000</v>
      </c>
      <c r="C21" s="6">
        <f t="shared" si="1"/>
        <v>0.33585416666666934</v>
      </c>
      <c r="D21" s="4">
        <f t="shared" si="2"/>
        <v>161.21000000000129</v>
      </c>
    </row>
    <row r="22" spans="1:5" ht="15.5" x14ac:dyDescent="0.35">
      <c r="A22" s="9">
        <f t="shared" si="5"/>
        <v>60</v>
      </c>
      <c r="B22" s="3">
        <f t="shared" si="0"/>
        <v>1543500000</v>
      </c>
      <c r="C22" s="6">
        <f t="shared" si="1"/>
        <v>0.42875000000000341</v>
      </c>
      <c r="D22" s="4">
        <f t="shared" si="2"/>
        <v>205.80000000000163</v>
      </c>
    </row>
    <row r="23" spans="1:5" ht="15.5" x14ac:dyDescent="0.35">
      <c r="A23" s="9">
        <f t="shared" ref="A23:A28" si="6">ROUNDUP(10^(LOG10(A22)+0.1),0)</f>
        <v>76</v>
      </c>
      <c r="B23" s="3">
        <f t="shared" si="0"/>
        <v>1955100000.0000002</v>
      </c>
      <c r="C23" s="6">
        <f t="shared" si="1"/>
        <v>0.54308333333333769</v>
      </c>
      <c r="D23" s="4">
        <f t="shared" si="2"/>
        <v>260.68000000000205</v>
      </c>
    </row>
    <row r="24" spans="1:5" ht="15.5" x14ac:dyDescent="0.35">
      <c r="A24" s="9">
        <f t="shared" si="6"/>
        <v>96</v>
      </c>
      <c r="B24" s="3">
        <f t="shared" si="0"/>
        <v>2469600000</v>
      </c>
      <c r="C24" s="6">
        <f t="shared" si="1"/>
        <v>0.68600000000000549</v>
      </c>
      <c r="D24" s="4">
        <f t="shared" si="2"/>
        <v>329.28000000000264</v>
      </c>
    </row>
    <row r="25" spans="1:5" ht="15.5" x14ac:dyDescent="0.35">
      <c r="A25" s="9">
        <f t="shared" si="6"/>
        <v>121</v>
      </c>
      <c r="B25" s="3">
        <f t="shared" si="0"/>
        <v>3112725000.0000005</v>
      </c>
      <c r="C25" s="6">
        <f t="shared" si="1"/>
        <v>0.86464583333334033</v>
      </c>
      <c r="D25" s="4">
        <f t="shared" si="2"/>
        <v>415.03000000000338</v>
      </c>
    </row>
    <row r="26" spans="1:5" ht="15.5" x14ac:dyDescent="0.35">
      <c r="A26" s="9">
        <f t="shared" si="6"/>
        <v>153</v>
      </c>
      <c r="B26" s="3">
        <f t="shared" si="0"/>
        <v>3935925000</v>
      </c>
      <c r="C26" s="6">
        <f t="shared" si="1"/>
        <v>1.0933125000000088</v>
      </c>
      <c r="D26" s="4">
        <f t="shared" si="2"/>
        <v>524.79000000000417</v>
      </c>
    </row>
    <row r="27" spans="1:5" ht="15.5" x14ac:dyDescent="0.35">
      <c r="A27" s="9">
        <f t="shared" si="6"/>
        <v>193</v>
      </c>
      <c r="B27" s="3">
        <f t="shared" si="0"/>
        <v>4964925000</v>
      </c>
      <c r="C27" s="6">
        <f t="shared" si="1"/>
        <v>1.3791458333333444</v>
      </c>
      <c r="D27" s="4">
        <f t="shared" si="2"/>
        <v>661.99000000000535</v>
      </c>
    </row>
    <row r="28" spans="1:5" ht="15.5" x14ac:dyDescent="0.35">
      <c r="A28" s="9">
        <f t="shared" si="6"/>
        <v>243</v>
      </c>
      <c r="B28" s="3">
        <f t="shared" si="0"/>
        <v>6251175000</v>
      </c>
      <c r="C28" s="6">
        <f t="shared" si="1"/>
        <v>1.7364375000000138</v>
      </c>
      <c r="D28" s="4">
        <f t="shared" si="2"/>
        <v>833.49000000000672</v>
      </c>
    </row>
    <row r="29" spans="1:5" ht="15.5" x14ac:dyDescent="0.35">
      <c r="A29" s="9">
        <f t="shared" ref="A29:A32" si="7">ROUNDUP(10^(LOG10(A28)+0.1),0)</f>
        <v>306</v>
      </c>
      <c r="B29" s="3">
        <f t="shared" si="0"/>
        <v>7871850000</v>
      </c>
      <c r="C29" s="6">
        <f t="shared" si="1"/>
        <v>2.1866250000000176</v>
      </c>
      <c r="D29" s="4">
        <f t="shared" si="2"/>
        <v>1049.5800000000083</v>
      </c>
    </row>
    <row r="30" spans="1:5" ht="15.5" x14ac:dyDescent="0.35">
      <c r="A30" s="9">
        <f t="shared" si="7"/>
        <v>386</v>
      </c>
      <c r="B30" s="3">
        <f t="shared" si="0"/>
        <v>9929850000</v>
      </c>
      <c r="C30" s="6">
        <f t="shared" si="1"/>
        <v>2.7582916666666888</v>
      </c>
      <c r="D30" s="4">
        <f t="shared" si="2"/>
        <v>1323.9800000000107</v>
      </c>
    </row>
    <row r="31" spans="1:5" ht="15.5" x14ac:dyDescent="0.35">
      <c r="A31" s="9">
        <f t="shared" si="7"/>
        <v>486</v>
      </c>
      <c r="B31" s="3">
        <f t="shared" si="0"/>
        <v>12502350000</v>
      </c>
      <c r="C31" s="6">
        <f t="shared" si="1"/>
        <v>3.4728750000000277</v>
      </c>
      <c r="D31" s="4">
        <f t="shared" si="2"/>
        <v>1666.9800000000134</v>
      </c>
    </row>
    <row r="32" spans="1:5" ht="15.5" x14ac:dyDescent="0.35">
      <c r="A32" s="9">
        <f t="shared" si="7"/>
        <v>612</v>
      </c>
      <c r="B32" s="3">
        <f t="shared" si="0"/>
        <v>15743700000</v>
      </c>
      <c r="C32" s="6">
        <f t="shared" si="1"/>
        <v>4.3732500000000352</v>
      </c>
      <c r="D32" s="4">
        <f t="shared" si="2"/>
        <v>2099.1600000000167</v>
      </c>
      <c r="E32" s="1"/>
    </row>
  </sheetData>
  <phoneticPr fontId="5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464A2E9AE15D48A90846127761A308" ma:contentTypeVersion="31" ma:contentTypeDescription="Create a new document." ma:contentTypeScope="" ma:versionID="8281d776416e9bf08db2702bbfadccda">
  <xsd:schema xmlns:xsd="http://www.w3.org/2001/XMLSchema" xmlns:xs="http://www.w3.org/2001/XMLSchema" xmlns:p="http://schemas.microsoft.com/office/2006/metadata/properties" xmlns:ns3="f0be4b4e-eacc-42a9-a45b-35a3a2872157" xmlns:ns4="b574a452-399e-4201-acf9-a246700ae525" targetNamespace="http://schemas.microsoft.com/office/2006/metadata/properties" ma:root="true" ma:fieldsID="1d6adc0ff91c38a3016f83f4c65f2a49" ns3:_="" ns4:_="">
    <xsd:import namespace="f0be4b4e-eacc-42a9-a45b-35a3a2872157"/>
    <xsd:import namespace="b574a452-399e-4201-acf9-a246700ae5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e4b4e-eacc-42a9-a45b-35a3a28721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9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0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1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2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3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24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5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6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7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8" nillable="true" ma:displayName="Is Collaboration Space Locked" ma:internalName="Is_Collaboration_Space_Locked">
      <xsd:simpleType>
        <xsd:restriction base="dms:Boolean"/>
      </xsd:simpleType>
    </xsd:element>
    <xsd:element name="IsNotebookLocked" ma:index="29" nillable="true" ma:displayName="Is Notebook Locked" ma:internalName="IsNotebookLocked">
      <xsd:simpleType>
        <xsd:restriction base="dms:Boolean"/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Location" ma:index="32" nillable="true" ma:displayName="Location" ma:internalName="MediaServiceLocation" ma:readOnly="true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74a452-399e-4201-acf9-a246700ae5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Leaders_Only_SectionGroup xmlns="f0be4b4e-eacc-42a9-a45b-35a3a2872157" xsi:nil="true"/>
    <Owner xmlns="f0be4b4e-eacc-42a9-a45b-35a3a2872157">
      <UserInfo>
        <DisplayName/>
        <AccountId xsi:nil="true"/>
        <AccountType/>
      </UserInfo>
    </Owner>
    <AppVersion xmlns="f0be4b4e-eacc-42a9-a45b-35a3a2872157" xsi:nil="true"/>
    <Invited_Leaders xmlns="f0be4b4e-eacc-42a9-a45b-35a3a2872157" xsi:nil="true"/>
    <DefaultSectionNames xmlns="f0be4b4e-eacc-42a9-a45b-35a3a2872157" xsi:nil="true"/>
    <Self_Registration_Enabled xmlns="f0be4b4e-eacc-42a9-a45b-35a3a2872157" xsi:nil="true"/>
    <TeamsChannelId xmlns="f0be4b4e-eacc-42a9-a45b-35a3a2872157" xsi:nil="true"/>
    <Invited_Members xmlns="f0be4b4e-eacc-42a9-a45b-35a3a2872157" xsi:nil="true"/>
    <IsNotebookLocked xmlns="f0be4b4e-eacc-42a9-a45b-35a3a2872157" xsi:nil="true"/>
    <Is_Collaboration_Space_Locked xmlns="f0be4b4e-eacc-42a9-a45b-35a3a2872157" xsi:nil="true"/>
    <Templates xmlns="f0be4b4e-eacc-42a9-a45b-35a3a2872157" xsi:nil="true"/>
    <Members xmlns="f0be4b4e-eacc-42a9-a45b-35a3a2872157">
      <UserInfo>
        <DisplayName/>
        <AccountId xsi:nil="true"/>
        <AccountType/>
      </UserInfo>
    </Members>
    <Member_Groups xmlns="f0be4b4e-eacc-42a9-a45b-35a3a2872157">
      <UserInfo>
        <DisplayName/>
        <AccountId xsi:nil="true"/>
        <AccountType/>
      </UserInfo>
    </Member_Groups>
    <NotebookType xmlns="f0be4b4e-eacc-42a9-a45b-35a3a2872157" xsi:nil="true"/>
    <FolderType xmlns="f0be4b4e-eacc-42a9-a45b-35a3a2872157" xsi:nil="true"/>
    <CultureName xmlns="f0be4b4e-eacc-42a9-a45b-35a3a2872157" xsi:nil="true"/>
    <Leaders xmlns="f0be4b4e-eacc-42a9-a45b-35a3a2872157">
      <UserInfo>
        <DisplayName/>
        <AccountId xsi:nil="true"/>
        <AccountType/>
      </UserInfo>
    </Leaders>
  </documentManagement>
</p:properties>
</file>

<file path=customXml/itemProps1.xml><?xml version="1.0" encoding="utf-8"?>
<ds:datastoreItem xmlns:ds="http://schemas.openxmlformats.org/officeDocument/2006/customXml" ds:itemID="{49B3A359-E736-4307-BFE4-D178864F5B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e4b4e-eacc-42a9-a45b-35a3a2872157"/>
    <ds:schemaRef ds:uri="b574a452-399e-4201-acf9-a246700ae5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E32F3B-4CD7-4248-BEEF-CF12B73A63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2444F6-D7C6-4F81-A258-A3093C4F1EE8}">
  <ds:schemaRefs>
    <ds:schemaRef ds:uri="http://purl.org/dc/terms/"/>
    <ds:schemaRef ds:uri="f0be4b4e-eacc-42a9-a45b-35a3a2872157"/>
    <ds:schemaRef ds:uri="http://schemas.microsoft.com/office/2006/documentManagement/types"/>
    <ds:schemaRef ds:uri="http://purl.org/dc/elements/1.1/"/>
    <ds:schemaRef ds:uri="b574a452-399e-4201-acf9-a246700ae525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Energy Storage</vt:lpstr>
      <vt:lpstr>Dispatchable Capacity</vt:lpstr>
      <vt:lpstr>blockWeight</vt:lpstr>
      <vt:lpstr>concreteCO2</vt:lpstr>
      <vt:lpstr>g</vt:lpstr>
      <vt:lpstr>Height</vt:lpstr>
      <vt:lpstr>JtoMWh</vt:lpstr>
      <vt:lpstr>speed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Fiacre Rougieux</dc:creator>
  <cp:lastModifiedBy>Fiacre Rougieux</cp:lastModifiedBy>
  <dcterms:created xsi:type="dcterms:W3CDTF">2022-01-30T22:46:49Z</dcterms:created>
  <dcterms:modified xsi:type="dcterms:W3CDTF">2022-01-31T09:47:32Z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0x01010056464A2E9AE15D48A90846127761A308</vt:lpwstr>
  </property>
</Properties>
</file>