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5" activeTab="9"/>
  </bookViews>
  <sheets>
    <sheet name="Bilanzauswertung" sheetId="1" r:id="rId1"/>
    <sheet name="Abschreibung" sheetId="2" r:id="rId2"/>
    <sheet name="Kostenartenrechnung 1" sheetId="3" r:id="rId3"/>
    <sheet name="Kostenartenrechnung 2" sheetId="4" r:id="rId4"/>
    <sheet name="Kostenartenrechnung 3" sheetId="5" r:id="rId5"/>
    <sheet name="Kostenartenrechnung 4" sheetId="6" r:id="rId6"/>
    <sheet name="Kostenartenrechnung 5" sheetId="7" r:id="rId7"/>
    <sheet name="Übung" sheetId="8" r:id="rId8"/>
    <sheet name="Übung 2" sheetId="9" r:id="rId9"/>
    <sheet name="Kostenstellenrechnung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7" i="10" l="1"/>
  <c r="J37" i="10"/>
  <c r="I37" i="10"/>
  <c r="B37" i="10"/>
  <c r="H11" i="10" l="1"/>
  <c r="B13" i="10"/>
  <c r="G11" i="10" l="1"/>
  <c r="F11" i="10"/>
  <c r="D30" i="9" l="1"/>
  <c r="G30" i="9"/>
  <c r="F30" i="9"/>
  <c r="E30" i="9"/>
  <c r="F77" i="7" l="1"/>
  <c r="D77" i="7"/>
  <c r="F60" i="7"/>
  <c r="D60" i="7"/>
  <c r="E32" i="7"/>
  <c r="D32" i="7"/>
  <c r="G111" i="5" l="1"/>
  <c r="G101" i="5"/>
  <c r="G95" i="5" l="1"/>
  <c r="G26" i="5" l="1"/>
  <c r="E14" i="5"/>
  <c r="F14" i="5" l="1"/>
  <c r="D14" i="5"/>
  <c r="K50" i="4" l="1"/>
  <c r="I48" i="4"/>
  <c r="D48" i="4"/>
  <c r="I25" i="1" l="1"/>
  <c r="D25" i="1"/>
</calcChain>
</file>

<file path=xl/sharedStrings.xml><?xml version="1.0" encoding="utf-8"?>
<sst xmlns="http://schemas.openxmlformats.org/spreadsheetml/2006/main" count="409" uniqueCount="292">
  <si>
    <t>Aktiva</t>
  </si>
  <si>
    <t>Bilanz</t>
  </si>
  <si>
    <t>Passiva</t>
  </si>
  <si>
    <t>I. Anlagevermögen</t>
  </si>
  <si>
    <t>I. Eigenkapital</t>
  </si>
  <si>
    <t>Gebäude</t>
  </si>
  <si>
    <t>EK</t>
  </si>
  <si>
    <t>Maschinen</t>
  </si>
  <si>
    <t>II. Fremdkapital</t>
  </si>
  <si>
    <t>Fuhrpark</t>
  </si>
  <si>
    <t>Hypotheken</t>
  </si>
  <si>
    <t>Betriebs- und Geschäftsausstattung (BGA)</t>
  </si>
  <si>
    <t>Darlehen</t>
  </si>
  <si>
    <t>Verbindlichkeiten a LL</t>
  </si>
  <si>
    <t>II. Umlaufvermögen</t>
  </si>
  <si>
    <t>Handelswaren</t>
  </si>
  <si>
    <t>Forderungen a LL</t>
  </si>
  <si>
    <t>Bank</t>
  </si>
  <si>
    <t>Kasse</t>
  </si>
  <si>
    <t>Gesamt</t>
  </si>
  <si>
    <t>Ort, Datum</t>
  </si>
  <si>
    <t>Unterschrift</t>
  </si>
  <si>
    <t>Beispiel:</t>
  </si>
  <si>
    <t>Autokauf</t>
  </si>
  <si>
    <t>Preis:</t>
  </si>
  <si>
    <t xml:space="preserve">Anschaffungskosten: </t>
  </si>
  <si>
    <t xml:space="preserve">Nutzungsdauer: </t>
  </si>
  <si>
    <t>6 Jahre</t>
  </si>
  <si>
    <t>AfA-Betrag</t>
  </si>
  <si>
    <t>Restbuchwert</t>
  </si>
  <si>
    <t>1. Jahr</t>
  </si>
  <si>
    <t>2. Jahr</t>
  </si>
  <si>
    <t>3. Jahr</t>
  </si>
  <si>
    <t>4. Jahr</t>
  </si>
  <si>
    <t>5. Jahr</t>
  </si>
  <si>
    <t>6. Jahr</t>
  </si>
  <si>
    <t xml:space="preserve"> - </t>
  </si>
  <si>
    <t>Alternativ:</t>
  </si>
  <si>
    <t>Seite 448</t>
  </si>
  <si>
    <t>Nr. 4</t>
  </si>
  <si>
    <t>Soll</t>
  </si>
  <si>
    <t>Gewinn und Verlust Rechnung</t>
  </si>
  <si>
    <t>Haben</t>
  </si>
  <si>
    <t>Materialaufwand</t>
  </si>
  <si>
    <t>Umsatzerlöse</t>
  </si>
  <si>
    <t>Löhne und Gehälter</t>
  </si>
  <si>
    <t>Bestandsveränderungen</t>
  </si>
  <si>
    <t>Abschreibungen</t>
  </si>
  <si>
    <t>Aktivierte Eigenleistungen</t>
  </si>
  <si>
    <t>Büromaterial</t>
  </si>
  <si>
    <t>Mieterträge</t>
  </si>
  <si>
    <t>Aufw. für Werbung</t>
  </si>
  <si>
    <t>Zinserträge</t>
  </si>
  <si>
    <t>Versicherungen</t>
  </si>
  <si>
    <t>Zinsaufwendungen</t>
  </si>
  <si>
    <t>Aufw. für Energie</t>
  </si>
  <si>
    <t>Gewinn</t>
  </si>
  <si>
    <t>Gemeinkosten</t>
  </si>
  <si>
    <t>unproduktive Löhne und Gehälter</t>
  </si>
  <si>
    <t>produktive Löhne und Gehälter</t>
  </si>
  <si>
    <t>Einzelkosten</t>
  </si>
  <si>
    <t>Selbstkosten</t>
  </si>
  <si>
    <t>EK: 440.000</t>
  </si>
  <si>
    <t>GK: 331.000</t>
  </si>
  <si>
    <t xml:space="preserve"> SK: 771.000</t>
  </si>
  <si>
    <t>variabel</t>
  </si>
  <si>
    <t>fix</t>
  </si>
  <si>
    <t>Aufwendungen für Energie</t>
  </si>
  <si>
    <t>25 % fix</t>
  </si>
  <si>
    <t>40 % fix</t>
  </si>
  <si>
    <t>Sozialabgaben</t>
  </si>
  <si>
    <t>40% fix</t>
  </si>
  <si>
    <t>kalkulatorische Abschreibungen</t>
  </si>
  <si>
    <t>60% fix</t>
  </si>
  <si>
    <t>Kommunikationskosten</t>
  </si>
  <si>
    <t>10% fix</t>
  </si>
  <si>
    <t>Aufwendungen für Werbung</t>
  </si>
  <si>
    <t>50% fix</t>
  </si>
  <si>
    <t>Mai 2022 (100.000 Stück):</t>
  </si>
  <si>
    <t>Beispiel 1:</t>
  </si>
  <si>
    <t>Produktion im Mai: 100.000 Stück</t>
  </si>
  <si>
    <t>Gesamtkosten: 1.809.000 €</t>
  </si>
  <si>
    <t>Kosten pro Stück: 18,09 €</t>
  </si>
  <si>
    <t>Beispiel 2:</t>
  </si>
  <si>
    <t>Produktion im Juni: 200.000 Stück</t>
  </si>
  <si>
    <t>Gesamtkosten: 3.618.000 €</t>
  </si>
  <si>
    <t>Fixe Kosten:</t>
  </si>
  <si>
    <t>Variable Kosten:</t>
  </si>
  <si>
    <t>pro Stück</t>
  </si>
  <si>
    <t>aufgrund von</t>
  </si>
  <si>
    <t>Seite 456</t>
  </si>
  <si>
    <t>Fixkostendegression</t>
  </si>
  <si>
    <t>Seite 458 Nr. 2</t>
  </si>
  <si>
    <t>a)</t>
  </si>
  <si>
    <t>12X = 20.000 +</t>
  </si>
  <si>
    <t>8X</t>
  </si>
  <si>
    <t>4X = 20.000</t>
  </si>
  <si>
    <t>X = 5.000</t>
  </si>
  <si>
    <t>12 € - 8€ = 4€</t>
  </si>
  <si>
    <t>Deckungsbeitrag</t>
  </si>
  <si>
    <t>20.000€/4€ =</t>
  </si>
  <si>
    <t>5.000 Stück</t>
  </si>
  <si>
    <t>6.000*12 =</t>
  </si>
  <si>
    <t>Fixkosten</t>
  </si>
  <si>
    <t>6.000*8 =</t>
  </si>
  <si>
    <t>alternativ:</t>
  </si>
  <si>
    <t>1.000 Stück</t>
  </si>
  <si>
    <t>1.000*8 =</t>
  </si>
  <si>
    <t>1.000*12 =</t>
  </si>
  <si>
    <t xml:space="preserve"> = 4.000,00 €</t>
  </si>
  <si>
    <t>1.000*Deckungsbeitrag 4€</t>
  </si>
  <si>
    <t>Seite 460 Nr. 1</t>
  </si>
  <si>
    <t>A  800 EUR - 480 EUR =</t>
  </si>
  <si>
    <t>320 EUR DB</t>
  </si>
  <si>
    <t xml:space="preserve">64.000 EUR DB </t>
  </si>
  <si>
    <t>bei 200 Stück</t>
  </si>
  <si>
    <t>B 1.200 EUR - 920 EUR =</t>
  </si>
  <si>
    <t>280 EUR DB</t>
  </si>
  <si>
    <t>42.000 EUR DB</t>
  </si>
  <si>
    <t>bei 150 Stück</t>
  </si>
  <si>
    <t>b)</t>
  </si>
  <si>
    <t>A 320 EUR DB - 290 EUR =</t>
  </si>
  <si>
    <t xml:space="preserve">30 EUR </t>
  </si>
  <si>
    <t>Gewinn pro Stück</t>
  </si>
  <si>
    <t>B 280 EUR DB - 310 EUR =</t>
  </si>
  <si>
    <t>30 EUR</t>
  </si>
  <si>
    <t>Verlust pro Stück</t>
  </si>
  <si>
    <t>Seite 461 Nr. 4</t>
  </si>
  <si>
    <t>Drucker A</t>
  </si>
  <si>
    <t>Drucker B</t>
  </si>
  <si>
    <t>Drucker C</t>
  </si>
  <si>
    <t>Drucker D</t>
  </si>
  <si>
    <t>variable Kosten</t>
  </si>
  <si>
    <t>fixe Kosten</t>
  </si>
  <si>
    <t>Deckungsbeiträge</t>
  </si>
  <si>
    <t>c)</t>
  </si>
  <si>
    <t>Betriebsergebnis</t>
  </si>
  <si>
    <t>Gesamtergebnis</t>
  </si>
  <si>
    <t>Seite 461 Nr. 3</t>
  </si>
  <si>
    <t>Warengruppe 1</t>
  </si>
  <si>
    <t>Warengruppe 2</t>
  </si>
  <si>
    <t>Warengruppe 3</t>
  </si>
  <si>
    <t>Warengruppe 4</t>
  </si>
  <si>
    <t>Variable Kosten</t>
  </si>
  <si>
    <t>Deckungsbeitrag gesamt</t>
  </si>
  <si>
    <t>Fixe Kosten</t>
  </si>
  <si>
    <t>Umsatz identisch mit</t>
  </si>
  <si>
    <t>variablen Kosten:</t>
  </si>
  <si>
    <t>ist null!</t>
  </si>
  <si>
    <t>Umsatz</t>
  </si>
  <si>
    <t>Verkaufspreis pro Stück:</t>
  </si>
  <si>
    <t xml:space="preserve"> /380.000 Stück</t>
  </si>
  <si>
    <t xml:space="preserve"> = 2,68 EUR</t>
  </si>
  <si>
    <t>d)</t>
  </si>
  <si>
    <t>kurzfristige Preisuntergrenze:</t>
  </si>
  <si>
    <t>550.000/70.000 = 7,86</t>
  </si>
  <si>
    <t>langfristige Preisuntergrenze:</t>
  </si>
  <si>
    <t>alle Kosten</t>
  </si>
  <si>
    <t>(550.000 + 120.000) /70.000 =  9,57</t>
  </si>
  <si>
    <t>Abweichungsanalyse</t>
  </si>
  <si>
    <t>Kostenstelle</t>
  </si>
  <si>
    <t>Bezugsgröße</t>
  </si>
  <si>
    <t>Plankosten</t>
  </si>
  <si>
    <t>Istkosten</t>
  </si>
  <si>
    <t>Abweichung Plan/Ist</t>
  </si>
  <si>
    <t>gesamt</t>
  </si>
  <si>
    <t>Einheit</t>
  </si>
  <si>
    <t>€</t>
  </si>
  <si>
    <t>%</t>
  </si>
  <si>
    <t>Marketing</t>
  </si>
  <si>
    <t>Umsatz 8 Millionen €</t>
  </si>
  <si>
    <t>Personalwesen</t>
  </si>
  <si>
    <t>250 Mitarbeiter</t>
  </si>
  <si>
    <t>Kantine</t>
  </si>
  <si>
    <t>60.000 Mahlzeiten</t>
  </si>
  <si>
    <t>Prozesskostenrechnung</t>
  </si>
  <si>
    <t>Basis: Zuschlagssatz auf Einzelkosten: 20%</t>
  </si>
  <si>
    <t>Bestellmenge</t>
  </si>
  <si>
    <t>Einzelkosten/€</t>
  </si>
  <si>
    <t>Gemeinkosten/€</t>
  </si>
  <si>
    <t>Stückkosten/€</t>
  </si>
  <si>
    <t>Prozesskosten</t>
  </si>
  <si>
    <t>pro stück</t>
  </si>
  <si>
    <t>Prozesskostenansätze "Verwaltung und Vertrieb"</t>
  </si>
  <si>
    <t>Teilprozesse "Verwaltung und Vertrieb"</t>
  </si>
  <si>
    <t>Prozesskostenansätze</t>
  </si>
  <si>
    <t>je Auftrag/€</t>
  </si>
  <si>
    <t>je 100 Stück/€</t>
  </si>
  <si>
    <t>Anfrage bearbeiten</t>
  </si>
  <si>
    <t>Verkauf</t>
  </si>
  <si>
    <t>Aufträge bearbeiten</t>
  </si>
  <si>
    <t>Aufträge buchen</t>
  </si>
  <si>
    <t>Buchhaltung</t>
  </si>
  <si>
    <t>Auftrräge kommissionieren</t>
  </si>
  <si>
    <t>Lager</t>
  </si>
  <si>
    <t>Auftrag ausliefern</t>
  </si>
  <si>
    <t>Expedition</t>
  </si>
  <si>
    <t>Aufträge verfolgen</t>
  </si>
  <si>
    <t>Reklamation bearbeiten</t>
  </si>
  <si>
    <t>Zahlungsverkehr bearbeiten</t>
  </si>
  <si>
    <t>Mahnung bearbeiten</t>
  </si>
  <si>
    <t>Prozesskostensatz</t>
  </si>
  <si>
    <t>Stückkostenvergleich "Zuschlagskalkulation - Prozesskostenkalkulation"</t>
  </si>
  <si>
    <t>Zuschlagskalkulation</t>
  </si>
  <si>
    <t>Prozesskostenkalkulation</t>
  </si>
  <si>
    <t>Basis: Prozesskostensatz je Bestellung: 150 €</t>
  </si>
  <si>
    <t>Vergleichskalkulation</t>
  </si>
  <si>
    <t>Kalkulation</t>
  </si>
  <si>
    <t>Mengen</t>
  </si>
  <si>
    <t>500 Stück</t>
  </si>
  <si>
    <t>5000 Stück</t>
  </si>
  <si>
    <t>Sätze</t>
  </si>
  <si>
    <t>Fertigungsmaterial</t>
  </si>
  <si>
    <t xml:space="preserve"> + Materialgemeinkosten</t>
  </si>
  <si>
    <t xml:space="preserve"> + Fertigungslöhne</t>
  </si>
  <si>
    <t xml:space="preserve"> + Fertigungsgemeinkosten</t>
  </si>
  <si>
    <t xml:space="preserve"> = Herstellkosten</t>
  </si>
  <si>
    <t xml:space="preserve"> + Vertriebs-/ Verwaltungsgemeinkosten</t>
  </si>
  <si>
    <t xml:space="preserve"> + Prozesskosten/Auftrag</t>
  </si>
  <si>
    <t xml:space="preserve"> + Prozesskosten/100 Stück</t>
  </si>
  <si>
    <t xml:space="preserve"> = Selbstkosten gesamt</t>
  </si>
  <si>
    <t xml:space="preserve"> = Selbstkosten/Stück</t>
  </si>
  <si>
    <t>2.)</t>
  </si>
  <si>
    <t xml:space="preserve"> = 114</t>
  </si>
  <si>
    <t>v.K. pro Stück</t>
  </si>
  <si>
    <t>342.000/3.000 Stück</t>
  </si>
  <si>
    <t>Deckungsbeitrag:</t>
  </si>
  <si>
    <t>230 EUR</t>
  </si>
  <si>
    <t xml:space="preserve"> - 114 EUR</t>
  </si>
  <si>
    <t>116 EUR</t>
  </si>
  <si>
    <t>160.000/</t>
  </si>
  <si>
    <t xml:space="preserve"> = 1.379,31</t>
  </si>
  <si>
    <t>Stück</t>
  </si>
  <si>
    <t>Variante:</t>
  </si>
  <si>
    <t>230X</t>
  </si>
  <si>
    <t xml:space="preserve"> =</t>
  </si>
  <si>
    <t>160.000 +</t>
  </si>
  <si>
    <t>114X</t>
  </si>
  <si>
    <t>116X</t>
  </si>
  <si>
    <t>x</t>
  </si>
  <si>
    <t>1.)</t>
  </si>
  <si>
    <t>3.000 *</t>
  </si>
  <si>
    <t xml:space="preserve"> = 690.000 EUR</t>
  </si>
  <si>
    <t>Einnahme (Umsatz)</t>
  </si>
  <si>
    <t>20 % fix</t>
  </si>
  <si>
    <t>30 % fix</t>
  </si>
  <si>
    <t>35% fix</t>
  </si>
  <si>
    <t>30% fix</t>
  </si>
  <si>
    <t>70% fix</t>
  </si>
  <si>
    <t>12% fix</t>
  </si>
  <si>
    <t>kalkulatorische Löhne</t>
  </si>
  <si>
    <t>Betriebsabrechnungsbogen</t>
  </si>
  <si>
    <t>Betrag in €</t>
  </si>
  <si>
    <t>Verteilungsgrundlage</t>
  </si>
  <si>
    <t>Verteilung in %</t>
  </si>
  <si>
    <t>Kostenstellen</t>
  </si>
  <si>
    <t>Material</t>
  </si>
  <si>
    <t>Fertigung</t>
  </si>
  <si>
    <t>Unproduktive Löhne</t>
  </si>
  <si>
    <t>Arbeitsbegleitkarten</t>
  </si>
  <si>
    <t>Mietaufwendungen</t>
  </si>
  <si>
    <t>Fläche</t>
  </si>
  <si>
    <t>Bedarf</t>
  </si>
  <si>
    <t>Kalkulatorische Abschreibung</t>
  </si>
  <si>
    <t>Abnutzung</t>
  </si>
  <si>
    <t>1.840.000/160.000</t>
  </si>
  <si>
    <t xml:space="preserve"> = 11,50 EUR v.K. pro</t>
  </si>
  <si>
    <t>28 EUR</t>
  </si>
  <si>
    <t>Verkaufspreis</t>
  </si>
  <si>
    <t xml:space="preserve"> - 11,50 EUR</t>
  </si>
  <si>
    <t>variable K.</t>
  </si>
  <si>
    <t>16,50 EUR</t>
  </si>
  <si>
    <t>3)</t>
  </si>
  <si>
    <t>/16,50</t>
  </si>
  <si>
    <t xml:space="preserve"> = 26.751,52 Stück</t>
  </si>
  <si>
    <t>4)</t>
  </si>
  <si>
    <t>Einnahmen:</t>
  </si>
  <si>
    <t>210.000*28</t>
  </si>
  <si>
    <t>Kosten</t>
  </si>
  <si>
    <t>(11,50*210.000)</t>
  </si>
  <si>
    <t xml:space="preserve">Gewinn pro Stück: </t>
  </si>
  <si>
    <t>3.023.600/210.000</t>
  </si>
  <si>
    <t xml:space="preserve"> = 14,40</t>
  </si>
  <si>
    <t xml:space="preserve">Einzelkosten: </t>
  </si>
  <si>
    <t>Fertigungslöhne:</t>
  </si>
  <si>
    <t>Fertigungsmaterial:</t>
  </si>
  <si>
    <t>Verwaltung</t>
  </si>
  <si>
    <t>Vertrieb</t>
  </si>
  <si>
    <t>Sonstige Gemeinkosten</t>
  </si>
  <si>
    <t>Fertigungslöhne</t>
  </si>
  <si>
    <t>Herstellkosten des Umsatzes</t>
  </si>
  <si>
    <t>Gemeinkostenzuschlagsätze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</si>
</sst>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  <numFmt numFmtId="165" formatCode="0.0%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charset val="134"/>
      <scheme val="minor"/>
    </font>
    <font>
      <sz val="24"/>
      <color theme="1"/>
      <name val="Calibri"/>
      <family val="2"/>
      <charset val="134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 val="double"/>
      <sz val="12"/>
      <color theme="1"/>
      <name val="Calibri"/>
      <family val="2"/>
      <charset val="134"/>
      <scheme val="minor"/>
    </font>
    <font>
      <sz val="20"/>
      <color theme="1"/>
      <name val="Calibri"/>
      <family val="2"/>
      <charset val="134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6">
    <xf numFmtId="0" fontId="0" fillId="0" borderId="0" xfId="0"/>
    <xf numFmtId="0" fontId="3" fillId="0" borderId="1" xfId="0" applyFont="1" applyBorder="1" applyAlignment="1"/>
    <xf numFmtId="0" fontId="3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5" fillId="0" borderId="0" xfId="0" applyFont="1"/>
    <xf numFmtId="0" fontId="0" fillId="0" borderId="3" xfId="0" applyBorder="1" applyAlignment="1">
      <alignment horizontal="right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44" fontId="6" fillId="0" borderId="0" xfId="1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0" xfId="0" applyFont="1" applyBorder="1" applyAlignment="1"/>
    <xf numFmtId="164" fontId="0" fillId="0" borderId="0" xfId="0" applyNumberFormat="1" applyBorder="1"/>
    <xf numFmtId="164" fontId="0" fillId="0" borderId="0" xfId="0" applyNumberFormat="1" applyBorder="1" applyAlignment="1">
      <alignment horizontal="right"/>
    </xf>
    <xf numFmtId="0" fontId="0" fillId="0" borderId="0" xfId="0" applyBorder="1"/>
    <xf numFmtId="0" fontId="5" fillId="0" borderId="0" xfId="0" applyFont="1" applyBorder="1"/>
    <xf numFmtId="164" fontId="2" fillId="0" borderId="0" xfId="0" applyNumberFormat="1" applyFont="1" applyBorder="1" applyAlignment="1">
      <alignment horizontal="right"/>
    </xf>
    <xf numFmtId="44" fontId="2" fillId="0" borderId="0" xfId="1" applyFont="1" applyBorder="1" applyAlignment="1">
      <alignment horizontal="right"/>
    </xf>
    <xf numFmtId="0" fontId="0" fillId="0" borderId="3" xfId="0" applyBorder="1"/>
    <xf numFmtId="0" fontId="0" fillId="0" borderId="0" xfId="0" applyBorder="1" applyAlignment="1">
      <alignment horizontal="right"/>
    </xf>
    <xf numFmtId="44" fontId="2" fillId="0" borderId="0" xfId="1" applyFont="1" applyBorder="1"/>
    <xf numFmtId="0" fontId="5" fillId="0" borderId="0" xfId="0" applyFont="1" applyBorder="1" applyAlignment="1"/>
    <xf numFmtId="0" fontId="6" fillId="0" borderId="0" xfId="0" applyFont="1" applyBorder="1" applyAlignment="1">
      <alignment horizontal="right"/>
    </xf>
    <xf numFmtId="0" fontId="6" fillId="0" borderId="0" xfId="0" applyFont="1"/>
    <xf numFmtId="44" fontId="0" fillId="0" borderId="0" xfId="1" applyFont="1"/>
    <xf numFmtId="0" fontId="7" fillId="0" borderId="0" xfId="0" applyFont="1" applyBorder="1"/>
    <xf numFmtId="44" fontId="7" fillId="0" borderId="0" xfId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4" fontId="7" fillId="0" borderId="0" xfId="0" applyNumberFormat="1" applyFont="1" applyBorder="1" applyAlignment="1">
      <alignment horizontal="right"/>
    </xf>
    <xf numFmtId="0" fontId="8" fillId="0" borderId="0" xfId="0" applyFont="1" applyBorder="1"/>
    <xf numFmtId="0" fontId="9" fillId="0" borderId="0" xfId="0" applyFont="1"/>
    <xf numFmtId="0" fontId="10" fillId="0" borderId="0" xfId="0" applyFont="1"/>
    <xf numFmtId="164" fontId="6" fillId="0" borderId="0" xfId="0" applyNumberFormat="1" applyFont="1" applyBorder="1" applyAlignment="1">
      <alignment horizontal="right"/>
    </xf>
    <xf numFmtId="44" fontId="6" fillId="0" borderId="0" xfId="1" applyFont="1" applyBorder="1"/>
    <xf numFmtId="0" fontId="0" fillId="2" borderId="6" xfId="0" applyFill="1" applyBorder="1" applyAlignment="1">
      <alignment wrapText="1"/>
    </xf>
    <xf numFmtId="0" fontId="0" fillId="2" borderId="6" xfId="0" applyFill="1" applyBorder="1"/>
    <xf numFmtId="0" fontId="0" fillId="2" borderId="7" xfId="0" applyFill="1" applyBorder="1"/>
    <xf numFmtId="44" fontId="0" fillId="0" borderId="9" xfId="1" applyFont="1" applyBorder="1"/>
    <xf numFmtId="44" fontId="0" fillId="4" borderId="9" xfId="1" applyFont="1" applyFill="1" applyBorder="1"/>
    <xf numFmtId="44" fontId="0" fillId="0" borderId="11" xfId="1" applyFont="1" applyBorder="1"/>
    <xf numFmtId="44" fontId="0" fillId="0" borderId="12" xfId="1" applyFont="1" applyBorder="1"/>
    <xf numFmtId="44" fontId="0" fillId="5" borderId="12" xfId="1" applyFont="1" applyFill="1" applyBorder="1"/>
    <xf numFmtId="44" fontId="0" fillId="0" borderId="13" xfId="1" applyFont="1" applyBorder="1"/>
    <xf numFmtId="44" fontId="0" fillId="3" borderId="9" xfId="1" applyFont="1" applyFill="1" applyBorder="1"/>
    <xf numFmtId="44" fontId="0" fillId="0" borderId="10" xfId="1" applyFont="1" applyBorder="1"/>
    <xf numFmtId="0" fontId="0" fillId="0" borderId="12" xfId="0" applyBorder="1"/>
    <xf numFmtId="0" fontId="0" fillId="0" borderId="16" xfId="0" applyBorder="1"/>
    <xf numFmtId="0" fontId="0" fillId="0" borderId="17" xfId="0" applyBorder="1"/>
    <xf numFmtId="0" fontId="0" fillId="0" borderId="6" xfId="0" applyBorder="1"/>
    <xf numFmtId="44" fontId="0" fillId="0" borderId="7" xfId="1" applyFont="1" applyBorder="1"/>
    <xf numFmtId="0" fontId="0" fillId="0" borderId="18" xfId="0" applyBorder="1"/>
    <xf numFmtId="0" fontId="0" fillId="0" borderId="9" xfId="0" applyBorder="1"/>
    <xf numFmtId="44" fontId="0" fillId="0" borderId="8" xfId="1" applyFont="1" applyBorder="1"/>
    <xf numFmtId="44" fontId="0" fillId="0" borderId="19" xfId="1" applyFont="1" applyBorder="1"/>
    <xf numFmtId="44" fontId="0" fillId="0" borderId="20" xfId="1" applyFont="1" applyBorder="1"/>
    <xf numFmtId="44" fontId="0" fillId="0" borderId="21" xfId="1" applyFont="1" applyBorder="1"/>
    <xf numFmtId="0" fontId="0" fillId="0" borderId="22" xfId="0" applyBorder="1"/>
    <xf numFmtId="44" fontId="0" fillId="0" borderId="16" xfId="1" applyFont="1" applyBorder="1"/>
    <xf numFmtId="44" fontId="0" fillId="0" borderId="0" xfId="0" applyNumberFormat="1"/>
    <xf numFmtId="44" fontId="10" fillId="0" borderId="0" xfId="1" applyFont="1"/>
    <xf numFmtId="44" fontId="0" fillId="0" borderId="1" xfId="1" applyFont="1" applyBorder="1"/>
    <xf numFmtId="16" fontId="0" fillId="0" borderId="0" xfId="0" applyNumberFormat="1"/>
    <xf numFmtId="44" fontId="10" fillId="0" borderId="1" xfId="1" applyFont="1" applyBorder="1"/>
    <xf numFmtId="0" fontId="0" fillId="0" borderId="0" xfId="0"/>
    <xf numFmtId="0" fontId="0" fillId="0" borderId="0" xfId="0"/>
    <xf numFmtId="0" fontId="0" fillId="2" borderId="27" xfId="0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0" fillId="0" borderId="27" xfId="0" applyBorder="1"/>
    <xf numFmtId="0" fontId="0" fillId="0" borderId="27" xfId="0" applyBorder="1" applyAlignment="1">
      <alignment wrapText="1"/>
    </xf>
    <xf numFmtId="44" fontId="0" fillId="0" borderId="27" xfId="1" applyFont="1" applyBorder="1"/>
    <xf numFmtId="10" fontId="0" fillId="0" borderId="27" xfId="0" applyNumberFormat="1" applyBorder="1"/>
    <xf numFmtId="6" fontId="0" fillId="0" borderId="27" xfId="0" applyNumberFormat="1" applyBorder="1"/>
    <xf numFmtId="8" fontId="0" fillId="0" borderId="27" xfId="0" applyNumberFormat="1" applyBorder="1"/>
    <xf numFmtId="0" fontId="2" fillId="6" borderId="27" xfId="0" applyFont="1" applyFill="1" applyBorder="1"/>
    <xf numFmtId="44" fontId="0" fillId="6" borderId="27" xfId="1" applyFont="1" applyFill="1" applyBorder="1"/>
    <xf numFmtId="44" fontId="0" fillId="6" borderId="0" xfId="1" applyFont="1" applyFill="1" applyBorder="1"/>
    <xf numFmtId="2" fontId="0" fillId="0" borderId="27" xfId="0" applyNumberFormat="1" applyBorder="1"/>
    <xf numFmtId="0" fontId="2" fillId="0" borderId="27" xfId="0" applyFont="1" applyBorder="1"/>
    <xf numFmtId="2" fontId="2" fillId="0" borderId="27" xfId="0" applyNumberFormat="1" applyFont="1" applyBorder="1"/>
    <xf numFmtId="0" fontId="2" fillId="9" borderId="27" xfId="0" applyFont="1" applyFill="1" applyBorder="1"/>
    <xf numFmtId="44" fontId="0" fillId="9" borderId="27" xfId="1" applyFont="1" applyFill="1" applyBorder="1"/>
    <xf numFmtId="0" fontId="0" fillId="6" borderId="27" xfId="0" applyFill="1" applyBorder="1"/>
    <xf numFmtId="0" fontId="0" fillId="9" borderId="27" xfId="0" applyFill="1" applyBorder="1"/>
    <xf numFmtId="0" fontId="0" fillId="11" borderId="27" xfId="0" applyFill="1" applyBorder="1"/>
    <xf numFmtId="9" fontId="0" fillId="0" borderId="27" xfId="0" applyNumberFormat="1" applyBorder="1"/>
    <xf numFmtId="0" fontId="0" fillId="12" borderId="27" xfId="0" applyFill="1" applyBorder="1" applyAlignment="1">
      <alignment wrapText="1"/>
    </xf>
    <xf numFmtId="9" fontId="0" fillId="12" borderId="27" xfId="0" applyNumberFormat="1" applyFill="1" applyBorder="1"/>
    <xf numFmtId="44" fontId="0" fillId="12" borderId="27" xfId="1" applyFont="1" applyFill="1" applyBorder="1"/>
    <xf numFmtId="0" fontId="0" fillId="13" borderId="27" xfId="0" applyFill="1" applyBorder="1"/>
    <xf numFmtId="44" fontId="0" fillId="13" borderId="27" xfId="1" applyFont="1" applyFill="1" applyBorder="1"/>
    <xf numFmtId="0" fontId="0" fillId="0" borderId="0" xfId="0"/>
    <xf numFmtId="0" fontId="12" fillId="0" borderId="0" xfId="0" applyFont="1"/>
    <xf numFmtId="3" fontId="12" fillId="0" borderId="0" xfId="0" applyNumberFormat="1" applyFont="1"/>
    <xf numFmtId="0" fontId="12" fillId="0" borderId="1" xfId="0" applyFont="1" applyBorder="1"/>
    <xf numFmtId="4" fontId="12" fillId="0" borderId="0" xfId="0" applyNumberFormat="1" applyFont="1"/>
    <xf numFmtId="3" fontId="12" fillId="0" borderId="1" xfId="0" applyNumberFormat="1" applyFont="1" applyBorder="1"/>
    <xf numFmtId="0" fontId="0" fillId="14" borderId="27" xfId="0" applyFill="1" applyBorder="1"/>
    <xf numFmtId="44" fontId="0" fillId="0" borderId="29" xfId="1" applyFont="1" applyBorder="1"/>
    <xf numFmtId="44" fontId="0" fillId="14" borderId="27" xfId="1" applyFont="1" applyFill="1" applyBorder="1"/>
    <xf numFmtId="44" fontId="0" fillId="0" borderId="0" xfId="1" applyFont="1" applyBorder="1"/>
    <xf numFmtId="0" fontId="0" fillId="0" borderId="30" xfId="0" applyBorder="1"/>
    <xf numFmtId="0" fontId="0" fillId="0" borderId="26" xfId="0" applyBorder="1"/>
    <xf numFmtId="44" fontId="0" fillId="6" borderId="0" xfId="0" applyNumberFormat="1" applyFill="1"/>
    <xf numFmtId="44" fontId="0" fillId="14" borderId="0" xfId="0" applyNumberFormat="1" applyFill="1"/>
    <xf numFmtId="0" fontId="0" fillId="0" borderId="0" xfId="0"/>
    <xf numFmtId="0" fontId="0" fillId="12" borderId="27" xfId="0" applyFill="1" applyBorder="1"/>
    <xf numFmtId="0" fontId="0" fillId="15" borderId="27" xfId="0" applyFill="1" applyBorder="1"/>
    <xf numFmtId="0" fontId="0" fillId="11" borderId="27" xfId="0" applyFill="1" applyBorder="1" applyAlignment="1">
      <alignment horizontal="center"/>
    </xf>
    <xf numFmtId="44" fontId="0" fillId="10" borderId="27" xfId="1" applyFont="1" applyFill="1" applyBorder="1"/>
    <xf numFmtId="44" fontId="0" fillId="10" borderId="31" xfId="1" applyFont="1" applyFill="1" applyBorder="1"/>
    <xf numFmtId="44" fontId="0" fillId="10" borderId="26" xfId="1" applyFont="1" applyFill="1" applyBorder="1"/>
    <xf numFmtId="0" fontId="0" fillId="0" borderId="1" xfId="0" applyBorder="1"/>
    <xf numFmtId="0" fontId="0" fillId="0" borderId="0" xfId="0" applyFill="1" applyBorder="1"/>
    <xf numFmtId="3" fontId="0" fillId="0" borderId="0" xfId="0" applyNumberFormat="1"/>
    <xf numFmtId="0" fontId="0" fillId="0" borderId="0" xfId="0"/>
    <xf numFmtId="0" fontId="4" fillId="0" borderId="1" xfId="0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44" fontId="0" fillId="0" borderId="8" xfId="1" applyFont="1" applyBorder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3" borderId="8" xfId="1" applyFont="1" applyFill="1" applyBorder="1" applyAlignment="1">
      <alignment horizontal="center"/>
    </xf>
    <xf numFmtId="44" fontId="0" fillId="3" borderId="3" xfId="1" applyFont="1" applyFill="1" applyBorder="1" applyAlignment="1">
      <alignment horizontal="center"/>
    </xf>
    <xf numFmtId="44" fontId="0" fillId="0" borderId="14" xfId="1" applyFont="1" applyBorder="1" applyAlignment="1">
      <alignment horizontal="center"/>
    </xf>
    <xf numFmtId="44" fontId="0" fillId="0" borderId="15" xfId="1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23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11" borderId="24" xfId="0" applyFill="1" applyBorder="1" applyAlignment="1">
      <alignment horizontal="center"/>
    </xf>
    <xf numFmtId="0" fontId="0" fillId="11" borderId="25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9" borderId="24" xfId="0" applyFill="1" applyBorder="1" applyAlignment="1">
      <alignment horizontal="center"/>
    </xf>
    <xf numFmtId="0" fontId="0" fillId="9" borderId="28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0" fillId="8" borderId="28" xfId="0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8" xfId="0" applyBorder="1" applyAlignment="1">
      <alignment horizontal="center"/>
    </xf>
    <xf numFmtId="3" fontId="12" fillId="0" borderId="0" xfId="0" applyNumberFormat="1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2" borderId="27" xfId="0" applyFill="1" applyBorder="1" applyAlignment="1">
      <alignment horizontal="center"/>
    </xf>
    <xf numFmtId="0" fontId="0" fillId="12" borderId="24" xfId="0" applyFill="1" applyBorder="1" applyAlignment="1">
      <alignment horizontal="center"/>
    </xf>
    <xf numFmtId="0" fontId="0" fillId="12" borderId="28" xfId="0" applyFill="1" applyBorder="1" applyAlignment="1">
      <alignment horizontal="center"/>
    </xf>
    <xf numFmtId="0" fontId="0" fillId="12" borderId="25" xfId="0" applyFill="1" applyBorder="1" applyAlignment="1">
      <alignment horizontal="center"/>
    </xf>
    <xf numFmtId="0" fontId="0" fillId="16" borderId="27" xfId="0" applyFill="1" applyBorder="1"/>
    <xf numFmtId="0" fontId="0" fillId="0" borderId="31" xfId="0" applyBorder="1"/>
    <xf numFmtId="44" fontId="0" fillId="0" borderId="31" xfId="1" applyFont="1" applyBorder="1"/>
    <xf numFmtId="44" fontId="0" fillId="0" borderId="26" xfId="0" applyNumberFormat="1" applyBorder="1"/>
    <xf numFmtId="0" fontId="0" fillId="0" borderId="27" xfId="0" applyFill="1" applyBorder="1"/>
    <xf numFmtId="44" fontId="0" fillId="10" borderId="26" xfId="0" applyNumberFormat="1" applyFill="1" applyBorder="1"/>
    <xf numFmtId="0" fontId="0" fillId="17" borderId="27" xfId="0" applyFill="1" applyBorder="1"/>
    <xf numFmtId="44" fontId="0" fillId="17" borderId="27" xfId="1" applyFont="1" applyFill="1" applyBorder="1"/>
    <xf numFmtId="0" fontId="0" fillId="18" borderId="27" xfId="0" applyFill="1" applyBorder="1"/>
    <xf numFmtId="44" fontId="0" fillId="18" borderId="27" xfId="1" applyFont="1" applyFill="1" applyBorder="1"/>
    <xf numFmtId="0" fontId="0" fillId="19" borderId="27" xfId="0" applyFill="1" applyBorder="1"/>
    <xf numFmtId="10" fontId="0" fillId="19" borderId="27" xfId="0" applyNumberFormat="1" applyFill="1" applyBorder="1" applyAlignment="1">
      <alignment horizontal="center"/>
    </xf>
    <xf numFmtId="165" fontId="0" fillId="19" borderId="27" xfId="2" applyNumberFormat="1" applyFont="1" applyFill="1" applyBorder="1" applyAlignment="1">
      <alignment horizontal="center"/>
    </xf>
    <xf numFmtId="0" fontId="0" fillId="12" borderId="0" xfId="0" applyFill="1"/>
  </cellXfs>
  <cellStyles count="3"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23</xdr:row>
      <xdr:rowOff>0</xdr:rowOff>
    </xdr:from>
    <xdr:to>
      <xdr:col>7</xdr:col>
      <xdr:colOff>38100</xdr:colOff>
      <xdr:row>23</xdr:row>
      <xdr:rowOff>0</xdr:rowOff>
    </xdr:to>
    <xdr:cxnSp macro="">
      <xdr:nvCxnSpPr>
        <xdr:cNvPr id="5" name="Gerade Verbindung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5082540" y="4991100"/>
          <a:ext cx="6477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1466850</xdr:colOff>
      <xdr:row>15</xdr:row>
      <xdr:rowOff>19050</xdr:rowOff>
    </xdr:from>
    <xdr:to>
      <xdr:col>9</xdr:col>
      <xdr:colOff>0</xdr:colOff>
      <xdr:row>15</xdr:row>
      <xdr:rowOff>19050</xdr:rowOff>
    </xdr:to>
    <xdr:cxnSp macro="">
      <xdr:nvCxnSpPr>
        <xdr:cNvPr id="6" name="Gerade Verbindung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6297930" y="3470910"/>
          <a:ext cx="96393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28576</xdr:colOff>
      <xdr:row>15</xdr:row>
      <xdr:rowOff>28575</xdr:rowOff>
    </xdr:from>
    <xdr:to>
      <xdr:col>8</xdr:col>
      <xdr:colOff>9525</xdr:colOff>
      <xdr:row>23</xdr:row>
      <xdr:rowOff>9525</xdr:rowOff>
    </xdr:to>
    <xdr:cxnSp macro="">
      <xdr:nvCxnSpPr>
        <xdr:cNvPr id="7" name="Gerade Verbindung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>
          <a:off x="5720716" y="3480435"/>
          <a:ext cx="590549" cy="152019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365760</xdr:colOff>
      <xdr:row>1</xdr:row>
      <xdr:rowOff>274320</xdr:rowOff>
    </xdr:from>
    <xdr:to>
      <xdr:col>17</xdr:col>
      <xdr:colOff>487680</xdr:colOff>
      <xdr:row>22</xdr:row>
      <xdr:rowOff>121920</xdr:rowOff>
    </xdr:to>
    <xdr:sp macro="" textlink="">
      <xdr:nvSpPr>
        <xdr:cNvPr id="8" name="Textfeld 7"/>
        <xdr:cNvSpPr txBox="1"/>
      </xdr:nvSpPr>
      <xdr:spPr>
        <a:xfrm>
          <a:off x="7498080" y="457200"/>
          <a:ext cx="4998720" cy="42748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Kennzahlen zur Vermögensstruktur</a:t>
          </a: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de-DE" sz="16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Anteil des Anlagevermögens</a:t>
          </a: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Anlagevermögen*100/Gesamtvermögen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610.000*100/690.800 = 88,30 %</a:t>
          </a:r>
        </a:p>
        <a:p>
          <a:endParaRPr lang="de-DE" sz="1100"/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Anteil der flüssigen Mittel</a:t>
          </a: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Flüssige Mittel*100/Gesamtvermögen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15.800*100/690.800 = 2,3 %</a:t>
          </a:r>
        </a:p>
        <a:p>
          <a:endParaRPr lang="de-DE" sz="1100"/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Anteil der Forderungen</a:t>
          </a: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Forderungen*100/Gesamtvermögen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25.000*100/690.800 = 3,6 %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/>
        </a:p>
      </xdr:txBody>
    </xdr:sp>
    <xdr:clientData/>
  </xdr:twoCellAnchor>
  <xdr:twoCellAnchor>
    <xdr:from>
      <xdr:col>0</xdr:col>
      <xdr:colOff>525780</xdr:colOff>
      <xdr:row>29</xdr:row>
      <xdr:rowOff>175260</xdr:rowOff>
    </xdr:from>
    <xdr:to>
      <xdr:col>6</xdr:col>
      <xdr:colOff>586740</xdr:colOff>
      <xdr:row>44</xdr:row>
      <xdr:rowOff>121920</xdr:rowOff>
    </xdr:to>
    <xdr:sp macro="" textlink="">
      <xdr:nvSpPr>
        <xdr:cNvPr id="9" name="Textfeld 8"/>
        <xdr:cNvSpPr txBox="1"/>
      </xdr:nvSpPr>
      <xdr:spPr>
        <a:xfrm>
          <a:off x="525780" y="6271260"/>
          <a:ext cx="4747260" cy="2689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Kennzahlen der Liquidität 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Liquidität 1 (Barliquidität):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Flüssige Mittel*100/Kurzfristiges Fremdkapital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15.800*100/15.800 = 100 %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Liquidität 2 (Einzugsbedingte Liquidität):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(Flüssige Mittel + Forderungen)*100/Kurzfristiges FK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(15.800 + 25.000)*100/15.800 = 258,2 %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/>
        </a:p>
      </xdr:txBody>
    </xdr:sp>
    <xdr:clientData/>
  </xdr:twoCellAnchor>
  <xdr:twoCellAnchor>
    <xdr:from>
      <xdr:col>7</xdr:col>
      <xdr:colOff>800100</xdr:colOff>
      <xdr:row>30</xdr:row>
      <xdr:rowOff>76200</xdr:rowOff>
    </xdr:from>
    <xdr:to>
      <xdr:col>13</xdr:col>
      <xdr:colOff>594360</xdr:colOff>
      <xdr:row>43</xdr:row>
      <xdr:rowOff>99060</xdr:rowOff>
    </xdr:to>
    <xdr:sp macro="" textlink="">
      <xdr:nvSpPr>
        <xdr:cNvPr id="10" name="Textfeld 9"/>
        <xdr:cNvSpPr txBox="1"/>
      </xdr:nvSpPr>
      <xdr:spPr>
        <a:xfrm>
          <a:off x="6096000" y="6355080"/>
          <a:ext cx="4069080" cy="2400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  der Finanzierung 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Eigenkapitalquote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Eigenkapital*100/Gesamtkapital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490.000*100/690.800 = 70,9 %</a:t>
          </a:r>
          <a:endParaRPr kumimoji="0" lang="de-DE" sz="16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de-DE" sz="1100"/>
        </a:p>
      </xdr:txBody>
    </xdr:sp>
    <xdr:clientData/>
  </xdr:twoCellAnchor>
  <xdr:twoCellAnchor>
    <xdr:from>
      <xdr:col>0</xdr:col>
      <xdr:colOff>556260</xdr:colOff>
      <xdr:row>46</xdr:row>
      <xdr:rowOff>114300</xdr:rowOff>
    </xdr:from>
    <xdr:to>
      <xdr:col>7</xdr:col>
      <xdr:colOff>350520</xdr:colOff>
      <xdr:row>62</xdr:row>
      <xdr:rowOff>15240</xdr:rowOff>
    </xdr:to>
    <xdr:sp macro="" textlink="">
      <xdr:nvSpPr>
        <xdr:cNvPr id="2" name="Textfeld 1"/>
        <xdr:cNvSpPr txBox="1"/>
      </xdr:nvSpPr>
      <xdr:spPr>
        <a:xfrm>
          <a:off x="556260" y="9319260"/>
          <a:ext cx="5090160" cy="28270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Kennzahlen der Investition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Anlagendeckung 1: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Eigenkapital*100/Anlagevermögen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490.000*100/610.000 = 80,3 %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Anlagendeckung 2: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Langfristiges Kapital*100/Anlagevermögen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675.000*100/610.000 = 110,7 %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/>
        </a:p>
      </xdr:txBody>
    </xdr:sp>
    <xdr:clientData/>
  </xdr:twoCellAnchor>
  <xdr:twoCellAnchor>
    <xdr:from>
      <xdr:col>7</xdr:col>
      <xdr:colOff>853440</xdr:colOff>
      <xdr:row>45</xdr:row>
      <xdr:rowOff>68580</xdr:rowOff>
    </xdr:from>
    <xdr:to>
      <xdr:col>14</xdr:col>
      <xdr:colOff>495300</xdr:colOff>
      <xdr:row>65</xdr:row>
      <xdr:rowOff>160020</xdr:rowOff>
    </xdr:to>
    <xdr:sp macro="" textlink="">
      <xdr:nvSpPr>
        <xdr:cNvPr id="3" name="Textfeld 2"/>
        <xdr:cNvSpPr txBox="1"/>
      </xdr:nvSpPr>
      <xdr:spPr>
        <a:xfrm>
          <a:off x="6149340" y="9090660"/>
          <a:ext cx="4526280" cy="37490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Kennzahlen der Rentabilität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(Annahme: Gewinn = 30.000 EUR; Umsatz = 250.000 EUR)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a)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Eigenkapitalrentabilität: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Jahresüberschuss*100/Eigenkapital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30.000*100/490.000 = 6,1 %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b)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Umsatzrentabilität: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   (Umsatz = Preis*Menge)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Jahresüberschuss*100/Umsatzerlöse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30.000*100/250.000 = 12 %</a:t>
          </a:r>
        </a:p>
        <a:p>
          <a:endParaRPr lang="de-DE" sz="1100"/>
        </a:p>
      </xdr:txBody>
    </xdr:sp>
    <xdr:clientData/>
  </xdr:twoCellAnchor>
  <xdr:twoCellAnchor>
    <xdr:from>
      <xdr:col>0</xdr:col>
      <xdr:colOff>556260</xdr:colOff>
      <xdr:row>64</xdr:row>
      <xdr:rowOff>0</xdr:rowOff>
    </xdr:from>
    <xdr:to>
      <xdr:col>7</xdr:col>
      <xdr:colOff>441960</xdr:colOff>
      <xdr:row>75</xdr:row>
      <xdr:rowOff>7620</xdr:rowOff>
    </xdr:to>
    <xdr:sp macro="" textlink="">
      <xdr:nvSpPr>
        <xdr:cNvPr id="4" name="Textfeld 3"/>
        <xdr:cNvSpPr txBox="1"/>
      </xdr:nvSpPr>
      <xdr:spPr>
        <a:xfrm>
          <a:off x="556260" y="12496800"/>
          <a:ext cx="5181600" cy="2118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Cashflow (Kapitalflussrechnung)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--&gt; Welche finanziellen Mittel stehen zur Verfügung? 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Gewinn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+ Abschreibungen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+ Zuführung zu den langfristigen Rückstellungen</a:t>
          </a: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Cashflow</a:t>
          </a:r>
        </a:p>
        <a:p>
          <a:endParaRPr lang="de-DE" sz="1100"/>
        </a:p>
      </xdr:txBody>
    </xdr:sp>
    <xdr:clientData/>
  </xdr:twoCellAnchor>
  <xdr:twoCellAnchor>
    <xdr:from>
      <xdr:col>7</xdr:col>
      <xdr:colOff>762000</xdr:colOff>
      <xdr:row>66</xdr:row>
      <xdr:rowOff>69850</xdr:rowOff>
    </xdr:from>
    <xdr:to>
      <xdr:col>12</xdr:col>
      <xdr:colOff>558800</xdr:colOff>
      <xdr:row>84</xdr:row>
      <xdr:rowOff>44450</xdr:rowOff>
    </xdr:to>
    <xdr:sp macro="" textlink="">
      <xdr:nvSpPr>
        <xdr:cNvPr id="11" name="Textfeld 10"/>
        <xdr:cNvSpPr txBox="1"/>
      </xdr:nvSpPr>
      <xdr:spPr>
        <a:xfrm>
          <a:off x="6064250" y="13074650"/>
          <a:ext cx="3460750" cy="328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Kennzahlen des Lagerumschlags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Lagerumschlagshäufigkeit: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Materialaufwand/ Ø Lagerbestand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(Annahme: jährlicher Materialaufwand: 300.000,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Ø  Lagerbestand: 20.000)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300.000/20.000 = 15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Durschnittliche Lagerdauer: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360 Tage/Lagerumschlagshäufigkeit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360/15 = 24 Tage</a:t>
          </a:r>
        </a:p>
        <a:p>
          <a:endParaRPr lang="de-D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1</xdr:row>
      <xdr:rowOff>53340</xdr:rowOff>
    </xdr:from>
    <xdr:to>
      <xdr:col>6</xdr:col>
      <xdr:colOff>518160</xdr:colOff>
      <xdr:row>26</xdr:row>
      <xdr:rowOff>114300</xdr:rowOff>
    </xdr:to>
    <xdr:sp macro="" textlink="">
      <xdr:nvSpPr>
        <xdr:cNvPr id="2" name="Textfeld 1"/>
        <xdr:cNvSpPr txBox="1"/>
      </xdr:nvSpPr>
      <xdr:spPr>
        <a:xfrm>
          <a:off x="312420" y="236220"/>
          <a:ext cx="4960620" cy="4632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Abschreibung für  Abnutzung (AfA):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Anschaffungskosten (ohne UST, mit Kaufnebenkosten)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-Nutzungsdauer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-Abschreibungsart: lineare Abschreibung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Beispiel "Autokauf": Kaufpreis: 38.080 EUR brutto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Anschaffungskosten: 32.000 EUR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Nutzungsdauer: 8 Jahre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Formel: Anschaffungskosten/Nutzungsdauer = jährlicher Abschreibungsbetrag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Jährliche Abschreibungsrate: 32.000/8 = 4.000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1. Jahr: 32.000-4.000 = 28.000 EUR Restbuchwert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letztes Jahr: 4.000 - 4.000 = 0 </a:t>
          </a:r>
        </a:p>
        <a:p>
          <a:endParaRPr lang="de-D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701040</xdr:colOff>
      <xdr:row>2</xdr:row>
      <xdr:rowOff>68580</xdr:rowOff>
    </xdr:from>
    <xdr:to>
      <xdr:col>7</xdr:col>
      <xdr:colOff>601980</xdr:colOff>
      <xdr:row>21</xdr:row>
      <xdr:rowOff>0</xdr:rowOff>
    </xdr:to>
    <xdr:sp macro="" textlink="">
      <xdr:nvSpPr>
        <xdr:cNvPr id="2" name="Textfeld 1"/>
        <xdr:cNvSpPr txBox="1"/>
      </xdr:nvSpPr>
      <xdr:spPr>
        <a:xfrm>
          <a:off x="701040" y="434340"/>
          <a:ext cx="5448300" cy="3406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Kostenartenrechnung </a:t>
          </a: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--&gt; Welche Kosten sind entstanden?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Unterschieden werden (Kostenermittlung):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Grundkosten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(identisch mit den Aufwendungen aus der GuV)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Anderskosten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(Aufwendungen aus der GuV werden in anderer Höhe in   die KLR übernommen)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Zusatzkosten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(ohne Aufwand in der GuV)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neutrale Aufwendungen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(periodenfremde Aufwendungen, betriebsfremde Aufwendungen, außerordentliche Aufwendungen)</a:t>
          </a:r>
        </a:p>
        <a:p>
          <a:endParaRPr lang="de-DE" sz="1100"/>
        </a:p>
      </xdr:txBody>
    </xdr:sp>
    <xdr:clientData/>
  </xdr:twoCellAnchor>
  <xdr:twoCellAnchor>
    <xdr:from>
      <xdr:col>8</xdr:col>
      <xdr:colOff>45720</xdr:colOff>
      <xdr:row>2</xdr:row>
      <xdr:rowOff>76200</xdr:rowOff>
    </xdr:from>
    <xdr:to>
      <xdr:col>13</xdr:col>
      <xdr:colOff>419100</xdr:colOff>
      <xdr:row>21</xdr:row>
      <xdr:rowOff>7620</xdr:rowOff>
    </xdr:to>
    <xdr:sp macro="" textlink="">
      <xdr:nvSpPr>
        <xdr:cNvPr id="3" name="Textfeld 2"/>
        <xdr:cNvSpPr txBox="1"/>
      </xdr:nvSpPr>
      <xdr:spPr>
        <a:xfrm>
          <a:off x="6385560" y="441960"/>
          <a:ext cx="4335780" cy="3406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Beispiele:</a:t>
          </a: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Anderskosten: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Abschreibung für Abnutzung =&gt; kalkulatorische Abschreibung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Zinsaufwand =&gt; kalkulatorische Zinsen auf das betriebsnotwendige Kapital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Verluste aus Schadensfällen =&gt; kalkulatorische Wagniskosten (Durchschnittswerte)</a:t>
          </a:r>
        </a:p>
        <a:p>
          <a:endParaRPr lang="de-DE" sz="1100"/>
        </a:p>
      </xdr:txBody>
    </xdr:sp>
    <xdr:clientData/>
  </xdr:twoCellAnchor>
  <xdr:twoCellAnchor>
    <xdr:from>
      <xdr:col>8</xdr:col>
      <xdr:colOff>53340</xdr:colOff>
      <xdr:row>22</xdr:row>
      <xdr:rowOff>99060</xdr:rowOff>
    </xdr:from>
    <xdr:to>
      <xdr:col>13</xdr:col>
      <xdr:colOff>487680</xdr:colOff>
      <xdr:row>32</xdr:row>
      <xdr:rowOff>99060</xdr:rowOff>
    </xdr:to>
    <xdr:sp macro="" textlink="">
      <xdr:nvSpPr>
        <xdr:cNvPr id="4" name="Textfeld 3"/>
        <xdr:cNvSpPr txBox="1"/>
      </xdr:nvSpPr>
      <xdr:spPr>
        <a:xfrm>
          <a:off x="6393180" y="4122420"/>
          <a:ext cx="4396740" cy="182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Beispiele:</a:t>
          </a: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Zusatzkosten (fiktiv):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kalkulatorische Löhne und Gehälter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kalkulatorische Miete </a:t>
          </a:r>
        </a:p>
        <a:p>
          <a:endParaRPr lang="de-DE" sz="1100"/>
        </a:p>
      </xdr:txBody>
    </xdr:sp>
    <xdr:clientData/>
  </xdr:twoCellAnchor>
  <xdr:twoCellAnchor>
    <xdr:from>
      <xdr:col>0</xdr:col>
      <xdr:colOff>579120</xdr:colOff>
      <xdr:row>23</xdr:row>
      <xdr:rowOff>0</xdr:rowOff>
    </xdr:from>
    <xdr:to>
      <xdr:col>7</xdr:col>
      <xdr:colOff>373380</xdr:colOff>
      <xdr:row>35</xdr:row>
      <xdr:rowOff>15240</xdr:rowOff>
    </xdr:to>
    <xdr:sp macro="" textlink="">
      <xdr:nvSpPr>
        <xdr:cNvPr id="5" name="Textfeld 4"/>
        <xdr:cNvSpPr txBox="1"/>
      </xdr:nvSpPr>
      <xdr:spPr>
        <a:xfrm>
          <a:off x="579120" y="4206240"/>
          <a:ext cx="5341620" cy="2209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Beispiele: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Neutrale Aufwendungen: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periodenfremde Aufwendungen = z.B. Steuernachzahlungen für vergangene Jahre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außerordentliche Aufwendungen = z.B. größere Schadensfälle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betriebsfremde Aufwendungen = z.B.  Verluste aus Wertpapierverkäufen</a:t>
          </a:r>
          <a:endParaRPr kumimoji="0" lang="de-DE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de-DE" sz="1100"/>
        </a:p>
      </xdr:txBody>
    </xdr:sp>
    <xdr:clientData/>
  </xdr:twoCellAnchor>
  <xdr:twoCellAnchor>
    <xdr:from>
      <xdr:col>0</xdr:col>
      <xdr:colOff>655320</xdr:colOff>
      <xdr:row>36</xdr:row>
      <xdr:rowOff>152400</xdr:rowOff>
    </xdr:from>
    <xdr:to>
      <xdr:col>7</xdr:col>
      <xdr:colOff>594360</xdr:colOff>
      <xdr:row>51</xdr:row>
      <xdr:rowOff>99060</xdr:rowOff>
    </xdr:to>
    <xdr:sp macro="" textlink="">
      <xdr:nvSpPr>
        <xdr:cNvPr id="6" name="Textfeld 5"/>
        <xdr:cNvSpPr txBox="1"/>
      </xdr:nvSpPr>
      <xdr:spPr>
        <a:xfrm>
          <a:off x="655320" y="6736080"/>
          <a:ext cx="5486400" cy="2689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Leistungsermittlung 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neutrale Erträge: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periodenfremde Erträge, betriebsfremde Erträge, Zinserträge, Mieterträge, außerordentliche Erträge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Leistungen: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Umsatzerlöse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Aktivierte Eigenleistungen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Bestandsveränderung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Entnahme von Gegenständen und Leistungen</a:t>
          </a:r>
        </a:p>
        <a:p>
          <a:endParaRPr lang="de-DE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</xdr:row>
      <xdr:rowOff>99060</xdr:rowOff>
    </xdr:from>
    <xdr:to>
      <xdr:col>7</xdr:col>
      <xdr:colOff>182880</xdr:colOff>
      <xdr:row>10</xdr:row>
      <xdr:rowOff>60960</xdr:rowOff>
    </xdr:to>
    <xdr:sp macro="" textlink="">
      <xdr:nvSpPr>
        <xdr:cNvPr id="2" name="Textfeld 1"/>
        <xdr:cNvSpPr txBox="1"/>
      </xdr:nvSpPr>
      <xdr:spPr>
        <a:xfrm>
          <a:off x="495300" y="281940"/>
          <a:ext cx="5234940" cy="16078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Einzelkosten --&gt; lassen sich </a:t>
          </a: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direkt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einem Auftrag zuordnen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Gemeinkosten --&gt; lassen sich nur </a:t>
          </a: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indirekt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einem Auftrag zuordnen</a:t>
          </a:r>
        </a:p>
        <a:p>
          <a:endParaRPr lang="de-DE" sz="1100"/>
        </a:p>
      </xdr:txBody>
    </xdr:sp>
    <xdr:clientData/>
  </xdr:twoCellAnchor>
  <xdr:twoCellAnchor>
    <xdr:from>
      <xdr:col>7</xdr:col>
      <xdr:colOff>701040</xdr:colOff>
      <xdr:row>2</xdr:row>
      <xdr:rowOff>53340</xdr:rowOff>
    </xdr:from>
    <xdr:to>
      <xdr:col>13</xdr:col>
      <xdr:colOff>83820</xdr:colOff>
      <xdr:row>16</xdr:row>
      <xdr:rowOff>160020</xdr:rowOff>
    </xdr:to>
    <xdr:sp macro="" textlink="">
      <xdr:nvSpPr>
        <xdr:cNvPr id="3" name="Textfeld 2"/>
        <xdr:cNvSpPr txBox="1"/>
      </xdr:nvSpPr>
      <xdr:spPr>
        <a:xfrm>
          <a:off x="6248400" y="419100"/>
          <a:ext cx="4137660" cy="266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Beispiel (vereinfacht):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Einzelkosten im Jahr 2021: 180.000 €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Gemeinkosten im Jahr 2021: 390.000 €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Gemeinkostenzuschlagssatz: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Gemeinkosten*100/Einzelkosten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390.000*100/180.000 = </a:t>
          </a:r>
          <a:r>
            <a:rPr kumimoji="0" lang="de-DE" sz="16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216,7 %</a:t>
          </a:r>
        </a:p>
        <a:p>
          <a:endParaRPr lang="de-DE" sz="1100"/>
        </a:p>
      </xdr:txBody>
    </xdr:sp>
    <xdr:clientData/>
  </xdr:twoCellAnchor>
  <xdr:twoCellAnchor>
    <xdr:from>
      <xdr:col>0</xdr:col>
      <xdr:colOff>525780</xdr:colOff>
      <xdr:row>12</xdr:row>
      <xdr:rowOff>15240</xdr:rowOff>
    </xdr:from>
    <xdr:to>
      <xdr:col>7</xdr:col>
      <xdr:colOff>175260</xdr:colOff>
      <xdr:row>21</xdr:row>
      <xdr:rowOff>152400</xdr:rowOff>
    </xdr:to>
    <xdr:sp macro="" textlink="">
      <xdr:nvSpPr>
        <xdr:cNvPr id="4" name="Textfeld 3"/>
        <xdr:cNvSpPr txBox="1"/>
      </xdr:nvSpPr>
      <xdr:spPr>
        <a:xfrm>
          <a:off x="525780" y="2209800"/>
          <a:ext cx="5196840" cy="1783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Kundenauftrag: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Einzelkosten: 430 €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Gemeinkosten: 430*216,7% = 931,81 €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Gesamtkosten: 430 € + 931,81 € = </a:t>
          </a:r>
          <a:r>
            <a:rPr kumimoji="0" lang="de-DE" sz="16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1.361,81 €</a:t>
          </a:r>
        </a:p>
        <a:p>
          <a:endParaRPr lang="de-DE" sz="1100"/>
        </a:p>
      </xdr:txBody>
    </xdr:sp>
    <xdr:clientData/>
  </xdr:twoCellAnchor>
  <xdr:twoCellAnchor>
    <xdr:from>
      <xdr:col>6</xdr:col>
      <xdr:colOff>0</xdr:colOff>
      <xdr:row>46</xdr:row>
      <xdr:rowOff>0</xdr:rowOff>
    </xdr:from>
    <xdr:to>
      <xdr:col>7</xdr:col>
      <xdr:colOff>38100</xdr:colOff>
      <xdr:row>46</xdr:row>
      <xdr:rowOff>0</xdr:rowOff>
    </xdr:to>
    <xdr:cxnSp macro="">
      <xdr:nvCxnSpPr>
        <xdr:cNvPr id="8" name="Gerade Verbindung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4922520" y="9525000"/>
          <a:ext cx="83058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1466850</xdr:colOff>
      <xdr:row>38</xdr:row>
      <xdr:rowOff>19050</xdr:rowOff>
    </xdr:from>
    <xdr:to>
      <xdr:col>9</xdr:col>
      <xdr:colOff>0</xdr:colOff>
      <xdr:row>38</xdr:row>
      <xdr:rowOff>19050</xdr:rowOff>
    </xdr:to>
    <xdr:cxnSp macro="">
      <xdr:nvCxnSpPr>
        <xdr:cNvPr id="9" name="Gerade Verbindung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6503670" y="7623810"/>
          <a:ext cx="96393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28576</xdr:colOff>
      <xdr:row>38</xdr:row>
      <xdr:rowOff>28575</xdr:rowOff>
    </xdr:from>
    <xdr:to>
      <xdr:col>8</xdr:col>
      <xdr:colOff>9525</xdr:colOff>
      <xdr:row>46</xdr:row>
      <xdr:rowOff>9525</xdr:rowOff>
    </xdr:to>
    <xdr:cxnSp macro="">
      <xdr:nvCxnSpPr>
        <xdr:cNvPr id="10" name="Gerade Verbindung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>
          <a:off x="5743576" y="7633335"/>
          <a:ext cx="773429" cy="190119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</xdr:colOff>
      <xdr:row>28</xdr:row>
      <xdr:rowOff>0</xdr:rowOff>
    </xdr:from>
    <xdr:to>
      <xdr:col>16</xdr:col>
      <xdr:colOff>662940</xdr:colOff>
      <xdr:row>37</xdr:row>
      <xdr:rowOff>121920</xdr:rowOff>
    </xdr:to>
    <xdr:sp macro="" textlink="">
      <xdr:nvSpPr>
        <xdr:cNvPr id="11" name="Textfeld 10"/>
        <xdr:cNvSpPr txBox="1"/>
      </xdr:nvSpPr>
      <xdr:spPr>
        <a:xfrm>
          <a:off x="8321040" y="5334000"/>
          <a:ext cx="5356860" cy="182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Hinweise:</a:t>
          </a:r>
          <a:endParaRPr lang="de-DE">
            <a:effectLst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Löhne und Gehälter teilen sich auf in "Fertigungslöhne" à 80.000 EUR und "unproduktive Löhne" à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40.000 EUR</a:t>
          </a:r>
        </a:p>
        <a:p>
          <a:endParaRPr lang="de-DE">
            <a:effectLst/>
          </a:endParaRPr>
        </a:p>
        <a:p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Zusätzliche kalkulatorische Löhne: 20.000 EUR zu je 50% unproduktiv und produktiv</a:t>
          </a:r>
        </a:p>
        <a:p>
          <a:endParaRPr lang="de-DE">
            <a:effectLst/>
          </a:endParaRPr>
        </a:p>
        <a:p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Kalkulatorische Zinsen zusätzlich zu den Zinsaufwendungen: 6.000 EUR</a:t>
          </a:r>
        </a:p>
        <a:p>
          <a:endParaRPr lang="de-DE">
            <a:effectLst/>
          </a:endParaRPr>
        </a:p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</a:t>
          </a: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Kalkulatorische Abschreibungen sind 5.000 EUR höher als die Abschreibungen</a:t>
          </a:r>
          <a:endParaRPr lang="de-DE">
            <a:effectLst/>
          </a:endParaRPr>
        </a:p>
        <a:p>
          <a:endParaRPr lang="de-DE" sz="1100"/>
        </a:p>
      </xdr:txBody>
    </xdr:sp>
    <xdr:clientData/>
  </xdr:twoCellAnchor>
  <xdr:twoCellAnchor>
    <xdr:from>
      <xdr:col>5</xdr:col>
      <xdr:colOff>739140</xdr:colOff>
      <xdr:row>53</xdr:row>
      <xdr:rowOff>68580</xdr:rowOff>
    </xdr:from>
    <xdr:to>
      <xdr:col>12</xdr:col>
      <xdr:colOff>53340</xdr:colOff>
      <xdr:row>62</xdr:row>
      <xdr:rowOff>15240</xdr:rowOff>
    </xdr:to>
    <xdr:sp macro="" textlink="">
      <xdr:nvSpPr>
        <xdr:cNvPr id="12" name="Textfeld 11"/>
        <xdr:cNvSpPr txBox="1"/>
      </xdr:nvSpPr>
      <xdr:spPr>
        <a:xfrm>
          <a:off x="4869180" y="10553700"/>
          <a:ext cx="5029200" cy="1592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Gemeinkostenzuschlagsatz für produktive Löhne? </a:t>
          </a:r>
        </a:p>
        <a:p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331.000*100/90.000 =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367,8%</a:t>
          </a:r>
        </a:p>
        <a:p>
          <a:endParaRPr kumimoji="0" lang="de-DE" sz="1600" b="0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Gemeinkostenzsuchlagssatz für Material?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331.000*100/350.000 = 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94,6%</a:t>
          </a:r>
        </a:p>
      </xdr:txBody>
    </xdr:sp>
    <xdr:clientData/>
  </xdr:twoCellAnchor>
  <xdr:twoCellAnchor>
    <xdr:from>
      <xdr:col>12</xdr:col>
      <xdr:colOff>624840</xdr:colOff>
      <xdr:row>53</xdr:row>
      <xdr:rowOff>99060</xdr:rowOff>
    </xdr:from>
    <xdr:to>
      <xdr:col>18</xdr:col>
      <xdr:colOff>373380</xdr:colOff>
      <xdr:row>77</xdr:row>
      <xdr:rowOff>38100</xdr:rowOff>
    </xdr:to>
    <xdr:sp macro="" textlink="">
      <xdr:nvSpPr>
        <xdr:cNvPr id="13" name="Textfeld 12"/>
        <xdr:cNvSpPr txBox="1"/>
      </xdr:nvSpPr>
      <xdr:spPr>
        <a:xfrm>
          <a:off x="10469880" y="10584180"/>
          <a:ext cx="4937760" cy="4328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Aufgabe: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Kalkulieren Sie die Gesamtkosten für einen Kundenauftrag!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Löhne: 10 Arbeitsstunden à 35 EUR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350*367,8/100 = 1.287,30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Materialaufwand: 2.000 EUR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2.000*94,6/100 = 1.892,00</a:t>
          </a:r>
        </a:p>
        <a:p>
          <a:endParaRPr lang="de-DE" sz="1100"/>
        </a:p>
        <a:p>
          <a:r>
            <a:rPr lang="de-DE" sz="1400"/>
            <a:t>Gesamtkosten:</a:t>
          </a:r>
        </a:p>
        <a:p>
          <a:r>
            <a:rPr lang="de-DE" sz="1600"/>
            <a:t>EK</a:t>
          </a:r>
          <a:r>
            <a:rPr lang="de-DE" sz="1600" baseline="0"/>
            <a:t> Löhne: 		350,00</a:t>
          </a:r>
        </a:p>
        <a:p>
          <a:r>
            <a:rPr lang="de-DE" sz="1600" baseline="0"/>
            <a:t>GK Löhne:		1.287,30</a:t>
          </a:r>
        </a:p>
        <a:p>
          <a:r>
            <a:rPr lang="de-DE" sz="1600" baseline="0"/>
            <a:t>EK Material:	2.000,00</a:t>
          </a:r>
        </a:p>
        <a:p>
          <a:r>
            <a:rPr lang="de-DE" sz="1600" baseline="0"/>
            <a:t>GK Material:	</a:t>
          </a:r>
          <a:r>
            <a:rPr lang="de-DE" sz="1600" u="sng" baseline="0"/>
            <a:t>1.892,00</a:t>
          </a:r>
        </a:p>
        <a:p>
          <a:r>
            <a:rPr lang="de-DE" sz="1600" u="none"/>
            <a:t>		5.529,30</a:t>
          </a:r>
        </a:p>
      </xdr:txBody>
    </xdr:sp>
    <xdr:clientData/>
  </xdr:twoCellAnchor>
  <xdr:twoCellAnchor>
    <xdr:from>
      <xdr:col>3</xdr:col>
      <xdr:colOff>800100</xdr:colOff>
      <xdr:row>64</xdr:row>
      <xdr:rowOff>68580</xdr:rowOff>
    </xdr:from>
    <xdr:to>
      <xdr:col>10</xdr:col>
      <xdr:colOff>198120</xdr:colOff>
      <xdr:row>83</xdr:row>
      <xdr:rowOff>144780</xdr:rowOff>
    </xdr:to>
    <xdr:sp macro="" textlink="">
      <xdr:nvSpPr>
        <xdr:cNvPr id="5" name="Textfeld 4"/>
        <xdr:cNvSpPr txBox="1"/>
      </xdr:nvSpPr>
      <xdr:spPr>
        <a:xfrm>
          <a:off x="3177540" y="12565380"/>
          <a:ext cx="5280660" cy="3550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/>
            <a:t>Seite 455 Nr. 1</a:t>
          </a:r>
        </a:p>
        <a:p>
          <a:endParaRPr lang="de-DE" sz="1800"/>
        </a:p>
        <a:p>
          <a:r>
            <a:rPr lang="de-DE" sz="1800"/>
            <a:t>a)</a:t>
          </a:r>
        </a:p>
        <a:p>
          <a:r>
            <a:rPr lang="de-DE" sz="1800"/>
            <a:t>Gemeinkosten: 30.000 + 240.000 = 270.000</a:t>
          </a:r>
        </a:p>
        <a:p>
          <a:r>
            <a:rPr lang="de-DE" sz="1800"/>
            <a:t>Einzelkosten:</a:t>
          </a:r>
          <a:r>
            <a:rPr lang="de-DE" sz="1800" baseline="0"/>
            <a:t> 120.000 + 100.000 = 220.000</a:t>
          </a:r>
        </a:p>
        <a:p>
          <a:r>
            <a:rPr lang="de-DE" sz="1800" baseline="0"/>
            <a:t>Selbstkosten: 490.000</a:t>
          </a:r>
        </a:p>
        <a:p>
          <a:endParaRPr lang="de-DE" sz="1800" baseline="0"/>
        </a:p>
        <a:p>
          <a:r>
            <a:rPr lang="de-DE" sz="1800" baseline="0"/>
            <a:t>b)</a:t>
          </a:r>
        </a:p>
        <a:p>
          <a:r>
            <a:rPr lang="de-DE" sz="1800"/>
            <a:t>270.000*100/120.000 = 225%</a:t>
          </a:r>
        </a:p>
        <a:p>
          <a:endParaRPr lang="de-DE" sz="1800"/>
        </a:p>
        <a:p>
          <a:r>
            <a:rPr lang="de-DE" sz="1800"/>
            <a:t>c)</a:t>
          </a:r>
        </a:p>
        <a:p>
          <a:r>
            <a:rPr lang="de-DE" sz="1800"/>
            <a:t>30.000*100/150.000 = 20%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</xdr:colOff>
      <xdr:row>2</xdr:row>
      <xdr:rowOff>157480</xdr:rowOff>
    </xdr:from>
    <xdr:to>
      <xdr:col>9</xdr:col>
      <xdr:colOff>193040</xdr:colOff>
      <xdr:row>11</xdr:row>
      <xdr:rowOff>45720</xdr:rowOff>
    </xdr:to>
    <xdr:sp macro="" textlink="">
      <xdr:nvSpPr>
        <xdr:cNvPr id="2" name="Textfeld 1"/>
        <xdr:cNvSpPr txBox="1"/>
      </xdr:nvSpPr>
      <xdr:spPr>
        <a:xfrm>
          <a:off x="6355080" y="523240"/>
          <a:ext cx="2697480" cy="1544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Fixe Kosten </a:t>
          </a: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=&gt; Einzel- und Gemeinkosten, die sich bei Veränderung der Beschäftigung </a:t>
          </a:r>
          <a:r>
            <a:rPr kumimoji="0" lang="de-DE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nicht verändern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Variable Kosten </a:t>
          </a: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=&gt; Einzel- und Gemeinkosten, die sich je nach Beschäftigung </a:t>
          </a:r>
          <a:r>
            <a:rPr kumimoji="0" lang="de-DE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verringern oder vergrößern</a:t>
          </a: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de-DE" sz="1100"/>
        </a:p>
      </xdr:txBody>
    </xdr:sp>
    <xdr:clientData/>
  </xdr:twoCellAnchor>
  <xdr:twoCellAnchor>
    <xdr:from>
      <xdr:col>0</xdr:col>
      <xdr:colOff>726440</xdr:colOff>
      <xdr:row>30</xdr:row>
      <xdr:rowOff>127000</xdr:rowOff>
    </xdr:from>
    <xdr:to>
      <xdr:col>7</xdr:col>
      <xdr:colOff>782320</xdr:colOff>
      <xdr:row>45</xdr:row>
      <xdr:rowOff>5080</xdr:rowOff>
    </xdr:to>
    <xdr:sp macro="" textlink="">
      <xdr:nvSpPr>
        <xdr:cNvPr id="3" name="Textfeld 2"/>
        <xdr:cNvSpPr txBox="1"/>
      </xdr:nvSpPr>
      <xdr:spPr>
        <a:xfrm>
          <a:off x="726440" y="5654040"/>
          <a:ext cx="7472680" cy="2621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Berechnung der Gewinnschwelle (Break-even-Point):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Beispiel 2: Verkaufspreis (netto) 20 EUR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Produzierte Menge: 100.000 Stück im Mai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Variable Kosten Stück:   1.341.900,00 € /100.000 Stück = 13,42 €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Preis pro Stück:			20 ,00 €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	</a:t>
          </a:r>
          <a:r>
            <a:rPr kumimoji="0" lang="de-DE" sz="11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- variable Kosten pro Stück	 13,42 € </a:t>
          </a: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	 = Deckungsbeitrag	   6,58 €   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Fixe Kosten:   467.100,00 € /6,58 € (Deckungsbeitrag) = 70.987,8 Stück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de-DE" sz="1100"/>
        </a:p>
      </xdr:txBody>
    </xdr:sp>
    <xdr:clientData/>
  </xdr:twoCellAnchor>
  <xdr:twoCellAnchor>
    <xdr:from>
      <xdr:col>0</xdr:col>
      <xdr:colOff>574040</xdr:colOff>
      <xdr:row>46</xdr:row>
      <xdr:rowOff>55880</xdr:rowOff>
    </xdr:from>
    <xdr:to>
      <xdr:col>7</xdr:col>
      <xdr:colOff>431800</xdr:colOff>
      <xdr:row>53</xdr:row>
      <xdr:rowOff>25400</xdr:rowOff>
    </xdr:to>
    <xdr:sp macro="" textlink="">
      <xdr:nvSpPr>
        <xdr:cNvPr id="4" name="Textfeld 3"/>
        <xdr:cNvSpPr txBox="1"/>
      </xdr:nvSpPr>
      <xdr:spPr>
        <a:xfrm>
          <a:off x="574040" y="8509000"/>
          <a:ext cx="7274560" cy="1249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Mengenbeispiele: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</a:t>
          </a:r>
          <a:r>
            <a:rPr kumimoji="0" lang="de-DE" sz="105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50.000 Stück:    50.000 * 20 - 467.100 - (13,42 * 50.000) =      </a:t>
          </a:r>
          <a:r>
            <a:rPr kumimoji="0" lang="de-DE" sz="105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- 138.100 EUR </a:t>
          </a:r>
          <a:r>
            <a:rPr kumimoji="0" lang="de-DE" sz="105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(Verlust);   Verlust pro Stück</a:t>
          </a:r>
          <a:r>
            <a:rPr kumimoji="0" lang="de-DE" sz="105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:</a:t>
          </a:r>
          <a:r>
            <a:rPr kumimoji="0" lang="de-DE" sz="105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 	 -2.76  EUR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05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100.000 Stück: 100.000 * 20 - 467.100 - (13,42 * 100.000) =       190.900 EUR Gewinn;     Gewinn pro Stück: 	  1,91 EUR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05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180.000 Stück: 180.000 * 20 - 467.100 - (13,42 * 180.000) =        717.300 EUR Gewinn;    Gewinn pro Stück:	  3,99  EUR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05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200.000 Stück: 200.000 * 20 - 467.100 - (13,42 * 200.000) =         848.900EUR Gewinn;    Gewinn pro Stück: 	  4,24 EUR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de-DE" sz="1100"/>
        </a:p>
      </xdr:txBody>
    </xdr:sp>
    <xdr:clientData/>
  </xdr:twoCellAnchor>
  <xdr:twoCellAnchor>
    <xdr:from>
      <xdr:col>0</xdr:col>
      <xdr:colOff>680720</xdr:colOff>
      <xdr:row>53</xdr:row>
      <xdr:rowOff>177800</xdr:rowOff>
    </xdr:from>
    <xdr:to>
      <xdr:col>4</xdr:col>
      <xdr:colOff>574040</xdr:colOff>
      <xdr:row>62</xdr:row>
      <xdr:rowOff>137160</xdr:rowOff>
    </xdr:to>
    <xdr:sp macro="" textlink="">
      <xdr:nvSpPr>
        <xdr:cNvPr id="5" name="Textfeld 4"/>
        <xdr:cNvSpPr txBox="1"/>
      </xdr:nvSpPr>
      <xdr:spPr>
        <a:xfrm>
          <a:off x="680720" y="9911080"/>
          <a:ext cx="4302760" cy="1605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Gewinnschwellenberechnung mit Hilfe einer Gleichung: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(Variable Kosten Stück:   1.341.900,00 € /100.000 Stück = 13,42 €)</a:t>
          </a:r>
        </a:p>
        <a:p>
          <a:endParaRPr lang="de-DE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20X = 467.100 + 13,42X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6,58X = 467.100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X = 70.987,8</a:t>
          </a:r>
        </a:p>
        <a:p>
          <a:endParaRPr lang="de-DE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4</xdr:row>
      <xdr:rowOff>30480</xdr:rowOff>
    </xdr:from>
    <xdr:to>
      <xdr:col>14</xdr:col>
      <xdr:colOff>655320</xdr:colOff>
      <xdr:row>22</xdr:row>
      <xdr:rowOff>60960</xdr:rowOff>
    </xdr:to>
    <xdr:sp macro="" textlink="">
      <xdr:nvSpPr>
        <xdr:cNvPr id="2" name="Textfeld 1"/>
        <xdr:cNvSpPr txBox="1"/>
      </xdr:nvSpPr>
      <xdr:spPr>
        <a:xfrm>
          <a:off x="7757160" y="762000"/>
          <a:ext cx="4587240" cy="3505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Istkosten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tatsächlich angefallene Kosten in einem Geschäftsjahr, gemäß der Gewinn-und-Verlustrechnung.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sng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Plankosten</a:t>
          </a: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Kosten, die anhand von Analysen in der Zukunft erwartet werden.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e-DE" sz="16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Abweichungsanalyse: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e-DE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Abgleich zwischen Plan- und Istkosten; hier werden Schwachstellen im Unternehmen sichtbar </a:t>
          </a:r>
        </a:p>
        <a:p>
          <a:endParaRPr lang="de-DE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129540</xdr:colOff>
      <xdr:row>2</xdr:row>
      <xdr:rowOff>7620</xdr:rowOff>
    </xdr:from>
    <xdr:to>
      <xdr:col>8</xdr:col>
      <xdr:colOff>205740</xdr:colOff>
      <xdr:row>16</xdr:row>
      <xdr:rowOff>45720</xdr:rowOff>
    </xdr:to>
    <xdr:sp macro="" textlink="">
      <xdr:nvSpPr>
        <xdr:cNvPr id="2" name="Textfeld 1"/>
        <xdr:cNvSpPr txBox="1"/>
      </xdr:nvSpPr>
      <xdr:spPr>
        <a:xfrm>
          <a:off x="922020" y="373380"/>
          <a:ext cx="5623560" cy="2598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600"/>
            <a:t>Situation:</a:t>
          </a:r>
        </a:p>
        <a:p>
          <a:endParaRPr lang="de-DE" sz="1100"/>
        </a:p>
        <a:p>
          <a:r>
            <a:rPr lang="de-DE" sz="1600"/>
            <a:t>Variable Kosten: 342.000</a:t>
          </a:r>
        </a:p>
        <a:p>
          <a:r>
            <a:rPr lang="de-DE" sz="1600"/>
            <a:t>Fixe Kosten: 160.000</a:t>
          </a:r>
        </a:p>
        <a:p>
          <a:r>
            <a:rPr lang="de-DE" sz="1600"/>
            <a:t>Produktion Stück: 3.000</a:t>
          </a:r>
        </a:p>
        <a:p>
          <a:r>
            <a:rPr lang="de-DE" sz="1600"/>
            <a:t>Verkaufspreis: 230 EUR netto pro Stück</a:t>
          </a:r>
        </a:p>
        <a:p>
          <a:endParaRPr lang="de-DE" sz="1600"/>
        </a:p>
        <a:p>
          <a:r>
            <a:rPr lang="de-DE" sz="1600"/>
            <a:t>1. Welcher Gewinn/Verlust</a:t>
          </a:r>
          <a:r>
            <a:rPr lang="de-DE" sz="1600" baseline="0"/>
            <a:t> entsteht hier?</a:t>
          </a:r>
        </a:p>
        <a:p>
          <a:r>
            <a:rPr lang="de-DE" sz="1600" baseline="0"/>
            <a:t>2. Ab welcher Stückzahl sind alle Kosten gedeckt? (Break-even-Point)</a:t>
          </a:r>
          <a:endParaRPr lang="de-DE" sz="16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</xdr:row>
      <xdr:rowOff>22860</xdr:rowOff>
    </xdr:from>
    <xdr:to>
      <xdr:col>12</xdr:col>
      <xdr:colOff>762000</xdr:colOff>
      <xdr:row>15</xdr:row>
      <xdr:rowOff>121920</xdr:rowOff>
    </xdr:to>
    <xdr:sp macro="" textlink="">
      <xdr:nvSpPr>
        <xdr:cNvPr id="2" name="Textfeld 1"/>
        <xdr:cNvSpPr txBox="1"/>
      </xdr:nvSpPr>
      <xdr:spPr>
        <a:xfrm>
          <a:off x="807720" y="205740"/>
          <a:ext cx="9464040" cy="2659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Aufgabe: </a:t>
          </a:r>
          <a:endParaRPr lang="de-DE" sz="1600">
            <a:effectLst/>
          </a:endParaRPr>
        </a:p>
        <a:p>
          <a:r>
            <a:rPr lang="de-D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Ermitteln Sie die Fixkosten</a:t>
          </a:r>
          <a:r>
            <a:rPr lang="de-D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und die variablen Kosten gesamt! Es sind kalkulatorische Lohnkosten in Höhe von 40.000 € zu berücksichtigen (65% produktiv).</a:t>
          </a:r>
          <a:endParaRPr lang="de-DE" sz="1600">
            <a:effectLst/>
          </a:endParaRPr>
        </a:p>
        <a:p>
          <a:r>
            <a:rPr lang="de-D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Ermitteln Sie die variablen Stückkosten und den Deckungsbeitrag (28 € Netto-Verkaufspreis) bei einer produzierten Menge von 160.000 Stück!</a:t>
          </a:r>
          <a:endParaRPr lang="de-DE" sz="1600">
            <a:effectLst/>
          </a:endParaRPr>
        </a:p>
        <a:p>
          <a:r>
            <a:rPr lang="de-D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Ermitteln Sie die Gewinnschwelle bei einem Verkaufspreis von 28 € netto! Ab welcher verkauften Stückzahl wird ein Gewinn erwirtschaftet?</a:t>
          </a:r>
          <a:endParaRPr lang="de-DE" sz="1600">
            <a:effectLst/>
          </a:endParaRPr>
        </a:p>
        <a:p>
          <a:r>
            <a:rPr lang="de-DE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Ermitteln Sie den Gesamtgewinn</a:t>
          </a:r>
          <a:r>
            <a:rPr lang="de-DE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und den Gewinn pro Stück bei einer verkauften Menge von 210.000 Stück!</a:t>
          </a:r>
          <a:endParaRPr lang="de-DE" sz="1600">
            <a:effectLst/>
          </a:endParaRPr>
        </a:p>
        <a:p>
          <a:endParaRPr lang="de-DE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1101969</xdr:colOff>
      <xdr:row>14</xdr:row>
      <xdr:rowOff>0</xdr:rowOff>
    </xdr:from>
    <xdr:to>
      <xdr:col>7</xdr:col>
      <xdr:colOff>169984</xdr:colOff>
      <xdr:row>21</xdr:row>
      <xdr:rowOff>76200</xdr:rowOff>
    </xdr:to>
    <xdr:sp macro="" textlink="">
      <xdr:nvSpPr>
        <xdr:cNvPr id="2" name="Textfeld 1"/>
        <xdr:cNvSpPr txBox="1"/>
      </xdr:nvSpPr>
      <xdr:spPr>
        <a:xfrm>
          <a:off x="3757246" y="2567354"/>
          <a:ext cx="3704492" cy="13481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Kalkulation der Gemeinkostenzuschlagsätze:</a:t>
          </a:r>
          <a:endParaRPr lang="de-DE">
            <a:effectLst/>
          </a:endParaRPr>
        </a:p>
        <a:p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Gemeinkosten * 100/Einzelkosten </a:t>
          </a:r>
        </a:p>
        <a:p>
          <a:endParaRPr lang="de-DE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Löhne: 	254.500 * 100 / 500.000 = 50,9 % </a:t>
          </a:r>
          <a:endParaRPr lang="de-DE">
            <a:effectLst/>
          </a:endParaRPr>
        </a:p>
        <a:p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Material: 	195.500 * 100/ 700.000 = 27,93 %</a:t>
          </a:r>
          <a:endParaRPr lang="de-DE">
            <a:effectLst/>
          </a:endParaRPr>
        </a:p>
        <a:p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6"/>
  <sheetViews>
    <sheetView zoomScale="120" zoomScaleNormal="120" workbookViewId="0">
      <selection activeCell="B6" sqref="B6:D12"/>
    </sheetView>
  </sheetViews>
  <sheetFormatPr baseColWidth="10" defaultColWidth="8.88671875" defaultRowHeight="14.4"/>
  <cols>
    <col min="1" max="1" width="8.21875" customWidth="1"/>
    <col min="3" max="3" width="24.44140625" customWidth="1"/>
    <col min="4" max="4" width="13.77734375" customWidth="1"/>
    <col min="5" max="5" width="6.5546875" customWidth="1"/>
    <col min="6" max="6" width="6.44140625" customWidth="1"/>
    <col min="8" max="8" width="12.77734375" customWidth="1"/>
    <col min="9" max="9" width="14" bestFit="1" customWidth="1"/>
  </cols>
  <sheetData>
    <row r="2" spans="2:9" ht="31.2">
      <c r="B2" s="1" t="s">
        <v>0</v>
      </c>
      <c r="C2" s="115" t="s">
        <v>1</v>
      </c>
      <c r="D2" s="115"/>
      <c r="E2" s="115"/>
      <c r="F2" s="115"/>
      <c r="G2" s="115"/>
      <c r="H2" s="115"/>
      <c r="I2" s="2" t="s">
        <v>2</v>
      </c>
    </row>
    <row r="3" spans="2:9">
      <c r="D3" s="3"/>
      <c r="E3" s="4"/>
    </row>
    <row r="4" spans="2:9" ht="21">
      <c r="B4" s="5" t="s">
        <v>3</v>
      </c>
      <c r="D4" s="3"/>
      <c r="E4" s="6"/>
      <c r="G4" s="5" t="s">
        <v>4</v>
      </c>
    </row>
    <row r="5" spans="2:9">
      <c r="D5" s="3"/>
      <c r="E5" s="6"/>
    </row>
    <row r="6" spans="2:9" ht="15.6">
      <c r="B6" s="7" t="s">
        <v>5</v>
      </c>
      <c r="C6" s="8"/>
      <c r="D6" s="9">
        <v>350000</v>
      </c>
      <c r="E6" s="10"/>
      <c r="G6" s="7" t="s">
        <v>6</v>
      </c>
      <c r="H6" s="11"/>
      <c r="I6" s="9">
        <v>490000</v>
      </c>
    </row>
    <row r="7" spans="2:9">
      <c r="C7" s="12"/>
      <c r="D7" s="13"/>
      <c r="E7" s="6"/>
      <c r="G7" s="14"/>
      <c r="H7" s="12"/>
      <c r="I7" s="13"/>
    </row>
    <row r="8" spans="2:9" ht="21">
      <c r="B8" s="7" t="s">
        <v>7</v>
      </c>
      <c r="C8" s="12"/>
      <c r="D8" s="9">
        <v>120000</v>
      </c>
      <c r="E8" s="6"/>
      <c r="G8" s="15" t="s">
        <v>8</v>
      </c>
      <c r="H8" s="12"/>
      <c r="I8" s="13"/>
    </row>
    <row r="9" spans="2:9">
      <c r="B9" s="14"/>
      <c r="C9" s="12"/>
      <c r="D9" s="13"/>
      <c r="E9" s="6"/>
      <c r="G9" s="14"/>
      <c r="H9" s="12"/>
      <c r="I9" s="13"/>
    </row>
    <row r="10" spans="2:9" ht="15.6">
      <c r="B10" s="7" t="s">
        <v>9</v>
      </c>
      <c r="C10" s="12"/>
      <c r="D10" s="9">
        <v>80000</v>
      </c>
      <c r="E10" s="6"/>
      <c r="G10" s="7" t="s">
        <v>10</v>
      </c>
      <c r="H10" s="12"/>
      <c r="I10" s="16">
        <v>150000</v>
      </c>
    </row>
    <row r="11" spans="2:9">
      <c r="B11" s="14"/>
      <c r="C11" s="12"/>
      <c r="D11" s="13"/>
      <c r="E11" s="6"/>
      <c r="G11" s="14"/>
      <c r="H11" s="12"/>
      <c r="I11" s="13"/>
    </row>
    <row r="12" spans="2:9" ht="15.6">
      <c r="B12" s="7" t="s">
        <v>11</v>
      </c>
      <c r="C12" s="12"/>
      <c r="D12" s="9">
        <v>60000</v>
      </c>
      <c r="E12" s="6"/>
      <c r="G12" s="7" t="s">
        <v>12</v>
      </c>
      <c r="H12" s="12"/>
      <c r="I12" s="17">
        <v>35000</v>
      </c>
    </row>
    <row r="13" spans="2:9">
      <c r="B13" s="14"/>
      <c r="C13" s="12"/>
      <c r="D13" s="12"/>
      <c r="E13" s="18"/>
      <c r="G13" s="14"/>
      <c r="H13" s="12"/>
      <c r="I13" s="12"/>
    </row>
    <row r="14" spans="2:9" ht="15.6">
      <c r="B14" s="14"/>
      <c r="C14" s="14"/>
      <c r="D14" s="19"/>
      <c r="E14" s="6"/>
      <c r="G14" s="7" t="s">
        <v>13</v>
      </c>
      <c r="H14" s="14"/>
      <c r="I14" s="20">
        <v>15800</v>
      </c>
    </row>
    <row r="15" spans="2:9" ht="21">
      <c r="B15" s="21" t="s">
        <v>14</v>
      </c>
      <c r="C15" s="11"/>
      <c r="D15" s="22"/>
      <c r="E15" s="10"/>
    </row>
    <row r="16" spans="2:9" ht="15.6">
      <c r="B16" s="14"/>
      <c r="C16" s="12"/>
      <c r="D16" s="13"/>
      <c r="E16" s="6"/>
      <c r="G16" s="23"/>
      <c r="I16" s="24"/>
    </row>
    <row r="17" spans="2:9" ht="15.6">
      <c r="B17" s="7" t="s">
        <v>15</v>
      </c>
      <c r="C17" s="12"/>
      <c r="D17" s="9">
        <v>40000</v>
      </c>
      <c r="E17" s="6"/>
      <c r="H17" s="11"/>
      <c r="I17" s="22"/>
    </row>
    <row r="18" spans="2:9">
      <c r="B18" s="14"/>
      <c r="C18" s="12"/>
      <c r="D18" s="13"/>
      <c r="E18" s="6"/>
      <c r="G18" s="14"/>
      <c r="H18" s="12"/>
      <c r="I18" s="13"/>
    </row>
    <row r="19" spans="2:9" ht="15.6">
      <c r="B19" s="7" t="s">
        <v>16</v>
      </c>
      <c r="C19" s="12"/>
      <c r="D19" s="9">
        <v>25000</v>
      </c>
      <c r="E19" s="6"/>
      <c r="G19" s="14"/>
      <c r="H19" s="12"/>
      <c r="I19" s="13"/>
    </row>
    <row r="20" spans="2:9">
      <c r="B20" s="14"/>
      <c r="C20" s="12"/>
      <c r="D20" s="13"/>
      <c r="E20" s="6"/>
      <c r="G20" s="14"/>
      <c r="H20" s="12"/>
      <c r="I20" s="13"/>
    </row>
    <row r="21" spans="2:9" ht="15.6">
      <c r="B21" s="7" t="s">
        <v>17</v>
      </c>
      <c r="C21" s="12"/>
      <c r="D21" s="9">
        <v>12600</v>
      </c>
      <c r="E21" s="6"/>
      <c r="G21" s="14"/>
      <c r="H21" s="12"/>
      <c r="I21" s="13"/>
    </row>
    <row r="22" spans="2:9">
      <c r="B22" s="14"/>
      <c r="C22" s="12"/>
      <c r="D22" s="12"/>
      <c r="E22" s="18"/>
      <c r="G22" s="14"/>
      <c r="H22" s="12"/>
      <c r="I22" s="13"/>
    </row>
    <row r="23" spans="2:9" ht="15.6">
      <c r="B23" s="7" t="s">
        <v>18</v>
      </c>
      <c r="C23" s="14"/>
      <c r="D23" s="9">
        <v>3200</v>
      </c>
      <c r="E23" s="6"/>
      <c r="G23" s="14"/>
      <c r="H23" s="12"/>
      <c r="I23" s="13"/>
    </row>
    <row r="24" spans="2:9" ht="15.6">
      <c r="C24" s="8"/>
      <c r="D24" s="22"/>
      <c r="E24" s="10"/>
      <c r="G24" s="14"/>
      <c r="H24" s="12"/>
      <c r="I24" s="12"/>
    </row>
    <row r="25" spans="2:9" ht="15.6">
      <c r="B25" s="25" t="s">
        <v>19</v>
      </c>
      <c r="C25" s="25"/>
      <c r="D25" s="26">
        <f>SUM(D6,D8,D10,D12,D17,D19,D21,D23)</f>
        <v>690800</v>
      </c>
      <c r="E25" s="27"/>
      <c r="F25" s="14"/>
      <c r="G25" s="25" t="s">
        <v>19</v>
      </c>
      <c r="H25" s="25"/>
      <c r="I25" s="28">
        <f>SUM(I6,I10,I12,I14)</f>
        <v>690800</v>
      </c>
    </row>
    <row r="26" spans="2:9" ht="15.6">
      <c r="B26" s="14"/>
      <c r="C26" s="12"/>
      <c r="D26" s="13"/>
      <c r="E26" s="19"/>
      <c r="H26" s="11"/>
      <c r="I26" s="22"/>
    </row>
    <row r="27" spans="2:9">
      <c r="C27" s="12"/>
      <c r="D27" s="13"/>
      <c r="E27" s="19"/>
      <c r="F27" s="14"/>
      <c r="G27" s="14"/>
      <c r="H27" s="12"/>
      <c r="I27" s="13"/>
    </row>
    <row r="28" spans="2:9" ht="25.8">
      <c r="B28" s="29" t="s">
        <v>20</v>
      </c>
      <c r="C28" s="12"/>
      <c r="D28" s="116" t="s">
        <v>21</v>
      </c>
      <c r="E28" s="116"/>
      <c r="F28" s="116"/>
      <c r="G28" s="116"/>
      <c r="H28" s="12"/>
      <c r="I28" s="13"/>
    </row>
    <row r="66" spans="3:3" ht="22.2" customHeight="1">
      <c r="C66" s="30"/>
    </row>
  </sheetData>
  <mergeCells count="2">
    <mergeCell ref="C2:H2"/>
    <mergeCell ref="D28:G28"/>
  </mergeCells>
  <pageMargins left="0.7" right="0.7" top="0.75" bottom="0.75" header="0.3" footer="0.3"/>
  <pageSetup paperSize="9" orientation="portrait" horizontalDpi="4294967292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48"/>
  <sheetViews>
    <sheetView tabSelected="1" topLeftCell="A25" zoomScale="130" zoomScaleNormal="130" workbookViewId="0">
      <selection activeCell="C44" sqref="C44"/>
    </sheetView>
  </sheetViews>
  <sheetFormatPr baseColWidth="10" defaultRowHeight="14.4"/>
  <cols>
    <col min="1" max="1" width="25.88671875" bestFit="1" customWidth="1"/>
    <col min="2" max="2" width="12.77734375" bestFit="1" customWidth="1"/>
    <col min="3" max="3" width="18.88671875" bestFit="1" customWidth="1"/>
    <col min="6" max="9" width="12.77734375" bestFit="1" customWidth="1"/>
    <col min="10" max="11" width="14.33203125" bestFit="1" customWidth="1"/>
  </cols>
  <sheetData>
    <row r="4" spans="1:8">
      <c r="A4" s="156" t="s">
        <v>251</v>
      </c>
      <c r="B4" s="157"/>
      <c r="C4" s="157"/>
      <c r="D4" s="104"/>
      <c r="E4" s="104"/>
      <c r="F4" s="104"/>
      <c r="G4" s="104"/>
    </row>
    <row r="5" spans="1:8">
      <c r="A5" s="105" t="s">
        <v>57</v>
      </c>
      <c r="B5" s="105" t="s">
        <v>252</v>
      </c>
      <c r="C5" s="105" t="s">
        <v>253</v>
      </c>
      <c r="D5" s="158" t="s">
        <v>254</v>
      </c>
      <c r="E5" s="158"/>
      <c r="F5" s="158" t="s">
        <v>255</v>
      </c>
      <c r="G5" s="158"/>
    </row>
    <row r="6" spans="1:8">
      <c r="A6" s="106"/>
      <c r="B6" s="106"/>
      <c r="C6" s="106"/>
      <c r="D6" s="106"/>
      <c r="E6" s="106"/>
      <c r="F6" s="106" t="s">
        <v>256</v>
      </c>
      <c r="G6" s="106" t="s">
        <v>257</v>
      </c>
    </row>
    <row r="7" spans="1:8">
      <c r="A7" s="67" t="s">
        <v>258</v>
      </c>
      <c r="B7" s="69">
        <v>200000</v>
      </c>
      <c r="C7" s="67" t="s">
        <v>259</v>
      </c>
      <c r="D7" s="107">
        <v>40</v>
      </c>
      <c r="E7" s="107">
        <v>60</v>
      </c>
      <c r="F7" s="108">
        <v>80000</v>
      </c>
      <c r="G7" s="108">
        <v>120000</v>
      </c>
    </row>
    <row r="8" spans="1:8">
      <c r="A8" s="67" t="s">
        <v>260</v>
      </c>
      <c r="B8" s="69">
        <v>180000</v>
      </c>
      <c r="C8" s="67" t="s">
        <v>261</v>
      </c>
      <c r="D8" s="107">
        <v>55</v>
      </c>
      <c r="E8" s="107">
        <v>45</v>
      </c>
      <c r="F8" s="108">
        <v>99000</v>
      </c>
      <c r="G8" s="108">
        <v>81000</v>
      </c>
    </row>
    <row r="9" spans="1:8">
      <c r="A9" s="67" t="s">
        <v>49</v>
      </c>
      <c r="B9" s="69">
        <v>40000</v>
      </c>
      <c r="C9" s="67" t="s">
        <v>262</v>
      </c>
      <c r="D9" s="107">
        <v>30</v>
      </c>
      <c r="E9" s="107">
        <v>70</v>
      </c>
      <c r="F9" s="108">
        <v>12000</v>
      </c>
      <c r="G9" s="108">
        <v>28000</v>
      </c>
    </row>
    <row r="10" spans="1:8" ht="15" thickBot="1">
      <c r="A10" s="67" t="s">
        <v>263</v>
      </c>
      <c r="B10" s="69">
        <v>30000</v>
      </c>
      <c r="C10" s="67" t="s">
        <v>264</v>
      </c>
      <c r="D10" s="107">
        <v>15</v>
      </c>
      <c r="E10" s="107">
        <v>85</v>
      </c>
      <c r="F10" s="109">
        <v>4500</v>
      </c>
      <c r="G10" s="109">
        <v>25500</v>
      </c>
    </row>
    <row r="11" spans="1:8" ht="15" thickTop="1">
      <c r="A11" s="67"/>
      <c r="B11" s="67"/>
      <c r="C11" s="67"/>
      <c r="D11" s="83"/>
      <c r="E11" s="83"/>
      <c r="F11" s="110">
        <f>SUM(F7:F10)</f>
        <v>195500</v>
      </c>
      <c r="G11" s="110">
        <f>SUM(G7:G10)</f>
        <v>254500</v>
      </c>
      <c r="H11" s="58">
        <f>SUM(F11:G11)</f>
        <v>450000</v>
      </c>
    </row>
    <row r="12" spans="1:8">
      <c r="A12" s="67"/>
      <c r="B12" s="67"/>
      <c r="C12" s="67"/>
      <c r="D12" s="83"/>
      <c r="E12" s="83"/>
      <c r="F12" s="108"/>
      <c r="G12" s="108"/>
    </row>
    <row r="13" spans="1:8">
      <c r="B13" s="58">
        <f>SUM(B7:B12)</f>
        <v>450000</v>
      </c>
    </row>
    <row r="15" spans="1:8">
      <c r="A15" s="105" t="s">
        <v>283</v>
      </c>
      <c r="B15" s="105"/>
    </row>
    <row r="16" spans="1:8">
      <c r="A16" s="105" t="s">
        <v>284</v>
      </c>
      <c r="B16" s="87">
        <v>500000</v>
      </c>
    </row>
    <row r="17" spans="1:11">
      <c r="A17" s="105" t="s">
        <v>285</v>
      </c>
      <c r="B17" s="87">
        <v>700000</v>
      </c>
    </row>
    <row r="30" spans="1:11">
      <c r="A30" s="105" t="s">
        <v>57</v>
      </c>
      <c r="B30" s="105" t="s">
        <v>252</v>
      </c>
      <c r="C30" s="105" t="s">
        <v>253</v>
      </c>
      <c r="D30" s="158" t="s">
        <v>254</v>
      </c>
      <c r="E30" s="158"/>
      <c r="F30" s="158"/>
      <c r="G30" s="158"/>
      <c r="H30" s="159" t="s">
        <v>255</v>
      </c>
      <c r="I30" s="160"/>
      <c r="J30" s="160"/>
      <c r="K30" s="161"/>
    </row>
    <row r="31" spans="1:11">
      <c r="A31" s="162"/>
      <c r="B31" s="162"/>
      <c r="C31" s="162"/>
      <c r="D31" s="162"/>
      <c r="E31" s="162"/>
      <c r="F31" s="162"/>
      <c r="G31" s="162"/>
      <c r="H31" s="162" t="s">
        <v>256</v>
      </c>
      <c r="I31" s="162" t="s">
        <v>257</v>
      </c>
      <c r="J31" s="162" t="s">
        <v>286</v>
      </c>
      <c r="K31" s="162" t="s">
        <v>287</v>
      </c>
    </row>
    <row r="32" spans="1:11">
      <c r="A32" s="67" t="s">
        <v>258</v>
      </c>
      <c r="B32" s="69">
        <v>250000</v>
      </c>
      <c r="C32" s="67" t="s">
        <v>259</v>
      </c>
      <c r="D32" s="107">
        <v>15</v>
      </c>
      <c r="E32" s="107">
        <v>20</v>
      </c>
      <c r="F32" s="107">
        <v>30</v>
      </c>
      <c r="G32" s="107">
        <v>35</v>
      </c>
      <c r="H32" s="108"/>
      <c r="I32" s="108"/>
      <c r="J32" s="108"/>
      <c r="K32" s="108"/>
    </row>
    <row r="33" spans="1:11">
      <c r="A33" s="67" t="s">
        <v>260</v>
      </c>
      <c r="B33" s="69">
        <v>70000</v>
      </c>
      <c r="C33" s="67" t="s">
        <v>261</v>
      </c>
      <c r="D33" s="107">
        <v>20</v>
      </c>
      <c r="E33" s="107">
        <v>30</v>
      </c>
      <c r="F33" s="107">
        <v>40</v>
      </c>
      <c r="G33" s="107">
        <v>10</v>
      </c>
      <c r="H33" s="108"/>
      <c r="I33" s="108"/>
      <c r="J33" s="108"/>
      <c r="K33" s="108"/>
    </row>
    <row r="34" spans="1:11">
      <c r="A34" s="67" t="s">
        <v>49</v>
      </c>
      <c r="B34" s="69">
        <v>15000</v>
      </c>
      <c r="C34" s="67" t="s">
        <v>262</v>
      </c>
      <c r="D34" s="107">
        <v>10</v>
      </c>
      <c r="E34" s="107">
        <v>15</v>
      </c>
      <c r="F34" s="107">
        <v>50</v>
      </c>
      <c r="G34" s="107">
        <v>25</v>
      </c>
      <c r="H34" s="108"/>
      <c r="I34" s="108"/>
      <c r="J34" s="108"/>
      <c r="K34" s="108"/>
    </row>
    <row r="35" spans="1:11">
      <c r="A35" s="67" t="s">
        <v>263</v>
      </c>
      <c r="B35" s="69">
        <v>80000</v>
      </c>
      <c r="C35" s="67" t="s">
        <v>264</v>
      </c>
      <c r="D35" s="107">
        <v>15</v>
      </c>
      <c r="E35" s="107">
        <v>45</v>
      </c>
      <c r="F35" s="107">
        <v>30</v>
      </c>
      <c r="G35" s="107">
        <v>10</v>
      </c>
      <c r="H35" s="108"/>
      <c r="I35" s="108"/>
      <c r="J35" s="108"/>
      <c r="K35" s="108"/>
    </row>
    <row r="36" spans="1:11" ht="15" thickBot="1">
      <c r="A36" s="163" t="s">
        <v>288</v>
      </c>
      <c r="B36" s="164">
        <v>300000</v>
      </c>
      <c r="C36" s="67" t="s">
        <v>262</v>
      </c>
      <c r="D36" s="107">
        <v>30</v>
      </c>
      <c r="E36" s="107">
        <v>15</v>
      </c>
      <c r="F36" s="107">
        <v>25</v>
      </c>
      <c r="G36" s="107">
        <v>30</v>
      </c>
      <c r="H36" s="109"/>
      <c r="I36" s="109"/>
      <c r="J36" s="109"/>
      <c r="K36" s="109"/>
    </row>
    <row r="37" spans="1:11" ht="15" thickTop="1">
      <c r="A37" s="101" t="s">
        <v>19</v>
      </c>
      <c r="B37" s="165">
        <f>SUM(B32:B36)</f>
        <v>715000</v>
      </c>
      <c r="C37" s="67"/>
      <c r="D37" s="166"/>
      <c r="E37" s="166"/>
      <c r="F37" s="166"/>
      <c r="G37" s="166"/>
      <c r="H37" s="167"/>
      <c r="I37" s="167">
        <f>SUM(I32:I36)</f>
        <v>0</v>
      </c>
      <c r="J37" s="167">
        <f>SUM(J32:J36)</f>
        <v>0</v>
      </c>
      <c r="K37" s="167">
        <f>SUM(K32:K36)</f>
        <v>0</v>
      </c>
    </row>
    <row r="38" spans="1:11">
      <c r="A38" s="67"/>
      <c r="B38" s="67"/>
      <c r="C38" s="67"/>
      <c r="D38" s="166"/>
      <c r="E38" s="166"/>
      <c r="F38" s="166"/>
      <c r="G38" s="166"/>
      <c r="H38" s="166"/>
      <c r="I38" s="166"/>
      <c r="J38" s="166"/>
      <c r="K38" s="166"/>
    </row>
    <row r="39" spans="1:11">
      <c r="A39" s="168" t="s">
        <v>212</v>
      </c>
      <c r="B39" s="67"/>
      <c r="C39" s="67"/>
      <c r="D39" s="166"/>
      <c r="E39" s="166"/>
      <c r="F39" s="166"/>
      <c r="G39" s="166"/>
      <c r="H39" s="169">
        <v>650000</v>
      </c>
      <c r="I39" s="166"/>
      <c r="J39" s="166"/>
      <c r="K39" s="166"/>
    </row>
    <row r="40" spans="1:11">
      <c r="A40" s="170" t="s">
        <v>289</v>
      </c>
      <c r="B40" s="67"/>
      <c r="C40" s="67"/>
      <c r="D40" s="166"/>
      <c r="E40" s="166"/>
      <c r="F40" s="166"/>
      <c r="G40" s="166"/>
      <c r="H40" s="166"/>
      <c r="I40" s="171">
        <v>420000</v>
      </c>
      <c r="J40" s="166"/>
      <c r="K40" s="166"/>
    </row>
    <row r="41" spans="1:11">
      <c r="A41" s="96" t="s">
        <v>290</v>
      </c>
      <c r="B41" s="166"/>
      <c r="C41" s="166"/>
      <c r="D41" s="166"/>
      <c r="E41" s="166"/>
      <c r="F41" s="166"/>
      <c r="G41" s="166"/>
      <c r="H41" s="166"/>
      <c r="I41" s="166"/>
      <c r="J41" s="98"/>
      <c r="K41" s="98"/>
    </row>
    <row r="42" spans="1:11">
      <c r="A42" s="172" t="s">
        <v>291</v>
      </c>
      <c r="B42" s="166"/>
      <c r="C42" s="166"/>
      <c r="D42" s="166"/>
      <c r="E42" s="166"/>
      <c r="F42" s="166"/>
      <c r="G42" s="166"/>
      <c r="H42" s="173"/>
      <c r="I42" s="173"/>
      <c r="J42" s="174"/>
      <c r="K42" s="173"/>
    </row>
    <row r="46" spans="1:11">
      <c r="A46" s="175" t="s">
        <v>60</v>
      </c>
      <c r="B46" s="114"/>
    </row>
    <row r="47" spans="1:11">
      <c r="A47" s="114" t="s">
        <v>212</v>
      </c>
      <c r="B47" s="24">
        <v>650000</v>
      </c>
    </row>
    <row r="48" spans="1:11">
      <c r="A48" s="114" t="s">
        <v>289</v>
      </c>
      <c r="B48" s="24">
        <v>420000</v>
      </c>
    </row>
  </sheetData>
  <mergeCells count="5">
    <mergeCell ref="A4:C4"/>
    <mergeCell ref="D5:E5"/>
    <mergeCell ref="F5:G5"/>
    <mergeCell ref="D30:G30"/>
    <mergeCell ref="H30:K30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M16"/>
  <sheetViews>
    <sheetView workbookViewId="0">
      <selection activeCell="M28" sqref="M28"/>
    </sheetView>
  </sheetViews>
  <sheetFormatPr baseColWidth="10" defaultRowHeight="14.4"/>
  <cols>
    <col min="11" max="11" width="11.44140625" customWidth="1"/>
    <col min="12" max="12" width="14.44140625" customWidth="1"/>
  </cols>
  <sheetData>
    <row r="3" spans="9:13">
      <c r="I3" t="s">
        <v>22</v>
      </c>
      <c r="J3" t="s">
        <v>23</v>
      </c>
      <c r="K3" t="s">
        <v>24</v>
      </c>
      <c r="L3" s="24">
        <v>28560</v>
      </c>
    </row>
    <row r="4" spans="9:13">
      <c r="J4" t="s">
        <v>25</v>
      </c>
      <c r="L4" s="24">
        <v>24000</v>
      </c>
    </row>
    <row r="5" spans="9:13">
      <c r="J5" t="s">
        <v>26</v>
      </c>
      <c r="L5" t="s">
        <v>27</v>
      </c>
    </row>
    <row r="8" spans="9:13">
      <c r="K8" t="s">
        <v>28</v>
      </c>
      <c r="L8" t="s">
        <v>29</v>
      </c>
    </row>
    <row r="9" spans="9:13">
      <c r="J9" t="s">
        <v>30</v>
      </c>
      <c r="K9" s="24">
        <v>4000</v>
      </c>
      <c r="L9" s="24">
        <v>20000</v>
      </c>
    </row>
    <row r="10" spans="9:13">
      <c r="J10" t="s">
        <v>31</v>
      </c>
      <c r="K10" s="24">
        <v>4000</v>
      </c>
      <c r="L10" s="24">
        <v>16000</v>
      </c>
    </row>
    <row r="11" spans="9:13">
      <c r="J11" t="s">
        <v>32</v>
      </c>
      <c r="K11" s="24">
        <v>4000</v>
      </c>
      <c r="L11" s="24">
        <v>12000</v>
      </c>
    </row>
    <row r="12" spans="9:13">
      <c r="J12" t="s">
        <v>33</v>
      </c>
      <c r="K12" s="24">
        <v>4000</v>
      </c>
      <c r="L12" s="24">
        <v>8000</v>
      </c>
    </row>
    <row r="13" spans="9:13">
      <c r="J13" t="s">
        <v>34</v>
      </c>
      <c r="K13" s="24">
        <v>4000</v>
      </c>
      <c r="L13" s="24">
        <v>4000</v>
      </c>
    </row>
    <row r="14" spans="9:13">
      <c r="J14" t="s">
        <v>35</v>
      </c>
      <c r="K14" s="24">
        <v>4000</v>
      </c>
      <c r="L14" s="24" t="s">
        <v>36</v>
      </c>
    </row>
    <row r="16" spans="9:13">
      <c r="J16" t="s">
        <v>37</v>
      </c>
      <c r="K16" t="s">
        <v>35</v>
      </c>
      <c r="L16" s="24">
        <v>3999</v>
      </c>
      <c r="M16" s="24">
        <v>1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38:K39"/>
  <sheetViews>
    <sheetView topLeftCell="A16" workbookViewId="0">
      <selection activeCell="L42" sqref="L42"/>
    </sheetView>
  </sheetViews>
  <sheetFormatPr baseColWidth="10" defaultRowHeight="14.4"/>
  <sheetData>
    <row r="38" spans="10:11">
      <c r="J38" s="31" t="s">
        <v>38</v>
      </c>
      <c r="K38" s="31" t="s">
        <v>39</v>
      </c>
    </row>
    <row r="39" spans="10:11">
      <c r="J39" s="31"/>
      <c r="K39" s="31"/>
    </row>
  </sheetData>
  <pageMargins left="0.7" right="0.7" top="0.78740157499999996" bottom="0.78740157499999996" header="0.3" footer="0.3"/>
  <pageSetup paperSize="9" orientation="portrait" horizontalDpi="4294967292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7:P51"/>
  <sheetViews>
    <sheetView topLeftCell="D68" workbookViewId="0">
      <selection activeCell="E65" sqref="E65"/>
    </sheetView>
  </sheetViews>
  <sheetFormatPr baseColWidth="10" defaultRowHeight="14.4"/>
  <cols>
    <col min="4" max="4" width="14" bestFit="1" customWidth="1"/>
    <col min="9" max="9" width="14" bestFit="1" customWidth="1"/>
    <col min="13" max="14" width="11.77734375" bestFit="1" customWidth="1"/>
    <col min="15" max="15" width="12.77734375" bestFit="1" customWidth="1"/>
    <col min="16" max="16" width="16.21875" customWidth="1"/>
  </cols>
  <sheetData>
    <row r="27" spans="2:9" ht="31.2">
      <c r="B27" s="1" t="s">
        <v>40</v>
      </c>
      <c r="C27" s="115" t="s">
        <v>41</v>
      </c>
      <c r="D27" s="115"/>
      <c r="E27" s="115"/>
      <c r="F27" s="115"/>
      <c r="G27" s="115"/>
      <c r="H27" s="115"/>
      <c r="I27" s="2" t="s">
        <v>42</v>
      </c>
    </row>
    <row r="28" spans="2:9">
      <c r="D28" s="3"/>
      <c r="E28" s="4"/>
    </row>
    <row r="29" spans="2:9">
      <c r="D29" s="3"/>
      <c r="E29" s="6"/>
    </row>
    <row r="30" spans="2:9" ht="15.6">
      <c r="B30" s="7" t="s">
        <v>43</v>
      </c>
      <c r="C30" s="8"/>
      <c r="D30" s="9">
        <v>350000</v>
      </c>
      <c r="E30" s="10"/>
      <c r="G30" s="7" t="s">
        <v>44</v>
      </c>
      <c r="H30" s="11"/>
      <c r="I30" s="9">
        <v>490000</v>
      </c>
    </row>
    <row r="31" spans="2:9">
      <c r="C31" s="12"/>
      <c r="D31" s="13"/>
      <c r="E31" s="6"/>
      <c r="G31" s="14"/>
      <c r="H31" s="12"/>
      <c r="I31" s="13"/>
    </row>
    <row r="32" spans="2:9" ht="15.6">
      <c r="B32" s="7" t="s">
        <v>45</v>
      </c>
      <c r="C32" s="12"/>
      <c r="D32" s="9">
        <v>120000</v>
      </c>
      <c r="E32" s="6"/>
      <c r="G32" s="7" t="s">
        <v>46</v>
      </c>
      <c r="H32" s="12"/>
      <c r="I32" s="32">
        <v>92400</v>
      </c>
    </row>
    <row r="33" spans="2:16">
      <c r="B33" s="14"/>
      <c r="C33" s="12"/>
      <c r="D33" s="13"/>
      <c r="E33" s="6"/>
      <c r="G33" s="14"/>
      <c r="H33" s="12"/>
      <c r="I33" s="13"/>
    </row>
    <row r="34" spans="2:16" ht="15.6">
      <c r="B34" s="7" t="s">
        <v>47</v>
      </c>
      <c r="C34" s="12"/>
      <c r="D34" s="9">
        <v>40000</v>
      </c>
      <c r="E34" s="6"/>
      <c r="G34" s="7" t="s">
        <v>48</v>
      </c>
      <c r="H34" s="12"/>
      <c r="I34" s="32">
        <v>150000</v>
      </c>
    </row>
    <row r="35" spans="2:16">
      <c r="B35" s="14"/>
      <c r="C35" s="12"/>
      <c r="D35" s="13"/>
      <c r="E35" s="6"/>
      <c r="G35" s="14"/>
      <c r="H35" s="12"/>
      <c r="I35" s="13"/>
    </row>
    <row r="36" spans="2:16" ht="15.6">
      <c r="B36" s="7" t="s">
        <v>49</v>
      </c>
      <c r="C36" s="12"/>
      <c r="D36" s="9">
        <v>60000</v>
      </c>
      <c r="E36" s="6"/>
      <c r="G36" s="7" t="s">
        <v>50</v>
      </c>
      <c r="H36" s="12"/>
      <c r="I36" s="9">
        <v>35000</v>
      </c>
    </row>
    <row r="37" spans="2:16">
      <c r="B37" s="14"/>
      <c r="C37" s="12"/>
      <c r="D37" s="12"/>
      <c r="E37" s="18"/>
      <c r="G37" s="14"/>
      <c r="H37" s="12"/>
      <c r="I37" s="12"/>
    </row>
    <row r="38" spans="2:16" ht="15.6">
      <c r="B38" s="7" t="s">
        <v>51</v>
      </c>
      <c r="C38" s="7"/>
      <c r="D38" s="9">
        <v>70000</v>
      </c>
      <c r="E38" s="6"/>
      <c r="G38" s="7" t="s">
        <v>52</v>
      </c>
      <c r="H38" s="14"/>
      <c r="I38" s="33">
        <v>15800</v>
      </c>
    </row>
    <row r="39" spans="2:16" ht="15.6">
      <c r="B39" s="14"/>
      <c r="C39" s="12"/>
      <c r="D39" s="13"/>
      <c r="E39" s="6"/>
      <c r="G39" s="23"/>
      <c r="I39" s="24"/>
    </row>
    <row r="40" spans="2:16" ht="16.2" thickBot="1">
      <c r="B40" s="7" t="s">
        <v>53</v>
      </c>
      <c r="C40" s="12"/>
      <c r="D40" s="9">
        <v>40000</v>
      </c>
      <c r="E40" s="6"/>
      <c r="H40" s="11"/>
      <c r="I40" s="22"/>
    </row>
    <row r="41" spans="2:16" ht="43.2">
      <c r="B41" s="14"/>
      <c r="C41" s="12"/>
      <c r="D41" s="13"/>
      <c r="E41" s="6"/>
      <c r="G41" s="14"/>
      <c r="H41" s="12"/>
      <c r="I41" s="13"/>
      <c r="K41" s="119" t="s">
        <v>57</v>
      </c>
      <c r="L41" s="120"/>
      <c r="M41" s="34" t="s">
        <v>58</v>
      </c>
      <c r="N41" s="34" t="s">
        <v>59</v>
      </c>
      <c r="O41" s="35" t="s">
        <v>60</v>
      </c>
      <c r="P41" s="36" t="s">
        <v>61</v>
      </c>
    </row>
    <row r="42" spans="2:16" ht="15.6">
      <c r="B42" s="7" t="s">
        <v>54</v>
      </c>
      <c r="C42" s="12"/>
      <c r="D42" s="9">
        <v>25000</v>
      </c>
      <c r="E42" s="6"/>
      <c r="G42" s="14"/>
      <c r="H42" s="12"/>
      <c r="I42" s="13"/>
      <c r="K42" s="121"/>
      <c r="L42" s="122"/>
      <c r="M42" s="37"/>
      <c r="N42" s="37"/>
      <c r="O42" s="37">
        <v>350000</v>
      </c>
      <c r="P42" s="44"/>
    </row>
    <row r="43" spans="2:16">
      <c r="B43" s="14"/>
      <c r="C43" s="12"/>
      <c r="D43" s="13"/>
      <c r="E43" s="6"/>
      <c r="G43" s="14"/>
      <c r="H43" s="12"/>
      <c r="I43" s="13"/>
      <c r="K43" s="123">
        <v>50000</v>
      </c>
      <c r="L43" s="124"/>
      <c r="M43" s="37">
        <v>40000</v>
      </c>
      <c r="N43" s="37">
        <v>80000</v>
      </c>
      <c r="O43" s="38">
        <v>90000</v>
      </c>
      <c r="P43" s="39" t="s">
        <v>62</v>
      </c>
    </row>
    <row r="44" spans="2:16" ht="16.2" thickBot="1">
      <c r="B44" s="7" t="s">
        <v>55</v>
      </c>
      <c r="C44" s="12"/>
      <c r="D44" s="9">
        <v>35000</v>
      </c>
      <c r="E44" s="6"/>
      <c r="G44" s="14"/>
      <c r="H44" s="12"/>
      <c r="I44" s="13"/>
      <c r="K44" s="121">
        <v>45000</v>
      </c>
      <c r="L44" s="122"/>
      <c r="M44" s="40">
        <v>10000</v>
      </c>
      <c r="N44" s="40">
        <v>10000</v>
      </c>
      <c r="O44" s="41"/>
      <c r="P44" s="42" t="s">
        <v>63</v>
      </c>
    </row>
    <row r="45" spans="2:16">
      <c r="B45" s="14"/>
      <c r="C45" s="12"/>
      <c r="D45" s="12"/>
      <c r="E45" s="18"/>
      <c r="G45" s="14"/>
      <c r="H45" s="12"/>
      <c r="I45" s="13"/>
      <c r="K45" s="121">
        <v>60000</v>
      </c>
      <c r="L45" s="122"/>
      <c r="M45" s="43">
        <v>50000</v>
      </c>
      <c r="N45" s="38">
        <v>90000</v>
      </c>
      <c r="O45" s="37">
        <v>440000</v>
      </c>
      <c r="P45" s="44" t="s">
        <v>64</v>
      </c>
    </row>
    <row r="46" spans="2:16" ht="15.6">
      <c r="B46" s="7" t="s">
        <v>56</v>
      </c>
      <c r="C46" s="14"/>
      <c r="D46" s="9">
        <v>43200</v>
      </c>
      <c r="E46" s="6"/>
      <c r="G46" s="14"/>
      <c r="H46" s="12"/>
      <c r="I46" s="13"/>
      <c r="K46" s="121">
        <v>70000</v>
      </c>
      <c r="L46" s="122"/>
      <c r="M46" s="37"/>
      <c r="N46" s="37"/>
      <c r="O46" s="37"/>
      <c r="P46" s="44"/>
    </row>
    <row r="47" spans="2:16" ht="15.6">
      <c r="C47" s="8"/>
      <c r="D47" s="22"/>
      <c r="E47" s="10"/>
      <c r="G47" s="14"/>
      <c r="H47" s="12"/>
      <c r="I47" s="12"/>
      <c r="K47" s="121">
        <v>40000</v>
      </c>
      <c r="L47" s="122"/>
      <c r="M47" s="37"/>
      <c r="N47" s="37"/>
      <c r="O47" s="37"/>
      <c r="P47" s="44"/>
    </row>
    <row r="48" spans="2:16" ht="15.6">
      <c r="B48" s="25" t="s">
        <v>19</v>
      </c>
      <c r="C48" s="25"/>
      <c r="D48" s="26">
        <f>SUM(D30,D32,D34,D36,D40,D42,D44,D46,D38)</f>
        <v>783200</v>
      </c>
      <c r="E48" s="27"/>
      <c r="F48" s="14"/>
      <c r="G48" s="25" t="s">
        <v>19</v>
      </c>
      <c r="H48" s="25"/>
      <c r="I48" s="28">
        <f>SUM(I30,I34,I36,I38,I32)</f>
        <v>783200</v>
      </c>
      <c r="K48" s="121">
        <v>31000</v>
      </c>
      <c r="L48" s="122"/>
      <c r="M48" s="37"/>
      <c r="N48" s="37"/>
      <c r="O48" s="37"/>
      <c r="P48" s="44"/>
    </row>
    <row r="49" spans="11:16" ht="15" thickBot="1">
      <c r="K49" s="125">
        <v>35000</v>
      </c>
      <c r="L49" s="126"/>
      <c r="M49" s="37"/>
      <c r="N49" s="37"/>
      <c r="O49" s="37"/>
      <c r="P49" s="44"/>
    </row>
    <row r="50" spans="11:16">
      <c r="K50" s="121">
        <f>SUM(K43:K49)</f>
        <v>331000</v>
      </c>
      <c r="L50" s="122"/>
      <c r="M50" s="37"/>
      <c r="N50" s="37"/>
      <c r="O50" s="37"/>
      <c r="P50" s="44"/>
    </row>
    <row r="51" spans="11:16" ht="15" thickBot="1">
      <c r="K51" s="117"/>
      <c r="L51" s="118"/>
      <c r="M51" s="45"/>
      <c r="N51" s="45"/>
      <c r="O51" s="45"/>
      <c r="P51" s="46"/>
    </row>
  </sheetData>
  <mergeCells count="12">
    <mergeCell ref="K51:L51"/>
    <mergeCell ref="C27:H27"/>
    <mergeCell ref="K41:L41"/>
    <mergeCell ref="K42:L42"/>
    <mergeCell ref="K43:L43"/>
    <mergeCell ref="K44:L44"/>
    <mergeCell ref="K45:L45"/>
    <mergeCell ref="K46:L46"/>
    <mergeCell ref="K47:L47"/>
    <mergeCell ref="K48:L48"/>
    <mergeCell ref="K49:L49"/>
    <mergeCell ref="K50:L50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25"/>
  <sheetViews>
    <sheetView topLeftCell="A94" zoomScale="150" zoomScaleNormal="150" workbookViewId="0">
      <selection activeCell="D94" sqref="D94"/>
    </sheetView>
  </sheetViews>
  <sheetFormatPr baseColWidth="10" defaultRowHeight="14.4"/>
  <cols>
    <col min="2" max="2" width="26.77734375" bestFit="1" customWidth="1"/>
    <col min="3" max="3" width="16.33203125" customWidth="1"/>
    <col min="4" max="5" width="14.33203125" bestFit="1" customWidth="1"/>
    <col min="6" max="6" width="14.88671875" customWidth="1"/>
    <col min="7" max="7" width="14.5546875" bestFit="1" customWidth="1"/>
    <col min="8" max="8" width="12" bestFit="1" customWidth="1"/>
  </cols>
  <sheetData>
    <row r="3" spans="2:7">
      <c r="B3" t="s">
        <v>78</v>
      </c>
    </row>
    <row r="4" spans="2:7" ht="15" thickBot="1">
      <c r="E4" t="s">
        <v>65</v>
      </c>
      <c r="F4" t="s">
        <v>66</v>
      </c>
    </row>
    <row r="5" spans="2:7">
      <c r="B5" s="47" t="s">
        <v>43</v>
      </c>
      <c r="C5" s="48" t="s">
        <v>65</v>
      </c>
      <c r="D5" s="49">
        <v>480000</v>
      </c>
      <c r="E5" s="24">
        <v>480000</v>
      </c>
      <c r="F5" s="24"/>
    </row>
    <row r="6" spans="2:7">
      <c r="B6" s="50" t="s">
        <v>67</v>
      </c>
      <c r="C6" s="51" t="s">
        <v>68</v>
      </c>
      <c r="D6" s="44">
        <v>240000</v>
      </c>
      <c r="E6" s="24">
        <v>180000</v>
      </c>
      <c r="F6" s="24">
        <v>60000</v>
      </c>
    </row>
    <row r="7" spans="2:7">
      <c r="B7" s="50" t="s">
        <v>45</v>
      </c>
      <c r="C7" s="51" t="s">
        <v>69</v>
      </c>
      <c r="D7" s="44">
        <v>700000</v>
      </c>
      <c r="E7" s="24">
        <v>420000</v>
      </c>
      <c r="F7" s="24">
        <v>280000</v>
      </c>
    </row>
    <row r="8" spans="2:7">
      <c r="B8" s="50" t="s">
        <v>70</v>
      </c>
      <c r="C8" s="51" t="s">
        <v>71</v>
      </c>
      <c r="D8" s="44">
        <v>150000</v>
      </c>
      <c r="E8" s="24">
        <v>90000</v>
      </c>
      <c r="F8" s="24">
        <v>60000</v>
      </c>
    </row>
    <row r="9" spans="2:7">
      <c r="B9" s="50" t="s">
        <v>72</v>
      </c>
      <c r="C9" s="51" t="s">
        <v>71</v>
      </c>
      <c r="D9" s="44">
        <v>98000</v>
      </c>
      <c r="E9" s="24">
        <v>58800</v>
      </c>
      <c r="F9" s="24">
        <v>39200</v>
      </c>
    </row>
    <row r="10" spans="2:7">
      <c r="B10" s="50" t="s">
        <v>49</v>
      </c>
      <c r="C10" s="51" t="s">
        <v>73</v>
      </c>
      <c r="D10" s="44">
        <v>10000</v>
      </c>
      <c r="E10" s="24">
        <v>4000</v>
      </c>
      <c r="F10" s="24">
        <v>6000</v>
      </c>
    </row>
    <row r="11" spans="2:7">
      <c r="B11" s="50" t="s">
        <v>74</v>
      </c>
      <c r="C11" s="51" t="s">
        <v>75</v>
      </c>
      <c r="D11" s="44">
        <v>14000</v>
      </c>
      <c r="E11" s="24">
        <v>12600</v>
      </c>
      <c r="F11" s="24">
        <v>1400</v>
      </c>
    </row>
    <row r="12" spans="2:7">
      <c r="B12" s="50" t="s">
        <v>76</v>
      </c>
      <c r="C12" s="51" t="s">
        <v>75</v>
      </c>
      <c r="D12" s="44">
        <v>95000</v>
      </c>
      <c r="E12" s="52">
        <v>85500</v>
      </c>
      <c r="F12" s="24">
        <v>9500</v>
      </c>
    </row>
    <row r="13" spans="2:7" ht="15" thickBot="1">
      <c r="B13" s="50" t="s">
        <v>53</v>
      </c>
      <c r="C13" s="51" t="s">
        <v>77</v>
      </c>
      <c r="D13" s="53">
        <v>22000</v>
      </c>
      <c r="E13" s="54">
        <v>11000</v>
      </c>
      <c r="F13" s="55">
        <v>11000</v>
      </c>
    </row>
    <row r="14" spans="2:7" ht="15" thickTop="1">
      <c r="B14" s="50"/>
      <c r="C14" s="51"/>
      <c r="D14" s="39">
        <f>SUM(D5:D13)</f>
        <v>1809000</v>
      </c>
      <c r="E14" s="24">
        <f>SUM(E5:E13)</f>
        <v>1341900</v>
      </c>
      <c r="F14" s="24">
        <f>SUM(F6:F13)</f>
        <v>467100</v>
      </c>
      <c r="G14" s="58"/>
    </row>
    <row r="15" spans="2:7">
      <c r="B15" s="50"/>
      <c r="C15" s="51"/>
      <c r="D15" s="44"/>
      <c r="E15" s="24"/>
      <c r="F15" s="24"/>
    </row>
    <row r="16" spans="2:7">
      <c r="B16" s="50"/>
      <c r="C16" s="51"/>
      <c r="D16" s="44"/>
      <c r="F16" s="24"/>
    </row>
    <row r="17" spans="2:8" ht="15" thickBot="1">
      <c r="B17" s="56"/>
      <c r="C17" s="45"/>
      <c r="D17" s="57"/>
      <c r="F17" s="24"/>
    </row>
    <row r="19" spans="2:8">
      <c r="B19" t="s">
        <v>79</v>
      </c>
      <c r="C19" t="s">
        <v>80</v>
      </c>
    </row>
    <row r="20" spans="2:8">
      <c r="C20" t="s">
        <v>81</v>
      </c>
    </row>
    <row r="21" spans="2:8">
      <c r="C21" t="s">
        <v>82</v>
      </c>
    </row>
    <row r="23" spans="2:8">
      <c r="B23" t="s">
        <v>83</v>
      </c>
      <c r="C23" t="s">
        <v>84</v>
      </c>
      <c r="H23" t="s">
        <v>88</v>
      </c>
    </row>
    <row r="24" spans="2:8">
      <c r="C24" t="s">
        <v>85</v>
      </c>
      <c r="F24" t="s">
        <v>86</v>
      </c>
      <c r="G24" s="24">
        <v>467100</v>
      </c>
    </row>
    <row r="25" spans="2:8">
      <c r="C25" s="31" t="s">
        <v>82</v>
      </c>
      <c r="D25" s="31"/>
      <c r="F25" t="s">
        <v>87</v>
      </c>
      <c r="G25" s="60">
        <v>2683800</v>
      </c>
    </row>
    <row r="26" spans="2:8">
      <c r="G26" s="24">
        <f>SUM(G24:G25)</f>
        <v>3150900</v>
      </c>
      <c r="H26" s="59">
        <v>15.75</v>
      </c>
    </row>
    <row r="28" spans="2:8">
      <c r="F28" t="s">
        <v>89</v>
      </c>
      <c r="G28" s="31" t="s">
        <v>91</v>
      </c>
    </row>
    <row r="29" spans="2:8">
      <c r="B29" t="s">
        <v>90</v>
      </c>
    </row>
    <row r="57" spans="6:7">
      <c r="F57" t="s">
        <v>92</v>
      </c>
    </row>
    <row r="58" spans="6:7">
      <c r="F58" t="s">
        <v>93</v>
      </c>
    </row>
    <row r="59" spans="6:7">
      <c r="F59" t="s">
        <v>94</v>
      </c>
      <c r="G59" t="s">
        <v>95</v>
      </c>
    </row>
    <row r="60" spans="6:7">
      <c r="F60" t="s">
        <v>96</v>
      </c>
    </row>
    <row r="61" spans="6:7">
      <c r="F61" t="s">
        <v>97</v>
      </c>
    </row>
    <row r="64" spans="6:7">
      <c r="F64" s="61" t="s">
        <v>98</v>
      </c>
      <c r="G64" t="s">
        <v>99</v>
      </c>
    </row>
    <row r="65" spans="6:8">
      <c r="F65" t="s">
        <v>100</v>
      </c>
      <c r="G65" t="s">
        <v>101</v>
      </c>
    </row>
    <row r="67" spans="6:8">
      <c r="F67" t="s">
        <v>102</v>
      </c>
      <c r="G67" s="24">
        <v>72000</v>
      </c>
    </row>
    <row r="68" spans="6:8">
      <c r="F68" t="s">
        <v>103</v>
      </c>
      <c r="G68" s="59">
        <v>-20000</v>
      </c>
    </row>
    <row r="69" spans="6:8">
      <c r="F69" t="s">
        <v>104</v>
      </c>
      <c r="G69" s="62">
        <v>-48000</v>
      </c>
    </row>
    <row r="70" spans="6:8">
      <c r="F70" t="s">
        <v>56</v>
      </c>
      <c r="G70" s="24">
        <v>4000</v>
      </c>
    </row>
    <row r="72" spans="6:8">
      <c r="F72" t="s">
        <v>105</v>
      </c>
      <c r="G72" t="s">
        <v>106</v>
      </c>
    </row>
    <row r="74" spans="6:8">
      <c r="G74" t="s">
        <v>108</v>
      </c>
      <c r="H74" s="24">
        <v>12000</v>
      </c>
    </row>
    <row r="75" spans="6:8">
      <c r="G75" t="s">
        <v>107</v>
      </c>
      <c r="H75" s="62">
        <v>-8000</v>
      </c>
    </row>
    <row r="76" spans="6:8">
      <c r="G76" t="s">
        <v>56</v>
      </c>
      <c r="H76" s="24">
        <v>4000</v>
      </c>
    </row>
    <row r="78" spans="6:8">
      <c r="F78" t="s">
        <v>105</v>
      </c>
      <c r="G78" t="s">
        <v>110</v>
      </c>
    </row>
    <row r="79" spans="6:8">
      <c r="G79" t="s">
        <v>109</v>
      </c>
    </row>
    <row r="81" spans="1:7">
      <c r="B81" t="s">
        <v>111</v>
      </c>
    </row>
    <row r="83" spans="1:7">
      <c r="A83" t="s">
        <v>93</v>
      </c>
      <c r="B83" t="s">
        <v>112</v>
      </c>
      <c r="C83" t="s">
        <v>113</v>
      </c>
      <c r="D83" t="s">
        <v>114</v>
      </c>
      <c r="E83" t="s">
        <v>115</v>
      </c>
    </row>
    <row r="84" spans="1:7">
      <c r="B84" t="s">
        <v>116</v>
      </c>
      <c r="C84" t="s">
        <v>117</v>
      </c>
      <c r="D84" t="s">
        <v>118</v>
      </c>
      <c r="E84" t="s">
        <v>119</v>
      </c>
    </row>
    <row r="86" spans="1:7">
      <c r="A86" t="s">
        <v>120</v>
      </c>
      <c r="B86" t="s">
        <v>121</v>
      </c>
      <c r="C86" t="s">
        <v>122</v>
      </c>
      <c r="D86" t="s">
        <v>123</v>
      </c>
    </row>
    <row r="87" spans="1:7">
      <c r="B87" t="s">
        <v>124</v>
      </c>
      <c r="C87" s="31" t="s">
        <v>125</v>
      </c>
      <c r="D87" s="31" t="s">
        <v>126</v>
      </c>
    </row>
    <row r="90" spans="1:7">
      <c r="B90" t="s">
        <v>127</v>
      </c>
    </row>
    <row r="93" spans="1:7">
      <c r="C93" t="s">
        <v>128</v>
      </c>
      <c r="D93" t="s">
        <v>129</v>
      </c>
      <c r="E93" t="s">
        <v>130</v>
      </c>
      <c r="F93" t="s">
        <v>131</v>
      </c>
    </row>
    <row r="94" spans="1:7">
      <c r="A94" t="s">
        <v>93</v>
      </c>
      <c r="B94" t="s">
        <v>132</v>
      </c>
      <c r="C94" s="24">
        <v>64000</v>
      </c>
      <c r="D94" s="24">
        <v>36000</v>
      </c>
      <c r="E94" s="24">
        <v>27500</v>
      </c>
      <c r="F94" s="24">
        <v>18000</v>
      </c>
    </row>
    <row r="95" spans="1:7">
      <c r="B95" t="s">
        <v>133</v>
      </c>
      <c r="C95" s="24">
        <v>4705.88</v>
      </c>
      <c r="D95" s="24">
        <v>11764.71</v>
      </c>
      <c r="E95" s="24">
        <v>2352.94</v>
      </c>
      <c r="F95" s="24">
        <v>1176.47</v>
      </c>
      <c r="G95" s="58">
        <f>SUM(C95:F95)</f>
        <v>20000</v>
      </c>
    </row>
    <row r="98" spans="1:7">
      <c r="A98" t="s">
        <v>120</v>
      </c>
      <c r="B98" t="s">
        <v>134</v>
      </c>
      <c r="C98" s="24">
        <v>16000</v>
      </c>
      <c r="D98" s="24">
        <v>4000</v>
      </c>
      <c r="E98" s="59">
        <v>-2500</v>
      </c>
      <c r="F98" s="24">
        <v>12000</v>
      </c>
    </row>
    <row r="99" spans="1:7">
      <c r="C99" s="24">
        <v>80</v>
      </c>
      <c r="D99" s="24">
        <v>8</v>
      </c>
      <c r="E99" s="59">
        <v>-25</v>
      </c>
      <c r="F99" s="24">
        <v>240</v>
      </c>
    </row>
    <row r="101" spans="1:7">
      <c r="A101" t="s">
        <v>135</v>
      </c>
      <c r="B101" t="s">
        <v>136</v>
      </c>
      <c r="C101" s="24">
        <v>11294.12</v>
      </c>
      <c r="D101" s="59">
        <v>-7764.71</v>
      </c>
      <c r="E101" s="59">
        <v>-4852.9399999999996</v>
      </c>
      <c r="F101" s="24">
        <v>10823.53</v>
      </c>
      <c r="G101" s="58">
        <f>SUM(C101:F101)</f>
        <v>9500.0000000000018</v>
      </c>
    </row>
    <row r="102" spans="1:7">
      <c r="G102" t="s">
        <v>137</v>
      </c>
    </row>
    <row r="105" spans="1:7">
      <c r="B105" t="s">
        <v>138</v>
      </c>
    </row>
    <row r="107" spans="1:7">
      <c r="C107" t="s">
        <v>139</v>
      </c>
      <c r="D107" t="s">
        <v>140</v>
      </c>
      <c r="E107" t="s">
        <v>141</v>
      </c>
      <c r="F107" t="s">
        <v>142</v>
      </c>
    </row>
    <row r="109" spans="1:7">
      <c r="B109" t="s">
        <v>44</v>
      </c>
      <c r="C109" s="24">
        <v>950000</v>
      </c>
      <c r="D109" s="24">
        <v>700000</v>
      </c>
      <c r="E109" s="24">
        <v>410000</v>
      </c>
      <c r="F109" s="24">
        <v>980000</v>
      </c>
      <c r="G109" s="24"/>
    </row>
    <row r="110" spans="1:7">
      <c r="B110" t="s">
        <v>143</v>
      </c>
      <c r="C110" s="24">
        <v>600000</v>
      </c>
      <c r="D110" s="24">
        <v>550000</v>
      </c>
      <c r="E110" s="24">
        <v>340000</v>
      </c>
      <c r="F110" s="24">
        <v>1020000</v>
      </c>
      <c r="G110" s="24"/>
    </row>
    <row r="111" spans="1:7">
      <c r="A111" t="s">
        <v>93</v>
      </c>
      <c r="B111" t="s">
        <v>99</v>
      </c>
      <c r="C111" s="24">
        <v>350000</v>
      </c>
      <c r="D111" s="24">
        <v>150000</v>
      </c>
      <c r="E111" s="24">
        <v>70000</v>
      </c>
      <c r="F111" s="59">
        <v>-40000</v>
      </c>
      <c r="G111" s="24">
        <f>SUM(C111:F111)</f>
        <v>530000</v>
      </c>
    </row>
    <row r="112" spans="1:7">
      <c r="C112" s="24"/>
      <c r="D112" s="24"/>
      <c r="E112" s="24"/>
      <c r="F112" s="24"/>
      <c r="G112" s="24"/>
    </row>
    <row r="113" spans="1:8">
      <c r="B113" t="s">
        <v>144</v>
      </c>
      <c r="C113" s="24">
        <v>530000</v>
      </c>
    </row>
    <row r="114" spans="1:8">
      <c r="B114" t="s">
        <v>145</v>
      </c>
      <c r="C114" s="24">
        <v>370000</v>
      </c>
    </row>
    <row r="115" spans="1:8">
      <c r="A115" t="s">
        <v>120</v>
      </c>
      <c r="B115" t="s">
        <v>136</v>
      </c>
      <c r="C115" s="24">
        <v>160000</v>
      </c>
    </row>
    <row r="118" spans="1:8">
      <c r="A118" t="s">
        <v>135</v>
      </c>
      <c r="B118" t="s">
        <v>146</v>
      </c>
      <c r="C118" t="s">
        <v>147</v>
      </c>
      <c r="D118" t="s">
        <v>99</v>
      </c>
      <c r="E118" t="s">
        <v>148</v>
      </c>
    </row>
    <row r="120" spans="1:8">
      <c r="B120" t="s">
        <v>149</v>
      </c>
      <c r="C120" s="24">
        <v>1020000</v>
      </c>
      <c r="E120" s="127" t="s">
        <v>150</v>
      </c>
      <c r="F120" s="127"/>
      <c r="G120" s="24">
        <v>1020000</v>
      </c>
      <c r="H120" t="s">
        <v>151</v>
      </c>
    </row>
    <row r="121" spans="1:8">
      <c r="B121" t="s">
        <v>143</v>
      </c>
      <c r="C121" s="60">
        <v>1020000</v>
      </c>
      <c r="G121" t="s">
        <v>152</v>
      </c>
    </row>
    <row r="122" spans="1:8">
      <c r="B122" t="s">
        <v>99</v>
      </c>
      <c r="C122" s="24">
        <v>0</v>
      </c>
    </row>
    <row r="124" spans="1:8">
      <c r="A124" t="s">
        <v>153</v>
      </c>
      <c r="B124" s="63" t="s">
        <v>154</v>
      </c>
      <c r="C124" s="128" t="s">
        <v>132</v>
      </c>
      <c r="D124" s="128"/>
      <c r="E124" s="128" t="s">
        <v>155</v>
      </c>
      <c r="F124" s="128"/>
      <c r="G124" s="63"/>
    </row>
    <row r="125" spans="1:8">
      <c r="B125" s="63" t="s">
        <v>156</v>
      </c>
      <c r="C125" s="128" t="s">
        <v>157</v>
      </c>
      <c r="D125" s="128"/>
      <c r="E125" s="128" t="s">
        <v>158</v>
      </c>
      <c r="F125" s="128"/>
      <c r="G125" s="128"/>
    </row>
  </sheetData>
  <mergeCells count="5">
    <mergeCell ref="E120:F120"/>
    <mergeCell ref="C124:D124"/>
    <mergeCell ref="E124:F124"/>
    <mergeCell ref="C125:D125"/>
    <mergeCell ref="E125:G125"/>
  </mergeCells>
  <pageMargins left="0.7" right="0.7" top="0.78740157499999996" bottom="0.78740157499999996" header="0.3" footer="0.3"/>
  <pageSetup paperSize="9" orientation="portrait" horizontalDpi="4294967292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4"/>
  <sheetViews>
    <sheetView zoomScale="120" zoomScaleNormal="120" workbookViewId="0">
      <selection activeCell="D19" sqref="D19"/>
    </sheetView>
  </sheetViews>
  <sheetFormatPr baseColWidth="10" defaultRowHeight="14.4"/>
  <cols>
    <col min="2" max="2" width="13.21875" bestFit="1" customWidth="1"/>
    <col min="3" max="3" width="16.109375" bestFit="1" customWidth="1"/>
    <col min="4" max="5" width="12.77734375" bestFit="1" customWidth="1"/>
    <col min="7" max="7" width="11.77734375" bestFit="1" customWidth="1"/>
  </cols>
  <sheetData>
    <row r="4" spans="2:8">
      <c r="B4" s="131" t="s">
        <v>159</v>
      </c>
      <c r="C4" s="128"/>
      <c r="D4" s="128"/>
      <c r="E4" s="128"/>
      <c r="F4" s="128"/>
      <c r="G4" s="63"/>
      <c r="H4" s="63"/>
    </row>
    <row r="5" spans="2:8">
      <c r="B5" s="63"/>
      <c r="C5" s="63"/>
      <c r="D5" s="63"/>
      <c r="E5" s="63"/>
      <c r="F5" s="63"/>
      <c r="G5" s="63"/>
      <c r="H5" s="63"/>
    </row>
    <row r="6" spans="2:8">
      <c r="B6" s="132" t="s">
        <v>160</v>
      </c>
      <c r="C6" s="132" t="s">
        <v>161</v>
      </c>
      <c r="D6" s="132" t="s">
        <v>162</v>
      </c>
      <c r="E6" s="129" t="s">
        <v>163</v>
      </c>
      <c r="F6" s="130"/>
      <c r="G6" s="129" t="s">
        <v>164</v>
      </c>
      <c r="H6" s="130"/>
    </row>
    <row r="7" spans="2:8">
      <c r="B7" s="133"/>
      <c r="C7" s="133"/>
      <c r="D7" s="133"/>
      <c r="E7" s="65" t="s">
        <v>165</v>
      </c>
      <c r="F7" s="65" t="s">
        <v>166</v>
      </c>
      <c r="G7" s="65" t="s">
        <v>167</v>
      </c>
      <c r="H7" s="66" t="s">
        <v>168</v>
      </c>
    </row>
    <row r="8" spans="2:8" ht="28.8">
      <c r="B8" s="67" t="s">
        <v>169</v>
      </c>
      <c r="C8" s="68" t="s">
        <v>170</v>
      </c>
      <c r="D8" s="69">
        <v>300000</v>
      </c>
      <c r="E8" s="69">
        <v>340000</v>
      </c>
      <c r="F8" s="70">
        <v>4.2500000000000003E-2</v>
      </c>
      <c r="G8" s="69">
        <v>40000</v>
      </c>
      <c r="H8" s="70">
        <v>0.13300000000000001</v>
      </c>
    </row>
    <row r="9" spans="2:8">
      <c r="B9" s="67" t="s">
        <v>171</v>
      </c>
      <c r="C9" s="67" t="s">
        <v>172</v>
      </c>
      <c r="D9" s="69">
        <v>220000</v>
      </c>
      <c r="E9" s="69">
        <v>235000</v>
      </c>
      <c r="F9" s="71">
        <v>940</v>
      </c>
      <c r="G9" s="69">
        <v>15000</v>
      </c>
      <c r="H9" s="70">
        <v>6.8000000000000005E-2</v>
      </c>
    </row>
    <row r="10" spans="2:8">
      <c r="B10" s="67" t="s">
        <v>173</v>
      </c>
      <c r="C10" s="67" t="s">
        <v>174</v>
      </c>
      <c r="D10" s="69">
        <v>120000</v>
      </c>
      <c r="E10" s="69">
        <v>140000</v>
      </c>
      <c r="F10" s="72">
        <v>2.33</v>
      </c>
      <c r="G10" s="69">
        <v>20000</v>
      </c>
      <c r="H10" s="70">
        <v>0.16700000000000001</v>
      </c>
    </row>
    <row r="11" spans="2:8">
      <c r="B11" s="67"/>
      <c r="C11" s="67"/>
      <c r="D11" s="69"/>
      <c r="E11" s="69"/>
      <c r="F11" s="67"/>
      <c r="G11" s="69"/>
      <c r="H11" s="67"/>
    </row>
    <row r="12" spans="2:8">
      <c r="B12" s="67"/>
      <c r="C12" s="67"/>
      <c r="D12" s="69"/>
      <c r="E12" s="69"/>
      <c r="F12" s="67"/>
      <c r="G12" s="69"/>
      <c r="H12" s="67"/>
    </row>
    <row r="13" spans="2:8">
      <c r="B13" s="67"/>
      <c r="C13" s="67"/>
      <c r="D13" s="69"/>
      <c r="E13" s="69"/>
      <c r="F13" s="67"/>
      <c r="G13" s="69"/>
      <c r="H13" s="67"/>
    </row>
    <row r="14" spans="2:8">
      <c r="B14" s="67"/>
      <c r="C14" s="67"/>
      <c r="D14" s="69"/>
      <c r="E14" s="69"/>
      <c r="F14" s="67"/>
      <c r="G14" s="69"/>
      <c r="H14" s="67"/>
    </row>
  </sheetData>
  <mergeCells count="6">
    <mergeCell ref="G6:H6"/>
    <mergeCell ref="B4:F4"/>
    <mergeCell ref="B6:B7"/>
    <mergeCell ref="C6:C7"/>
    <mergeCell ref="D6:D7"/>
    <mergeCell ref="E6:F6"/>
  </mergeCell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79"/>
  <sheetViews>
    <sheetView topLeftCell="A61" zoomScale="130" zoomScaleNormal="130" workbookViewId="0">
      <selection activeCell="I77" sqref="I77"/>
    </sheetView>
  </sheetViews>
  <sheetFormatPr baseColWidth="10" defaultRowHeight="14.4"/>
  <cols>
    <col min="2" max="2" width="23.77734375" bestFit="1" customWidth="1"/>
    <col min="3" max="3" width="13.33203125" bestFit="1" customWidth="1"/>
    <col min="4" max="4" width="15" bestFit="1" customWidth="1"/>
    <col min="5" max="5" width="13.21875" bestFit="1" customWidth="1"/>
    <col min="6" max="6" width="13.44140625" bestFit="1" customWidth="1"/>
    <col min="7" max="7" width="15.109375" bestFit="1" customWidth="1"/>
    <col min="8" max="8" width="13.21875" bestFit="1" customWidth="1"/>
  </cols>
  <sheetData>
    <row r="3" spans="2:6">
      <c r="B3" s="131" t="s">
        <v>175</v>
      </c>
      <c r="C3" s="131"/>
      <c r="D3" s="131"/>
      <c r="E3" s="131"/>
    </row>
    <row r="4" spans="2:6">
      <c r="B4" s="64"/>
      <c r="C4" s="64"/>
      <c r="D4" s="64"/>
      <c r="E4" s="64"/>
    </row>
    <row r="5" spans="2:6">
      <c r="B5" s="67"/>
      <c r="C5" s="136" t="s">
        <v>176</v>
      </c>
      <c r="D5" s="137"/>
      <c r="E5" s="138"/>
    </row>
    <row r="6" spans="2:6">
      <c r="B6" s="67" t="s">
        <v>177</v>
      </c>
      <c r="C6" s="73" t="s">
        <v>178</v>
      </c>
      <c r="D6" s="73" t="s">
        <v>179</v>
      </c>
      <c r="E6" s="73" t="s">
        <v>180</v>
      </c>
    </row>
    <row r="7" spans="2:6">
      <c r="B7" s="67">
        <v>1</v>
      </c>
      <c r="C7" s="74">
        <v>5</v>
      </c>
      <c r="D7" s="74">
        <v>1</v>
      </c>
      <c r="E7" s="74">
        <v>6</v>
      </c>
    </row>
    <row r="8" spans="2:6">
      <c r="B8" s="67">
        <v>10</v>
      </c>
      <c r="C8" s="74">
        <v>50</v>
      </c>
      <c r="D8" s="74">
        <v>10</v>
      </c>
      <c r="E8" s="74">
        <v>6</v>
      </c>
    </row>
    <row r="9" spans="2:6">
      <c r="B9" s="67">
        <v>100</v>
      </c>
      <c r="C9" s="74">
        <v>500</v>
      </c>
      <c r="D9" s="74">
        <v>100</v>
      </c>
      <c r="E9" s="74">
        <v>6</v>
      </c>
    </row>
    <row r="10" spans="2:6">
      <c r="B10" s="67">
        <v>200</v>
      </c>
      <c r="C10" s="74">
        <v>1000</v>
      </c>
      <c r="D10" s="74">
        <v>200</v>
      </c>
      <c r="E10" s="74">
        <v>6</v>
      </c>
    </row>
    <row r="11" spans="2:6">
      <c r="B11" s="67">
        <v>400</v>
      </c>
      <c r="C11" s="74">
        <v>2000</v>
      </c>
      <c r="D11" s="74">
        <v>400</v>
      </c>
      <c r="E11" s="74">
        <v>6</v>
      </c>
    </row>
    <row r="12" spans="2:6">
      <c r="B12" s="67">
        <v>1000</v>
      </c>
      <c r="C12" s="74">
        <v>5000</v>
      </c>
      <c r="D12" s="74">
        <v>1000</v>
      </c>
      <c r="E12" s="74">
        <v>6</v>
      </c>
    </row>
    <row r="15" spans="2:6">
      <c r="B15" s="64" t="s">
        <v>177</v>
      </c>
      <c r="C15" s="64"/>
      <c r="D15" s="64" t="s">
        <v>181</v>
      </c>
      <c r="E15" s="64" t="s">
        <v>165</v>
      </c>
      <c r="F15" s="64" t="s">
        <v>182</v>
      </c>
    </row>
    <row r="16" spans="2:6">
      <c r="B16" s="64">
        <v>1</v>
      </c>
      <c r="C16" s="75">
        <v>5</v>
      </c>
      <c r="D16" s="75">
        <v>20</v>
      </c>
      <c r="E16" s="75">
        <v>25</v>
      </c>
      <c r="F16" s="75">
        <v>25</v>
      </c>
    </row>
    <row r="17" spans="2:6">
      <c r="B17" s="64">
        <v>200</v>
      </c>
      <c r="C17" s="75">
        <v>1000</v>
      </c>
      <c r="D17" s="75">
        <v>20</v>
      </c>
      <c r="E17" s="75">
        <v>1020</v>
      </c>
      <c r="F17" s="75">
        <v>5.0999999999999996</v>
      </c>
    </row>
    <row r="20" spans="2:6">
      <c r="B20" s="129" t="s">
        <v>183</v>
      </c>
      <c r="C20" s="151"/>
      <c r="D20" s="151"/>
      <c r="E20" s="130"/>
    </row>
    <row r="21" spans="2:6" ht="28.8">
      <c r="B21" s="68" t="s">
        <v>184</v>
      </c>
      <c r="C21" s="67" t="s">
        <v>160</v>
      </c>
      <c r="D21" s="152" t="s">
        <v>185</v>
      </c>
      <c r="E21" s="153"/>
    </row>
    <row r="22" spans="2:6">
      <c r="B22" s="67"/>
      <c r="C22" s="67"/>
      <c r="D22" s="67" t="s">
        <v>186</v>
      </c>
      <c r="E22" s="67" t="s">
        <v>187</v>
      </c>
    </row>
    <row r="23" spans="2:6">
      <c r="B23" s="67" t="s">
        <v>188</v>
      </c>
      <c r="C23" s="67" t="s">
        <v>189</v>
      </c>
      <c r="D23" s="76">
        <v>34</v>
      </c>
      <c r="E23" s="67"/>
    </row>
    <row r="24" spans="2:6">
      <c r="B24" s="67" t="s">
        <v>190</v>
      </c>
      <c r="C24" s="67" t="s">
        <v>189</v>
      </c>
      <c r="D24" s="76">
        <v>18</v>
      </c>
      <c r="E24" s="67"/>
    </row>
    <row r="25" spans="2:6">
      <c r="B25" s="67" t="s">
        <v>191</v>
      </c>
      <c r="C25" s="67" t="s">
        <v>192</v>
      </c>
      <c r="D25" s="76">
        <v>0.5</v>
      </c>
      <c r="E25" s="76"/>
    </row>
    <row r="26" spans="2:6">
      <c r="B26" s="68" t="s">
        <v>193</v>
      </c>
      <c r="C26" s="67" t="s">
        <v>194</v>
      </c>
      <c r="D26" s="76"/>
      <c r="E26" s="76">
        <v>35</v>
      </c>
    </row>
    <row r="27" spans="2:6">
      <c r="B27" s="67" t="s">
        <v>195</v>
      </c>
      <c r="C27" s="67" t="s">
        <v>196</v>
      </c>
      <c r="D27" s="76"/>
      <c r="E27" s="76">
        <v>50</v>
      </c>
    </row>
    <row r="28" spans="2:6">
      <c r="B28" s="67" t="s">
        <v>197</v>
      </c>
      <c r="C28" s="67" t="s">
        <v>189</v>
      </c>
      <c r="D28" s="76">
        <v>1</v>
      </c>
      <c r="E28" s="76"/>
    </row>
    <row r="29" spans="2:6">
      <c r="B29" s="68" t="s">
        <v>198</v>
      </c>
      <c r="C29" s="67" t="s">
        <v>189</v>
      </c>
      <c r="D29" s="76"/>
      <c r="E29" s="76">
        <v>5</v>
      </c>
    </row>
    <row r="30" spans="2:6">
      <c r="B30" s="68" t="s">
        <v>199</v>
      </c>
      <c r="C30" s="67" t="s">
        <v>192</v>
      </c>
      <c r="D30" s="76">
        <v>7</v>
      </c>
      <c r="E30" s="76"/>
    </row>
    <row r="31" spans="2:6">
      <c r="B31" s="67" t="s">
        <v>200</v>
      </c>
      <c r="C31" s="67" t="s">
        <v>192</v>
      </c>
      <c r="D31" s="76">
        <v>4</v>
      </c>
      <c r="E31" s="76"/>
    </row>
    <row r="32" spans="2:6">
      <c r="B32" s="77" t="s">
        <v>201</v>
      </c>
      <c r="C32" s="77" t="s">
        <v>165</v>
      </c>
      <c r="D32" s="78">
        <f>SUM(D23:D31)</f>
        <v>64.5</v>
      </c>
      <c r="E32" s="78">
        <f>SUM(E26:E31)</f>
        <v>90</v>
      </c>
    </row>
    <row r="35" spans="2:8">
      <c r="B35" s="152" t="s">
        <v>202</v>
      </c>
      <c r="C35" s="154"/>
      <c r="D35" s="154"/>
      <c r="E35" s="154"/>
      <c r="F35" s="154"/>
      <c r="G35" s="154"/>
      <c r="H35" s="153"/>
    </row>
    <row r="36" spans="2:8">
      <c r="B36" s="67"/>
      <c r="C36" s="145" t="s">
        <v>203</v>
      </c>
      <c r="D36" s="146"/>
      <c r="E36" s="147"/>
      <c r="F36" s="148" t="s">
        <v>204</v>
      </c>
      <c r="G36" s="149"/>
      <c r="H36" s="150"/>
    </row>
    <row r="37" spans="2:8">
      <c r="B37" s="67"/>
      <c r="C37" s="136" t="s">
        <v>176</v>
      </c>
      <c r="D37" s="137"/>
      <c r="E37" s="138"/>
      <c r="F37" s="139" t="s">
        <v>205</v>
      </c>
      <c r="G37" s="140"/>
      <c r="H37" s="141"/>
    </row>
    <row r="38" spans="2:8">
      <c r="B38" s="67" t="s">
        <v>177</v>
      </c>
      <c r="C38" s="73" t="s">
        <v>178</v>
      </c>
      <c r="D38" s="73" t="s">
        <v>179</v>
      </c>
      <c r="E38" s="73" t="s">
        <v>180</v>
      </c>
      <c r="F38" s="79" t="s">
        <v>178</v>
      </c>
      <c r="G38" s="79" t="s">
        <v>179</v>
      </c>
      <c r="H38" s="79" t="s">
        <v>180</v>
      </c>
    </row>
    <row r="39" spans="2:8">
      <c r="B39" s="67">
        <v>1</v>
      </c>
      <c r="C39" s="74">
        <v>5</v>
      </c>
      <c r="D39" s="74">
        <v>1</v>
      </c>
      <c r="E39" s="74">
        <v>6</v>
      </c>
      <c r="F39" s="80">
        <v>5</v>
      </c>
      <c r="G39" s="80">
        <v>150</v>
      </c>
      <c r="H39" s="80">
        <v>155</v>
      </c>
    </row>
    <row r="40" spans="2:8">
      <c r="B40" s="67">
        <v>10</v>
      </c>
      <c r="C40" s="74">
        <v>50</v>
      </c>
      <c r="D40" s="74">
        <v>10</v>
      </c>
      <c r="E40" s="74">
        <v>6</v>
      </c>
      <c r="F40" s="80">
        <v>50</v>
      </c>
      <c r="G40" s="80">
        <v>150</v>
      </c>
      <c r="H40" s="80">
        <v>20</v>
      </c>
    </row>
    <row r="41" spans="2:8">
      <c r="B41" s="67">
        <v>100</v>
      </c>
      <c r="C41" s="74">
        <v>500</v>
      </c>
      <c r="D41" s="74">
        <v>100</v>
      </c>
      <c r="E41" s="74">
        <v>6</v>
      </c>
      <c r="F41" s="80">
        <v>500</v>
      </c>
      <c r="G41" s="80">
        <v>150</v>
      </c>
      <c r="H41" s="80">
        <v>6.5</v>
      </c>
    </row>
    <row r="42" spans="2:8">
      <c r="B42" s="67">
        <v>200</v>
      </c>
      <c r="C42" s="74">
        <v>1000</v>
      </c>
      <c r="D42" s="74">
        <v>200</v>
      </c>
      <c r="E42" s="74">
        <v>6</v>
      </c>
      <c r="F42" s="80">
        <v>1000</v>
      </c>
      <c r="G42" s="80">
        <v>150</v>
      </c>
      <c r="H42" s="80">
        <v>5.75</v>
      </c>
    </row>
    <row r="43" spans="2:8">
      <c r="B43" s="67">
        <v>400</v>
      </c>
      <c r="C43" s="74">
        <v>2000</v>
      </c>
      <c r="D43" s="74">
        <v>400</v>
      </c>
      <c r="E43" s="74">
        <v>6</v>
      </c>
      <c r="F43" s="80">
        <v>2000</v>
      </c>
      <c r="G43" s="80">
        <v>150</v>
      </c>
      <c r="H43" s="80">
        <v>5.38</v>
      </c>
    </row>
    <row r="44" spans="2:8">
      <c r="B44" s="67">
        <v>1000</v>
      </c>
      <c r="C44" s="74">
        <v>5000</v>
      </c>
      <c r="D44" s="74">
        <v>1000</v>
      </c>
      <c r="E44" s="74">
        <v>6</v>
      </c>
      <c r="F44" s="80">
        <v>5000</v>
      </c>
      <c r="G44" s="80">
        <v>150</v>
      </c>
      <c r="H44" s="80">
        <v>5.15</v>
      </c>
    </row>
    <row r="45" spans="2:8">
      <c r="B45" s="67"/>
      <c r="C45" s="81"/>
      <c r="D45" s="81"/>
      <c r="E45" s="81"/>
      <c r="F45" s="82"/>
      <c r="G45" s="82"/>
      <c r="H45" s="82"/>
    </row>
    <row r="46" spans="2:8">
      <c r="B46" s="67"/>
      <c r="C46" s="81"/>
      <c r="D46" s="81"/>
      <c r="E46" s="81"/>
      <c r="F46" s="82"/>
      <c r="G46" s="82"/>
      <c r="H46" s="82"/>
    </row>
    <row r="49" spans="2:7">
      <c r="B49" s="142" t="s">
        <v>206</v>
      </c>
      <c r="C49" s="143"/>
      <c r="D49" s="143"/>
      <c r="E49" s="143"/>
      <c r="F49" s="143"/>
      <c r="G49" s="144"/>
    </row>
    <row r="50" spans="2:7">
      <c r="B50" s="67" t="s">
        <v>207</v>
      </c>
      <c r="C50" s="83" t="s">
        <v>208</v>
      </c>
      <c r="D50" s="83" t="s">
        <v>209</v>
      </c>
      <c r="E50" s="83" t="s">
        <v>210</v>
      </c>
      <c r="F50" s="83" t="s">
        <v>209</v>
      </c>
      <c r="G50" s="83" t="s">
        <v>210</v>
      </c>
    </row>
    <row r="51" spans="2:7">
      <c r="B51" s="67"/>
      <c r="C51" s="83" t="s">
        <v>211</v>
      </c>
      <c r="D51" s="134" t="s">
        <v>203</v>
      </c>
      <c r="E51" s="135"/>
      <c r="F51" s="134" t="s">
        <v>204</v>
      </c>
      <c r="G51" s="135"/>
    </row>
    <row r="52" spans="2:7">
      <c r="B52" s="67" t="s">
        <v>212</v>
      </c>
      <c r="C52" s="67"/>
      <c r="D52" s="69">
        <v>500</v>
      </c>
      <c r="E52" s="69">
        <v>5000</v>
      </c>
      <c r="F52" s="69">
        <v>500</v>
      </c>
      <c r="G52" s="69">
        <v>5000</v>
      </c>
    </row>
    <row r="53" spans="2:7">
      <c r="B53" s="67" t="s">
        <v>213</v>
      </c>
      <c r="C53" s="84">
        <v>0.2</v>
      </c>
      <c r="D53" s="69">
        <v>100</v>
      </c>
      <c r="E53" s="69">
        <v>1000</v>
      </c>
      <c r="F53" s="69">
        <v>100</v>
      </c>
      <c r="G53" s="69">
        <v>1000</v>
      </c>
    </row>
    <row r="54" spans="2:7">
      <c r="B54" s="67" t="s">
        <v>214</v>
      </c>
      <c r="C54" s="67"/>
      <c r="D54" s="69">
        <v>300</v>
      </c>
      <c r="E54" s="69">
        <v>3000</v>
      </c>
      <c r="F54" s="69">
        <v>300</v>
      </c>
      <c r="G54" s="69">
        <v>3000</v>
      </c>
    </row>
    <row r="55" spans="2:7">
      <c r="B55" s="67" t="s">
        <v>215</v>
      </c>
      <c r="C55" s="84">
        <v>0.8</v>
      </c>
      <c r="D55" s="69">
        <v>240</v>
      </c>
      <c r="E55" s="69">
        <v>2400</v>
      </c>
      <c r="F55" s="69">
        <v>240</v>
      </c>
      <c r="G55" s="69">
        <v>2400</v>
      </c>
    </row>
    <row r="56" spans="2:7">
      <c r="B56" s="67" t="s">
        <v>216</v>
      </c>
      <c r="C56" s="67"/>
      <c r="D56" s="69">
        <v>1140</v>
      </c>
      <c r="E56" s="69">
        <v>11400</v>
      </c>
      <c r="F56" s="69">
        <v>1140</v>
      </c>
      <c r="G56" s="69">
        <v>11400</v>
      </c>
    </row>
    <row r="57" spans="2:7" ht="28.8">
      <c r="B57" s="85" t="s">
        <v>217</v>
      </c>
      <c r="C57" s="86">
        <v>0.45</v>
      </c>
      <c r="D57" s="87">
        <v>513</v>
      </c>
      <c r="E57" s="87">
        <v>5130</v>
      </c>
      <c r="F57" s="87"/>
      <c r="G57" s="87"/>
    </row>
    <row r="58" spans="2:7">
      <c r="B58" s="88" t="s">
        <v>218</v>
      </c>
      <c r="C58" s="89">
        <v>64.5</v>
      </c>
      <c r="D58" s="89"/>
      <c r="E58" s="89"/>
      <c r="F58" s="89">
        <v>64.5</v>
      </c>
      <c r="G58" s="89">
        <v>64.5</v>
      </c>
    </row>
    <row r="59" spans="2:7">
      <c r="B59" s="88" t="s">
        <v>219</v>
      </c>
      <c r="C59" s="89">
        <v>90</v>
      </c>
      <c r="D59" s="89"/>
      <c r="E59" s="89"/>
      <c r="F59" s="89">
        <v>450</v>
      </c>
      <c r="G59" s="89">
        <v>4500</v>
      </c>
    </row>
    <row r="60" spans="2:7">
      <c r="B60" s="67" t="s">
        <v>220</v>
      </c>
      <c r="C60" s="69"/>
      <c r="D60" s="69">
        <f>SUM(D56:D59)</f>
        <v>1653</v>
      </c>
      <c r="E60" s="69">
        <v>16530</v>
      </c>
      <c r="F60" s="69">
        <f>SUM(F56:F59)</f>
        <v>1654.5</v>
      </c>
      <c r="G60" s="69">
        <v>15964.5</v>
      </c>
    </row>
    <row r="61" spans="2:7">
      <c r="B61" s="67" t="s">
        <v>221</v>
      </c>
      <c r="C61" s="69"/>
      <c r="D61" s="69">
        <v>3.31</v>
      </c>
      <c r="E61" s="69">
        <v>3.31</v>
      </c>
      <c r="F61" s="69">
        <v>3.31</v>
      </c>
      <c r="G61" s="69">
        <v>3.19</v>
      </c>
    </row>
    <row r="62" spans="2:7">
      <c r="B62" s="67"/>
      <c r="C62" s="67"/>
      <c r="D62" s="67"/>
      <c r="E62" s="67"/>
      <c r="F62" s="67"/>
      <c r="G62" s="67"/>
    </row>
    <row r="66" spans="2:7">
      <c r="B66" s="142" t="s">
        <v>206</v>
      </c>
      <c r="C66" s="143"/>
      <c r="D66" s="143"/>
      <c r="E66" s="143"/>
      <c r="F66" s="143"/>
      <c r="G66" s="144"/>
    </row>
    <row r="67" spans="2:7">
      <c r="B67" s="67" t="s">
        <v>207</v>
      </c>
      <c r="C67" s="83" t="s">
        <v>208</v>
      </c>
      <c r="D67" s="83" t="s">
        <v>209</v>
      </c>
      <c r="E67" s="83" t="s">
        <v>210</v>
      </c>
      <c r="F67" s="83" t="s">
        <v>209</v>
      </c>
      <c r="G67" s="83" t="s">
        <v>210</v>
      </c>
    </row>
    <row r="68" spans="2:7">
      <c r="B68" s="67"/>
      <c r="C68" s="83" t="s">
        <v>211</v>
      </c>
      <c r="D68" s="134" t="s">
        <v>203</v>
      </c>
      <c r="E68" s="135"/>
      <c r="F68" s="134" t="s">
        <v>204</v>
      </c>
      <c r="G68" s="135"/>
    </row>
    <row r="69" spans="2:7">
      <c r="B69" s="67" t="s">
        <v>212</v>
      </c>
      <c r="C69" s="67"/>
      <c r="D69" s="69">
        <v>1400</v>
      </c>
      <c r="E69" s="69">
        <v>14000</v>
      </c>
      <c r="F69" s="69">
        <v>1400</v>
      </c>
      <c r="G69" s="69">
        <v>14000</v>
      </c>
    </row>
    <row r="70" spans="2:7">
      <c r="B70" s="67" t="s">
        <v>213</v>
      </c>
      <c r="C70" s="84">
        <v>0.25</v>
      </c>
      <c r="D70" s="69"/>
      <c r="E70" s="69"/>
      <c r="F70" s="69"/>
      <c r="G70" s="69"/>
    </row>
    <row r="71" spans="2:7">
      <c r="B71" s="67" t="s">
        <v>214</v>
      </c>
      <c r="C71" s="67"/>
      <c r="D71" s="69">
        <v>500</v>
      </c>
      <c r="E71" s="69">
        <v>5000</v>
      </c>
      <c r="F71" s="69">
        <v>500</v>
      </c>
      <c r="G71" s="69">
        <v>5000</v>
      </c>
    </row>
    <row r="72" spans="2:7">
      <c r="B72" s="67" t="s">
        <v>215</v>
      </c>
      <c r="C72" s="84">
        <v>0.9</v>
      </c>
      <c r="D72" s="69"/>
      <c r="E72" s="69"/>
      <c r="F72" s="69"/>
      <c r="G72" s="69"/>
    </row>
    <row r="73" spans="2:7">
      <c r="B73" s="67" t="s">
        <v>216</v>
      </c>
      <c r="C73" s="67"/>
      <c r="D73" s="69"/>
      <c r="E73" s="69"/>
      <c r="F73" s="69"/>
      <c r="G73" s="69"/>
    </row>
    <row r="74" spans="2:7" ht="28.8">
      <c r="B74" s="85" t="s">
        <v>217</v>
      </c>
      <c r="C74" s="86">
        <v>0.48</v>
      </c>
      <c r="D74" s="87"/>
      <c r="E74" s="87"/>
      <c r="F74" s="87"/>
      <c r="G74" s="87"/>
    </row>
    <row r="75" spans="2:7">
      <c r="B75" s="88" t="s">
        <v>218</v>
      </c>
      <c r="C75" s="89">
        <v>66</v>
      </c>
      <c r="D75" s="89"/>
      <c r="E75" s="89"/>
      <c r="F75" s="89"/>
      <c r="G75" s="89"/>
    </row>
    <row r="76" spans="2:7">
      <c r="B76" s="88" t="s">
        <v>219</v>
      </c>
      <c r="C76" s="89">
        <v>85</v>
      </c>
      <c r="D76" s="89"/>
      <c r="E76" s="89"/>
      <c r="F76" s="89"/>
      <c r="G76" s="89"/>
    </row>
    <row r="77" spans="2:7">
      <c r="B77" s="67" t="s">
        <v>220</v>
      </c>
      <c r="C77" s="69"/>
      <c r="D77" s="69">
        <f>SUM(D73:D76)</f>
        <v>0</v>
      </c>
      <c r="E77" s="69"/>
      <c r="F77" s="69">
        <f>SUM(F73:F76)</f>
        <v>0</v>
      </c>
      <c r="G77" s="69"/>
    </row>
    <row r="78" spans="2:7">
      <c r="B78" s="67" t="s">
        <v>221</v>
      </c>
      <c r="C78" s="69"/>
      <c r="D78" s="69"/>
      <c r="E78" s="69"/>
      <c r="F78" s="69"/>
      <c r="G78" s="69"/>
    </row>
    <row r="79" spans="2:7">
      <c r="B79" s="67"/>
      <c r="C79" s="67"/>
      <c r="D79" s="67"/>
      <c r="E79" s="67"/>
      <c r="F79" s="67"/>
      <c r="G79" s="67"/>
    </row>
  </sheetData>
  <mergeCells count="15">
    <mergeCell ref="C36:E36"/>
    <mergeCell ref="F36:H36"/>
    <mergeCell ref="B3:E3"/>
    <mergeCell ref="C5:E5"/>
    <mergeCell ref="B20:E20"/>
    <mergeCell ref="D21:E21"/>
    <mergeCell ref="B35:H35"/>
    <mergeCell ref="D68:E68"/>
    <mergeCell ref="F68:G68"/>
    <mergeCell ref="C37:E37"/>
    <mergeCell ref="F37:H37"/>
    <mergeCell ref="B49:G49"/>
    <mergeCell ref="D51:E51"/>
    <mergeCell ref="F51:G51"/>
    <mergeCell ref="B66:G66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25"/>
  <sheetViews>
    <sheetView workbookViewId="0">
      <selection activeCell="J22" sqref="J22"/>
    </sheetView>
  </sheetViews>
  <sheetFormatPr baseColWidth="10" defaultRowHeight="14.4"/>
  <cols>
    <col min="5" max="5" width="17.5546875" customWidth="1"/>
    <col min="13" max="13" width="12.6640625" bestFit="1" customWidth="1"/>
  </cols>
  <sheetData>
    <row r="4" spans="10:15" ht="18">
      <c r="J4" s="91" t="s">
        <v>222</v>
      </c>
      <c r="K4" s="155" t="s">
        <v>225</v>
      </c>
      <c r="L4" s="155"/>
      <c r="M4" s="91" t="s">
        <v>223</v>
      </c>
      <c r="N4" s="91" t="s">
        <v>224</v>
      </c>
      <c r="O4" s="91"/>
    </row>
    <row r="5" spans="10:15" ht="18">
      <c r="J5" s="91"/>
      <c r="K5" s="91"/>
      <c r="L5" s="91"/>
      <c r="M5" s="91"/>
      <c r="N5" s="91"/>
      <c r="O5" s="91"/>
    </row>
    <row r="6" spans="10:15" ht="18">
      <c r="J6" s="91"/>
      <c r="K6" s="91" t="s">
        <v>226</v>
      </c>
      <c r="L6" s="91"/>
      <c r="M6" s="91" t="s">
        <v>227</v>
      </c>
      <c r="N6" s="91"/>
      <c r="O6" s="91"/>
    </row>
    <row r="7" spans="10:15" ht="18">
      <c r="J7" s="91"/>
      <c r="K7" s="91"/>
      <c r="L7" s="91"/>
      <c r="M7" s="93" t="s">
        <v>228</v>
      </c>
      <c r="N7" s="91"/>
      <c r="O7" s="91"/>
    </row>
    <row r="8" spans="10:15" ht="18">
      <c r="J8" s="91"/>
      <c r="K8" s="91"/>
      <c r="L8" s="91"/>
      <c r="M8" s="91" t="s">
        <v>229</v>
      </c>
      <c r="N8" s="91"/>
      <c r="O8" s="91"/>
    </row>
    <row r="9" spans="10:15" ht="18">
      <c r="J9" s="91"/>
      <c r="K9" s="91"/>
      <c r="L9" s="91"/>
      <c r="M9" s="91"/>
      <c r="N9" s="91"/>
      <c r="O9" s="91"/>
    </row>
    <row r="10" spans="10:15" ht="18">
      <c r="J10" s="91"/>
      <c r="K10" s="91" t="s">
        <v>230</v>
      </c>
      <c r="L10" s="91">
        <v>116</v>
      </c>
      <c r="M10" s="91" t="s">
        <v>231</v>
      </c>
      <c r="N10" s="91" t="s">
        <v>232</v>
      </c>
      <c r="O10" s="91"/>
    </row>
    <row r="11" spans="10:15" ht="18">
      <c r="J11" s="91"/>
      <c r="K11" s="91"/>
      <c r="L11" s="91"/>
      <c r="M11" s="91"/>
      <c r="N11" s="91"/>
      <c r="O11" s="91"/>
    </row>
    <row r="13" spans="10:15" ht="18">
      <c r="J13" s="91" t="s">
        <v>233</v>
      </c>
      <c r="K13" s="91" t="s">
        <v>234</v>
      </c>
      <c r="L13" s="91" t="s">
        <v>235</v>
      </c>
      <c r="M13" s="91" t="s">
        <v>236</v>
      </c>
      <c r="N13" s="91" t="s">
        <v>237</v>
      </c>
    </row>
    <row r="14" spans="10:15" ht="18">
      <c r="J14" s="91"/>
      <c r="K14" s="91" t="s">
        <v>238</v>
      </c>
      <c r="L14" s="91" t="s">
        <v>235</v>
      </c>
      <c r="M14" s="92">
        <v>160000</v>
      </c>
      <c r="N14" s="91"/>
    </row>
    <row r="15" spans="10:15" ht="18">
      <c r="J15" s="91"/>
      <c r="K15" s="91" t="s">
        <v>239</v>
      </c>
      <c r="L15" s="91" t="s">
        <v>235</v>
      </c>
      <c r="M15" s="94">
        <v>1379.31</v>
      </c>
      <c r="N15" s="91"/>
    </row>
    <row r="19" spans="2:7" ht="18">
      <c r="B19" s="91" t="s">
        <v>240</v>
      </c>
      <c r="C19" s="91" t="s">
        <v>241</v>
      </c>
      <c r="D19" s="91" t="s">
        <v>227</v>
      </c>
      <c r="E19" s="91" t="s">
        <v>242</v>
      </c>
      <c r="F19" s="91" t="s">
        <v>243</v>
      </c>
      <c r="G19" s="91"/>
    </row>
    <row r="20" spans="2:7" ht="18">
      <c r="B20" s="91"/>
      <c r="C20" s="91"/>
      <c r="D20" s="91"/>
      <c r="E20" s="91"/>
      <c r="F20" s="91"/>
      <c r="G20" s="91"/>
    </row>
    <row r="21" spans="2:7" ht="18">
      <c r="B21" s="91"/>
      <c r="C21" s="91"/>
      <c r="D21" s="91"/>
      <c r="E21" s="91"/>
      <c r="F21" s="91"/>
      <c r="G21" s="91"/>
    </row>
    <row r="22" spans="2:7" ht="18">
      <c r="B22" s="92">
        <v>690000</v>
      </c>
      <c r="C22" s="91"/>
      <c r="D22" s="91"/>
      <c r="E22" s="91"/>
      <c r="F22" s="91"/>
      <c r="G22" s="91"/>
    </row>
    <row r="23" spans="2:7" ht="18">
      <c r="B23" s="91">
        <v>-160000</v>
      </c>
      <c r="C23" s="91"/>
      <c r="D23" s="91"/>
      <c r="E23" s="91"/>
      <c r="F23" s="91"/>
      <c r="G23" s="91"/>
    </row>
    <row r="24" spans="2:7" ht="18">
      <c r="B24" s="95">
        <v>-342000</v>
      </c>
      <c r="C24" s="91"/>
      <c r="D24" s="91"/>
      <c r="E24" s="91"/>
      <c r="F24" s="91"/>
      <c r="G24" s="91"/>
    </row>
    <row r="25" spans="2:7" ht="18">
      <c r="B25" s="92">
        <v>188000</v>
      </c>
      <c r="C25" s="91" t="s">
        <v>56</v>
      </c>
      <c r="D25" s="91"/>
      <c r="E25" s="91"/>
      <c r="F25" s="91"/>
      <c r="G25" s="91"/>
    </row>
  </sheetData>
  <mergeCells count="1">
    <mergeCell ref="K4:L4"/>
  </mergeCells>
  <pageMargins left="0.7" right="0.7" top="0.78740157499999996" bottom="0.78740157499999996" header="0.3" footer="0.3"/>
  <pageSetup paperSize="9" orientation="portrait" horizontalDpi="4294967292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L39"/>
  <sheetViews>
    <sheetView topLeftCell="B14" zoomScale="120" zoomScaleNormal="120" workbookViewId="0">
      <selection activeCell="H37" sqref="H37"/>
    </sheetView>
  </sheetViews>
  <sheetFormatPr baseColWidth="10" defaultRowHeight="14.4"/>
  <cols>
    <col min="2" max="2" width="26.77734375" bestFit="1" customWidth="1"/>
    <col min="4" max="4" width="14.33203125" bestFit="1" customWidth="1"/>
    <col min="5" max="5" width="16.6640625" customWidth="1"/>
    <col min="6" max="6" width="16.21875" customWidth="1"/>
    <col min="7" max="7" width="14.33203125" bestFit="1" customWidth="1"/>
    <col min="10" max="10" width="18.21875" bestFit="1" customWidth="1"/>
  </cols>
  <sheetData>
    <row r="19" spans="2:12" ht="15" thickBot="1">
      <c r="B19" s="90"/>
      <c r="C19" s="90"/>
      <c r="D19" s="90"/>
      <c r="E19" s="81" t="s">
        <v>65</v>
      </c>
      <c r="F19" s="96" t="s">
        <v>66</v>
      </c>
      <c r="I19" s="104" t="s">
        <v>222</v>
      </c>
      <c r="J19" s="24"/>
      <c r="K19" s="104"/>
      <c r="L19" s="104"/>
    </row>
    <row r="20" spans="2:12">
      <c r="B20" s="47" t="s">
        <v>43</v>
      </c>
      <c r="C20" s="48" t="s">
        <v>65</v>
      </c>
      <c r="D20" s="97">
        <v>712400</v>
      </c>
      <c r="E20" s="74">
        <v>712400</v>
      </c>
      <c r="F20" s="98"/>
      <c r="I20" s="104"/>
      <c r="J20" s="104" t="s">
        <v>265</v>
      </c>
      <c r="K20" s="104"/>
      <c r="L20" s="104"/>
    </row>
    <row r="21" spans="2:12">
      <c r="B21" s="50" t="s">
        <v>67</v>
      </c>
      <c r="C21" s="51" t="s">
        <v>244</v>
      </c>
      <c r="D21" s="99">
        <v>320000</v>
      </c>
      <c r="E21" s="74">
        <v>256000</v>
      </c>
      <c r="F21" s="98">
        <v>64000</v>
      </c>
      <c r="I21" s="104"/>
      <c r="J21" s="104" t="s">
        <v>266</v>
      </c>
      <c r="K21" s="104" t="s">
        <v>232</v>
      </c>
      <c r="L21" s="104"/>
    </row>
    <row r="22" spans="2:12">
      <c r="B22" s="50" t="s">
        <v>45</v>
      </c>
      <c r="C22" s="51" t="s">
        <v>245</v>
      </c>
      <c r="D22" s="99">
        <v>780000</v>
      </c>
      <c r="E22" s="74">
        <v>546000</v>
      </c>
      <c r="F22" s="98">
        <v>234000</v>
      </c>
      <c r="I22" s="104"/>
      <c r="J22" s="104"/>
      <c r="K22" s="104"/>
      <c r="L22" s="104"/>
    </row>
    <row r="23" spans="2:12">
      <c r="B23" s="50" t="s">
        <v>70</v>
      </c>
      <c r="C23" s="51" t="s">
        <v>246</v>
      </c>
      <c r="D23" s="99">
        <v>190000</v>
      </c>
      <c r="E23" s="74">
        <v>123500</v>
      </c>
      <c r="F23" s="98">
        <v>66500</v>
      </c>
      <c r="I23" s="104"/>
      <c r="J23" s="104" t="s">
        <v>267</v>
      </c>
      <c r="K23" s="104" t="s">
        <v>268</v>
      </c>
      <c r="L23" s="104"/>
    </row>
    <row r="24" spans="2:12" s="90" customFormat="1">
      <c r="B24" s="50" t="s">
        <v>250</v>
      </c>
      <c r="C24" s="51" t="s">
        <v>246</v>
      </c>
      <c r="D24" s="99">
        <v>40000</v>
      </c>
      <c r="E24" s="74">
        <v>26000</v>
      </c>
      <c r="F24" s="98">
        <v>14000</v>
      </c>
      <c r="I24" s="104"/>
      <c r="J24" s="111" t="s">
        <v>269</v>
      </c>
      <c r="K24" s="104" t="s">
        <v>270</v>
      </c>
      <c r="L24" s="104"/>
    </row>
    <row r="25" spans="2:12">
      <c r="B25" s="50" t="s">
        <v>72</v>
      </c>
      <c r="C25" s="51" t="s">
        <v>247</v>
      </c>
      <c r="D25" s="99">
        <v>90000</v>
      </c>
      <c r="E25" s="74">
        <v>63000</v>
      </c>
      <c r="F25" s="98">
        <v>27000</v>
      </c>
      <c r="I25" s="104"/>
      <c r="J25" s="112" t="s">
        <v>271</v>
      </c>
      <c r="K25" s="104" t="s">
        <v>99</v>
      </c>
      <c r="L25" s="104"/>
    </row>
    <row r="26" spans="2:12">
      <c r="B26" s="50" t="s">
        <v>49</v>
      </c>
      <c r="C26" s="51" t="s">
        <v>248</v>
      </c>
      <c r="D26" s="99">
        <v>12000</v>
      </c>
      <c r="E26" s="74">
        <v>3600</v>
      </c>
      <c r="F26" s="98">
        <v>8400</v>
      </c>
      <c r="I26" s="104"/>
      <c r="J26" s="104"/>
      <c r="K26" s="104"/>
      <c r="L26" s="104"/>
    </row>
    <row r="27" spans="2:12">
      <c r="B27" s="50" t="s">
        <v>74</v>
      </c>
      <c r="C27" s="51" t="s">
        <v>75</v>
      </c>
      <c r="D27" s="99">
        <v>17000</v>
      </c>
      <c r="E27" s="74">
        <v>15300</v>
      </c>
      <c r="F27" s="98">
        <v>1700</v>
      </c>
    </row>
    <row r="28" spans="2:12">
      <c r="B28" s="50" t="s">
        <v>76</v>
      </c>
      <c r="C28" s="51" t="s">
        <v>249</v>
      </c>
      <c r="D28" s="99">
        <v>90000</v>
      </c>
      <c r="E28" s="74">
        <v>79200</v>
      </c>
      <c r="F28" s="98">
        <v>10800</v>
      </c>
      <c r="I28" t="s">
        <v>272</v>
      </c>
      <c r="J28" s="113">
        <v>441400</v>
      </c>
      <c r="K28" t="s">
        <v>273</v>
      </c>
    </row>
    <row r="29" spans="2:12">
      <c r="B29" s="100" t="s">
        <v>53</v>
      </c>
      <c r="C29" s="101" t="s">
        <v>77</v>
      </c>
      <c r="D29" s="60">
        <v>30000</v>
      </c>
      <c r="E29" s="74">
        <v>15000</v>
      </c>
      <c r="F29" s="98">
        <v>15000</v>
      </c>
      <c r="J29" t="s">
        <v>274</v>
      </c>
    </row>
    <row r="30" spans="2:12">
      <c r="B30" s="90"/>
      <c r="C30" s="90"/>
      <c r="D30" s="58">
        <f>SUM(D20:D29)</f>
        <v>2281400</v>
      </c>
      <c r="E30" s="102">
        <f>SUM(E20:E29)</f>
        <v>1840000</v>
      </c>
      <c r="F30" s="103">
        <f>SUM(F21:F29)</f>
        <v>441400</v>
      </c>
      <c r="G30" s="58">
        <f>SUM(E30:F30)</f>
        <v>2281400</v>
      </c>
    </row>
    <row r="33" spans="3:7">
      <c r="C33" t="s">
        <v>275</v>
      </c>
    </row>
    <row r="34" spans="3:7">
      <c r="D34" t="s">
        <v>276</v>
      </c>
      <c r="E34" t="s">
        <v>277</v>
      </c>
      <c r="F34" s="24">
        <v>5880000</v>
      </c>
    </row>
    <row r="35" spans="3:7">
      <c r="D35" t="s">
        <v>278</v>
      </c>
      <c r="E35" t="s">
        <v>133</v>
      </c>
      <c r="F35" s="24">
        <v>-441400</v>
      </c>
    </row>
    <row r="36" spans="3:7">
      <c r="E36" t="s">
        <v>132</v>
      </c>
      <c r="F36" s="60">
        <v>-2415000</v>
      </c>
      <c r="G36" t="s">
        <v>279</v>
      </c>
    </row>
    <row r="37" spans="3:7">
      <c r="F37" s="24">
        <v>3023600</v>
      </c>
      <c r="G37" t="s">
        <v>56</v>
      </c>
    </row>
    <row r="39" spans="3:7">
      <c r="E39" t="s">
        <v>280</v>
      </c>
      <c r="F39" t="s">
        <v>281</v>
      </c>
      <c r="G39" t="s">
        <v>282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Bilanzauswertung</vt:lpstr>
      <vt:lpstr>Abschreibung</vt:lpstr>
      <vt:lpstr>Kostenartenrechnung 1</vt:lpstr>
      <vt:lpstr>Kostenartenrechnung 2</vt:lpstr>
      <vt:lpstr>Kostenartenrechnung 3</vt:lpstr>
      <vt:lpstr>Kostenartenrechnung 4</vt:lpstr>
      <vt:lpstr>Kostenartenrechnung 5</vt:lpstr>
      <vt:lpstr>Übung</vt:lpstr>
      <vt:lpstr>Übung 2</vt:lpstr>
      <vt:lpstr>Kostenstellenrechnung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2023-08-22T11:30:16Z</dcterms:modified>
</cp:coreProperties>
</file>