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feidlambda\release\excel\"/>
    </mc:Choice>
  </mc:AlternateContent>
  <xr:revisionPtr revIDLastSave="0" documentId="8_{5E276A4F-4144-4565-9ECA-98B401E7D803}" xr6:coauthVersionLast="47" xr6:coauthVersionMax="47" xr10:uidLastSave="{00000000-0000-0000-0000-000000000000}"/>
  <bookViews>
    <workbookView xWindow="-28920" yWindow="-120" windowWidth="29040" windowHeight="15720" xr2:uid="{3F2613DC-B55F-48C5-95E8-C7CFCF266418}"/>
  </bookViews>
  <sheets>
    <sheet name="_INTRO" sheetId="11" r:id="rId1"/>
    <sheet name="APPLY" sheetId="22" r:id="rId2"/>
    <sheet name="FILTER_1" sheetId="1" r:id="rId3"/>
    <sheet name="FILTER_2" sheetId="12" r:id="rId4"/>
    <sheet name="GET_1" sheetId="13" r:id="rId5"/>
    <sheet name="GET_2" sheetId="23" r:id="rId6"/>
    <sheet name="IS" sheetId="14" r:id="rId7"/>
    <sheet name="MAKE" sheetId="15" r:id="rId8"/>
    <sheet name="REPEAT" sheetId="17" r:id="rId9"/>
    <sheet name="RESHAPE" sheetId="18" r:id="rId10"/>
    <sheet name="ROTATE" sheetId="19" r:id="rId11"/>
    <sheet name="SWAP" sheetId="20" r:id="rId12"/>
    <sheet name="TEXT" sheetId="21" r:id="rId13"/>
  </sheets>
  <definedNames>
    <definedName name="feid._RECURSIVE_FILTER_MINMAX" hidden="1">_xlfn.LAMBDA(_xlpm.array,_xlpm.ntry,_xlop.ignore_first_column,_xlop.with_label,_xlop.label_vector,_xlop.take_first_only, _xlfn.LET(_xlpm.ignore_first_column, IF(_xlfn.ISOMITTED(_xlpm.ignore_first_column), FALSE, _xlpm.ignore_first_column), _xlpm.stop_col, IF(_xlpm.ignore_first_column, 2, 1), _xlpm.label_vector, IF(_xlfn.ISOMITTED(_xlpm.label_vector), _xlfn.SEQUENCE(1, COLUMNS(_xlpm.array)), _xlpm.label_vector), _xlpm.new_label, IF(_xlpm.stop_col = 2, _xlfn.HSTACK({" "}, _xlpm.label_vector), _xlpm.label_vector), _xlpm.label_col, _xlfn.CHOOSECOLS(_xlpm.new_label, _xlpm.ntry), IF(_xlpm.ntry = _xlpm.stop_col, feid.FILTER_MINMAX_COLUMN(_xlpm.array, _xlpm.ntry, _xlpm.with_label, _xlpm.label_col, _xlpm.take_first_only), _xlfn.LET(_xlpm.results, feid.FILTER_MINMAX_COLUMN(_xlpm.array, _xlpm.ntry, _xlpm.with_label, _xlpm.label_col, _xlpm.take_first_only), _xlpm.next_try, _xlpm.ntry - 1, _xlfn.VSTACK(feid._RECURSIVE_FILTER_MINMAX(_xlpm.array, _xlpm.next_try, _xlpm.ignore_first_column, _xlpm.with_label, _xlpm.label_vector, _xlpm.take_first_only), _xlpm.results)))))</definedName>
    <definedName name="feid._RECURSIVE_LOOKUP" hidden="1">_xlfn.LAMBDA(_xlpm.ntry,_xlpm.lookup_value,_xlpm.lookup_vector,_xlpm.return_array,_xlop.if_not_found,_xlop.match_mode,_xlop.search_mode, _xlfn.LET(_xlpm.lookup_value, _xlfn.TOCOL(_xlpm.lookup_value), _xlfn.LET(_xlpm.selected_value, VALUE(_xlfn.ARRAYTOTEXT(_xlfn.CHOOSEROWS(_xlpm.lookup_value, _xlpm.ntry))), _xlpm.result, _xlfn.XLOOKUP(_xlpm.selected_value, _xlpm.lookup_vector, _xlpm.return_array, _xlpm.if_not_found, _xlpm.match_mode, _xlpm.search_mode), IF(_xlpm.ntry = 1, _xlpm.result, _xlfn.VSTACK(feid._RECURSIVE_LOOKUP(_xlpm.ntry - 1, _xlpm.lookup_value, _xlpm.lookup_vector, _xlpm.return_array, _xlpm.if_not_found, _xlpm.match_mode, _xlpm.search_mode), _xlpm.result)))))</definedName>
    <definedName name="feid._RECURSIVE_MAKE_SEQUENCE" hidden="1">_xlfn.LAMBDA(_xlpm.start_vector,_xlpm.end_vector,_xlpm.ntry,_xlop.stack_horizontally, _xlfn.LET(_xlpm.seq_start, INDEX(_xlpm.start_vector, _xlpm.ntry), _xlpm.seq_end, INDEX(_xlpm.end_vector, _xlpm.ntry), _xlpm.stack_horizontally, IF(_xlfn.ISOMITTED(_xlpm.stack_horizontally), FALSE, _xlpm.stack_horizontally), IF(_xlpm.ntry = 1, _xlfn.SEQUENCE(_xlpm.seq_end - _xlpm.seq_start + 1, , _xlpm.seq_start), _xlfn.LET(_xlpm.next_try, _xlpm.ntry - 1, _xlpm.results, _xlfn.SEQUENCE(_xlpm.seq_end - _xlpm.seq_start + 1, , _xlpm.seq_start), IF(_xlpm.stack_horizontally, _xlfn.HSTACK(feid._RECURSIVE_MAKE_SEQUENCE(_xlpm.start_vector, _xlpm.end_vector, _xlpm.next_try, _xlpm.stack_horizontally), _xlpm.results), _xlfn.VSTACK(feid._RECURSIVE_MAKE_SEQUENCE(_xlpm.start_vector, _xlpm.end_vector, _xlpm.next_try, _xlpm.stack_horizontally), _xlpm.results))))))</definedName>
    <definedName name="feid._RECURSIVE_TEXT_SPLIT" hidden="1">_xlfn.LAMBDA(_xlpm.text_vector,_xlpm.ntry,_xlpm.col_delimiter,_xlop.row_delimiter,_xlop.ignore_empty,_xlop.match_mode,_xlop.pad_with, _xlfn.LET(_xlpm.text_vector, _xlfn.TOCOL(_xlpm.text_vector), _xlpm.selected_row, _xlfn.ARRAYTOTEXT(INDEX(_xlpm.text_vector, _xlpm.ntry)), IF(_xlpm.ntry = 1, _xlfn.TEXTSPLIT(_xlpm.selected_row, _xlpm.col_delimiter, _xlpm.row_delimiter, _xlpm.ignore_empty, _xlpm.match_mode, _xlpm.pad_with), _xlfn.LET(_xlpm.next_try, _xlpm.ntry - 1, _xlpm.results, _xlfn.TEXTSPLIT(_xlpm.selected_row, _xlpm.col_delimiter, _xlpm.row_delimiter, _xlpm.ignore_empty, _xlpm.match_mode, _xlpm.pad_with), _xlfn.VSTACK(feid._RECURSIVE_TEXT_SPLIT(_xlpm.text_vector, _xlpm.next_try, _xlpm.col_delimiter, _xlpm.row_delimiter, _xlpm.ignore_empty, _xlpm.match_mode, _xlpm.pad_with), _xlpm.results)))))</definedName>
    <definedName name="feid.APPLY_COLUMN">_xlfn.LAMBDA(_xlpm.array,_xlpm.index_vector,_xlpm.LAMBDA_FUNCTION, _xlfn.LET(_xlpm.index_vector, _xlfn._xlws.SORT(_xlpm.index_vector), _xlpm.selected_array, _xlfn.CHOOSECOLS(_xlpm.array, _xlpm.index_vector), _xlpm.applied_array, _xlpm.LAMBDA_FUNCTION(_xlpm.selected_array), _xlpm.sequence_vector, _xlfn.SEQUENCE(COLUMNS(_xlpm.array)), _xlpm.logical_vector, _xlfn.BYROW(_xlpm.sequence_vector, _xlfn.LAMBDA(_xlpm.row, OR(_xlpm.row = _xlpm.index_vector))), _xlpm.scan_vector, _xlfn.SCAN(0, _xlpm.logical_vector, _xlfn.LAMBDA(_xlpm.acc,_xlpm.curr, IF(_xlpm.curr, _xlpm.acc + 1, _xlpm.acc))), _xlpm.position_vector, _xlpm.scan_vector + COLUMNS(_xlpm.array), _xlpm.all_array, _xlfn.HSTACK(_xlpm.array, _xlpm.applied_array), _xlpm.selected_vector, _xlfn.MAP(_xlpm.logical_vector, _xlpm.sequence_vector, _xlpm.position_vector, _xlfn.LAMBDA(_xlpm.logical_el,_xlpm.seq_el,_xlpm.pos_el, IF(_xlpm.logical_el, _xlpm.pos_el, _xlpm.seq_el))), _xlfn.CHOOSECOLS(_xlpm.all_array, _xlpm.selected_vector)))</definedName>
    <definedName name="feid.FILTER_DROP_COLUMNS">_xlfn.LAMBDA(_xlpm.array,_xlpm.column_index, _xlfn.LET(_xlpm.column_index, _xlfn.TOROW(_xlpm.column_index), _xlpm.column_index_clean, _xlfn._xlws.FILTER(_xlpm.column_index, NOT(ISBLANK(_xlpm.column_index))), _xlpm.ncols, COLUMNS(_xlpm.array), _xlpm.col_sequence, _xlfn.SEQUENCE(1, _xlpm.ncols), _xlpm.selected_col, _xlfn.BYCOL(_xlpm.col_sequence, _xlfn.LAMBDA(_xlpm.each_col, OR(_xlpm.each_col = _xlpm.column_index_clean))), _xlfn._xlws.FILTER(_xlpm.array, NOT(_xlpm.selected_col))))</definedName>
    <definedName name="feid.FILTER_DROP_ROWS">_xlfn.LAMBDA(_xlpm.array,_xlpm.row_index, _xlfn.LET(_xlpm.row_index, _xlfn.TOCOL(_xlpm.row_index), _xlpm.row_index_clean, _xlfn._xlws.FILTER(_xlpm.row_index, NOT(ISBLANK(_xlpm.row_index))), _xlpm.nrows, ROWS(_xlpm.array), _xlpm.row_sequence, _xlfn.SEQUENCE(_xlpm.nrows), _xlpm.selected_row, _xlfn.BYROW(_xlpm.row_sequence, _xlfn.LAMBDA(_xlpm.each_row, OR(_xlpm.each_row = _xlpm.row_index_clean))), _xlfn._xlws.FILTER(_xlpm.array, NOT(_xlpm.selected_row))))</definedName>
    <definedName name="feid.FILTER_FUNC_COLUMN">_xlfn.LAMBDA(_xlpm.array,_xlop.column_index,_xlop.with_label,_xlop.label_col,_xlop.function,_xlop.label_function,_xlop.take_first_only, _xlfn.LET(_xlpm.take_first_only, IF(_xlfn.ISOMITTED(_xlpm.take_first_only), FALSE, _xlpm.take_first_only), _xlpm.column_index, IF(_xlfn.ISOMITTED(_xlpm.column_index), 1, _xlpm.column_index), _xlpm.label_col, IF(_xlfn.ISOMITTED(_xlpm.label_col), _xlpm.column_index, _xlpm.label_col), _xlpm.with_label, IF(_xlfn.ISOMITTED(_xlpm.with_label), FALSE, _xlpm.with_label), _xlpm.function, IF(_xlfn.ISOMITTED(_xlpm.function), _xlfn.LAMBDA(_xlpm.x, MAX(_xlpm.x)), _xlpm.function), _xlpm.label_function, IF(_xlfn.ISOMITTED(_xlpm.label_function), "func", _xlpm.label_function), _xlpm.selected_vector, _xlfn.CHOOSECOLS(_xlpm.array, _xlpm.column_index), _xlpm.func_value, _xlpm.function(_xlpm.selected_vector), _xlpm.selected_logical, _xlpm.selected_vector = _xlpm.func_value, _xlpm.array_filter, _xlfn._xlws.FILTER(_xlpm.array, _xlpm.selected_logical), _xlpm.array_func, IF(_xlpm.take_first_only, _xlfn.TAKE(_xlpm.array_filter, 1), _xlpm.array_filter), _xlpm.label, _xlfn.MAKEARRAY(ROWS(_xlpm.array_func), 1, _xlfn.LAMBDA(_xlpm.x,_xlpm.y, _xlfn.CONCAT(_xlpm.label_col, "_", _xlpm.label_function))), IF(_xlpm.with_label, _xlfn.HSTACK(_xlpm.label, _xlpm.array_func), _xlpm.array_func)))</definedName>
    <definedName name="feid.FILTER_MINMAX_ARRAY">_xlfn.LAMBDA(_xlpm.array,_xlop.ignore_first_column,_xlop.with_label,_xlop.label_vector,_xlop.take_first_only, feid._RECURSIVE_FILTER_MINMAX(_xlpm.array, COLUMNS(_xlpm.array), _xlpm.ignore_first_column, _xlpm.with_label, _xlpm.label_vector, _xlpm.take_first_only))</definedName>
    <definedName name="feid.FILTER_MINMAX_COLUMN">_xlfn.LAMBDA(_xlpm.array,_xlop.column_index,_xlop.with_label,_xlop.label_col,_xlop.take_first_only, _xlfn.LET(_xlpm.func_1, _xlfn.LAMBDA(_xlpm.x, MIN(_xlpm.x)), _xlpm.label_func_1, "min", _xlpm.func_2, _xlfn.LAMBDA(_xlpm.x, MAX(_xlpm.x)), _xlpm.label_func_2, "max", _xlpm.func1_result, feid.FILTER_FUNC_COLUMN(_xlpm.array, _xlpm.column_index, _xlpm.with_label, _xlpm.label_col, _xlpm.func_1, _xlpm.label_func_1, _xlpm.take_first_only), _xlpm.func2_result, feid.FILTER_FUNC_COLUMN(_xlpm.array, _xlpm.column_index, _xlpm.with_label, _xlpm.label_col, _xlpm.func_2, _xlpm.label_func_2, _xlpm.take_first_only), _xlfn.VSTACK(_xlpm.func1_result, _xlpm.func2_result)))</definedName>
    <definedName name="feid.GET_INDEX_2D">_xlfn.LAMBDA(_xlpm.lookup_value,_xlpm.array,_xlop.return_as_order, _xlfn.LET(_xlpm.return_as_order, IF(_xlfn.ISOMITTED(_xlpm.return_as_order), FALSE, _xlpm.return_as_order), _xlpm.nrows, ROWS(_xlpm.array), _xlpm.ncols, COLUMNS(_xlpm.array), _xlpm.size, _xlpm.nrows * _xlpm.ncols, _xlpm.array_flatten, _xlfn.TOCOL(_xlpm.array, , TRUE), _xlpm.index_sequence, _xlfn.SEQUENCE(_xlpm.nrows, _xlpm.ncols, 1, 1), _xlpm.rows_sequence, _xlfn.MAKEARRAY(_xlpm.nrows, _xlpm.ncols, _xlfn.LAMBDA(_xlpm.x,_xlpm.y, _xlpm.x)), _xlpm.columns_sequence, _xlfn.MAKEARRAY(_xlpm.nrows, _xlpm.ncols, _xlfn.LAMBDA(_xlpm.x,_xlpm.y, _xlpm.y)), _xlpm.rows_flatten, _xlfn.TOCOL(_xlpm.rows_sequence, , TRUE), _xlpm.columns_flatten, _xlfn.TOCOL(_xlpm.columns_sequence, , TRUE), _xlpm.index_flatten, _xlfn.TOCOL(_xlpm.index_sequence, , TRUE), _xlpm.lookup_table, _xlfn.HSTACK(_xlpm.index_flatten, _xlpm.rows_flatten, _xlpm.columns_flatten), _xlpm.lookup_result, _xlfn._xlws.FILTER(_xlpm.lookup_table, _xlpm.array_flatten = _xlpm.lookup_value), IF(_xlpm.return_as_order, _xlfn.CHOOSECOLS(_xlpm.lookup_result, 1), _xlpm.lookup_result)))</definedName>
    <definedName name="feid.GET_XLOOKUP">_xlfn.LAMBDA(_xlpm.lookup_value,_xlpm.lookup_vector,_xlpm.return_array,_xlop.if_not_found,_xlop.match_mode,_xlop.search_mode, _xlfn.LET(_xlpm.lookup_value, _xlfn.TOCOL(_xlpm.lookup_value), _xlpm.ntry, ROWS(_xlpm.lookup_value), feid._RECURSIVE_LOOKUP(_xlpm.ntry, _xlpm.lookup_value, _xlpm.lookup_vector, _xlpm.return_array, _xlpm.if_not_found, _xlpm.match_mode, _xlpm.search_mode)))</definedName>
    <definedName name="feid.IS_ALL_COLS_EQUAL_VECTOR">_xlfn.LAMBDA(_xlpm.lookup_vector,_xlpm.array,_xlop.logical_function, _xlfn.LET(_xlpm.logical_function, IF(_xlfn.ISOMITTED(_xlpm.logical_function), _xlfn.LAMBDA(_xlpm.x, OR(_xlpm.x)), _xlpm.logical_function), _xlpm.array_boolean, feid.IS_COLS_EQUAL_VECTOR(_xlpm.lookup_vector, _xlpm.array), _xlfn.BYROW(_xlpm.array_boolean, _xlfn.LAMBDA(_xlpm.each_row, _xlpm.logical_function(_xlpm.each_row)))))</definedName>
    <definedName name="feid.IS_ALL_IN_VECTOR">_xlfn.LAMBDA(_xlpm.lookup_vector,_xlpm.array, _xlfn.LET(_xlpm.lookup_vector, _xlfn.TOCOL(_xlpm.lookup_vector), _xlfn.MAP(_xlpm.array, _xlfn.LAMBDA(_xlpm.element, OR(_xlfn.BYROW(_xlpm.lookup_vector, _xlfn.LAMBDA(_xlpm.lookup, _xlpm.element = _xlpm.lookup)))))))</definedName>
    <definedName name="feid.IS_COLS_EQUAL_VECTOR">_xlfn.LAMBDA(_xlpm.lookup_vector,_xlpm.array, _xlfn.LET(_xlpm.lookup_vector, _xlfn.TOROW(_xlpm.lookup_vector), _xlpm.ncols_vector, COLUMNS(_xlpm.lookup_vector), _xlpm.ncols_array, COLUMNS(_xlpm.array), _xlpm.nrows_array, ROWS(_xlpm.array), IF(_xlpm.ncols_array = _xlpm.ncols_vector, _xlfn.LET(_xlpm.repeat_array, _xlfn.CHOOSEROWS(_xlpm.lookup_vector, _xlfn.SEQUENCE(_xlpm.nrows_array, , 1, 0)), _xlfn.MAP(_xlpm.array, _xlpm.repeat_array, _xlfn.LAMBDA(_xlpm.x,_xlpm.y, _xlpm.x = _xlpm.y))), "N/A")))</definedName>
    <definedName name="feid.IS_COLUMNS_LOGICAL">_xlfn.LAMBDA(_xlpm.logical_array,_xlop.logical_function, _xlfn.LET(_xlpm.logical_function, IF(_xlfn.ISOMITTED(_xlpm.logical_function), _xlfn.LAMBDA(_xlpm.x, OR(_xlpm.x)), _xlpm.logical_function), _xlfn.BYCOL(_xlpm.logical_array, _xlfn.LAMBDA(_xlpm.each_col, _xlpm.logical_function(_xlpm.each_col)))))</definedName>
    <definedName name="feid.IS_ROWS_LOGICAL">_xlfn.LAMBDA(_xlpm.logical_array,_xlop.logical_function, _xlfn.LET(_xlpm.logical_function, IF(_xlfn.ISOMITTED(_xlpm.logical_function), _xlfn.LAMBDA(_xlpm.x, OR(_xlpm.x)), _xlpm.logical_function), _xlfn.BYROW(_xlpm.logical_array, _xlfn.LAMBDA(_xlpm.each_row, _xlpm.logical_function(_xlpm.each_row)))))</definedName>
    <definedName name="feid.MAKE_SEQUENCE_FROM_VECTOR">_xlfn.LAMBDA(_xlpm.start_vector,_xlpm.end_vector,_xlop.stack_horizontally, feid._RECURSIVE_MAKE_SEQUENCE(_xlpm.start_vector, _xlpm.end_vector, ROWS(_xlpm.start_vector), _xlpm.stack_horizontally))</definedName>
    <definedName name="feid.REPEAT_ARRAY">_xlfn.LAMBDA(_xlpm.array,_xlop.num_repeat,_xlop.by_row, _xlfn.LET(_xlpm.by_row, IF(_xlfn.ISOMITTED(_xlpm.by_row), TRUE, _xlpm.by_row), _xlpm.num_repeat, IF(_xlfn.ISOMITTED(_xlpm.num_repeat), 2, _xlpm.num_repeat), IF(_xlpm.by_row, feid.REPEAT_ARRAY_BY_ROW(_xlpm.array, _xlpm.num_repeat), feid.REPEAT_ARRAY_BY_COLUMN(_xlpm.array, _xlpm.num_repeat))))</definedName>
    <definedName name="feid.REPEAT_ARRAY_BY_COLUMN">_xlfn.LAMBDA(_xlpm.array,_xlop.num_repeat, _xlfn.LET(_xlpm.num_repeat, IF(_xlfn.ISOMITTED(_xlpm.num_repeat), 2, _xlpm.num_repeat), IF(_xlpm.num_repeat = 1, _xlpm.array, _xlfn.LET(_xlpm.next_repeat, _xlpm.num_repeat - 1, _xlfn.HSTACK(feid.REPEAT_ARRAY_BY_COLUMN(_xlpm.array, _xlpm.next_repeat), _xlpm.array)))))</definedName>
    <definedName name="feid.REPEAT_ARRAY_BY_ROW">_xlfn.LAMBDA(_xlpm.array,_xlop.num_repeat, _xlfn.LET(_xlpm.num_repeat, IF(_xlfn.ISOMITTED(_xlpm.num_repeat), 2, _xlpm.num_repeat), IF(_xlpm.num_repeat = 1, _xlpm.array, _xlfn.LET(_xlpm.next_repeat, _xlpm.num_repeat - 1, _xlfn.VSTACK(feid.REPEAT_ARRAY_BY_ROW(_xlpm.array, _xlpm.next_repeat), _xlpm.array)))))</definedName>
    <definedName name="feid.RESHAPE_BY_COLUMNS">_xlfn.LAMBDA(_xlpm.array,_xlop.num_split, _xlfn.LET(_xlpm.num_split, IF(_xlfn.ISOMITTED(_xlpm.num_split), 2, _xlpm.num_split), _xlpm.ncols, COLUMNS(_xlpm.array), _xlpm.nrows, ROWS(_xlpm.array), IF(MOD(_xlpm.ncols, _xlpm.num_split) = 0, _xlfn.LET(_xlpm.divider, _xlpm.ncols / _xlpm.num_split, _xlpm.divider_sequence, _xlfn.CHOOSEROWS(_xlfn.SEQUENCE(1, _xlpm.divider), _xlfn.SEQUENCE(_xlpm.num_split, , 1, 0)), _xlpm.divider_flatten, _xlfn.TOCOL(_xlpm.divider_sequence, , TRUE), _xlpm.divider_repeat, _xlfn.CHOOSEROWS(_xlfn.TOROW(_xlpm.divider_flatten), _xlfn.SEQUENCE(_xlpm.nrows, , 1, 0)), _xlpm.divider_repeat_col, _xlfn.TOCOL(_xlpm.divider_repeat), _xlpm.array_flatten, _xlfn.TOCOL(_xlpm.array), _xlpm.array_sorted, _xlfn.SORTBY(_xlpm.array_flatten, _xlpm.divider_repeat_col), _xlfn.WRAPROWS(_xlpm.array_sorted, _xlpm.num_split)), NA())))</definedName>
    <definedName name="feid.ROTATE_ARRAY">_xlfn.LAMBDA(_xlpm.array,_xlpm.num_rotation,_xlop.rotate_columns, _xlfn.LET(_xlpm.rotate_columns, IF(_xlfn.ISOMITTED(_xlpm.rotate_columns), TRUE, FALSE), _xlpm.nrows, ROWS(_xlpm.array), _xlpm.ncols, COLUMNS(_xlpm.array), _xlpm.seqrows, _xlfn.SEQUENCE(_xlpm.nrows), _xlpm.seqcols, _xlfn.SEQUENCE(1, _xlpm.ncols), _xlpm.results, IF(_xlpm.rotate_columns, _xlfn.CHOOSECOLS(_xlpm.array, feid.ROTATE_VECTOR(_xlpm.seqcols, _xlpm.num_rotation, TRUE)), _xlfn.CHOOSEROWS(_xlpm.array, feid.ROTATE_VECTOR(_xlpm.seqrows, _xlpm.num_rotation, FALSE))), _xlpm.results))</definedName>
    <definedName name="feid.ROTATE_VECTOR">_xlfn.LAMBDA(_xlpm.vector,_xlpm.num_rotation,_xlop.as_column_vector, _xlfn.LET(_xlpm.vector, _xlfn.TOCOL(_xlpm.vector), _xlpm.rotated_array, _xlfn.IFS(OR(_xlpm.num_rotation = 0, _xlpm.num_rotation &gt;= ROWS(_xlpm.vector), _xlpm.num_rotation &lt;= -ROWS(_xlpm.vector)), _xlpm.vector, _xlpm.num_rotation &gt; 0, _xlfn.VSTACK(_xlfn.DROP(_xlpm.vector, _xlpm.num_rotation), _xlfn.TAKE(_xlpm.vector, _xlpm.num_rotation)), _xlpm.num_rotation &lt; 0, _xlfn.VSTACK(_xlfn.TAKE(_xlpm.vector, _xlpm.num_rotation), _xlfn.DROP(_xlpm.vector, _xlpm.num_rotation))), _xlpm.as_column_vector, IF(_xlfn.ISOMITTED(_xlpm.as_column_vector), FALSE, TRUE), IF(_xlpm.as_column_vector, _xlfn.TOROW(_xlpm.rotated_array), _xlfn.TOCOL(_xlpm.rotated_array))))</definedName>
    <definedName name="feid.SWAP_COLUMNS">_xlfn.LAMBDA(_xlpm.array,_xlop.from_index,_xlop.to_index, _xlfn.LET(_xlpm.ncols, COLUMNS(_xlpm.array), _xlpm.from_index, IF(_xlfn.ISOMITTED(_xlpm.from_index), 1, _xlpm.from_index), _xlpm.to_index, IF(_xlfn.ISOMITTED(_xlpm.to_index), -1, _xlpm.to_index), _xlpm.from_value, IF(_xlpm.from_index &lt; 0, _xlpm.from_index + _xlpm.ncols + 1, _xlpm.from_index), _xlpm.to_value, IF(_xlpm.to_index &lt; 0, _xlpm.to_index + _xlpm.ncols + 1, _xlpm.to_index), _xlpm.column_sequence, _xlfn.SEQUENCE(1, COLUMNS(_xlpm.array)), _xlpm.from_logical, _xlpm.column_sequence = _xlpm.from_value, _xlpm.to_logical, _xlpm.column_sequence = _xlpm.to_value, _xlpm.replace_from, IF(_xlpm.from_logical, _xlpm.to_value, _xlpm.column_sequence), _xlpm.replace_to, IF(_xlpm.to_logical, _xlpm.from_value, _xlpm.replace_from), _xlfn.CHOOSECOLS(_xlpm.array, _xlpm.replace_to)))</definedName>
    <definedName name="feid.SWAP_ROWS">_xlfn.LAMBDA(_xlpm.array,_xlop.from_index,_xlop.to_index, _xlfn.LET(_xlpm.nrows, ROWS(_xlpm.array), _xlpm.from_index, IF(_xlfn.ISOMITTED(_xlpm.from_index), 1, _xlpm.from_index), _xlpm.to_index, IF(_xlfn.ISOMITTED(_xlpm.to_index), -1, _xlpm.to_index), _xlpm.from_value, IF(_xlpm.from_index &lt; 0, _xlpm.from_index + _xlpm.nrows + 1, _xlpm.from_index), _xlpm.to_value, IF(_xlpm.to_index &lt; 0, _xlpm.to_index + _xlpm.nrows + 1, _xlpm.to_index), _xlpm.row_sequence, _xlfn.SEQUENCE(ROWS(_xlpm.array)), _xlpm.from_logical, _xlpm.row_sequence = _xlpm.from_value, _xlpm.to_logical, _xlpm.row_sequence = _xlpm.to_value, _xlpm.replace_from, IF(_xlpm.from_logical, _xlpm.to_value, _xlpm.row_sequence), _xlpm.replace_to, IF(_xlpm.to_logical, _xlpm.from_value, _xlpm.replace_from), _xlfn.CHOOSEROWS(_xlpm.array, _xlpm.replace_to)))</definedName>
    <definedName name="feid.TEXT_SPLIT_VECTOR">_xlfn.LAMBDA(_xlpm.text_vector,_xlop.col_delimiter,_xlop.row_delimiter,_xlop.ignore_empty,_xlop.match_mode,_xlop.pad_with,_xlop.replace_na, _xlfn.LET(_xlpm.nrows, ROWS(_xlpm.text_vector), _xlpm.col_delimiter, IF(_xlfn.ISOMITTED(_xlpm.col_delimiter), " ", _xlpm.col_delimiter), _xlpm.replace_na, IF(_xlfn.ISOMITTED(_xlpm.replace_na), NA(), _xlpm.replace_na), _xlpm.pad_with, IF(_xlfn.ISOMITTED(_xlpm.pad_with), "", _xlpm.pad_with), _xlpm.result, feid._RECURSIVE_TEXT_SPLIT(_xlpm.text_vector, _xlpm.nrows, _xlpm.col_delimiter, _xlpm.row_delimiter, _xlpm.ignore_empty, _xlpm.match_mode, _xlpm.pad_with), IFERROR(_xlpm.result, _xlpm.replace_na)))</definedName>
    <definedName name="MINLAMBDA">_xlfn.LAMBDA(_xlpm.x, -_xlpm.x)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2" l="1" a="1"/>
  <c r="C18" i="22" s="1"/>
  <c r="B8" i="11"/>
  <c r="C25" i="20" a="1"/>
  <c r="C25" i="20" s="1"/>
  <c r="J27" i="23" a="1"/>
  <c r="J27" i="23" s="1"/>
  <c r="J22" i="23" a="1"/>
  <c r="J22" i="23" s="1"/>
  <c r="C22" i="23" a="1"/>
  <c r="C22" i="23" s="1"/>
  <c r="J18" i="23" a="1"/>
  <c r="J18" i="23" s="1"/>
  <c r="C18" i="23" a="1"/>
  <c r="C18" i="23" s="1"/>
  <c r="K18" i="22" a="1"/>
  <c r="K18" i="22" s="1"/>
  <c r="B4" i="22" a="1"/>
  <c r="B4" i="22" s="1"/>
  <c r="C3" i="22" a="1"/>
  <c r="C3" i="22" s="1"/>
  <c r="B4" i="23" a="1"/>
  <c r="B4" i="23" s="1"/>
  <c r="C3" i="23" a="1"/>
  <c r="C3" i="23" s="1"/>
  <c r="B5" i="11"/>
  <c r="G35" i="21" a="1"/>
  <c r="G35" i="21" s="1"/>
  <c r="G52" i="21" a="1"/>
  <c r="G52" i="21" s="1"/>
  <c r="G13" i="21" a="1"/>
  <c r="G13" i="21" s="1"/>
  <c r="G19" i="21" a="1"/>
  <c r="G19" i="21" s="1"/>
  <c r="M38" i="12" a="1"/>
  <c r="M38" i="12" s="1"/>
  <c r="C57" i="12" a="1"/>
  <c r="C57" i="12" s="1"/>
  <c r="G7" i="21" a="1"/>
  <c r="G7" i="21" s="1"/>
  <c r="K25" i="20" a="1"/>
  <c r="K25" i="20" s="1"/>
  <c r="K17" i="20" a="1"/>
  <c r="K17" i="20" s="1"/>
  <c r="C17" i="20" a="1"/>
  <c r="C17" i="20" s="1"/>
  <c r="I28" i="19" a="1"/>
  <c r="I28" i="19" s="1"/>
  <c r="C28" i="19" a="1"/>
  <c r="C28" i="19" s="1"/>
  <c r="H17" i="19" a="1"/>
  <c r="H17" i="19" s="1"/>
  <c r="C17" i="19" a="1"/>
  <c r="C17" i="19" s="1"/>
  <c r="W6" i="18" a="1"/>
  <c r="W6" i="18" s="1"/>
  <c r="R6" i="18" a="1"/>
  <c r="R6" i="18" s="1"/>
  <c r="N6" i="18" a="1"/>
  <c r="N6" i="18" s="1"/>
  <c r="H39" i="17" a="1"/>
  <c r="H39" i="17" s="1"/>
  <c r="C39" i="17" a="1"/>
  <c r="C39" i="17" s="1"/>
  <c r="H28" i="17" a="1"/>
  <c r="H28" i="17" s="1"/>
  <c r="C28" i="17" a="1"/>
  <c r="C28" i="17" s="1"/>
  <c r="H17" i="17" a="1"/>
  <c r="H17" i="17" s="1"/>
  <c r="C17" i="17" a="1"/>
  <c r="C17" i="17" s="1"/>
  <c r="I6" i="15" a="1"/>
  <c r="I6" i="15" s="1"/>
  <c r="C11" i="15" a="1"/>
  <c r="C11" i="15" s="1"/>
  <c r="K57" i="14" a="1"/>
  <c r="K57" i="14" s="1"/>
  <c r="C57" i="14" a="1"/>
  <c r="C57" i="14" s="1"/>
  <c r="K44" i="14" a="1"/>
  <c r="K44" i="14" s="1"/>
  <c r="C44" i="14" a="1"/>
  <c r="C44" i="14" s="1"/>
  <c r="K31" i="14" a="1"/>
  <c r="K31" i="14" s="1"/>
  <c r="C31" i="14" a="1"/>
  <c r="C31" i="14" s="1"/>
  <c r="K18" i="14" a="1"/>
  <c r="K18" i="14" s="1"/>
  <c r="C18" i="14" a="1"/>
  <c r="C18" i="14" s="1"/>
  <c r="J22" i="13" a="1"/>
  <c r="J22" i="13" s="1"/>
  <c r="J18" i="13" a="1"/>
  <c r="J18" i="13" s="1"/>
  <c r="C18" i="13" a="1"/>
  <c r="C18" i="13" s="1"/>
  <c r="C38" i="12" a="1"/>
  <c r="C38" i="12" s="1"/>
  <c r="K20" i="12" a="1"/>
  <c r="K20" i="12" s="1"/>
  <c r="C20" i="12" a="1"/>
  <c r="C20" i="12" s="1"/>
  <c r="K30" i="1" a="1"/>
  <c r="K30" i="1" s="1"/>
  <c r="C30" i="1" a="1"/>
  <c r="C30" i="1" s="1"/>
  <c r="K18" i="1" a="1"/>
  <c r="K18" i="1" s="1"/>
  <c r="C18" i="1" a="1"/>
  <c r="C18" i="1" s="1"/>
  <c r="B4" i="18" a="1"/>
  <c r="B4" i="18"/>
  <c r="C3" i="18" a="1"/>
  <c r="C3" i="18"/>
  <c r="B4" i="14" a="1"/>
  <c r="B4" i="14"/>
  <c r="C3" i="14" a="1"/>
  <c r="C3" i="14"/>
  <c r="J4" i="13" a="1"/>
  <c r="J4" i="13"/>
  <c r="B4" i="13" a="1"/>
  <c r="B4" i="13"/>
  <c r="C3" i="13" a="1"/>
  <c r="C3" i="13"/>
  <c r="D4" i="12" a="1"/>
  <c r="D4" i="12"/>
  <c r="C3" i="12" a="1"/>
  <c r="C3" i="12"/>
  <c r="B6" i="12" a="1"/>
  <c r="B6" i="12"/>
  <c r="B4" i="1" a="1"/>
  <c r="B4" i="1"/>
  <c r="C3" i="1" a="1"/>
  <c r="C3" i="1"/>
  <c r="C16" i="20"/>
  <c r="C29" i="1"/>
  <c r="W5" i="18"/>
  <c r="C21" i="23"/>
  <c r="J17" i="23"/>
  <c r="C55" i="14"/>
  <c r="G34" i="21"/>
  <c r="J21" i="23"/>
  <c r="C10" i="15"/>
  <c r="C24" i="20"/>
  <c r="J21" i="13"/>
  <c r="I5" i="15"/>
  <c r="H16" i="19"/>
  <c r="K17" i="14"/>
  <c r="K19" i="12"/>
  <c r="H38" i="17"/>
  <c r="C19" i="12"/>
  <c r="M37" i="12"/>
  <c r="R5" i="18"/>
  <c r="G18" i="21"/>
  <c r="K16" i="20"/>
  <c r="I27" i="19"/>
  <c r="C27" i="19"/>
  <c r="C42" i="14"/>
  <c r="G12" i="21"/>
  <c r="C17" i="23"/>
  <c r="C17" i="1"/>
  <c r="C17" i="22"/>
  <c r="N5" i="18"/>
  <c r="K24" i="20"/>
  <c r="C27" i="17"/>
  <c r="C29" i="14"/>
  <c r="G51" i="21"/>
  <c r="K17" i="22"/>
  <c r="C38" i="17"/>
  <c r="C16" i="19"/>
  <c r="H16" i="17"/>
  <c r="K29" i="1"/>
  <c r="C17" i="13"/>
  <c r="K42" i="14"/>
  <c r="K29" i="14"/>
  <c r="K55" i="14"/>
  <c r="C56" i="12"/>
  <c r="J17" i="13"/>
  <c r="G6" i="21"/>
  <c r="C16" i="17"/>
  <c r="J26" i="23"/>
  <c r="K17" i="1"/>
  <c r="C37" i="12"/>
  <c r="C17" i="14"/>
  <c r="H27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<sst xmlns="http://schemas.openxmlformats.org/spreadsheetml/2006/main" count="133" uniqueCount="112">
  <si>
    <t>LEMBAR KERJA DEMONSTRASI</t>
  </si>
  <si>
    <t>INDEX</t>
  </si>
  <si>
    <t>FILTER_DROP_ROWS(array, row_index)</t>
  </si>
  <si>
    <t>scalar row_index</t>
  </si>
  <si>
    <t>vector row_index</t>
  </si>
  <si>
    <t>FILTER_DROP_COLUMNS(array, row_index)</t>
  </si>
  <si>
    <t>scalar column_index</t>
  </si>
  <si>
    <t>vector column_index</t>
  </si>
  <si>
    <t>No Argument</t>
  </si>
  <si>
    <t>Mx</t>
  </si>
  <si>
    <t>My</t>
  </si>
  <si>
    <t>Mz</t>
  </si>
  <si>
    <t>Fx</t>
  </si>
  <si>
    <t>Fy</t>
  </si>
  <si>
    <t>Fz</t>
  </si>
  <si>
    <t>ID</t>
  </si>
  <si>
    <t>LABEL -&gt;</t>
  </si>
  <si>
    <t>A1</t>
  </si>
  <si>
    <t>B3</t>
  </si>
  <si>
    <t>C2</t>
  </si>
  <si>
    <t>F8</t>
  </si>
  <si>
    <t>F0</t>
  </si>
  <si>
    <t>B4</t>
  </si>
  <si>
    <t>S6</t>
  </si>
  <si>
    <t>With ID, ignore_first_column</t>
  </si>
  <si>
    <t>With ID, ignore_first_column, with_labels</t>
  </si>
  <si>
    <t>With ID, ignore_first_column, with_labels, label_vector</t>
  </si>
  <si>
    <t>No Optional Argument (return array)</t>
  </si>
  <si>
    <t>No Optional Argument (return vector)</t>
  </si>
  <si>
    <t>ORDER</t>
  </si>
  <si>
    <t>IS_ALL_IN_VECTOR(lookup_vector, array) -&gt; logical array</t>
  </si>
  <si>
    <t>IS_COLS_EQUAL_VECTOR(lookup_vector, array) -&gt; logical array</t>
  </si>
  <si>
    <t>IS_ALL_COLS_EQUAL_VECTOR(lookup_vector, array, [logical_function]) -&gt; column logical array</t>
  </si>
  <si>
    <t>without optional argument (OR)</t>
  </si>
  <si>
    <t>with logical_function (AND)</t>
  </si>
  <si>
    <t>IS_ROWS_LOGICAL(logical_array, [logical_function) &amp; IS_COLUMNS_LOGICAL(logical_array, [logical_function]) -&gt; logical column vector &amp; logical row vector</t>
  </si>
  <si>
    <t>DATA ($C$3:H$10)</t>
  </si>
  <si>
    <t>logical array ($J$4:$O$10)</t>
  </si>
  <si>
    <t>DATA ($C$6:I$10 / $D$6:I$10)</t>
  </si>
  <si>
    <t>MAKE_SEQUENCE_FROM_VECTOR(start_vector, end_vector, [stack_horizontally])</t>
  </si>
  <si>
    <t>start</t>
  </si>
  <si>
    <t>end</t>
  </si>
  <si>
    <t>without optional argument</t>
  </si>
  <si>
    <t>COLUMN VECTOR</t>
  </si>
  <si>
    <t>ROW VECTOR</t>
  </si>
  <si>
    <t>ARRAY</t>
  </si>
  <si>
    <t>REPEAT_ARRAY_BY_ROW(array, [num_repeat]) -&gt; array</t>
  </si>
  <si>
    <t>REPEAT_ARRAY_BY_COLUMN(array, [num_repeat]) -&gt; array</t>
  </si>
  <si>
    <t>REPEAT_ARRAY(array, [num_repeat], [by_row]) -&gt; array</t>
  </si>
  <si>
    <t>DATA</t>
  </si>
  <si>
    <t>num_split = 4</t>
  </si>
  <si>
    <t>num_split = 3</t>
  </si>
  <si>
    <t>RESHAPE_BY_COLUMNS(array, [num_split)] -&gt; array</t>
  </si>
  <si>
    <t>SWAP_COLUMNS(array, [from_index], [to_index]) -&gt; array</t>
  </si>
  <si>
    <t>SWAP_ROWS(array, [from_index], [to_index]) -&gt; array</t>
  </si>
  <si>
    <t>TEXT VECTOR</t>
  </si>
  <si>
    <t>text_delimiter = "#"</t>
  </si>
  <si>
    <t xml:space="preserve">ha lo #kawan   #asda   asd  </t>
  </si>
  <si>
    <t>per co #ba an #kedu a</t>
  </si>
  <si>
    <t>row_delimiter = "#", ignore_empty = TRUE</t>
  </si>
  <si>
    <t>lookup_vector = scalar</t>
  </si>
  <si>
    <t>lookup_vector = vector</t>
  </si>
  <si>
    <t>lookup_vector = row vector</t>
  </si>
  <si>
    <t>lookup_vector = column vector</t>
  </si>
  <si>
    <t>stack_horizontally = TRUE</t>
  </si>
  <si>
    <t>array = row vector</t>
  </si>
  <si>
    <t>array = array, with 3 repeat</t>
  </si>
  <si>
    <t>array = column vector, 4 repeat</t>
  </si>
  <si>
    <t>array = array</t>
  </si>
  <si>
    <t>array = column vector, by_row = FALSE</t>
  </si>
  <si>
    <t>IS_ROWS_LOGICAL() with logical_function (AND)</t>
  </si>
  <si>
    <t>IS_COLUMNS_LOGICAL() without optional argument (OR)</t>
  </si>
  <si>
    <t>array = array, from_index = 2, to_index = 3</t>
  </si>
  <si>
    <t>array = row vector, without optional argument</t>
  </si>
  <si>
    <t>array = column vector, without optional argument</t>
  </si>
  <si>
    <t>With ID, ignore_first_column, with_labels, label_vector, take_first_only</t>
  </si>
  <si>
    <t>NEW v0.3.1 (take_first_only)</t>
  </si>
  <si>
    <t>I ni, #buk#as# a#asd # an #se dang</t>
  </si>
  <si>
    <t>row_delimiter = "#", ignore_empty = TRUE, pad_with = 123456</t>
  </si>
  <si>
    <t>row_delimiter = "#", pad_with = 123456, replace_na = "replaced"</t>
  </si>
  <si>
    <t>NEW v0.3.1 (replace_na)</t>
  </si>
  <si>
    <t>TEXT_SPLIT_VECTOR(text_vector, [col_delimiter], [row_delimiter], [ignore_empty], [match_mode], [pad_with], [replace_na])</t>
  </si>
  <si>
    <t>FILTER_MINMAX_ARRAY(array, [ignore_first_column], [with_label], [label_vector], [take_first_only])</t>
  </si>
  <si>
    <t>ROTATE_VECTOR(vector, num_rotation, [as_column_vector]) -&gt; vector</t>
  </si>
  <si>
    <t>vector = column vector, num_rotation = 2</t>
  </si>
  <si>
    <t>vector = row vector, num_rotation = -1, as_column_vector = FALSE</t>
  </si>
  <si>
    <t>ROTATE_ARRAY(array, num_rotation, [rotate_columns]) -&gt; array</t>
  </si>
  <si>
    <t>without optional argument, num_rotation = 2</t>
  </si>
  <si>
    <t>rotate_columns = FALSE, num_rotation = -1</t>
  </si>
  <si>
    <t>GET_INDEX_2D(lookup_value, array, [return_as_order]) -&gt; [order, row_index, column_index]</t>
  </si>
  <si>
    <t>Return as order</t>
  </si>
  <si>
    <t>feidlambda v0.4.0</t>
  </si>
  <si>
    <t>https://lambda.fiako.engineering/release/feidlambda-0-4.html</t>
  </si>
  <si>
    <t>https://lambda.fiako.engineering/release/feidlambda-0-4.html#update-log</t>
  </si>
  <si>
    <t>INDIKATOR FITUR BARU DI feidlambda v0.4</t>
  </si>
  <si>
    <t>APPLY_COLUMN(array, index_vector, LAMBDA_FUNCTION)</t>
  </si>
  <si>
    <t>GET_XLOOKUP (vector as input)</t>
  </si>
  <si>
    <t>ORIGINAL XLOOKUP</t>
  </si>
  <si>
    <t>GET_XLOOKUP (match_mode: -1)</t>
  </si>
  <si>
    <t>ORIGINAL XLOOKUP (match_mode: -1)</t>
  </si>
  <si>
    <t>GET_XLOOKUP (if_not_found: vector [1,2,5,2])</t>
  </si>
  <si>
    <t>LOOKUP VALUE</t>
  </si>
  <si>
    <t>COL 1 = LOOKUP ARRAY</t>
  </si>
  <si>
    <t>COL 2-6 = RETURN ARRAY</t>
  </si>
  <si>
    <t>index vector [f(x) = -x/100]</t>
  </si>
  <si>
    <t>✨ FUNGSI BARU</t>
  </si>
  <si>
    <t xml:space="preserve">  - APPLY_COLUMN</t>
  </si>
  <si>
    <t xml:space="preserve">  - GET_XLOOKUP</t>
  </si>
  <si>
    <t>✨ KATEGORI BARU</t>
  </si>
  <si>
    <t xml:space="preserve">  - APPLY</t>
  </si>
  <si>
    <t>single index [MINLAMBDA(x) = -x]</t>
  </si>
  <si>
    <t>GET_XLOOKUP(lookup_value, lookup_vector, return_array, [if_not_found], [match_mode], [search_mode])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</si>
</sst>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/>
    <xf numFmtId="0" fontId="1" fillId="2" borderId="1" xfId="1" applyAlignment="1">
      <alignment horizontal="right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1" fillId="2" borderId="1" xfId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8" fillId="0" borderId="0" xfId="0" applyFont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1" fillId="2" borderId="1" xfId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2" fillId="5" borderId="0" xfId="0" applyFont="1" applyFill="1"/>
    <xf numFmtId="0" fontId="0" fillId="6" borderId="34" xfId="0" applyFill="1" applyBorder="1"/>
    <xf numFmtId="0" fontId="0" fillId="6" borderId="36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4" fillId="0" borderId="0" xfId="2"/>
    <xf numFmtId="0" fontId="0" fillId="0" borderId="0" xfId="0" quotePrefix="1"/>
    <xf numFmtId="0" fontId="2" fillId="9" borderId="0" xfId="0" applyFont="1" applyFill="1"/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2" fillId="10" borderId="40" xfId="0" applyFont="1" applyFill="1" applyBorder="1" applyAlignment="1">
      <alignment horizontal="center" vertical="center"/>
    </xf>
    <xf numFmtId="0" fontId="0" fillId="9" borderId="41" xfId="0" applyFill="1" applyBorder="1"/>
    <xf numFmtId="0" fontId="11" fillId="0" borderId="0" xfId="0" applyFont="1" applyAlignment="1">
      <alignment horizontal="center"/>
    </xf>
    <xf numFmtId="0" fontId="0" fillId="10" borderId="31" xfId="0" applyFill="1" applyBorder="1"/>
    <xf numFmtId="0" fontId="0" fillId="10" borderId="33" xfId="0" applyFill="1" applyBorder="1"/>
    <xf numFmtId="0" fontId="0" fillId="11" borderId="0" xfId="0" applyFill="1"/>
    <xf numFmtId="0" fontId="0" fillId="10" borderId="40" xfId="0" applyFill="1" applyBorder="1"/>
    <xf numFmtId="0" fontId="0" fillId="4" borderId="12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1" fillId="2" borderId="42" xfId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40" xfId="0" applyBorder="1"/>
    <xf numFmtId="0" fontId="1" fillId="2" borderId="43" xfId="1" applyBorder="1"/>
    <xf numFmtId="0" fontId="0" fillId="0" borderId="44" xfId="0" applyBorder="1"/>
    <xf numFmtId="0" fontId="0" fillId="0" borderId="45" xfId="0" applyBorder="1"/>
    <xf numFmtId="0" fontId="0" fillId="0" borderId="46" xfId="0" applyBorder="1"/>
  </cellXfs>
  <cellStyles count="3">
    <cellStyle name="Hyperlink" xfId="2" builtinId="8"/>
    <cellStyle name="Input" xfId="1" builtinId="20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40154</xdr:colOff>
      <xdr:row>0</xdr:row>
      <xdr:rowOff>177361</xdr:rowOff>
    </xdr:from>
    <xdr:to>
      <xdr:col>0</xdr:col>
      <xdr:colOff>732112</xdr:colOff>
      <xdr:row>3</xdr:row>
      <xdr:rowOff>78828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6D68AF-3E81-1113-BA55-0FF2DC0123A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" y="177361"/>
          <a:ext cx="691958" cy="683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3C18EC-981F-41A4-9329-0B844EDD081C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115826EE-180C-4826-A130-5225CB694C7B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0581-0801-456B-8C7C-54C5F36ECFCF}">
  <sheetPr>
    <tabColor rgb="FFFFC000"/>
  </sheetPr>
  <dimension ref="B2:B18"/>
  <sheetViews>
    <sheetView showGridLines="0" showRowColHeaders="0" tabSelected="1" zoomScale="145" zoomScaleNormal="145" workbookViewId="0">
      <selection activeCell="B3" sqref="B3"/>
    </sheetView>
  </sheetViews>
  <sheetFormatPr defaultRowHeight="15" x14ac:dyDescent="0.25"/>
  <cols>
    <col min="1" max="1" width="11.140625" customWidth="1"/>
    <col min="2" max="2" width="60.7109375" bestFit="1" customWidth="1"/>
  </cols>
  <sheetData>
    <row r="2" spans="2:2" x14ac:dyDescent="0.25">
      <c r="B2" s="1" t="s">
        <v>0</v>
      </c>
    </row>
    <row r="3" spans="2:2" ht="31.5" x14ac:dyDescent="0.5">
      <c r="B3" s="2" t="s">
        <v>91</v>
      </c>
    </row>
    <row r="4" spans="2:2" x14ac:dyDescent="0.25">
      <c r="B4" s="1"/>
    </row>
    <row r="5" spans="2:2" x14ac:dyDescent="0.25">
      <c r="B5" s="80" t="str">
        <f>HYPERLINK("https://lambda.fiako.engineering/release/feidlambda-0-4.html", "DOKUMENTASI feidlambda v0.4.x")</f>
        <v>DOKUMENTASI feidlambda v0.4.x</v>
      </c>
    </row>
    <row r="6" spans="2:2" x14ac:dyDescent="0.25">
      <c r="B6" t="s">
        <v>92</v>
      </c>
    </row>
    <row r="7" spans="2:2" x14ac:dyDescent="0.25">
      <c r="B7" s="1"/>
    </row>
    <row r="8" spans="2:2" x14ac:dyDescent="0.25">
      <c r="B8" s="80" t="str">
        <f>HYPERLINK("https://lambda.fiako.engineering/release/feidlambda-0-4.html#update-log", "UPDATE LOG feidlambda v0.4.x")</f>
        <v>UPDATE LOG feidlambda v0.4.x</v>
      </c>
    </row>
    <row r="9" spans="2:2" x14ac:dyDescent="0.25">
      <c r="B9" s="81" t="s">
        <v>93</v>
      </c>
    </row>
    <row r="10" spans="2:2" ht="15.75" thickBot="1" x14ac:dyDescent="0.3"/>
    <row r="11" spans="2:2" ht="15.75" thickBot="1" x14ac:dyDescent="0.3">
      <c r="B11" s="92" t="s">
        <v>94</v>
      </c>
    </row>
    <row r="13" spans="2:2" ht="15.75" thickBot="1" x14ac:dyDescent="0.3">
      <c r="B13" s="97" t="s">
        <v>105</v>
      </c>
    </row>
    <row r="14" spans="2:2" x14ac:dyDescent="0.25">
      <c r="B14" s="95" t="s">
        <v>106</v>
      </c>
    </row>
    <row r="15" spans="2:2" ht="15.75" thickBot="1" x14ac:dyDescent="0.3">
      <c r="B15" s="96" t="s">
        <v>107</v>
      </c>
    </row>
    <row r="17" spans="2:2" ht="15.75" thickBot="1" x14ac:dyDescent="0.3">
      <c r="B17" s="97" t="s">
        <v>108</v>
      </c>
    </row>
    <row r="18" spans="2:2" ht="15.75" thickBot="1" x14ac:dyDescent="0.3">
      <c r="B18" s="98" t="s">
        <v>109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33A1-4873-44B6-A78A-F0DE847FCBF9}">
  <sheetPr>
    <tabColor theme="9" tint="0.39997558519241921"/>
  </sheetPr>
  <dimension ref="B2:P24"/>
  <sheetViews>
    <sheetView zoomScale="130" zoomScaleNormal="130" workbookViewId="0"/>
  </sheetViews>
  <sheetFormatPr defaultRowHeight="15" x14ac:dyDescent="0.25"/>
  <cols>
    <col min="1" max="1" width="1.7109375" customWidth="1"/>
  </cols>
  <sheetData>
    <row r="2" spans="2:11" x14ac:dyDescent="0.25">
      <c r="B2" s="4" t="s">
        <v>36</v>
      </c>
      <c r="C2" s="3"/>
      <c r="D2" s="3"/>
      <c r="E2" s="3"/>
      <c r="F2" s="3"/>
      <c r="G2" s="3"/>
      <c r="H2" s="3"/>
    </row>
    <row r="3" spans="2:11" ht="15.75" thickBot="1" x14ac:dyDescent="0.3">
      <c r="B3" s="23" t="s">
        <v>1</v>
      </c>
      <c r="C3" s="22" cm="1">
        <f t="array" ref="C3:H3">_xlfn.SEQUENCE(1,6)</f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2:11" x14ac:dyDescent="0.25">
      <c r="B4" s="22" cm="1">
        <f t="array" ref="B4:B10">_xlfn.SEQUENCE(7)</f>
        <v>1</v>
      </c>
      <c r="C4" s="13">
        <v>143</v>
      </c>
      <c r="D4" s="14">
        <v>93</v>
      </c>
      <c r="E4" s="14">
        <v>185</v>
      </c>
      <c r="F4" s="14">
        <v>133</v>
      </c>
      <c r="G4" s="14">
        <v>40</v>
      </c>
      <c r="H4" s="15">
        <v>26</v>
      </c>
    </row>
    <row r="5" spans="2:11" x14ac:dyDescent="0.25">
      <c r="B5" s="22">
        <v>2</v>
      </c>
      <c r="C5" s="16">
        <v>61</v>
      </c>
      <c r="D5" s="17">
        <v>40</v>
      </c>
      <c r="E5" s="17">
        <v>19</v>
      </c>
      <c r="F5" s="17">
        <v>14</v>
      </c>
      <c r="G5" s="17">
        <v>58</v>
      </c>
      <c r="H5" s="18">
        <v>141</v>
      </c>
    </row>
    <row r="6" spans="2:11" x14ac:dyDescent="0.25">
      <c r="B6" s="22">
        <v>3</v>
      </c>
      <c r="C6" s="16">
        <v>100</v>
      </c>
      <c r="D6" s="17">
        <v>170</v>
      </c>
      <c r="E6" s="17">
        <v>119</v>
      </c>
      <c r="F6" s="17">
        <v>162</v>
      </c>
      <c r="G6" s="17">
        <v>84</v>
      </c>
      <c r="H6" s="18">
        <v>112</v>
      </c>
    </row>
    <row r="7" spans="2:11" x14ac:dyDescent="0.25">
      <c r="B7" s="22">
        <v>4</v>
      </c>
      <c r="C7" s="16">
        <v>76</v>
      </c>
      <c r="D7" s="17">
        <v>173</v>
      </c>
      <c r="E7" s="17">
        <v>18</v>
      </c>
      <c r="F7" s="17">
        <v>28</v>
      </c>
      <c r="G7" s="17">
        <v>190</v>
      </c>
      <c r="H7" s="18">
        <v>53</v>
      </c>
    </row>
    <row r="8" spans="2:11" x14ac:dyDescent="0.25">
      <c r="B8" s="22">
        <v>5</v>
      </c>
      <c r="C8" s="16">
        <v>127</v>
      </c>
      <c r="D8" s="17">
        <v>129</v>
      </c>
      <c r="E8" s="17">
        <v>200</v>
      </c>
      <c r="F8" s="17">
        <v>5</v>
      </c>
      <c r="G8" s="17">
        <v>186</v>
      </c>
      <c r="H8" s="18">
        <v>32</v>
      </c>
    </row>
    <row r="9" spans="2:11" x14ac:dyDescent="0.25">
      <c r="B9" s="22">
        <v>6</v>
      </c>
      <c r="C9" s="16">
        <v>52</v>
      </c>
      <c r="D9" s="17">
        <v>111</v>
      </c>
      <c r="E9" s="17">
        <v>172</v>
      </c>
      <c r="F9" s="17">
        <v>144</v>
      </c>
      <c r="G9" s="17">
        <v>188</v>
      </c>
      <c r="H9" s="18">
        <v>112</v>
      </c>
    </row>
    <row r="10" spans="2:11" ht="15.75" thickBot="1" x14ac:dyDescent="0.3">
      <c r="B10" s="22">
        <v>7</v>
      </c>
      <c r="C10" s="19">
        <v>167</v>
      </c>
      <c r="D10" s="20">
        <v>43</v>
      </c>
      <c r="E10" s="20">
        <v>55</v>
      </c>
      <c r="F10" s="20">
        <v>43</v>
      </c>
      <c r="G10" s="20">
        <v>83</v>
      </c>
      <c r="H10" s="21">
        <v>27</v>
      </c>
    </row>
    <row r="12" spans="2:11" s="25" customFormat="1" ht="6.75" customHeight="1" x14ac:dyDescent="0.25"/>
    <row r="14" spans="2:11" s="27" customFormat="1" x14ac:dyDescent="0.25">
      <c r="C14" s="28" t="s">
        <v>95</v>
      </c>
    </row>
    <row r="16" spans="2:11" x14ac:dyDescent="0.25">
      <c r="C16" s="1" t="s">
        <v>110</v>
      </c>
      <c r="K16" s="1" t="s">
        <v>104</v>
      </c>
    </row>
    <row r="17" spans="2:16" ht="15.75" thickBot="1" x14ac:dyDescent="0.3">
      <c r="C17" t="str">
        <f ca="1">_xlfn.FORMULATEXT($C$18)</f>
        <v>=feid.APPLY_COLUMN($C$4:$H$10,$B$18,MINLAMBDA)</v>
      </c>
      <c r="K17" t="str">
        <f ca="1">_xlfn.FORMULATEXT($K$18)</f>
        <v>=feid.APPLY_COLUMN($C$4:$H$10,$J$18:$J$20,LAMBDA(x, -x/100))</v>
      </c>
    </row>
    <row r="18" spans="2:16" x14ac:dyDescent="0.25">
      <c r="B18" s="93">
        <v>4</v>
      </c>
      <c r="C18" s="5" cm="1">
        <f t="array" ref="C18:H24">feid.APPLY_COLUMN($C$4:$H$10,$B$18,MINLAMBDA)</f>
        <v>143</v>
      </c>
      <c r="D18" s="6">
        <v>93</v>
      </c>
      <c r="E18" s="6">
        <v>185</v>
      </c>
      <c r="F18" s="6">
        <v>-133</v>
      </c>
      <c r="G18" s="6">
        <v>40</v>
      </c>
      <c r="H18" s="7">
        <v>26</v>
      </c>
      <c r="J18" s="93">
        <v>1</v>
      </c>
      <c r="K18" s="5" cm="1">
        <f t="array" ref="K18:P24">feid.APPLY_COLUMN($C$4:$H$10,$J$18:$J$20,_xlfn.LAMBDA(_xlpm.x, -_xlpm.x/100))</f>
        <v>-1.43</v>
      </c>
      <c r="L18" s="6">
        <v>93</v>
      </c>
      <c r="M18" s="6">
        <v>-1.85</v>
      </c>
      <c r="N18" s="6">
        <v>133</v>
      </c>
      <c r="O18" s="6">
        <v>40</v>
      </c>
      <c r="P18" s="7">
        <v>-0.26</v>
      </c>
    </row>
    <row r="19" spans="2:16" x14ac:dyDescent="0.25">
      <c r="C19" s="8">
        <v>61</v>
      </c>
      <c r="D19">
        <v>40</v>
      </c>
      <c r="E19">
        <v>19</v>
      </c>
      <c r="F19">
        <v>-14</v>
      </c>
      <c r="G19">
        <v>58</v>
      </c>
      <c r="H19" s="9">
        <v>141</v>
      </c>
      <c r="J19" s="93">
        <v>3</v>
      </c>
      <c r="K19" s="8">
        <v>-0.61</v>
      </c>
      <c r="L19">
        <v>40</v>
      </c>
      <c r="M19">
        <v>-0.19</v>
      </c>
      <c r="N19">
        <v>14</v>
      </c>
      <c r="O19">
        <v>58</v>
      </c>
      <c r="P19" s="9">
        <v>-1.41</v>
      </c>
    </row>
    <row r="20" spans="2:16" x14ac:dyDescent="0.25">
      <c r="C20" s="8">
        <v>100</v>
      </c>
      <c r="D20">
        <v>170</v>
      </c>
      <c r="E20">
        <v>119</v>
      </c>
      <c r="F20">
        <v>-162</v>
      </c>
      <c r="G20">
        <v>84</v>
      </c>
      <c r="H20" s="9">
        <v>112</v>
      </c>
      <c r="J20" s="93">
        <v>6</v>
      </c>
      <c r="K20" s="8">
        <v>-1</v>
      </c>
      <c r="L20">
        <v>170</v>
      </c>
      <c r="M20">
        <v>-1.19</v>
      </c>
      <c r="N20">
        <v>162</v>
      </c>
      <c r="O20">
        <v>84</v>
      </c>
      <c r="P20" s="9">
        <v>-1.1200000000000001</v>
      </c>
    </row>
    <row r="21" spans="2:16" x14ac:dyDescent="0.25">
      <c r="C21" s="8">
        <v>76</v>
      </c>
      <c r="D21">
        <v>173</v>
      </c>
      <c r="E21">
        <v>18</v>
      </c>
      <c r="F21">
        <v>-28</v>
      </c>
      <c r="G21">
        <v>190</v>
      </c>
      <c r="H21" s="9">
        <v>53</v>
      </c>
      <c r="K21" s="8">
        <v>-0.76</v>
      </c>
      <c r="L21">
        <v>173</v>
      </c>
      <c r="M21">
        <v>-0.18</v>
      </c>
      <c r="N21">
        <v>28</v>
      </c>
      <c r="O21">
        <v>190</v>
      </c>
      <c r="P21" s="9">
        <v>-0.53</v>
      </c>
    </row>
    <row r="22" spans="2:16" x14ac:dyDescent="0.25">
      <c r="C22" s="8">
        <v>127</v>
      </c>
      <c r="D22">
        <v>129</v>
      </c>
      <c r="E22">
        <v>200</v>
      </c>
      <c r="F22">
        <v>-5</v>
      </c>
      <c r="G22">
        <v>186</v>
      </c>
      <c r="H22" s="9">
        <v>32</v>
      </c>
      <c r="K22" s="8">
        <v>-1.27</v>
      </c>
      <c r="L22">
        <v>129</v>
      </c>
      <c r="M22">
        <v>-2</v>
      </c>
      <c r="N22">
        <v>5</v>
      </c>
      <c r="O22">
        <v>186</v>
      </c>
      <c r="P22" s="9">
        <v>-0.32</v>
      </c>
    </row>
    <row r="23" spans="2:16" x14ac:dyDescent="0.25">
      <c r="C23" s="8">
        <v>52</v>
      </c>
      <c r="D23">
        <v>111</v>
      </c>
      <c r="E23">
        <v>172</v>
      </c>
      <c r="F23">
        <v>-144</v>
      </c>
      <c r="G23">
        <v>188</v>
      </c>
      <c r="H23" s="9">
        <v>112</v>
      </c>
      <c r="K23" s="8">
        <v>-0.52</v>
      </c>
      <c r="L23">
        <v>111</v>
      </c>
      <c r="M23">
        <v>-1.72</v>
      </c>
      <c r="N23">
        <v>144</v>
      </c>
      <c r="O23">
        <v>188</v>
      </c>
      <c r="P23" s="9">
        <v>-1.1200000000000001</v>
      </c>
    </row>
    <row r="24" spans="2:16" ht="15.75" thickBot="1" x14ac:dyDescent="0.3">
      <c r="C24" s="10">
        <v>167</v>
      </c>
      <c r="D24" s="11">
        <v>43</v>
      </c>
      <c r="E24" s="11">
        <v>55</v>
      </c>
      <c r="F24" s="11">
        <v>-43</v>
      </c>
      <c r="G24" s="11">
        <v>83</v>
      </c>
      <c r="H24" s="12">
        <v>27</v>
      </c>
      <c r="K24" s="10">
        <v>-1.67</v>
      </c>
      <c r="L24" s="11">
        <v>43</v>
      </c>
      <c r="M24" s="11">
        <v>-0.55000000000000004</v>
      </c>
      <c r="N24" s="11">
        <v>43</v>
      </c>
      <c r="O24" s="11">
        <v>83</v>
      </c>
      <c r="P24" s="12">
        <v>-0.27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B6D5-9D27-4F04-9838-98A203BFDFEF}">
  <sheetPr>
    <tabColor theme="8" tint="0.39997558519241921"/>
  </sheetPr>
  <dimension ref="B1:P36"/>
  <sheetViews>
    <sheetView zoomScale="130" zoomScaleNormal="130" workbookViewId="0">
      <pane ySplit="11" topLeftCell="A12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2:11" ht="7.5" customHeight="1" x14ac:dyDescent="0.25"/>
    <row r="2" spans="2:11" x14ac:dyDescent="0.25">
      <c r="B2" s="4" t="s">
        <v>36</v>
      </c>
      <c r="C2" s="3"/>
      <c r="D2" s="3"/>
      <c r="E2" s="3"/>
      <c r="F2" s="3"/>
      <c r="G2" s="3"/>
      <c r="H2" s="3"/>
    </row>
    <row r="3" spans="2:11" ht="15.75" thickBot="1" x14ac:dyDescent="0.3">
      <c r="B3" s="23" t="s">
        <v>1</v>
      </c>
      <c r="C3" s="22" cm="1">
        <f t="array" ref="C3:H3">_xlfn.SEQUENCE(1,6)</f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2:11" x14ac:dyDescent="0.25">
      <c r="B4" s="22" cm="1">
        <f t="array" ref="B4:B10">_xlfn.SEQUENCE(7)</f>
        <v>1</v>
      </c>
      <c r="C4" s="13">
        <v>143</v>
      </c>
      <c r="D4" s="14">
        <v>93</v>
      </c>
      <c r="E4" s="14">
        <v>185</v>
      </c>
      <c r="F4" s="14">
        <v>133</v>
      </c>
      <c r="G4" s="14">
        <v>40</v>
      </c>
      <c r="H4" s="15">
        <v>26</v>
      </c>
    </row>
    <row r="5" spans="2:11" x14ac:dyDescent="0.25">
      <c r="B5" s="22">
        <v>2</v>
      </c>
      <c r="C5" s="16">
        <v>61</v>
      </c>
      <c r="D5" s="17">
        <v>40</v>
      </c>
      <c r="E5" s="17">
        <v>19</v>
      </c>
      <c r="F5" s="17">
        <v>14</v>
      </c>
      <c r="G5" s="17">
        <v>58</v>
      </c>
      <c r="H5" s="18">
        <v>141</v>
      </c>
    </row>
    <row r="6" spans="2:11" x14ac:dyDescent="0.25">
      <c r="B6" s="22">
        <v>3</v>
      </c>
      <c r="C6" s="16">
        <v>100</v>
      </c>
      <c r="D6" s="17">
        <v>170</v>
      </c>
      <c r="E6" s="17">
        <v>119</v>
      </c>
      <c r="F6" s="17">
        <v>162</v>
      </c>
      <c r="G6" s="17">
        <v>84</v>
      </c>
      <c r="H6" s="18">
        <v>112</v>
      </c>
    </row>
    <row r="7" spans="2:11" x14ac:dyDescent="0.25">
      <c r="B7" s="22">
        <v>4</v>
      </c>
      <c r="C7" s="16">
        <v>76</v>
      </c>
      <c r="D7" s="17">
        <v>173</v>
      </c>
      <c r="E7" s="17">
        <v>18</v>
      </c>
      <c r="F7" s="17">
        <v>28</v>
      </c>
      <c r="G7" s="17">
        <v>190</v>
      </c>
      <c r="H7" s="18">
        <v>53</v>
      </c>
    </row>
    <row r="8" spans="2:11" x14ac:dyDescent="0.25">
      <c r="B8" s="22">
        <v>5</v>
      </c>
      <c r="C8" s="16">
        <v>127</v>
      </c>
      <c r="D8" s="17">
        <v>129</v>
      </c>
      <c r="E8" s="17">
        <v>200</v>
      </c>
      <c r="F8" s="17">
        <v>5</v>
      </c>
      <c r="G8" s="17">
        <v>186</v>
      </c>
      <c r="H8" s="18">
        <v>32</v>
      </c>
    </row>
    <row r="9" spans="2:11" x14ac:dyDescent="0.25">
      <c r="B9" s="22">
        <v>6</v>
      </c>
      <c r="C9" s="16">
        <v>52</v>
      </c>
      <c r="D9" s="17">
        <v>111</v>
      </c>
      <c r="E9" s="17">
        <v>172</v>
      </c>
      <c r="F9" s="17">
        <v>144</v>
      </c>
      <c r="G9" s="17">
        <v>188</v>
      </c>
      <c r="H9" s="18">
        <v>112</v>
      </c>
    </row>
    <row r="10" spans="2:11" ht="15.75" thickBot="1" x14ac:dyDescent="0.3">
      <c r="B10" s="22">
        <v>7</v>
      </c>
      <c r="C10" s="19">
        <v>167</v>
      </c>
      <c r="D10" s="20">
        <v>43</v>
      </c>
      <c r="E10" s="20">
        <v>55</v>
      </c>
      <c r="F10" s="20">
        <v>43</v>
      </c>
      <c r="G10" s="20">
        <v>83</v>
      </c>
      <c r="H10" s="21">
        <v>27</v>
      </c>
    </row>
    <row r="12" spans="2:11" s="25" customFormat="1" ht="6.75" customHeight="1" x14ac:dyDescent="0.25"/>
    <row r="14" spans="2:11" s="27" customFormat="1" x14ac:dyDescent="0.25">
      <c r="C14" s="28" t="s">
        <v>2</v>
      </c>
    </row>
    <row r="16" spans="2:11" x14ac:dyDescent="0.25">
      <c r="C16" s="1" t="s">
        <v>3</v>
      </c>
      <c r="K16" s="1" t="s">
        <v>4</v>
      </c>
    </row>
    <row r="17" spans="2:16" ht="15.75" thickBot="1" x14ac:dyDescent="0.3">
      <c r="C17" t="str">
        <f ca="1">_xlfn.FORMULATEXT(C18)</f>
        <v>=feid.FILTER_DROP_ROWS($C$4:$H$10,B18)</v>
      </c>
      <c r="K17" t="str">
        <f ca="1">_xlfn.FORMULATEXT(K18)</f>
        <v>=feid.FILTER_DROP_ROWS($C$4:$H$10,J18:J21)</v>
      </c>
    </row>
    <row r="18" spans="2:16" x14ac:dyDescent="0.25">
      <c r="B18" s="26">
        <v>1</v>
      </c>
      <c r="C18" s="5" cm="1">
        <f t="array" ref="C18:H23">feid.FILTER_DROP_ROWS($C$4:$H$10,B18)</f>
        <v>61</v>
      </c>
      <c r="D18" s="6">
        <v>40</v>
      </c>
      <c r="E18" s="6">
        <v>19</v>
      </c>
      <c r="F18" s="6">
        <v>14</v>
      </c>
      <c r="G18" s="6">
        <v>58</v>
      </c>
      <c r="H18" s="7">
        <v>141</v>
      </c>
      <c r="J18" s="26">
        <v>1</v>
      </c>
      <c r="K18" s="5" cm="1">
        <f t="array" ref="K18:P20">feid.FILTER_DROP_ROWS($C$4:$H$10,J18:J21)</f>
        <v>100</v>
      </c>
      <c r="L18" s="6">
        <v>170</v>
      </c>
      <c r="M18" s="6">
        <v>119</v>
      </c>
      <c r="N18" s="6">
        <v>162</v>
      </c>
      <c r="O18" s="6">
        <v>84</v>
      </c>
      <c r="P18" s="7">
        <v>112</v>
      </c>
    </row>
    <row r="19" spans="2:16" x14ac:dyDescent="0.25">
      <c r="B19" s="24"/>
      <c r="C19" s="8">
        <v>100</v>
      </c>
      <c r="D19">
        <v>170</v>
      </c>
      <c r="E19">
        <v>119</v>
      </c>
      <c r="F19">
        <v>162</v>
      </c>
      <c r="G19">
        <v>84</v>
      </c>
      <c r="H19" s="9">
        <v>112</v>
      </c>
      <c r="J19" s="26">
        <v>2</v>
      </c>
      <c r="K19" s="8">
        <v>76</v>
      </c>
      <c r="L19">
        <v>173</v>
      </c>
      <c r="M19">
        <v>18</v>
      </c>
      <c r="N19">
        <v>28</v>
      </c>
      <c r="O19">
        <v>190</v>
      </c>
      <c r="P19" s="9">
        <v>53</v>
      </c>
    </row>
    <row r="20" spans="2:16" x14ac:dyDescent="0.25">
      <c r="B20" s="24"/>
      <c r="C20" s="8">
        <v>76</v>
      </c>
      <c r="D20">
        <v>173</v>
      </c>
      <c r="E20">
        <v>18</v>
      </c>
      <c r="F20">
        <v>28</v>
      </c>
      <c r="G20">
        <v>190</v>
      </c>
      <c r="H20" s="9">
        <v>53</v>
      </c>
      <c r="J20" s="26">
        <v>5</v>
      </c>
      <c r="K20" s="8">
        <v>167</v>
      </c>
      <c r="L20">
        <v>43</v>
      </c>
      <c r="M20">
        <v>55</v>
      </c>
      <c r="N20">
        <v>43</v>
      </c>
      <c r="O20">
        <v>83</v>
      </c>
      <c r="P20" s="9">
        <v>27</v>
      </c>
    </row>
    <row r="21" spans="2:16" x14ac:dyDescent="0.25">
      <c r="B21" s="24"/>
      <c r="C21" s="8">
        <v>127</v>
      </c>
      <c r="D21">
        <v>129</v>
      </c>
      <c r="E21">
        <v>200</v>
      </c>
      <c r="F21">
        <v>5</v>
      </c>
      <c r="G21">
        <v>186</v>
      </c>
      <c r="H21" s="9">
        <v>32</v>
      </c>
      <c r="J21" s="26">
        <v>6</v>
      </c>
      <c r="K21" s="8"/>
      <c r="P21" s="9"/>
    </row>
    <row r="22" spans="2:16" x14ac:dyDescent="0.25">
      <c r="B22" s="24"/>
      <c r="C22" s="8">
        <v>52</v>
      </c>
      <c r="D22">
        <v>111</v>
      </c>
      <c r="E22">
        <v>172</v>
      </c>
      <c r="F22">
        <v>144</v>
      </c>
      <c r="G22">
        <v>188</v>
      </c>
      <c r="H22" s="9">
        <v>112</v>
      </c>
      <c r="J22" s="24"/>
      <c r="K22" s="8"/>
      <c r="P22" s="9"/>
    </row>
    <row r="23" spans="2:16" x14ac:dyDescent="0.25">
      <c r="B23" s="24"/>
      <c r="C23" s="8">
        <v>167</v>
      </c>
      <c r="D23">
        <v>43</v>
      </c>
      <c r="E23">
        <v>55</v>
      </c>
      <c r="F23">
        <v>43</v>
      </c>
      <c r="G23">
        <v>83</v>
      </c>
      <c r="H23" s="9">
        <v>27</v>
      </c>
      <c r="J23" s="24"/>
      <c r="K23" s="8"/>
      <c r="P23" s="9"/>
    </row>
    <row r="24" spans="2:16" ht="15.75" thickBot="1" x14ac:dyDescent="0.3">
      <c r="B24" s="24"/>
      <c r="C24" s="10"/>
      <c r="D24" s="11"/>
      <c r="E24" s="11"/>
      <c r="F24" s="11"/>
      <c r="G24" s="11"/>
      <c r="H24" s="12"/>
      <c r="J24" s="24"/>
      <c r="K24" s="10"/>
      <c r="L24" s="11"/>
      <c r="M24" s="11"/>
      <c r="N24" s="11"/>
      <c r="O24" s="11"/>
      <c r="P24" s="12"/>
    </row>
    <row r="26" spans="2:16" s="27" customFormat="1" x14ac:dyDescent="0.25">
      <c r="C26" s="28" t="s">
        <v>5</v>
      </c>
    </row>
    <row r="28" spans="2:16" x14ac:dyDescent="0.25">
      <c r="C28" s="1" t="s">
        <v>6</v>
      </c>
      <c r="K28" s="1" t="s">
        <v>7</v>
      </c>
    </row>
    <row r="29" spans="2:16" ht="15.75" thickBot="1" x14ac:dyDescent="0.3">
      <c r="C29" t="str">
        <f ca="1">_xlfn.FORMULATEXT(C30)</f>
        <v>=feid.FILTER_DROP_COLUMNS($C$4:$H$10,B30)</v>
      </c>
      <c r="K29" t="str">
        <f ca="1">_xlfn.FORMULATEXT(K30)</f>
        <v>=feid.FILTER_DROP_COLUMNS($C$4:$H$10,J30:J33)</v>
      </c>
    </row>
    <row r="30" spans="2:16" x14ac:dyDescent="0.25">
      <c r="B30" s="26">
        <v>1</v>
      </c>
      <c r="C30" s="5" cm="1">
        <f t="array" ref="C30:G36">feid.FILTER_DROP_COLUMNS($C$4:$H$10,B30)</f>
        <v>93</v>
      </c>
      <c r="D30" s="6">
        <v>185</v>
      </c>
      <c r="E30" s="6">
        <v>133</v>
      </c>
      <c r="F30" s="6">
        <v>40</v>
      </c>
      <c r="G30" s="6">
        <v>26</v>
      </c>
      <c r="H30" s="7"/>
      <c r="J30" s="26">
        <v>1</v>
      </c>
      <c r="K30" s="5" cm="1">
        <f t="array" ref="K30:L36">feid.FILTER_DROP_COLUMNS($C$4:$H$10,J30:J33)</f>
        <v>93</v>
      </c>
      <c r="L30" s="6">
        <v>133</v>
      </c>
      <c r="M30" s="6"/>
      <c r="N30" s="6"/>
      <c r="O30" s="6"/>
      <c r="P30" s="7"/>
    </row>
    <row r="31" spans="2:16" x14ac:dyDescent="0.25">
      <c r="B31" s="24"/>
      <c r="C31" s="8">
        <v>40</v>
      </c>
      <c r="D31">
        <v>19</v>
      </c>
      <c r="E31">
        <v>14</v>
      </c>
      <c r="F31">
        <v>58</v>
      </c>
      <c r="G31">
        <v>141</v>
      </c>
      <c r="H31" s="9"/>
      <c r="J31" s="26">
        <v>3</v>
      </c>
      <c r="K31" s="8">
        <v>40</v>
      </c>
      <c r="L31">
        <v>14</v>
      </c>
      <c r="P31" s="9"/>
    </row>
    <row r="32" spans="2:16" x14ac:dyDescent="0.25">
      <c r="B32" s="24"/>
      <c r="C32" s="8">
        <v>170</v>
      </c>
      <c r="D32">
        <v>119</v>
      </c>
      <c r="E32">
        <v>162</v>
      </c>
      <c r="F32">
        <v>84</v>
      </c>
      <c r="G32">
        <v>112</v>
      </c>
      <c r="H32" s="9"/>
      <c r="J32" s="26">
        <v>5</v>
      </c>
      <c r="K32" s="8">
        <v>170</v>
      </c>
      <c r="L32">
        <v>162</v>
      </c>
      <c r="P32" s="9"/>
    </row>
    <row r="33" spans="2:16" x14ac:dyDescent="0.25">
      <c r="B33" s="24"/>
      <c r="C33" s="8">
        <v>173</v>
      </c>
      <c r="D33">
        <v>18</v>
      </c>
      <c r="E33">
        <v>28</v>
      </c>
      <c r="F33">
        <v>190</v>
      </c>
      <c r="G33">
        <v>53</v>
      </c>
      <c r="H33" s="9"/>
      <c r="J33" s="26">
        <v>6</v>
      </c>
      <c r="K33" s="8">
        <v>173</v>
      </c>
      <c r="L33">
        <v>28</v>
      </c>
      <c r="P33" s="9"/>
    </row>
    <row r="34" spans="2:16" x14ac:dyDescent="0.25">
      <c r="B34" s="24"/>
      <c r="C34" s="8">
        <v>129</v>
      </c>
      <c r="D34">
        <v>200</v>
      </c>
      <c r="E34">
        <v>5</v>
      </c>
      <c r="F34">
        <v>186</v>
      </c>
      <c r="G34">
        <v>32</v>
      </c>
      <c r="H34" s="9"/>
      <c r="J34" s="24"/>
      <c r="K34" s="8">
        <v>129</v>
      </c>
      <c r="L34">
        <v>5</v>
      </c>
      <c r="P34" s="9"/>
    </row>
    <row r="35" spans="2:16" x14ac:dyDescent="0.25">
      <c r="B35" s="24"/>
      <c r="C35" s="8">
        <v>111</v>
      </c>
      <c r="D35">
        <v>172</v>
      </c>
      <c r="E35">
        <v>144</v>
      </c>
      <c r="F35">
        <v>188</v>
      </c>
      <c r="G35">
        <v>112</v>
      </c>
      <c r="H35" s="9"/>
      <c r="J35" s="24"/>
      <c r="K35" s="8">
        <v>111</v>
      </c>
      <c r="L35">
        <v>144</v>
      </c>
      <c r="P35" s="9"/>
    </row>
    <row r="36" spans="2:16" ht="15.75" thickBot="1" x14ac:dyDescent="0.3">
      <c r="B36" s="24"/>
      <c r="C36" s="10">
        <v>43</v>
      </c>
      <c r="D36" s="11">
        <v>55</v>
      </c>
      <c r="E36" s="11">
        <v>43</v>
      </c>
      <c r="F36" s="11">
        <v>83</v>
      </c>
      <c r="G36" s="11">
        <v>27</v>
      </c>
      <c r="H36" s="12"/>
      <c r="J36" s="24"/>
      <c r="K36" s="10">
        <v>43</v>
      </c>
      <c r="L36" s="11">
        <v>43</v>
      </c>
      <c r="M36" s="11"/>
      <c r="N36" s="11"/>
      <c r="O36" s="11"/>
      <c r="P36" s="12"/>
    </row>
  </sheetData>
  <dataValidations count="2">
    <dataValidation type="list" allowBlank="1" showInputMessage="1" showErrorMessage="1" sqref="B18 J18:J21" xr:uid="{8D1A8608-EC2E-491E-A54E-89D61F010879}">
      <formula1>$B$4:$B$10</formula1>
    </dataValidation>
    <dataValidation type="list" allowBlank="1" showInputMessage="1" showErrorMessage="1" sqref="B30 J30:J33" xr:uid="{5EFD0AE4-7A58-48B3-AFC9-42DD3DF714C4}">
      <formula1>$C$3:$H$3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3B7C-91E3-4A32-A06F-2687179D013B}">
  <sheetPr>
    <tabColor theme="8" tint="0.39997558519241921"/>
  </sheetPr>
  <dimension ref="B1:T68"/>
  <sheetViews>
    <sheetView zoomScale="115" zoomScaleNormal="115" workbookViewId="0">
      <pane ySplit="13" topLeftCell="A16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2:12" ht="7.5" customHeight="1" x14ac:dyDescent="0.25"/>
    <row r="2" spans="2:12" x14ac:dyDescent="0.25">
      <c r="B2" s="4" t="s">
        <v>38</v>
      </c>
      <c r="C2" s="4"/>
      <c r="D2" s="3"/>
      <c r="E2" s="3"/>
      <c r="F2" s="3"/>
      <c r="G2" s="3"/>
      <c r="H2" s="3"/>
      <c r="I2" s="3"/>
    </row>
    <row r="3" spans="2:12" x14ac:dyDescent="0.25">
      <c r="B3" s="23" t="s">
        <v>1</v>
      </c>
      <c r="C3" s="3" cm="1">
        <f t="array" ref="C3:I3">_xlfn.SEQUENCE(1,7)</f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</row>
    <row r="4" spans="2:12" s="29" customFormat="1" x14ac:dyDescent="0.25">
      <c r="B4" s="23" t="s">
        <v>1</v>
      </c>
      <c r="D4" s="29" cm="1">
        <f t="array" ref="D4:I4">_xlfn.SEQUENCE(1,6)</f>
        <v>1</v>
      </c>
      <c r="E4" s="29">
        <v>2</v>
      </c>
      <c r="F4" s="29">
        <v>3</v>
      </c>
      <c r="G4" s="29">
        <v>4</v>
      </c>
      <c r="H4" s="29">
        <v>5</v>
      </c>
      <c r="I4" s="29">
        <v>6</v>
      </c>
    </row>
    <row r="5" spans="2:12" ht="15.75" thickBot="1" x14ac:dyDescent="0.3">
      <c r="B5" s="23" t="s">
        <v>16</v>
      </c>
      <c r="C5" s="23" t="s">
        <v>15</v>
      </c>
      <c r="D5" s="22" t="s">
        <v>9</v>
      </c>
      <c r="E5" s="22" t="s">
        <v>10</v>
      </c>
      <c r="F5" s="22" t="s">
        <v>11</v>
      </c>
      <c r="G5" s="22" t="s">
        <v>12</v>
      </c>
      <c r="H5" s="22" t="s">
        <v>13</v>
      </c>
      <c r="I5" s="22" t="s">
        <v>14</v>
      </c>
    </row>
    <row r="6" spans="2:12" x14ac:dyDescent="0.25">
      <c r="B6" s="22" cm="1">
        <f t="array" ref="B6:B12">_xlfn.SEQUENCE(7)</f>
        <v>1</v>
      </c>
      <c r="C6" s="74" t="s">
        <v>17</v>
      </c>
      <c r="D6" s="13">
        <v>31</v>
      </c>
      <c r="E6" s="14">
        <v>93</v>
      </c>
      <c r="F6" s="14">
        <v>185</v>
      </c>
      <c r="G6" s="14">
        <v>133</v>
      </c>
      <c r="H6" s="14">
        <v>40</v>
      </c>
      <c r="I6" s="15">
        <v>26</v>
      </c>
      <c r="K6" s="24"/>
      <c r="L6" s="24"/>
    </row>
    <row r="7" spans="2:12" x14ac:dyDescent="0.25">
      <c r="B7" s="22">
        <v>2</v>
      </c>
      <c r="C7" s="75" t="s">
        <v>18</v>
      </c>
      <c r="D7" s="16">
        <v>61</v>
      </c>
      <c r="E7" s="17">
        <v>40</v>
      </c>
      <c r="F7" s="17">
        <v>19</v>
      </c>
      <c r="G7" s="17">
        <v>14</v>
      </c>
      <c r="H7" s="17">
        <v>58</v>
      </c>
      <c r="I7" s="18">
        <v>141</v>
      </c>
      <c r="K7" s="24"/>
      <c r="L7" s="24"/>
    </row>
    <row r="8" spans="2:12" x14ac:dyDescent="0.25">
      <c r="B8" s="22">
        <v>3</v>
      </c>
      <c r="C8" s="75" t="s">
        <v>19</v>
      </c>
      <c r="D8" s="16">
        <v>31</v>
      </c>
      <c r="E8" s="17">
        <v>170</v>
      </c>
      <c r="F8" s="17">
        <v>119</v>
      </c>
      <c r="G8" s="17">
        <v>162</v>
      </c>
      <c r="H8" s="17">
        <v>84</v>
      </c>
      <c r="I8" s="18">
        <v>112</v>
      </c>
      <c r="K8" s="24"/>
      <c r="L8" s="24"/>
    </row>
    <row r="9" spans="2:12" x14ac:dyDescent="0.25">
      <c r="B9" s="22">
        <v>4</v>
      </c>
      <c r="C9" s="75" t="s">
        <v>20</v>
      </c>
      <c r="D9" s="16">
        <v>76</v>
      </c>
      <c r="E9" s="17">
        <v>173</v>
      </c>
      <c r="F9" s="17">
        <v>18</v>
      </c>
      <c r="G9" s="17">
        <v>400</v>
      </c>
      <c r="H9" s="17">
        <v>190</v>
      </c>
      <c r="I9" s="18">
        <v>2</v>
      </c>
      <c r="K9" s="24"/>
      <c r="L9" s="24"/>
    </row>
    <row r="10" spans="2:12" x14ac:dyDescent="0.25">
      <c r="B10" s="22">
        <v>5</v>
      </c>
      <c r="C10" s="75" t="s">
        <v>21</v>
      </c>
      <c r="D10" s="16">
        <v>127</v>
      </c>
      <c r="E10" s="17">
        <v>129</v>
      </c>
      <c r="F10" s="17">
        <v>200</v>
      </c>
      <c r="G10" s="17">
        <v>5</v>
      </c>
      <c r="H10" s="17">
        <v>186</v>
      </c>
      <c r="I10" s="18">
        <v>3</v>
      </c>
      <c r="K10" s="24"/>
      <c r="L10" s="24"/>
    </row>
    <row r="11" spans="2:12" x14ac:dyDescent="0.25">
      <c r="B11" s="22">
        <v>6</v>
      </c>
      <c r="C11" s="75" t="s">
        <v>22</v>
      </c>
      <c r="D11" s="16">
        <v>52</v>
      </c>
      <c r="E11" s="17">
        <v>111</v>
      </c>
      <c r="F11" s="17">
        <v>172</v>
      </c>
      <c r="G11" s="17">
        <v>144</v>
      </c>
      <c r="H11" s="17">
        <v>188</v>
      </c>
      <c r="I11" s="18">
        <v>112</v>
      </c>
      <c r="K11" s="24"/>
      <c r="L11" s="24"/>
    </row>
    <row r="12" spans="2:12" ht="15.75" thickBot="1" x14ac:dyDescent="0.3">
      <c r="B12" s="22">
        <v>7</v>
      </c>
      <c r="C12" s="76" t="s">
        <v>23</v>
      </c>
      <c r="D12" s="19">
        <v>167</v>
      </c>
      <c r="E12" s="20">
        <v>43</v>
      </c>
      <c r="F12" s="20">
        <v>55</v>
      </c>
      <c r="G12" s="20">
        <v>400</v>
      </c>
      <c r="H12" s="20">
        <v>83</v>
      </c>
      <c r="I12" s="21">
        <v>27</v>
      </c>
      <c r="K12" s="24"/>
      <c r="L12" s="24"/>
    </row>
    <row r="14" spans="2:12" s="25" customFormat="1" ht="6.75" customHeight="1" x14ac:dyDescent="0.25"/>
    <row r="16" spans="2:12" s="27" customFormat="1" x14ac:dyDescent="0.25">
      <c r="C16" s="28" t="s">
        <v>82</v>
      </c>
    </row>
    <row r="18" spans="3:17" x14ac:dyDescent="0.25">
      <c r="C18" s="1" t="s">
        <v>8</v>
      </c>
      <c r="K18" s="1" t="s">
        <v>24</v>
      </c>
    </row>
    <row r="19" spans="3:17" ht="15.75" thickBot="1" x14ac:dyDescent="0.3">
      <c r="C19" t="str">
        <f ca="1">_xlfn.FORMULATEXT(C20)</f>
        <v>=feid.FILTER_MINMAX_ARRAY($D$6:$I$12)</v>
      </c>
      <c r="K19" t="str">
        <f ca="1">_xlfn.FORMULATEXT(K20)</f>
        <v>=feid.FILTER_MINMAX_ARRAY($C$6:$I$12,TRUE)</v>
      </c>
    </row>
    <row r="20" spans="3:17" x14ac:dyDescent="0.25">
      <c r="C20" s="5" cm="1">
        <f t="array" ref="C20:H33">feid.FILTER_MINMAX_ARRAY($D$6:$I$12)</f>
        <v>31</v>
      </c>
      <c r="D20" s="6">
        <v>93</v>
      </c>
      <c r="E20" s="6">
        <v>185</v>
      </c>
      <c r="F20" s="6">
        <v>133</v>
      </c>
      <c r="G20" s="6">
        <v>40</v>
      </c>
      <c r="H20" s="7">
        <v>26</v>
      </c>
      <c r="K20" s="5" t="str" cm="1">
        <f t="array" ref="K20:Q33">feid.FILTER_MINMAX_ARRAY($C$6:$I$12,TRUE)</f>
        <v>A1</v>
      </c>
      <c r="L20" s="6">
        <v>31</v>
      </c>
      <c r="M20" s="6">
        <v>93</v>
      </c>
      <c r="N20" s="6">
        <v>185</v>
      </c>
      <c r="O20" s="6">
        <v>133</v>
      </c>
      <c r="P20" s="6">
        <v>40</v>
      </c>
      <c r="Q20" s="7">
        <v>26</v>
      </c>
    </row>
    <row r="21" spans="3:17" x14ac:dyDescent="0.25">
      <c r="C21" s="8">
        <v>31</v>
      </c>
      <c r="D21">
        <v>170</v>
      </c>
      <c r="E21">
        <v>119</v>
      </c>
      <c r="F21">
        <v>162</v>
      </c>
      <c r="G21">
        <v>84</v>
      </c>
      <c r="H21" s="9">
        <v>112</v>
      </c>
      <c r="K21" s="8" t="str">
        <v>C2</v>
      </c>
      <c r="L21">
        <v>31</v>
      </c>
      <c r="M21">
        <v>170</v>
      </c>
      <c r="N21">
        <v>119</v>
      </c>
      <c r="O21">
        <v>162</v>
      </c>
      <c r="P21">
        <v>84</v>
      </c>
      <c r="Q21" s="9">
        <v>112</v>
      </c>
    </row>
    <row r="22" spans="3:17" x14ac:dyDescent="0.25">
      <c r="C22" s="8">
        <v>167</v>
      </c>
      <c r="D22">
        <v>43</v>
      </c>
      <c r="E22">
        <v>55</v>
      </c>
      <c r="F22">
        <v>400</v>
      </c>
      <c r="G22">
        <v>83</v>
      </c>
      <c r="H22" s="9">
        <v>27</v>
      </c>
      <c r="K22" s="8" t="str">
        <v>S6</v>
      </c>
      <c r="L22">
        <v>167</v>
      </c>
      <c r="M22">
        <v>43</v>
      </c>
      <c r="N22">
        <v>55</v>
      </c>
      <c r="O22">
        <v>400</v>
      </c>
      <c r="P22">
        <v>83</v>
      </c>
      <c r="Q22" s="9">
        <v>27</v>
      </c>
    </row>
    <row r="23" spans="3:17" x14ac:dyDescent="0.25">
      <c r="C23" s="8">
        <v>61</v>
      </c>
      <c r="D23">
        <v>40</v>
      </c>
      <c r="E23">
        <v>19</v>
      </c>
      <c r="F23">
        <v>14</v>
      </c>
      <c r="G23">
        <v>58</v>
      </c>
      <c r="H23" s="9">
        <v>141</v>
      </c>
      <c r="K23" s="8" t="str">
        <v>B3</v>
      </c>
      <c r="L23">
        <v>61</v>
      </c>
      <c r="M23">
        <v>40</v>
      </c>
      <c r="N23">
        <v>19</v>
      </c>
      <c r="O23">
        <v>14</v>
      </c>
      <c r="P23">
        <v>58</v>
      </c>
      <c r="Q23" s="9">
        <v>141</v>
      </c>
    </row>
    <row r="24" spans="3:17" x14ac:dyDescent="0.25">
      <c r="C24" s="8">
        <v>76</v>
      </c>
      <c r="D24">
        <v>173</v>
      </c>
      <c r="E24">
        <v>18</v>
      </c>
      <c r="F24">
        <v>400</v>
      </c>
      <c r="G24">
        <v>190</v>
      </c>
      <c r="H24" s="9">
        <v>2</v>
      </c>
      <c r="K24" s="8" t="str">
        <v>F8</v>
      </c>
      <c r="L24">
        <v>76</v>
      </c>
      <c r="M24">
        <v>173</v>
      </c>
      <c r="N24">
        <v>18</v>
      </c>
      <c r="O24">
        <v>400</v>
      </c>
      <c r="P24">
        <v>190</v>
      </c>
      <c r="Q24" s="9">
        <v>2</v>
      </c>
    </row>
    <row r="25" spans="3:17" x14ac:dyDescent="0.25">
      <c r="C25" s="8">
        <v>76</v>
      </c>
      <c r="D25">
        <v>173</v>
      </c>
      <c r="E25">
        <v>18</v>
      </c>
      <c r="F25">
        <v>400</v>
      </c>
      <c r="G25">
        <v>190</v>
      </c>
      <c r="H25" s="9">
        <v>2</v>
      </c>
      <c r="K25" s="8" t="str">
        <v>F8</v>
      </c>
      <c r="L25">
        <v>76</v>
      </c>
      <c r="M25">
        <v>173</v>
      </c>
      <c r="N25">
        <v>18</v>
      </c>
      <c r="O25">
        <v>400</v>
      </c>
      <c r="P25">
        <v>190</v>
      </c>
      <c r="Q25" s="9">
        <v>2</v>
      </c>
    </row>
    <row r="26" spans="3:17" x14ac:dyDescent="0.25">
      <c r="C26" s="8">
        <v>127</v>
      </c>
      <c r="D26">
        <v>129</v>
      </c>
      <c r="E26">
        <v>200</v>
      </c>
      <c r="F26">
        <v>5</v>
      </c>
      <c r="G26">
        <v>186</v>
      </c>
      <c r="H26" s="9">
        <v>3</v>
      </c>
      <c r="K26" s="8" t="str">
        <v>F0</v>
      </c>
      <c r="L26">
        <v>127</v>
      </c>
      <c r="M26">
        <v>129</v>
      </c>
      <c r="N26">
        <v>200</v>
      </c>
      <c r="O26">
        <v>5</v>
      </c>
      <c r="P26">
        <v>186</v>
      </c>
      <c r="Q26" s="9">
        <v>3</v>
      </c>
    </row>
    <row r="27" spans="3:17" x14ac:dyDescent="0.25">
      <c r="C27" s="8">
        <v>127</v>
      </c>
      <c r="D27">
        <v>129</v>
      </c>
      <c r="E27">
        <v>200</v>
      </c>
      <c r="F27">
        <v>5</v>
      </c>
      <c r="G27">
        <v>186</v>
      </c>
      <c r="H27" s="9">
        <v>3</v>
      </c>
      <c r="K27" s="8" t="str">
        <v>F0</v>
      </c>
      <c r="L27">
        <v>127</v>
      </c>
      <c r="M27">
        <v>129</v>
      </c>
      <c r="N27">
        <v>200</v>
      </c>
      <c r="O27">
        <v>5</v>
      </c>
      <c r="P27">
        <v>186</v>
      </c>
      <c r="Q27" s="9">
        <v>3</v>
      </c>
    </row>
    <row r="28" spans="3:17" x14ac:dyDescent="0.25">
      <c r="C28" s="8">
        <v>76</v>
      </c>
      <c r="D28">
        <v>173</v>
      </c>
      <c r="E28">
        <v>18</v>
      </c>
      <c r="F28">
        <v>400</v>
      </c>
      <c r="G28">
        <v>190</v>
      </c>
      <c r="H28" s="9">
        <v>2</v>
      </c>
      <c r="K28" s="8" t="str">
        <v>F8</v>
      </c>
      <c r="L28">
        <v>76</v>
      </c>
      <c r="M28">
        <v>173</v>
      </c>
      <c r="N28">
        <v>18</v>
      </c>
      <c r="O28">
        <v>400</v>
      </c>
      <c r="P28">
        <v>190</v>
      </c>
      <c r="Q28" s="9">
        <v>2</v>
      </c>
    </row>
    <row r="29" spans="3:17" x14ac:dyDescent="0.25">
      <c r="C29" s="8">
        <v>167</v>
      </c>
      <c r="D29">
        <v>43</v>
      </c>
      <c r="E29">
        <v>55</v>
      </c>
      <c r="F29">
        <v>400</v>
      </c>
      <c r="G29">
        <v>83</v>
      </c>
      <c r="H29" s="9">
        <v>27</v>
      </c>
      <c r="K29" s="8" t="str">
        <v>S6</v>
      </c>
      <c r="L29">
        <v>167</v>
      </c>
      <c r="M29">
        <v>43</v>
      </c>
      <c r="N29">
        <v>55</v>
      </c>
      <c r="O29">
        <v>400</v>
      </c>
      <c r="P29">
        <v>83</v>
      </c>
      <c r="Q29" s="9">
        <v>27</v>
      </c>
    </row>
    <row r="30" spans="3:17" x14ac:dyDescent="0.25">
      <c r="C30" s="8">
        <v>31</v>
      </c>
      <c r="D30">
        <v>93</v>
      </c>
      <c r="E30">
        <v>185</v>
      </c>
      <c r="F30">
        <v>133</v>
      </c>
      <c r="G30">
        <v>40</v>
      </c>
      <c r="H30" s="9">
        <v>26</v>
      </c>
      <c r="K30" s="8" t="str">
        <v>A1</v>
      </c>
      <c r="L30">
        <v>31</v>
      </c>
      <c r="M30">
        <v>93</v>
      </c>
      <c r="N30">
        <v>185</v>
      </c>
      <c r="O30">
        <v>133</v>
      </c>
      <c r="P30">
        <v>40</v>
      </c>
      <c r="Q30" s="9">
        <v>26</v>
      </c>
    </row>
    <row r="31" spans="3:17" x14ac:dyDescent="0.25">
      <c r="C31" s="8">
        <v>76</v>
      </c>
      <c r="D31">
        <v>173</v>
      </c>
      <c r="E31">
        <v>18</v>
      </c>
      <c r="F31">
        <v>400</v>
      </c>
      <c r="G31">
        <v>190</v>
      </c>
      <c r="H31" s="9">
        <v>2</v>
      </c>
      <c r="K31" s="8" t="str">
        <v>F8</v>
      </c>
      <c r="L31">
        <v>76</v>
      </c>
      <c r="M31">
        <v>173</v>
      </c>
      <c r="N31">
        <v>18</v>
      </c>
      <c r="O31">
        <v>400</v>
      </c>
      <c r="P31">
        <v>190</v>
      </c>
      <c r="Q31" s="9">
        <v>2</v>
      </c>
    </row>
    <row r="32" spans="3:17" x14ac:dyDescent="0.25">
      <c r="C32" s="8">
        <v>76</v>
      </c>
      <c r="D32">
        <v>173</v>
      </c>
      <c r="E32">
        <v>18</v>
      </c>
      <c r="F32">
        <v>400</v>
      </c>
      <c r="G32">
        <v>190</v>
      </c>
      <c r="H32" s="9">
        <v>2</v>
      </c>
      <c r="K32" s="8" t="str">
        <v>F8</v>
      </c>
      <c r="L32">
        <v>76</v>
      </c>
      <c r="M32">
        <v>173</v>
      </c>
      <c r="N32">
        <v>18</v>
      </c>
      <c r="O32">
        <v>400</v>
      </c>
      <c r="P32">
        <v>190</v>
      </c>
      <c r="Q32" s="9">
        <v>2</v>
      </c>
    </row>
    <row r="33" spans="3:20" ht="15.75" thickBot="1" x14ac:dyDescent="0.3">
      <c r="C33" s="10">
        <v>61</v>
      </c>
      <c r="D33" s="11">
        <v>40</v>
      </c>
      <c r="E33" s="11">
        <v>19</v>
      </c>
      <c r="F33" s="11">
        <v>14</v>
      </c>
      <c r="G33" s="11">
        <v>58</v>
      </c>
      <c r="H33" s="12">
        <v>141</v>
      </c>
      <c r="K33" s="10" t="str">
        <v>B3</v>
      </c>
      <c r="L33" s="11">
        <v>61</v>
      </c>
      <c r="M33" s="11">
        <v>40</v>
      </c>
      <c r="N33" s="11">
        <v>19</v>
      </c>
      <c r="O33" s="11">
        <v>14</v>
      </c>
      <c r="P33" s="11">
        <v>58</v>
      </c>
      <c r="Q33" s="12">
        <v>141</v>
      </c>
    </row>
    <row r="36" spans="3:20" x14ac:dyDescent="0.25">
      <c r="C36" s="1" t="s">
        <v>25</v>
      </c>
      <c r="M36" s="1" t="s">
        <v>26</v>
      </c>
    </row>
    <row r="37" spans="3:20" ht="15.75" thickBot="1" x14ac:dyDescent="0.3">
      <c r="C37" t="str">
        <f ca="1">_xlfn.FORMULATEXT(C38)</f>
        <v>=feid.FILTER_MINMAX_ARRAY($C$6:$I$12,TRUE,TRUE)</v>
      </c>
      <c r="M37" t="str">
        <f ca="1">_xlfn.FORMULATEXT(M38)</f>
        <v>=feid.FILTER_MINMAX_ARRAY($C$6:$I$12,TRUE,TRUE,$D$5:$I$5)</v>
      </c>
    </row>
    <row r="38" spans="3:20" x14ac:dyDescent="0.25">
      <c r="C38" s="5" t="str" cm="1">
        <f t="array" ref="C38:J51">feid.FILTER_MINMAX_ARRAY($C$6:$I$12,TRUE,TRUE)</f>
        <v>1_min</v>
      </c>
      <c r="D38" s="6" t="str">
        <v>A1</v>
      </c>
      <c r="E38" s="6">
        <v>31</v>
      </c>
      <c r="F38" s="6">
        <v>93</v>
      </c>
      <c r="G38" s="6">
        <v>185</v>
      </c>
      <c r="H38" s="6">
        <v>133</v>
      </c>
      <c r="I38" s="6">
        <v>40</v>
      </c>
      <c r="J38" s="7">
        <v>26</v>
      </c>
      <c r="M38" s="5" t="str" cm="1">
        <f t="array" ref="M38:T51">feid.FILTER_MINMAX_ARRAY($C$6:$I$12,TRUE,TRUE,$D$5:$I$5)</f>
        <v>Mx_min</v>
      </c>
      <c r="N38" s="6" t="str">
        <v>A1</v>
      </c>
      <c r="O38" s="6">
        <v>31</v>
      </c>
      <c r="P38" s="6">
        <v>93</v>
      </c>
      <c r="Q38" s="6">
        <v>185</v>
      </c>
      <c r="R38" s="6">
        <v>133</v>
      </c>
      <c r="S38" s="6">
        <v>40</v>
      </c>
      <c r="T38" s="7">
        <v>26</v>
      </c>
    </row>
    <row r="39" spans="3:20" x14ac:dyDescent="0.25">
      <c r="C39" s="8" t="str">
        <v>1_min</v>
      </c>
      <c r="D39" t="str">
        <v>C2</v>
      </c>
      <c r="E39">
        <v>31</v>
      </c>
      <c r="F39">
        <v>170</v>
      </c>
      <c r="G39">
        <v>119</v>
      </c>
      <c r="H39">
        <v>162</v>
      </c>
      <c r="I39">
        <v>84</v>
      </c>
      <c r="J39" s="9">
        <v>112</v>
      </c>
      <c r="M39" s="8" t="str">
        <v>Mx_min</v>
      </c>
      <c r="N39" t="str">
        <v>C2</v>
      </c>
      <c r="O39">
        <v>31</v>
      </c>
      <c r="P39">
        <v>170</v>
      </c>
      <c r="Q39">
        <v>119</v>
      </c>
      <c r="R39">
        <v>162</v>
      </c>
      <c r="S39">
        <v>84</v>
      </c>
      <c r="T39" s="9">
        <v>112</v>
      </c>
    </row>
    <row r="40" spans="3:20" x14ac:dyDescent="0.25">
      <c r="C40" s="8" t="str">
        <v>1_max</v>
      </c>
      <c r="D40" t="str">
        <v>S6</v>
      </c>
      <c r="E40">
        <v>167</v>
      </c>
      <c r="F40">
        <v>43</v>
      </c>
      <c r="G40">
        <v>55</v>
      </c>
      <c r="H40">
        <v>400</v>
      </c>
      <c r="I40">
        <v>83</v>
      </c>
      <c r="J40" s="9">
        <v>27</v>
      </c>
      <c r="M40" s="8" t="str">
        <v>Mx_max</v>
      </c>
      <c r="N40" t="str">
        <v>S6</v>
      </c>
      <c r="O40">
        <v>167</v>
      </c>
      <c r="P40">
        <v>43</v>
      </c>
      <c r="Q40">
        <v>55</v>
      </c>
      <c r="R40">
        <v>400</v>
      </c>
      <c r="S40">
        <v>83</v>
      </c>
      <c r="T40" s="9">
        <v>27</v>
      </c>
    </row>
    <row r="41" spans="3:20" x14ac:dyDescent="0.25">
      <c r="C41" s="8" t="str">
        <v>2_min</v>
      </c>
      <c r="D41" t="str">
        <v>B3</v>
      </c>
      <c r="E41">
        <v>61</v>
      </c>
      <c r="F41">
        <v>40</v>
      </c>
      <c r="G41">
        <v>19</v>
      </c>
      <c r="H41">
        <v>14</v>
      </c>
      <c r="I41">
        <v>58</v>
      </c>
      <c r="J41" s="9">
        <v>141</v>
      </c>
      <c r="M41" s="8" t="str">
        <v>My_min</v>
      </c>
      <c r="N41" t="str">
        <v>B3</v>
      </c>
      <c r="O41">
        <v>61</v>
      </c>
      <c r="P41">
        <v>40</v>
      </c>
      <c r="Q41">
        <v>19</v>
      </c>
      <c r="R41">
        <v>14</v>
      </c>
      <c r="S41">
        <v>58</v>
      </c>
      <c r="T41" s="9">
        <v>141</v>
      </c>
    </row>
    <row r="42" spans="3:20" x14ac:dyDescent="0.25">
      <c r="C42" s="8" t="str">
        <v>2_max</v>
      </c>
      <c r="D42" t="str">
        <v>F8</v>
      </c>
      <c r="E42">
        <v>76</v>
      </c>
      <c r="F42">
        <v>173</v>
      </c>
      <c r="G42">
        <v>18</v>
      </c>
      <c r="H42">
        <v>400</v>
      </c>
      <c r="I42">
        <v>190</v>
      </c>
      <c r="J42" s="9">
        <v>2</v>
      </c>
      <c r="M42" s="8" t="str">
        <v>My_max</v>
      </c>
      <c r="N42" t="str">
        <v>F8</v>
      </c>
      <c r="O42">
        <v>76</v>
      </c>
      <c r="P42">
        <v>173</v>
      </c>
      <c r="Q42">
        <v>18</v>
      </c>
      <c r="R42">
        <v>400</v>
      </c>
      <c r="S42">
        <v>190</v>
      </c>
      <c r="T42" s="9">
        <v>2</v>
      </c>
    </row>
    <row r="43" spans="3:20" x14ac:dyDescent="0.25">
      <c r="C43" s="8" t="str">
        <v>3_min</v>
      </c>
      <c r="D43" t="str">
        <v>F8</v>
      </c>
      <c r="E43">
        <v>76</v>
      </c>
      <c r="F43">
        <v>173</v>
      </c>
      <c r="G43">
        <v>18</v>
      </c>
      <c r="H43">
        <v>400</v>
      </c>
      <c r="I43">
        <v>190</v>
      </c>
      <c r="J43" s="9">
        <v>2</v>
      </c>
      <c r="M43" s="8" t="str">
        <v>Mz_min</v>
      </c>
      <c r="N43" t="str">
        <v>F8</v>
      </c>
      <c r="O43">
        <v>76</v>
      </c>
      <c r="P43">
        <v>173</v>
      </c>
      <c r="Q43">
        <v>18</v>
      </c>
      <c r="R43">
        <v>400</v>
      </c>
      <c r="S43">
        <v>190</v>
      </c>
      <c r="T43" s="9">
        <v>2</v>
      </c>
    </row>
    <row r="44" spans="3:20" x14ac:dyDescent="0.25">
      <c r="C44" s="8" t="str">
        <v>3_max</v>
      </c>
      <c r="D44" t="str">
        <v>F0</v>
      </c>
      <c r="E44">
        <v>127</v>
      </c>
      <c r="F44">
        <v>129</v>
      </c>
      <c r="G44">
        <v>200</v>
      </c>
      <c r="H44">
        <v>5</v>
      </c>
      <c r="I44">
        <v>186</v>
      </c>
      <c r="J44" s="9">
        <v>3</v>
      </c>
      <c r="M44" s="8" t="str">
        <v>Mz_max</v>
      </c>
      <c r="N44" t="str">
        <v>F0</v>
      </c>
      <c r="O44">
        <v>127</v>
      </c>
      <c r="P44">
        <v>129</v>
      </c>
      <c r="Q44">
        <v>200</v>
      </c>
      <c r="R44">
        <v>5</v>
      </c>
      <c r="S44">
        <v>186</v>
      </c>
      <c r="T44" s="9">
        <v>3</v>
      </c>
    </row>
    <row r="45" spans="3:20" x14ac:dyDescent="0.25">
      <c r="C45" s="8" t="str">
        <v>4_min</v>
      </c>
      <c r="D45" t="str">
        <v>F0</v>
      </c>
      <c r="E45">
        <v>127</v>
      </c>
      <c r="F45">
        <v>129</v>
      </c>
      <c r="G45">
        <v>200</v>
      </c>
      <c r="H45">
        <v>5</v>
      </c>
      <c r="I45">
        <v>186</v>
      </c>
      <c r="J45" s="9">
        <v>3</v>
      </c>
      <c r="M45" s="8" t="str">
        <v>Fx_min</v>
      </c>
      <c r="N45" t="str">
        <v>F0</v>
      </c>
      <c r="O45">
        <v>127</v>
      </c>
      <c r="P45">
        <v>129</v>
      </c>
      <c r="Q45">
        <v>200</v>
      </c>
      <c r="R45">
        <v>5</v>
      </c>
      <c r="S45">
        <v>186</v>
      </c>
      <c r="T45" s="9">
        <v>3</v>
      </c>
    </row>
    <row r="46" spans="3:20" x14ac:dyDescent="0.25">
      <c r="C46" s="8" t="str">
        <v>4_max</v>
      </c>
      <c r="D46" t="str">
        <v>F8</v>
      </c>
      <c r="E46">
        <v>76</v>
      </c>
      <c r="F46">
        <v>173</v>
      </c>
      <c r="G46">
        <v>18</v>
      </c>
      <c r="H46">
        <v>400</v>
      </c>
      <c r="I46">
        <v>190</v>
      </c>
      <c r="J46" s="9">
        <v>2</v>
      </c>
      <c r="M46" s="8" t="str">
        <v>Fx_max</v>
      </c>
      <c r="N46" t="str">
        <v>F8</v>
      </c>
      <c r="O46">
        <v>76</v>
      </c>
      <c r="P46">
        <v>173</v>
      </c>
      <c r="Q46">
        <v>18</v>
      </c>
      <c r="R46">
        <v>400</v>
      </c>
      <c r="S46">
        <v>190</v>
      </c>
      <c r="T46" s="9">
        <v>2</v>
      </c>
    </row>
    <row r="47" spans="3:20" x14ac:dyDescent="0.25">
      <c r="C47" s="8" t="str">
        <v>4_max</v>
      </c>
      <c r="D47" t="str">
        <v>S6</v>
      </c>
      <c r="E47">
        <v>167</v>
      </c>
      <c r="F47">
        <v>43</v>
      </c>
      <c r="G47">
        <v>55</v>
      </c>
      <c r="H47">
        <v>400</v>
      </c>
      <c r="I47">
        <v>83</v>
      </c>
      <c r="J47" s="9">
        <v>27</v>
      </c>
      <c r="M47" s="8" t="str">
        <v>Fx_max</v>
      </c>
      <c r="N47" t="str">
        <v>S6</v>
      </c>
      <c r="O47">
        <v>167</v>
      </c>
      <c r="P47">
        <v>43</v>
      </c>
      <c r="Q47">
        <v>55</v>
      </c>
      <c r="R47">
        <v>400</v>
      </c>
      <c r="S47">
        <v>83</v>
      </c>
      <c r="T47" s="9">
        <v>27</v>
      </c>
    </row>
    <row r="48" spans="3:20" x14ac:dyDescent="0.25">
      <c r="C48" s="8" t="str">
        <v>5_min</v>
      </c>
      <c r="D48" t="str">
        <v>A1</v>
      </c>
      <c r="E48">
        <v>31</v>
      </c>
      <c r="F48">
        <v>93</v>
      </c>
      <c r="G48">
        <v>185</v>
      </c>
      <c r="H48">
        <v>133</v>
      </c>
      <c r="I48">
        <v>40</v>
      </c>
      <c r="J48" s="9">
        <v>26</v>
      </c>
      <c r="M48" s="8" t="str">
        <v>Fy_min</v>
      </c>
      <c r="N48" t="str">
        <v>A1</v>
      </c>
      <c r="O48">
        <v>31</v>
      </c>
      <c r="P48">
        <v>93</v>
      </c>
      <c r="Q48">
        <v>185</v>
      </c>
      <c r="R48">
        <v>133</v>
      </c>
      <c r="S48">
        <v>40</v>
      </c>
      <c r="T48" s="9">
        <v>26</v>
      </c>
    </row>
    <row r="49" spans="3:20" x14ac:dyDescent="0.25">
      <c r="C49" s="8" t="str">
        <v>5_max</v>
      </c>
      <c r="D49" t="str">
        <v>F8</v>
      </c>
      <c r="E49">
        <v>76</v>
      </c>
      <c r="F49">
        <v>173</v>
      </c>
      <c r="G49">
        <v>18</v>
      </c>
      <c r="H49">
        <v>400</v>
      </c>
      <c r="I49">
        <v>190</v>
      </c>
      <c r="J49" s="9">
        <v>2</v>
      </c>
      <c r="M49" s="8" t="str">
        <v>Fy_max</v>
      </c>
      <c r="N49" t="str">
        <v>F8</v>
      </c>
      <c r="O49">
        <v>76</v>
      </c>
      <c r="P49">
        <v>173</v>
      </c>
      <c r="Q49">
        <v>18</v>
      </c>
      <c r="R49">
        <v>400</v>
      </c>
      <c r="S49">
        <v>190</v>
      </c>
      <c r="T49" s="9">
        <v>2</v>
      </c>
    </row>
    <row r="50" spans="3:20" x14ac:dyDescent="0.25">
      <c r="C50" s="8" t="str">
        <v>6_min</v>
      </c>
      <c r="D50" t="str">
        <v>F8</v>
      </c>
      <c r="E50">
        <v>76</v>
      </c>
      <c r="F50">
        <v>173</v>
      </c>
      <c r="G50">
        <v>18</v>
      </c>
      <c r="H50">
        <v>400</v>
      </c>
      <c r="I50">
        <v>190</v>
      </c>
      <c r="J50" s="9">
        <v>2</v>
      </c>
      <c r="M50" s="8" t="str">
        <v>Fz_min</v>
      </c>
      <c r="N50" t="str">
        <v>F8</v>
      </c>
      <c r="O50">
        <v>76</v>
      </c>
      <c r="P50">
        <v>173</v>
      </c>
      <c r="Q50">
        <v>18</v>
      </c>
      <c r="R50">
        <v>400</v>
      </c>
      <c r="S50">
        <v>190</v>
      </c>
      <c r="T50" s="9">
        <v>2</v>
      </c>
    </row>
    <row r="51" spans="3:20" ht="15.75" thickBot="1" x14ac:dyDescent="0.3">
      <c r="C51" s="10" t="str">
        <v>6_max</v>
      </c>
      <c r="D51" s="11" t="str">
        <v>B3</v>
      </c>
      <c r="E51" s="11">
        <v>61</v>
      </c>
      <c r="F51" s="11">
        <v>40</v>
      </c>
      <c r="G51" s="11">
        <v>19</v>
      </c>
      <c r="H51" s="11">
        <v>14</v>
      </c>
      <c r="I51" s="11">
        <v>58</v>
      </c>
      <c r="J51" s="12">
        <v>141</v>
      </c>
      <c r="M51" s="10" t="str">
        <v>Fz_max</v>
      </c>
      <c r="N51" s="11" t="str">
        <v>B3</v>
      </c>
      <c r="O51" s="11">
        <v>61</v>
      </c>
      <c r="P51" s="11">
        <v>40</v>
      </c>
      <c r="Q51" s="11">
        <v>19</v>
      </c>
      <c r="R51" s="11">
        <v>14</v>
      </c>
      <c r="S51" s="11">
        <v>58</v>
      </c>
      <c r="T51" s="12">
        <v>141</v>
      </c>
    </row>
    <row r="54" spans="3:20" x14ac:dyDescent="0.25">
      <c r="C54" s="82" t="s">
        <v>76</v>
      </c>
      <c r="D54" s="83"/>
      <c r="E54" s="83"/>
      <c r="F54" s="83"/>
      <c r="G54" s="83"/>
      <c r="H54" s="83"/>
      <c r="I54" s="83"/>
      <c r="J54" s="83"/>
    </row>
    <row r="55" spans="3:20" x14ac:dyDescent="0.25">
      <c r="C55" s="82" t="s">
        <v>75</v>
      </c>
      <c r="D55" s="83"/>
      <c r="E55" s="83"/>
      <c r="F55" s="83"/>
      <c r="G55" s="83"/>
      <c r="H55" s="83"/>
      <c r="I55" s="83"/>
      <c r="J55" s="83"/>
    </row>
    <row r="56" spans="3:20" ht="15.75" thickBot="1" x14ac:dyDescent="0.3">
      <c r="C56" s="83" t="str">
        <f ca="1">_xlfn.FORMULATEXT(C57)</f>
        <v>=feid.FILTER_MINMAX_ARRAY($C$6:$I$12,TRUE,TRUE,$D$5:$I$5,TRUE)</v>
      </c>
      <c r="D56" s="83"/>
      <c r="E56" s="83"/>
      <c r="F56" s="83"/>
      <c r="G56" s="83"/>
      <c r="H56" s="83"/>
      <c r="I56" s="83"/>
      <c r="J56" s="83"/>
    </row>
    <row r="57" spans="3:20" x14ac:dyDescent="0.25">
      <c r="C57" s="84" t="str" cm="1">
        <f t="array" ref="C57:J68">feid.FILTER_MINMAX_ARRAY($C$6:$I$12,TRUE,TRUE,$D$5:$I$5,TRUE)</f>
        <v>Mx_min</v>
      </c>
      <c r="D57" s="85" t="str">
        <v>A1</v>
      </c>
      <c r="E57" s="85">
        <v>31</v>
      </c>
      <c r="F57" s="85">
        <v>93</v>
      </c>
      <c r="G57" s="85">
        <v>185</v>
      </c>
      <c r="H57" s="85">
        <v>133</v>
      </c>
      <c r="I57" s="85">
        <v>40</v>
      </c>
      <c r="J57" s="86">
        <v>26</v>
      </c>
    </row>
    <row r="58" spans="3:20" x14ac:dyDescent="0.25">
      <c r="C58" s="87" t="str">
        <v>Mx_max</v>
      </c>
      <c r="D58" s="83" t="str">
        <v>S6</v>
      </c>
      <c r="E58" s="83">
        <v>167</v>
      </c>
      <c r="F58" s="83">
        <v>43</v>
      </c>
      <c r="G58" s="83">
        <v>55</v>
      </c>
      <c r="H58" s="83">
        <v>400</v>
      </c>
      <c r="I58" s="83">
        <v>83</v>
      </c>
      <c r="J58" s="88">
        <v>27</v>
      </c>
    </row>
    <row r="59" spans="3:20" x14ac:dyDescent="0.25">
      <c r="C59" s="87" t="str">
        <v>My_min</v>
      </c>
      <c r="D59" s="83" t="str">
        <v>B3</v>
      </c>
      <c r="E59" s="83">
        <v>61</v>
      </c>
      <c r="F59" s="83">
        <v>40</v>
      </c>
      <c r="G59" s="83">
        <v>19</v>
      </c>
      <c r="H59" s="83">
        <v>14</v>
      </c>
      <c r="I59" s="83">
        <v>58</v>
      </c>
      <c r="J59" s="88">
        <v>141</v>
      </c>
    </row>
    <row r="60" spans="3:20" x14ac:dyDescent="0.25">
      <c r="C60" s="87" t="str">
        <v>My_max</v>
      </c>
      <c r="D60" s="83" t="str">
        <v>F8</v>
      </c>
      <c r="E60" s="83">
        <v>76</v>
      </c>
      <c r="F60" s="83">
        <v>173</v>
      </c>
      <c r="G60" s="83">
        <v>18</v>
      </c>
      <c r="H60" s="83">
        <v>400</v>
      </c>
      <c r="I60" s="83">
        <v>190</v>
      </c>
      <c r="J60" s="88">
        <v>2</v>
      </c>
    </row>
    <row r="61" spans="3:20" x14ac:dyDescent="0.25">
      <c r="C61" s="87" t="str">
        <v>Mz_min</v>
      </c>
      <c r="D61" s="83" t="str">
        <v>F8</v>
      </c>
      <c r="E61" s="83">
        <v>76</v>
      </c>
      <c r="F61" s="83">
        <v>173</v>
      </c>
      <c r="G61" s="83">
        <v>18</v>
      </c>
      <c r="H61" s="83">
        <v>400</v>
      </c>
      <c r="I61" s="83">
        <v>190</v>
      </c>
      <c r="J61" s="88">
        <v>2</v>
      </c>
    </row>
    <row r="62" spans="3:20" x14ac:dyDescent="0.25">
      <c r="C62" s="87" t="str">
        <v>Mz_max</v>
      </c>
      <c r="D62" s="83" t="str">
        <v>F0</v>
      </c>
      <c r="E62" s="83">
        <v>127</v>
      </c>
      <c r="F62" s="83">
        <v>129</v>
      </c>
      <c r="G62" s="83">
        <v>200</v>
      </c>
      <c r="H62" s="83">
        <v>5</v>
      </c>
      <c r="I62" s="83">
        <v>186</v>
      </c>
      <c r="J62" s="88">
        <v>3</v>
      </c>
    </row>
    <row r="63" spans="3:20" x14ac:dyDescent="0.25">
      <c r="C63" s="87" t="str">
        <v>Fx_min</v>
      </c>
      <c r="D63" s="83" t="str">
        <v>F0</v>
      </c>
      <c r="E63" s="83">
        <v>127</v>
      </c>
      <c r="F63" s="83">
        <v>129</v>
      </c>
      <c r="G63" s="83">
        <v>200</v>
      </c>
      <c r="H63" s="83">
        <v>5</v>
      </c>
      <c r="I63" s="83">
        <v>186</v>
      </c>
      <c r="J63" s="88">
        <v>3</v>
      </c>
    </row>
    <row r="64" spans="3:20" x14ac:dyDescent="0.25">
      <c r="C64" s="87" t="str">
        <v>Fx_max</v>
      </c>
      <c r="D64" s="83" t="str">
        <v>F8</v>
      </c>
      <c r="E64" s="83">
        <v>76</v>
      </c>
      <c r="F64" s="83">
        <v>173</v>
      </c>
      <c r="G64" s="83">
        <v>18</v>
      </c>
      <c r="H64" s="83">
        <v>400</v>
      </c>
      <c r="I64" s="83">
        <v>190</v>
      </c>
      <c r="J64" s="88">
        <v>2</v>
      </c>
    </row>
    <row r="65" spans="3:10" x14ac:dyDescent="0.25">
      <c r="C65" s="87" t="str">
        <v>Fy_min</v>
      </c>
      <c r="D65" s="83" t="str">
        <v>A1</v>
      </c>
      <c r="E65" s="83">
        <v>31</v>
      </c>
      <c r="F65" s="83">
        <v>93</v>
      </c>
      <c r="G65" s="83">
        <v>185</v>
      </c>
      <c r="H65" s="83">
        <v>133</v>
      </c>
      <c r="I65" s="83">
        <v>40</v>
      </c>
      <c r="J65" s="88">
        <v>26</v>
      </c>
    </row>
    <row r="66" spans="3:10" x14ac:dyDescent="0.25">
      <c r="C66" s="87" t="str">
        <v>Fy_max</v>
      </c>
      <c r="D66" s="83" t="str">
        <v>F8</v>
      </c>
      <c r="E66" s="83">
        <v>76</v>
      </c>
      <c r="F66" s="83">
        <v>173</v>
      </c>
      <c r="G66" s="83">
        <v>18</v>
      </c>
      <c r="H66" s="83">
        <v>400</v>
      </c>
      <c r="I66" s="83">
        <v>190</v>
      </c>
      <c r="J66" s="88">
        <v>2</v>
      </c>
    </row>
    <row r="67" spans="3:10" x14ac:dyDescent="0.25">
      <c r="C67" s="87" t="str">
        <v>Fz_min</v>
      </c>
      <c r="D67" s="83" t="str">
        <v>F8</v>
      </c>
      <c r="E67" s="83">
        <v>76</v>
      </c>
      <c r="F67" s="83">
        <v>173</v>
      </c>
      <c r="G67" s="83">
        <v>18</v>
      </c>
      <c r="H67" s="83">
        <v>400</v>
      </c>
      <c r="I67" s="83">
        <v>190</v>
      </c>
      <c r="J67" s="88">
        <v>2</v>
      </c>
    </row>
    <row r="68" spans="3:10" ht="15.75" thickBot="1" x14ac:dyDescent="0.3">
      <c r="C68" s="89" t="str">
        <v>Fz_max</v>
      </c>
      <c r="D68" s="90" t="str">
        <v>B3</v>
      </c>
      <c r="E68" s="90">
        <v>61</v>
      </c>
      <c r="F68" s="90">
        <v>40</v>
      </c>
      <c r="G68" s="90">
        <v>19</v>
      </c>
      <c r="H68" s="90">
        <v>14</v>
      </c>
      <c r="I68" s="90">
        <v>58</v>
      </c>
      <c r="J68" s="91">
        <v>141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6A6F-FE61-4E98-BE21-7BF246C345F2}">
  <sheetPr>
    <tabColor theme="8" tint="0.39997558519241921"/>
  </sheetPr>
  <dimension ref="B1:O23"/>
  <sheetViews>
    <sheetView zoomScale="130" zoomScaleNormal="130" workbookViewId="0">
      <pane ySplit="11" topLeftCell="A12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4" t="s">
        <v>36</v>
      </c>
      <c r="C2" s="3"/>
      <c r="D2" s="3"/>
      <c r="E2" s="3"/>
      <c r="F2" s="3"/>
      <c r="G2" s="3"/>
      <c r="H2" s="3"/>
    </row>
    <row r="3" spans="2:15" ht="15.75" thickBot="1" x14ac:dyDescent="0.3">
      <c r="B3" s="23" t="s">
        <v>1</v>
      </c>
      <c r="C3" s="22" cm="1">
        <f t="array" ref="C3:H3">_xlfn.SEQUENCE(1,6)</f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J3" s="4" t="s">
        <v>29</v>
      </c>
      <c r="K3" s="3"/>
      <c r="L3" s="3"/>
      <c r="M3" s="3"/>
      <c r="N3" s="3"/>
      <c r="O3" s="3"/>
    </row>
    <row r="4" spans="2:15" x14ac:dyDescent="0.25">
      <c r="B4" s="22" cm="1">
        <f t="array" ref="B4:B10">_xlfn.SEQUENCE(7)</f>
        <v>1</v>
      </c>
      <c r="C4" s="13">
        <v>143</v>
      </c>
      <c r="D4" s="14">
        <v>93</v>
      </c>
      <c r="E4" s="14">
        <v>185</v>
      </c>
      <c r="F4" s="14">
        <v>133</v>
      </c>
      <c r="G4" s="14">
        <v>40</v>
      </c>
      <c r="H4" s="15">
        <v>26</v>
      </c>
      <c r="J4" s="31" cm="1">
        <f t="array" ref="J4:O10">_xlfn.SEQUENCE(ROWS(C4:H10),COLUMNS(C4:H10))</f>
        <v>1</v>
      </c>
      <c r="K4" s="32">
        <v>2</v>
      </c>
      <c r="L4" s="32">
        <v>3</v>
      </c>
      <c r="M4" s="32">
        <v>4</v>
      </c>
      <c r="N4" s="32">
        <v>5</v>
      </c>
      <c r="O4" s="33">
        <v>6</v>
      </c>
    </row>
    <row r="5" spans="2:15" x14ac:dyDescent="0.25">
      <c r="B5" s="22">
        <v>2</v>
      </c>
      <c r="C5" s="16">
        <v>61</v>
      </c>
      <c r="D5" s="17">
        <v>61</v>
      </c>
      <c r="E5" s="17">
        <v>19</v>
      </c>
      <c r="F5" s="17">
        <v>14</v>
      </c>
      <c r="G5" s="17">
        <v>58</v>
      </c>
      <c r="H5" s="18">
        <v>141</v>
      </c>
      <c r="J5" s="34">
        <v>7</v>
      </c>
      <c r="K5" s="35">
        <v>8</v>
      </c>
      <c r="L5" s="35">
        <v>9</v>
      </c>
      <c r="M5" s="35">
        <v>10</v>
      </c>
      <c r="N5" s="35">
        <v>11</v>
      </c>
      <c r="O5" s="36">
        <v>12</v>
      </c>
    </row>
    <row r="6" spans="2:15" x14ac:dyDescent="0.25">
      <c r="B6" s="22">
        <v>3</v>
      </c>
      <c r="C6" s="16">
        <v>100</v>
      </c>
      <c r="D6" s="17">
        <v>170</v>
      </c>
      <c r="E6" s="17">
        <v>119</v>
      </c>
      <c r="F6" s="17">
        <v>162</v>
      </c>
      <c r="G6" s="17">
        <v>84</v>
      </c>
      <c r="H6" s="18">
        <v>112</v>
      </c>
      <c r="J6" s="34">
        <v>13</v>
      </c>
      <c r="K6" s="35">
        <v>14</v>
      </c>
      <c r="L6" s="35">
        <v>15</v>
      </c>
      <c r="M6" s="35">
        <v>16</v>
      </c>
      <c r="N6" s="35">
        <v>17</v>
      </c>
      <c r="O6" s="36">
        <v>18</v>
      </c>
    </row>
    <row r="7" spans="2:15" x14ac:dyDescent="0.25">
      <c r="B7" s="22">
        <v>4</v>
      </c>
      <c r="C7" s="16">
        <v>76</v>
      </c>
      <c r="D7" s="17">
        <v>173</v>
      </c>
      <c r="E7" s="17">
        <v>18</v>
      </c>
      <c r="F7" s="17">
        <v>28</v>
      </c>
      <c r="G7" s="17">
        <v>190</v>
      </c>
      <c r="H7" s="18">
        <v>53</v>
      </c>
      <c r="J7" s="34">
        <v>19</v>
      </c>
      <c r="K7" s="35">
        <v>20</v>
      </c>
      <c r="L7" s="35">
        <v>21</v>
      </c>
      <c r="M7" s="35">
        <v>22</v>
      </c>
      <c r="N7" s="35">
        <v>23</v>
      </c>
      <c r="O7" s="36">
        <v>24</v>
      </c>
    </row>
    <row r="8" spans="2:15" x14ac:dyDescent="0.25">
      <c r="B8" s="22">
        <v>5</v>
      </c>
      <c r="C8" s="16">
        <v>127</v>
      </c>
      <c r="D8" s="17">
        <v>61</v>
      </c>
      <c r="E8" s="17">
        <v>200</v>
      </c>
      <c r="F8" s="17">
        <v>5</v>
      </c>
      <c r="G8" s="17">
        <v>186</v>
      </c>
      <c r="H8" s="18">
        <v>32</v>
      </c>
      <c r="J8" s="34">
        <v>25</v>
      </c>
      <c r="K8" s="35">
        <v>26</v>
      </c>
      <c r="L8" s="35">
        <v>27</v>
      </c>
      <c r="M8" s="35">
        <v>28</v>
      </c>
      <c r="N8" s="35">
        <v>29</v>
      </c>
      <c r="O8" s="36">
        <v>30</v>
      </c>
    </row>
    <row r="9" spans="2:15" x14ac:dyDescent="0.25">
      <c r="B9" s="22">
        <v>6</v>
      </c>
      <c r="C9" s="16">
        <v>52</v>
      </c>
      <c r="D9" s="17">
        <v>111</v>
      </c>
      <c r="E9" s="17">
        <v>172</v>
      </c>
      <c r="F9" s="17">
        <v>144</v>
      </c>
      <c r="G9" s="17">
        <v>61</v>
      </c>
      <c r="H9" s="18">
        <v>112</v>
      </c>
      <c r="J9" s="34">
        <v>31</v>
      </c>
      <c r="K9" s="35">
        <v>32</v>
      </c>
      <c r="L9" s="35">
        <v>33</v>
      </c>
      <c r="M9" s="35">
        <v>34</v>
      </c>
      <c r="N9" s="35">
        <v>35</v>
      </c>
      <c r="O9" s="36">
        <v>36</v>
      </c>
    </row>
    <row r="10" spans="2:15" ht="15.75" thickBot="1" x14ac:dyDescent="0.3">
      <c r="B10" s="22">
        <v>7</v>
      </c>
      <c r="C10" s="19">
        <v>61</v>
      </c>
      <c r="D10" s="20">
        <v>43</v>
      </c>
      <c r="E10" s="20">
        <v>61</v>
      </c>
      <c r="F10" s="20">
        <v>43</v>
      </c>
      <c r="G10" s="20">
        <v>83</v>
      </c>
      <c r="H10" s="21">
        <v>27</v>
      </c>
      <c r="J10" s="37">
        <v>37</v>
      </c>
      <c r="K10" s="38">
        <v>38</v>
      </c>
      <c r="L10" s="38">
        <v>39</v>
      </c>
      <c r="M10" s="38">
        <v>40</v>
      </c>
      <c r="N10" s="38">
        <v>41</v>
      </c>
      <c r="O10" s="39">
        <v>42</v>
      </c>
    </row>
    <row r="12" spans="2:15" s="25" customFormat="1" ht="6.75" customHeight="1" x14ac:dyDescent="0.25"/>
    <row r="14" spans="2:15" s="27" customFormat="1" x14ac:dyDescent="0.25">
      <c r="C14" s="28" t="s">
        <v>89</v>
      </c>
    </row>
    <row r="16" spans="2:15" x14ac:dyDescent="0.25">
      <c r="C16" s="1" t="s">
        <v>27</v>
      </c>
      <c r="J16" s="1" t="s">
        <v>28</v>
      </c>
    </row>
    <row r="17" spans="2:12" ht="15.75" thickBot="1" x14ac:dyDescent="0.3">
      <c r="C17" t="str">
        <f ca="1">_xlfn.FORMULATEXT(C18)</f>
        <v>=feid.GET_INDEX_2D(B18,$C$4:$H$10)</v>
      </c>
      <c r="J17" t="str">
        <f ca="1">_xlfn.FORMULATEXT(J18)</f>
        <v>=feid.GET_INDEX_2D(I18,$C$4:$H$10)</v>
      </c>
    </row>
    <row r="18" spans="2:12" ht="15.75" thickBot="1" x14ac:dyDescent="0.3">
      <c r="B18" s="108">
        <v>61</v>
      </c>
      <c r="C18" s="5" cm="1">
        <f t="array" ref="C18:E23">feid.GET_INDEX_2D(B18,$C$4:$H$10)</f>
        <v>7</v>
      </c>
      <c r="D18" s="6">
        <v>2</v>
      </c>
      <c r="E18" s="7">
        <v>1</v>
      </c>
      <c r="I18" s="108">
        <v>27</v>
      </c>
      <c r="J18" s="109" cm="1">
        <f t="array" ref="J18:L18">feid.GET_INDEX_2D(I18,$C$4:$H$10)</f>
        <v>42</v>
      </c>
      <c r="K18" s="110">
        <v>7</v>
      </c>
      <c r="L18" s="111">
        <v>6</v>
      </c>
    </row>
    <row r="19" spans="2:12" x14ac:dyDescent="0.25">
      <c r="C19" s="8">
        <v>37</v>
      </c>
      <c r="D19">
        <v>7</v>
      </c>
      <c r="E19" s="9">
        <v>1</v>
      </c>
    </row>
    <row r="20" spans="2:12" x14ac:dyDescent="0.25">
      <c r="C20" s="8">
        <v>8</v>
      </c>
      <c r="D20">
        <v>2</v>
      </c>
      <c r="E20" s="9">
        <v>2</v>
      </c>
      <c r="J20" s="1" t="s">
        <v>90</v>
      </c>
    </row>
    <row r="21" spans="2:12" ht="15.75" thickBot="1" x14ac:dyDescent="0.3">
      <c r="C21" s="8">
        <v>26</v>
      </c>
      <c r="D21">
        <v>5</v>
      </c>
      <c r="E21" s="9">
        <v>2</v>
      </c>
      <c r="J21" t="str">
        <f ca="1">_xlfn.FORMULATEXT(J22)</f>
        <v>=feid.GET_INDEX_2D(I22,$C$4:$H$10,TRUE)</v>
      </c>
    </row>
    <row r="22" spans="2:12" ht="15.75" thickBot="1" x14ac:dyDescent="0.3">
      <c r="C22" s="8">
        <v>39</v>
      </c>
      <c r="D22">
        <v>7</v>
      </c>
      <c r="E22" s="9">
        <v>3</v>
      </c>
      <c r="I22" s="108">
        <v>27</v>
      </c>
      <c r="J22" s="112" cm="1">
        <f t="array" ref="J22">feid.GET_INDEX_2D(I22,$C$4:$H$10,TRUE)</f>
        <v>42</v>
      </c>
    </row>
    <row r="23" spans="2:12" ht="15.75" thickBot="1" x14ac:dyDescent="0.3">
      <c r="C23" s="10">
        <v>35</v>
      </c>
      <c r="D23" s="11">
        <v>6</v>
      </c>
      <c r="E23" s="12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E67F-56ED-42D8-87A5-B5736F14F875}">
  <sheetPr>
    <tabColor theme="9" tint="0.39997558519241921"/>
  </sheetPr>
  <dimension ref="B1:N28"/>
  <sheetViews>
    <sheetView zoomScale="130" zoomScaleNormal="130" workbookViewId="0">
      <pane ySplit="11" topLeftCell="A12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2:11" ht="7.5" customHeight="1" x14ac:dyDescent="0.25"/>
    <row r="2" spans="2:11" x14ac:dyDescent="0.25">
      <c r="B2" s="4" t="s">
        <v>36</v>
      </c>
      <c r="C2" s="3"/>
      <c r="D2" s="3"/>
      <c r="E2" s="3"/>
      <c r="F2" s="3"/>
      <c r="G2" s="3"/>
      <c r="H2" s="3"/>
    </row>
    <row r="3" spans="2:11" ht="15.75" thickBot="1" x14ac:dyDescent="0.3">
      <c r="B3" s="23" t="s">
        <v>1</v>
      </c>
      <c r="C3" s="22" cm="1">
        <f t="array" ref="C3:H3">_xlfn.SEQUENCE(1,6)</f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2:11" x14ac:dyDescent="0.25">
      <c r="B4" s="22" cm="1">
        <f t="array" ref="B4:B10">_xlfn.SEQUENCE(7)</f>
        <v>1</v>
      </c>
      <c r="C4" s="105">
        <v>1</v>
      </c>
      <c r="D4" s="99">
        <v>93</v>
      </c>
      <c r="E4" s="99">
        <v>185</v>
      </c>
      <c r="F4" s="99">
        <v>133</v>
      </c>
      <c r="G4" s="99">
        <v>40</v>
      </c>
      <c r="H4" s="100">
        <v>26</v>
      </c>
      <c r="J4" t="s">
        <v>102</v>
      </c>
    </row>
    <row r="5" spans="2:11" x14ac:dyDescent="0.25">
      <c r="B5" s="22">
        <v>2</v>
      </c>
      <c r="C5" s="106">
        <v>3</v>
      </c>
      <c r="D5" s="101">
        <v>61</v>
      </c>
      <c r="E5" s="101">
        <v>19</v>
      </c>
      <c r="F5" s="101">
        <v>14</v>
      </c>
      <c r="G5" s="101">
        <v>58</v>
      </c>
      <c r="H5" s="102">
        <v>141</v>
      </c>
      <c r="J5" t="s">
        <v>103</v>
      </c>
    </row>
    <row r="6" spans="2:11" x14ac:dyDescent="0.25">
      <c r="B6" s="22">
        <v>3</v>
      </c>
      <c r="C6" s="106">
        <v>4</v>
      </c>
      <c r="D6" s="101">
        <v>170</v>
      </c>
      <c r="E6" s="101">
        <v>119</v>
      </c>
      <c r="F6" s="101">
        <v>162</v>
      </c>
      <c r="G6" s="101">
        <v>84</v>
      </c>
      <c r="H6" s="102">
        <v>112</v>
      </c>
    </row>
    <row r="7" spans="2:11" x14ac:dyDescent="0.25">
      <c r="B7" s="22">
        <v>4</v>
      </c>
      <c r="C7" s="106">
        <v>4</v>
      </c>
      <c r="D7" s="101">
        <v>173</v>
      </c>
      <c r="E7" s="101">
        <v>18</v>
      </c>
      <c r="F7" s="101">
        <v>28</v>
      </c>
      <c r="G7" s="101">
        <v>190</v>
      </c>
      <c r="H7" s="102">
        <v>53</v>
      </c>
    </row>
    <row r="8" spans="2:11" x14ac:dyDescent="0.25">
      <c r="B8" s="22">
        <v>5</v>
      </c>
      <c r="C8" s="106">
        <v>10</v>
      </c>
      <c r="D8" s="101">
        <v>61</v>
      </c>
      <c r="E8" s="101">
        <v>200</v>
      </c>
      <c r="F8" s="101">
        <v>5</v>
      </c>
      <c r="G8" s="101">
        <v>186</v>
      </c>
      <c r="H8" s="102">
        <v>32</v>
      </c>
    </row>
    <row r="9" spans="2:11" x14ac:dyDescent="0.25">
      <c r="B9" s="22">
        <v>6</v>
      </c>
      <c r="C9" s="106">
        <v>12</v>
      </c>
      <c r="D9" s="101">
        <v>111</v>
      </c>
      <c r="E9" s="101">
        <v>172</v>
      </c>
      <c r="F9" s="101">
        <v>144</v>
      </c>
      <c r="G9" s="101">
        <v>61</v>
      </c>
      <c r="H9" s="102">
        <v>112</v>
      </c>
    </row>
    <row r="10" spans="2:11" ht="15.75" thickBot="1" x14ac:dyDescent="0.3">
      <c r="B10" s="22">
        <v>7</v>
      </c>
      <c r="C10" s="107">
        <v>15</v>
      </c>
      <c r="D10" s="103">
        <v>43</v>
      </c>
      <c r="E10" s="103">
        <v>61</v>
      </c>
      <c r="F10" s="103">
        <v>43</v>
      </c>
      <c r="G10" s="103">
        <v>83</v>
      </c>
      <c r="H10" s="104">
        <v>27</v>
      </c>
    </row>
    <row r="11" spans="2:11" x14ac:dyDescent="0.25">
      <c r="C11" s="94" t="s">
        <v>101</v>
      </c>
    </row>
    <row r="12" spans="2:11" s="25" customFormat="1" ht="6.75" customHeight="1" x14ac:dyDescent="0.25"/>
    <row r="14" spans="2:11" s="27" customFormat="1" x14ac:dyDescent="0.25">
      <c r="C14" s="28" t="s">
        <v>111</v>
      </c>
    </row>
    <row r="16" spans="2:11" x14ac:dyDescent="0.25">
      <c r="C16" s="1" t="s">
        <v>97</v>
      </c>
      <c r="J16" s="1" t="s">
        <v>99</v>
      </c>
      <c r="K16" s="1"/>
    </row>
    <row r="17" spans="2:14" ht="15.75" thickBot="1" x14ac:dyDescent="0.3">
      <c r="C17" t="str">
        <f ca="1">_xlfn.FORMULATEXT(C18)</f>
        <v>=XLOOKUP(B18,$C$4:$C$10,$D$4:$H$10,,)</v>
      </c>
      <c r="J17" t="str">
        <f ca="1">_xlfn.FORMULATEXT(J18)</f>
        <v>=XLOOKUP(I18,$C$4:$C$10,$D$4:$H$10,,-1)</v>
      </c>
    </row>
    <row r="18" spans="2:14" ht="15.75" thickBot="1" x14ac:dyDescent="0.3">
      <c r="B18" s="93">
        <v>4</v>
      </c>
      <c r="C18" s="109" cm="1">
        <f t="array" ref="C18:G18">_xlfn.XLOOKUP(B18,$C$4:$C$10,$D$4:$H$10,,)</f>
        <v>170</v>
      </c>
      <c r="D18" s="110">
        <v>119</v>
      </c>
      <c r="E18" s="110">
        <v>162</v>
      </c>
      <c r="F18" s="110">
        <v>84</v>
      </c>
      <c r="G18" s="111">
        <v>112</v>
      </c>
      <c r="I18" s="93">
        <v>2</v>
      </c>
      <c r="J18" s="109" cm="1">
        <f t="array" ref="J18:N18">_xlfn.XLOOKUP(I18,$C$4:$C$10,$D$4:$H$10,,-1)</f>
        <v>93</v>
      </c>
      <c r="K18" s="110">
        <v>185</v>
      </c>
      <c r="L18" s="110">
        <v>133</v>
      </c>
      <c r="M18" s="110">
        <v>40</v>
      </c>
      <c r="N18" s="111">
        <v>26</v>
      </c>
    </row>
    <row r="20" spans="2:14" x14ac:dyDescent="0.25">
      <c r="C20" s="1" t="s">
        <v>96</v>
      </c>
      <c r="J20" s="1" t="s">
        <v>98</v>
      </c>
    </row>
    <row r="21" spans="2:14" ht="15.75" thickBot="1" x14ac:dyDescent="0.3">
      <c r="C21" t="str">
        <f ca="1">_xlfn.FORMULATEXT(C22)</f>
        <v>=feid.GET_XLOOKUP(B22:B23,$C$4:$C$10,$D$4:$H$10)</v>
      </c>
      <c r="J21" t="str">
        <f ca="1">_xlfn.FORMULATEXT(J22)</f>
        <v>=feid.GET_XLOOKUP(I22:I23,$C$4:$C$10,$D$4:$H$10,,1)</v>
      </c>
    </row>
    <row r="22" spans="2:14" x14ac:dyDescent="0.25">
      <c r="B22" s="93">
        <v>4</v>
      </c>
      <c r="C22" s="5" cm="1">
        <f t="array" ref="C22:G23">feid.GET_XLOOKUP(B22:B23,$C$4:$C$10,$D$4:$H$10)</f>
        <v>170</v>
      </c>
      <c r="D22" s="6">
        <v>119</v>
      </c>
      <c r="E22" s="6">
        <v>162</v>
      </c>
      <c r="F22" s="6">
        <v>84</v>
      </c>
      <c r="G22" s="7">
        <v>112</v>
      </c>
      <c r="I22" s="93">
        <v>2</v>
      </c>
      <c r="J22" s="5" cm="1">
        <f t="array" ref="J22:N23">feid.GET_XLOOKUP(I22:I23,$C$4:$C$10,$D$4:$H$10,,1)</f>
        <v>61</v>
      </c>
      <c r="K22" s="6">
        <v>19</v>
      </c>
      <c r="L22" s="6">
        <v>14</v>
      </c>
      <c r="M22" s="6">
        <v>58</v>
      </c>
      <c r="N22" s="7">
        <v>141</v>
      </c>
    </row>
    <row r="23" spans="2:14" ht="15.75" thickBot="1" x14ac:dyDescent="0.3">
      <c r="B23" s="93">
        <v>10</v>
      </c>
      <c r="C23" s="10">
        <v>61</v>
      </c>
      <c r="D23" s="11">
        <v>200</v>
      </c>
      <c r="E23" s="11">
        <v>5</v>
      </c>
      <c r="F23" s="11">
        <v>186</v>
      </c>
      <c r="G23" s="12">
        <v>32</v>
      </c>
      <c r="I23" s="93">
        <v>13</v>
      </c>
      <c r="J23" s="10">
        <v>43</v>
      </c>
      <c r="K23" s="11">
        <v>61</v>
      </c>
      <c r="L23" s="11">
        <v>43</v>
      </c>
      <c r="M23" s="11">
        <v>83</v>
      </c>
      <c r="N23" s="12">
        <v>27</v>
      </c>
    </row>
    <row r="25" spans="2:14" x14ac:dyDescent="0.25">
      <c r="J25" s="1" t="s">
        <v>100</v>
      </c>
    </row>
    <row r="26" spans="2:14" ht="15.75" thickBot="1" x14ac:dyDescent="0.3">
      <c r="J26" t="str">
        <f ca="1">_xlfn.FORMULATEXT(J27)</f>
        <v>=feid.GET_XLOOKUP(I27:I28,$C$4:$C$10,$D$4:$H$10,{1,2,5,2})</v>
      </c>
    </row>
    <row r="27" spans="2:14" x14ac:dyDescent="0.25">
      <c r="I27" s="93">
        <v>5</v>
      </c>
      <c r="J27" s="5" cm="1">
        <f t="array" ref="J27:N28">feid.GET_XLOOKUP(I27:I28,$C$4:$C$10,$D$4:$H$10,{1,2,5,2})</f>
        <v>1</v>
      </c>
      <c r="K27" s="6">
        <v>2</v>
      </c>
      <c r="L27" s="6">
        <v>5</v>
      </c>
      <c r="M27" s="6">
        <v>2</v>
      </c>
      <c r="N27" s="7" t="e">
        <v>#N/A</v>
      </c>
    </row>
    <row r="28" spans="2:14" ht="15.75" thickBot="1" x14ac:dyDescent="0.3">
      <c r="I28" s="93">
        <v>12</v>
      </c>
      <c r="J28" s="10">
        <v>111</v>
      </c>
      <c r="K28" s="11">
        <v>172</v>
      </c>
      <c r="L28" s="11">
        <v>144</v>
      </c>
      <c r="M28" s="11">
        <v>61</v>
      </c>
      <c r="N28" s="12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EE4A-B960-4E96-AF54-F44C7D2C7E42}">
  <sheetPr>
    <tabColor theme="8" tint="0.39997558519241921"/>
  </sheetPr>
  <dimension ref="B1:P63"/>
  <sheetViews>
    <sheetView zoomScale="130" zoomScaleNormal="130" workbookViewId="0">
      <pane ySplit="11" topLeftCell="A12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4" t="s">
        <v>36</v>
      </c>
      <c r="C2" s="3"/>
      <c r="D2" s="3"/>
      <c r="E2" s="3"/>
      <c r="F2" s="3"/>
      <c r="G2" s="3"/>
      <c r="H2" s="3"/>
    </row>
    <row r="3" spans="2:15" ht="15.75" thickBot="1" x14ac:dyDescent="0.3">
      <c r="B3" s="23" t="s">
        <v>1</v>
      </c>
      <c r="C3" s="22" cm="1">
        <f t="array" ref="C3:H3">_xlfn.SEQUENCE(1,6)</f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J3" s="4" t="s">
        <v>37</v>
      </c>
      <c r="K3" s="3"/>
      <c r="L3" s="3"/>
      <c r="M3" s="3"/>
      <c r="N3" s="3"/>
      <c r="O3" s="3"/>
    </row>
    <row r="4" spans="2:15" x14ac:dyDescent="0.25">
      <c r="B4" s="22" cm="1">
        <f t="array" ref="B4:B10">_xlfn.SEQUENCE(7)</f>
        <v>1</v>
      </c>
      <c r="C4" s="13">
        <v>143</v>
      </c>
      <c r="D4" s="14">
        <v>93</v>
      </c>
      <c r="E4" s="14">
        <v>185</v>
      </c>
      <c r="F4" s="14">
        <v>133</v>
      </c>
      <c r="G4" s="14">
        <v>40</v>
      </c>
      <c r="H4" s="15">
        <v>26</v>
      </c>
      <c r="J4" s="41" t="b">
        <v>0</v>
      </c>
      <c r="K4" s="42" t="b">
        <v>0</v>
      </c>
      <c r="L4" s="42" t="b">
        <v>0</v>
      </c>
      <c r="M4" s="42" t="b">
        <v>0</v>
      </c>
      <c r="N4" s="42" t="b">
        <v>0</v>
      </c>
      <c r="O4" s="43" t="b">
        <v>0</v>
      </c>
    </row>
    <row r="5" spans="2:15" x14ac:dyDescent="0.25">
      <c r="B5" s="22">
        <v>2</v>
      </c>
      <c r="C5" s="16">
        <v>61</v>
      </c>
      <c r="D5" s="17">
        <v>61</v>
      </c>
      <c r="E5" s="17">
        <v>19</v>
      </c>
      <c r="F5" s="17">
        <v>14</v>
      </c>
      <c r="G5" s="17">
        <v>58</v>
      </c>
      <c r="H5" s="18">
        <v>141</v>
      </c>
      <c r="J5" s="44" t="b">
        <v>0</v>
      </c>
      <c r="K5" s="45" t="b">
        <v>1</v>
      </c>
      <c r="L5" s="45" t="b">
        <v>0</v>
      </c>
      <c r="M5" s="45" t="b">
        <v>0</v>
      </c>
      <c r="N5" s="45" t="b">
        <v>0</v>
      </c>
      <c r="O5" s="46" t="b">
        <v>0</v>
      </c>
    </row>
    <row r="6" spans="2:15" x14ac:dyDescent="0.25">
      <c r="B6" s="22">
        <v>3</v>
      </c>
      <c r="C6" s="16">
        <v>100</v>
      </c>
      <c r="D6" s="17">
        <v>170</v>
      </c>
      <c r="E6" s="17">
        <v>119</v>
      </c>
      <c r="F6" s="17">
        <v>162</v>
      </c>
      <c r="G6" s="17">
        <v>84</v>
      </c>
      <c r="H6" s="18">
        <v>112</v>
      </c>
      <c r="J6" s="44" t="b">
        <v>0</v>
      </c>
      <c r="K6" s="45" t="b">
        <v>0</v>
      </c>
      <c r="L6" s="45" t="b">
        <v>0</v>
      </c>
      <c r="M6" s="45" t="b">
        <v>0</v>
      </c>
      <c r="N6" s="45" t="b">
        <v>0</v>
      </c>
      <c r="O6" s="46" t="b">
        <v>0</v>
      </c>
    </row>
    <row r="7" spans="2:15" x14ac:dyDescent="0.25">
      <c r="B7" s="22">
        <v>4</v>
      </c>
      <c r="C7" s="16">
        <v>76</v>
      </c>
      <c r="D7" s="17">
        <v>173</v>
      </c>
      <c r="E7" s="17">
        <v>18</v>
      </c>
      <c r="F7" s="17">
        <v>28</v>
      </c>
      <c r="G7" s="17">
        <v>190</v>
      </c>
      <c r="H7" s="18">
        <v>53</v>
      </c>
      <c r="J7" s="44" t="b">
        <v>0</v>
      </c>
      <c r="K7" s="45" t="b">
        <v>0</v>
      </c>
      <c r="L7" s="45" t="b">
        <v>0</v>
      </c>
      <c r="M7" s="45" t="b">
        <v>0</v>
      </c>
      <c r="N7" s="45" t="b">
        <v>0</v>
      </c>
      <c r="O7" s="46" t="b">
        <v>0</v>
      </c>
    </row>
    <row r="8" spans="2:15" x14ac:dyDescent="0.25">
      <c r="B8" s="22">
        <v>5</v>
      </c>
      <c r="C8" s="16">
        <v>127</v>
      </c>
      <c r="D8" s="17">
        <v>61</v>
      </c>
      <c r="E8" s="17">
        <v>200</v>
      </c>
      <c r="F8" s="17">
        <v>5</v>
      </c>
      <c r="G8" s="17">
        <v>186</v>
      </c>
      <c r="H8" s="18">
        <v>32</v>
      </c>
      <c r="J8" s="44" t="b">
        <v>1</v>
      </c>
      <c r="K8" s="45" t="b">
        <v>1</v>
      </c>
      <c r="L8" s="45" t="b">
        <v>1</v>
      </c>
      <c r="M8" s="45" t="b">
        <v>1</v>
      </c>
      <c r="N8" s="45" t="b">
        <v>1</v>
      </c>
      <c r="O8" s="46" t="b">
        <v>1</v>
      </c>
    </row>
    <row r="9" spans="2:15" x14ac:dyDescent="0.25">
      <c r="B9" s="22">
        <v>6</v>
      </c>
      <c r="C9" s="16">
        <v>52</v>
      </c>
      <c r="D9" s="17">
        <v>111</v>
      </c>
      <c r="E9" s="17">
        <v>172</v>
      </c>
      <c r="F9" s="17">
        <v>144</v>
      </c>
      <c r="G9" s="17">
        <v>61</v>
      </c>
      <c r="H9" s="18">
        <v>112</v>
      </c>
      <c r="J9" s="44" t="b">
        <v>0</v>
      </c>
      <c r="K9" s="45" t="b">
        <v>0</v>
      </c>
      <c r="L9" s="45" t="b">
        <v>0</v>
      </c>
      <c r="M9" s="45" t="b">
        <v>0</v>
      </c>
      <c r="N9" s="45" t="b">
        <v>0</v>
      </c>
      <c r="O9" s="46" t="b">
        <v>0</v>
      </c>
    </row>
    <row r="10" spans="2:15" ht="15.75" thickBot="1" x14ac:dyDescent="0.3">
      <c r="B10" s="22">
        <v>7</v>
      </c>
      <c r="C10" s="19">
        <v>61</v>
      </c>
      <c r="D10" s="20">
        <v>43</v>
      </c>
      <c r="E10" s="20">
        <v>61</v>
      </c>
      <c r="F10" s="20">
        <v>43</v>
      </c>
      <c r="G10" s="20">
        <v>83</v>
      </c>
      <c r="H10" s="21">
        <v>27</v>
      </c>
      <c r="J10" s="47" t="b">
        <v>0</v>
      </c>
      <c r="K10" s="48" t="b">
        <v>0</v>
      </c>
      <c r="L10" s="48" t="b">
        <v>0</v>
      </c>
      <c r="M10" s="48" t="b">
        <v>0</v>
      </c>
      <c r="N10" s="48" t="b">
        <v>0</v>
      </c>
      <c r="O10" s="49" t="b">
        <v>0</v>
      </c>
    </row>
    <row r="12" spans="2:15" s="25" customFormat="1" ht="6.75" customHeight="1" x14ac:dyDescent="0.25"/>
    <row r="14" spans="2:15" s="27" customFormat="1" x14ac:dyDescent="0.25">
      <c r="C14" s="28" t="s">
        <v>30</v>
      </c>
    </row>
    <row r="16" spans="2:15" x14ac:dyDescent="0.25">
      <c r="C16" s="1" t="s">
        <v>60</v>
      </c>
      <c r="K16" s="1" t="s">
        <v>61</v>
      </c>
    </row>
    <row r="17" spans="2:16" ht="15.75" thickBot="1" x14ac:dyDescent="0.3">
      <c r="C17" s="40" t="str">
        <f ca="1">_xlfn.FORMULATEXT(C18)</f>
        <v>=feid.IS_ALL_IN_VECTOR(B18,$C$4:$H$10)</v>
      </c>
      <c r="K17" s="40" t="str">
        <f ca="1">_xlfn.FORMULATEXT(K18)</f>
        <v>=feid.IS_ALL_IN_VECTOR(J18:J21,$C$4:$H$10)</v>
      </c>
    </row>
    <row r="18" spans="2:16" x14ac:dyDescent="0.25">
      <c r="B18" s="108">
        <v>19</v>
      </c>
      <c r="C18" s="5" t="b" cm="1">
        <f t="array" ref="C18:H24">feid.IS_ALL_IN_VECTOR(B18,$C$4:$H$10)</f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7" t="b">
        <v>0</v>
      </c>
      <c r="J18" s="108">
        <v>61</v>
      </c>
      <c r="K18" s="5" t="b" cm="1">
        <f t="array" ref="K18:P24">feid.IS_ALL_IN_VECTOR(J18:J21,$C$4:$H$10)</f>
        <v>0</v>
      </c>
      <c r="L18" s="6" t="b">
        <v>0</v>
      </c>
      <c r="M18" s="6" t="b">
        <v>0</v>
      </c>
      <c r="N18" s="6" t="b">
        <v>0</v>
      </c>
      <c r="O18" s="6" t="b">
        <v>0</v>
      </c>
      <c r="P18" s="7" t="b">
        <v>0</v>
      </c>
    </row>
    <row r="19" spans="2:16" x14ac:dyDescent="0.25">
      <c r="C19" s="8" t="b">
        <v>0</v>
      </c>
      <c r="D19" t="b">
        <v>0</v>
      </c>
      <c r="E19" t="b">
        <v>1</v>
      </c>
      <c r="F19" t="b">
        <v>0</v>
      </c>
      <c r="G19" t="b">
        <v>0</v>
      </c>
      <c r="H19" s="9" t="b">
        <v>0</v>
      </c>
      <c r="J19" s="108">
        <v>100</v>
      </c>
      <c r="K19" s="8" t="b">
        <v>1</v>
      </c>
      <c r="L19" t="b">
        <v>1</v>
      </c>
      <c r="M19" t="b">
        <v>0</v>
      </c>
      <c r="N19" t="b">
        <v>0</v>
      </c>
      <c r="O19" t="b">
        <v>0</v>
      </c>
      <c r="P19" s="9" t="b">
        <v>0</v>
      </c>
    </row>
    <row r="20" spans="2:16" x14ac:dyDescent="0.25">
      <c r="C20" s="8" t="b">
        <v>0</v>
      </c>
      <c r="D20" t="b">
        <v>0</v>
      </c>
      <c r="E20" t="b">
        <v>0</v>
      </c>
      <c r="F20" t="b">
        <v>0</v>
      </c>
      <c r="G20" t="b">
        <v>0</v>
      </c>
      <c r="H20" s="9" t="b">
        <v>0</v>
      </c>
      <c r="J20" s="108">
        <v>76</v>
      </c>
      <c r="K20" s="8" t="b">
        <v>1</v>
      </c>
      <c r="L20" t="b">
        <v>0</v>
      </c>
      <c r="M20" t="b">
        <v>0</v>
      </c>
      <c r="N20" t="b">
        <v>0</v>
      </c>
      <c r="O20" t="b">
        <v>0</v>
      </c>
      <c r="P20" s="9" t="b">
        <v>0</v>
      </c>
    </row>
    <row r="21" spans="2:16" x14ac:dyDescent="0.25">
      <c r="C21" s="8" t="b">
        <v>0</v>
      </c>
      <c r="D21" t="b">
        <v>0</v>
      </c>
      <c r="E21" t="b">
        <v>0</v>
      </c>
      <c r="F21" t="b">
        <v>0</v>
      </c>
      <c r="G21" t="b">
        <v>0</v>
      </c>
      <c r="H21" s="9" t="b">
        <v>0</v>
      </c>
      <c r="J21" s="108">
        <v>186</v>
      </c>
      <c r="K21" s="8" t="b">
        <v>1</v>
      </c>
      <c r="L21" t="b">
        <v>0</v>
      </c>
      <c r="M21" t="b">
        <v>0</v>
      </c>
      <c r="N21" t="b">
        <v>0</v>
      </c>
      <c r="O21" t="b">
        <v>0</v>
      </c>
      <c r="P21" s="9" t="b">
        <v>0</v>
      </c>
    </row>
    <row r="22" spans="2:16" x14ac:dyDescent="0.25">
      <c r="C22" s="8" t="b">
        <v>0</v>
      </c>
      <c r="D22" t="b">
        <v>0</v>
      </c>
      <c r="E22" t="b">
        <v>0</v>
      </c>
      <c r="F22" t="b">
        <v>0</v>
      </c>
      <c r="G22" t="b">
        <v>0</v>
      </c>
      <c r="H22" s="9" t="b">
        <v>0</v>
      </c>
      <c r="K22" s="8" t="b">
        <v>0</v>
      </c>
      <c r="L22" t="b">
        <v>1</v>
      </c>
      <c r="M22" t="b">
        <v>0</v>
      </c>
      <c r="N22" t="b">
        <v>0</v>
      </c>
      <c r="O22" t="b">
        <v>1</v>
      </c>
      <c r="P22" s="9" t="b">
        <v>0</v>
      </c>
    </row>
    <row r="23" spans="2:16" x14ac:dyDescent="0.25">
      <c r="C23" s="8" t="b">
        <v>0</v>
      </c>
      <c r="D23" t="b">
        <v>0</v>
      </c>
      <c r="E23" t="b">
        <v>0</v>
      </c>
      <c r="F23" t="b">
        <v>0</v>
      </c>
      <c r="G23" t="b">
        <v>0</v>
      </c>
      <c r="H23" s="9" t="b">
        <v>0</v>
      </c>
      <c r="K23" s="8" t="b">
        <v>0</v>
      </c>
      <c r="L23" t="b">
        <v>0</v>
      </c>
      <c r="M23" t="b">
        <v>0</v>
      </c>
      <c r="N23" t="b">
        <v>0</v>
      </c>
      <c r="O23" t="b">
        <v>1</v>
      </c>
      <c r="P23" s="9" t="b">
        <v>0</v>
      </c>
    </row>
    <row r="24" spans="2:16" ht="15.75" thickBot="1" x14ac:dyDescent="0.3">
      <c r="C24" s="10" t="b">
        <v>0</v>
      </c>
      <c r="D24" s="11" t="b">
        <v>0</v>
      </c>
      <c r="E24" s="11" t="b">
        <v>0</v>
      </c>
      <c r="F24" s="11" t="b">
        <v>0</v>
      </c>
      <c r="G24" s="11" t="b">
        <v>0</v>
      </c>
      <c r="H24" s="12" t="b">
        <v>0</v>
      </c>
      <c r="K24" s="10" t="b">
        <v>1</v>
      </c>
      <c r="L24" s="11" t="b">
        <v>0</v>
      </c>
      <c r="M24" s="11" t="b">
        <v>1</v>
      </c>
      <c r="N24" s="11" t="b">
        <v>0</v>
      </c>
      <c r="O24" s="11" t="b">
        <v>0</v>
      </c>
      <c r="P24" s="12" t="b">
        <v>0</v>
      </c>
    </row>
    <row r="26" spans="2:16" s="27" customFormat="1" x14ac:dyDescent="0.25">
      <c r="C26" s="28" t="s">
        <v>31</v>
      </c>
    </row>
    <row r="28" spans="2:16" x14ac:dyDescent="0.25">
      <c r="C28" s="1" t="s">
        <v>62</v>
      </c>
      <c r="K28" s="1" t="s">
        <v>63</v>
      </c>
    </row>
    <row r="29" spans="2:16" x14ac:dyDescent="0.25">
      <c r="C29" s="40" t="str">
        <f ca="1">_xlfn.FORMULATEXT(C31)</f>
        <v>=feid.IS_COLS_EQUAL_VECTOR(C30:H30,$C$4:$H$10)</v>
      </c>
      <c r="K29" s="40" t="str">
        <f ca="1">_xlfn.FORMULATEXT(K31)</f>
        <v>=feid.IS_COLS_EQUAL_VECTOR(J31:J36,$C$4:$H$10)</v>
      </c>
    </row>
    <row r="30" spans="2:16" ht="15.75" thickBot="1" x14ac:dyDescent="0.3">
      <c r="C30" s="113">
        <v>61</v>
      </c>
      <c r="D30" s="113">
        <v>2</v>
      </c>
      <c r="E30" s="113">
        <v>200</v>
      </c>
      <c r="F30" s="113">
        <v>5</v>
      </c>
      <c r="G30" s="113">
        <v>61</v>
      </c>
      <c r="H30" s="113">
        <v>26</v>
      </c>
    </row>
    <row r="31" spans="2:16" x14ac:dyDescent="0.25">
      <c r="C31" s="5" t="b" cm="1">
        <f t="array" ref="C31:H37">feid.IS_COLS_EQUAL_VECTOR(C30:H30,$C$4:$H$10)</f>
        <v>0</v>
      </c>
      <c r="D31" s="6" t="b">
        <v>0</v>
      </c>
      <c r="E31" s="6" t="b">
        <v>0</v>
      </c>
      <c r="F31" s="6" t="b">
        <v>0</v>
      </c>
      <c r="G31" s="6" t="b">
        <v>0</v>
      </c>
      <c r="H31" s="7" t="b">
        <v>1</v>
      </c>
      <c r="J31" s="108">
        <v>127</v>
      </c>
      <c r="K31" s="5" t="b" cm="1">
        <f t="array" ref="K31:P37">feid.IS_COLS_EQUAL_VECTOR(J31:J36,$C$4:$H$10)</f>
        <v>0</v>
      </c>
      <c r="L31" s="6" t="b">
        <v>0</v>
      </c>
      <c r="M31" s="6" t="b">
        <v>0</v>
      </c>
      <c r="N31" s="6" t="b">
        <v>0</v>
      </c>
      <c r="O31" s="6" t="b">
        <v>0</v>
      </c>
      <c r="P31" s="7" t="b">
        <v>0</v>
      </c>
    </row>
    <row r="32" spans="2:16" x14ac:dyDescent="0.25">
      <c r="C32" s="8" t="b">
        <v>1</v>
      </c>
      <c r="D32" t="b">
        <v>0</v>
      </c>
      <c r="E32" t="b">
        <v>0</v>
      </c>
      <c r="F32" t="b">
        <v>0</v>
      </c>
      <c r="G32" t="b">
        <v>0</v>
      </c>
      <c r="H32" s="9" t="b">
        <v>0</v>
      </c>
      <c r="J32" s="108">
        <v>61</v>
      </c>
      <c r="K32" s="8" t="b">
        <v>0</v>
      </c>
      <c r="L32" t="b">
        <v>1</v>
      </c>
      <c r="M32" t="b">
        <v>0</v>
      </c>
      <c r="N32" t="b">
        <v>0</v>
      </c>
      <c r="O32" t="b">
        <v>0</v>
      </c>
      <c r="P32" s="9" t="b">
        <v>0</v>
      </c>
    </row>
    <row r="33" spans="3:16" x14ac:dyDescent="0.25">
      <c r="C33" s="8" t="b">
        <v>0</v>
      </c>
      <c r="D33" t="b">
        <v>0</v>
      </c>
      <c r="E33" t="b">
        <v>0</v>
      </c>
      <c r="F33" t="b">
        <v>0</v>
      </c>
      <c r="G33" t="b">
        <v>0</v>
      </c>
      <c r="H33" s="9" t="b">
        <v>0</v>
      </c>
      <c r="J33" s="108">
        <v>200</v>
      </c>
      <c r="K33" s="8" t="b">
        <v>0</v>
      </c>
      <c r="L33" t="b">
        <v>0</v>
      </c>
      <c r="M33" t="b">
        <v>0</v>
      </c>
      <c r="N33" t="b">
        <v>0</v>
      </c>
      <c r="O33" t="b">
        <v>0</v>
      </c>
      <c r="P33" s="9" t="b">
        <v>0</v>
      </c>
    </row>
    <row r="34" spans="3:16" x14ac:dyDescent="0.25">
      <c r="C34" s="8" t="b">
        <v>0</v>
      </c>
      <c r="D34" t="b">
        <v>0</v>
      </c>
      <c r="E34" t="b">
        <v>0</v>
      </c>
      <c r="F34" t="b">
        <v>0</v>
      </c>
      <c r="G34" t="b">
        <v>0</v>
      </c>
      <c r="H34" s="9" t="b">
        <v>0</v>
      </c>
      <c r="J34" s="108">
        <v>5</v>
      </c>
      <c r="K34" s="8" t="b">
        <v>0</v>
      </c>
      <c r="L34" t="b">
        <v>0</v>
      </c>
      <c r="M34" t="b">
        <v>0</v>
      </c>
      <c r="N34" t="b">
        <v>0</v>
      </c>
      <c r="O34" t="b">
        <v>0</v>
      </c>
      <c r="P34" s="9" t="b">
        <v>0</v>
      </c>
    </row>
    <row r="35" spans="3:16" x14ac:dyDescent="0.25">
      <c r="C35" s="8" t="b">
        <v>0</v>
      </c>
      <c r="D35" t="b">
        <v>0</v>
      </c>
      <c r="E35" t="b">
        <v>1</v>
      </c>
      <c r="F35" t="b">
        <v>1</v>
      </c>
      <c r="G35" t="b">
        <v>0</v>
      </c>
      <c r="H35" s="9" t="b">
        <v>0</v>
      </c>
      <c r="J35" s="108">
        <v>186</v>
      </c>
      <c r="K35" s="8" t="b">
        <v>1</v>
      </c>
      <c r="L35" t="b">
        <v>1</v>
      </c>
      <c r="M35" t="b">
        <v>1</v>
      </c>
      <c r="N35" t="b">
        <v>1</v>
      </c>
      <c r="O35" t="b">
        <v>1</v>
      </c>
      <c r="P35" s="9" t="b">
        <v>1</v>
      </c>
    </row>
    <row r="36" spans="3:16" x14ac:dyDescent="0.25">
      <c r="C36" s="8" t="b">
        <v>0</v>
      </c>
      <c r="D36" t="b">
        <v>0</v>
      </c>
      <c r="E36" t="b">
        <v>0</v>
      </c>
      <c r="F36" t="b">
        <v>0</v>
      </c>
      <c r="G36" t="b">
        <v>1</v>
      </c>
      <c r="H36" s="9" t="b">
        <v>0</v>
      </c>
      <c r="J36" s="108">
        <v>32</v>
      </c>
      <c r="K36" s="8" t="b">
        <v>0</v>
      </c>
      <c r="L36" t="b">
        <v>0</v>
      </c>
      <c r="M36" t="b">
        <v>0</v>
      </c>
      <c r="N36" t="b">
        <v>0</v>
      </c>
      <c r="O36" t="b">
        <v>0</v>
      </c>
      <c r="P36" s="9" t="b">
        <v>0</v>
      </c>
    </row>
    <row r="37" spans="3:16" ht="15.75" thickBot="1" x14ac:dyDescent="0.3">
      <c r="C37" s="10" t="b">
        <v>1</v>
      </c>
      <c r="D37" s="11" t="b">
        <v>0</v>
      </c>
      <c r="E37" s="11" t="b">
        <v>0</v>
      </c>
      <c r="F37" s="11" t="b">
        <v>0</v>
      </c>
      <c r="G37" s="11" t="b">
        <v>0</v>
      </c>
      <c r="H37" s="12" t="b">
        <v>0</v>
      </c>
      <c r="K37" s="10" t="b">
        <v>0</v>
      </c>
      <c r="L37" s="11" t="b">
        <v>0</v>
      </c>
      <c r="M37" s="11" t="b">
        <v>0</v>
      </c>
      <c r="N37" s="11" t="b">
        <v>0</v>
      </c>
      <c r="O37" s="11" t="b">
        <v>0</v>
      </c>
      <c r="P37" s="12" t="b">
        <v>0</v>
      </c>
    </row>
    <row r="39" spans="3:16" s="27" customFormat="1" x14ac:dyDescent="0.25">
      <c r="C39" s="28" t="s">
        <v>32</v>
      </c>
    </row>
    <row r="41" spans="3:16" x14ac:dyDescent="0.25">
      <c r="C41" s="1" t="s">
        <v>33</v>
      </c>
      <c r="K41" s="1" t="s">
        <v>34</v>
      </c>
    </row>
    <row r="42" spans="3:16" x14ac:dyDescent="0.25">
      <c r="C42" s="40" t="str">
        <f ca="1">_xlfn.FORMULATEXT(C44)</f>
        <v>=feid.IS_ALL_COLS_EQUAL_VECTOR(C43:H43,$C$4:$H$10)</v>
      </c>
      <c r="K42" s="40" t="str">
        <f ca="1">_xlfn.FORMULATEXT(K44)</f>
        <v>=feid.IS_ALL_COLS_EQUAL_VECTOR(J44:J49,$C$4:$H$10,LAMBDA(x, AND(x)))</v>
      </c>
    </row>
    <row r="43" spans="3:16" ht="15.75" thickBot="1" x14ac:dyDescent="0.3">
      <c r="C43" s="113">
        <v>61</v>
      </c>
      <c r="D43" s="30">
        <v>2</v>
      </c>
      <c r="E43" s="30">
        <v>200</v>
      </c>
      <c r="F43" s="30">
        <v>5</v>
      </c>
      <c r="G43" s="30">
        <v>61</v>
      </c>
      <c r="H43" s="30">
        <v>26</v>
      </c>
    </row>
    <row r="44" spans="3:16" x14ac:dyDescent="0.25">
      <c r="C44" s="114" t="b" cm="1">
        <f t="array" ref="C44:C50">feid.IS_ALL_COLS_EQUAL_VECTOR(C43:H43,$C$4:$H$10)</f>
        <v>1</v>
      </c>
      <c r="J44" s="108">
        <v>127</v>
      </c>
      <c r="K44" s="114" t="b" cm="1">
        <f t="array" ref="K44:K50">feid.IS_ALL_COLS_EQUAL_VECTOR(J44:J49,$C$4:$H$10,_xlfn.LAMBDA(_xlpm.x, AND(_xlpm.x)))</f>
        <v>0</v>
      </c>
    </row>
    <row r="45" spans="3:16" x14ac:dyDescent="0.25">
      <c r="C45" s="115" t="b">
        <v>1</v>
      </c>
      <c r="J45" s="108">
        <v>61</v>
      </c>
      <c r="K45" s="115" t="b">
        <v>0</v>
      </c>
    </row>
    <row r="46" spans="3:16" x14ac:dyDescent="0.25">
      <c r="C46" s="115" t="b">
        <v>0</v>
      </c>
      <c r="J46" s="108">
        <v>200</v>
      </c>
      <c r="K46" s="115" t="b">
        <v>0</v>
      </c>
    </row>
    <row r="47" spans="3:16" x14ac:dyDescent="0.25">
      <c r="C47" s="115" t="b">
        <v>0</v>
      </c>
      <c r="J47" s="108">
        <v>5</v>
      </c>
      <c r="K47" s="115" t="b">
        <v>0</v>
      </c>
    </row>
    <row r="48" spans="3:16" x14ac:dyDescent="0.25">
      <c r="C48" s="115" t="b">
        <v>1</v>
      </c>
      <c r="J48" s="108">
        <v>186</v>
      </c>
      <c r="K48" s="115" t="b">
        <v>1</v>
      </c>
    </row>
    <row r="49" spans="3:16" x14ac:dyDescent="0.25">
      <c r="C49" s="115" t="b">
        <v>1</v>
      </c>
      <c r="J49" s="108">
        <v>32</v>
      </c>
      <c r="K49" s="115" t="b">
        <v>0</v>
      </c>
    </row>
    <row r="50" spans="3:16" ht="15.75" thickBot="1" x14ac:dyDescent="0.3">
      <c r="C50" s="116" t="b">
        <v>1</v>
      </c>
      <c r="K50" s="116" t="b">
        <v>0</v>
      </c>
    </row>
    <row r="52" spans="3:16" s="27" customFormat="1" x14ac:dyDescent="0.25">
      <c r="C52" s="28" t="s">
        <v>35</v>
      </c>
    </row>
    <row r="54" spans="3:16" x14ac:dyDescent="0.25">
      <c r="C54" s="1" t="s">
        <v>70</v>
      </c>
      <c r="K54" s="1" t="s">
        <v>71</v>
      </c>
    </row>
    <row r="55" spans="3:16" x14ac:dyDescent="0.25">
      <c r="C55" s="40" t="str">
        <f ca="1">_xlfn.FORMULATEXT(C57)</f>
        <v>=feid.IS_ROWS_LOGICAL($J$4:$O$10,LAMBDA(x, AND(x)))</v>
      </c>
      <c r="K55" s="40" t="str">
        <f ca="1">_xlfn.FORMULATEXT(K57)</f>
        <v>=feid.IS_COLUMNS_LOGICAL($J$4:$O$10)</v>
      </c>
    </row>
    <row r="56" spans="3:16" ht="15.75" thickBot="1" x14ac:dyDescent="0.3"/>
    <row r="57" spans="3:16" ht="15.75" thickBot="1" x14ac:dyDescent="0.3">
      <c r="C57" s="114" t="b" cm="1">
        <f t="array" ref="C57:C63">feid.IS_ROWS_LOGICAL($J$4:$O$10,_xlfn.LAMBDA(_xlpm.x, AND(_xlpm.x)))</f>
        <v>0</v>
      </c>
      <c r="K57" s="109" t="b" cm="1">
        <f t="array" ref="K57:P57">feid.IS_COLUMNS_LOGICAL($J$4:$O$10)</f>
        <v>1</v>
      </c>
      <c r="L57" s="110" t="b">
        <v>1</v>
      </c>
      <c r="M57" s="110" t="b">
        <v>1</v>
      </c>
      <c r="N57" s="110" t="b">
        <v>1</v>
      </c>
      <c r="O57" s="110" t="b">
        <v>1</v>
      </c>
      <c r="P57" s="111" t="b">
        <v>1</v>
      </c>
    </row>
    <row r="58" spans="3:16" x14ac:dyDescent="0.25">
      <c r="C58" s="115" t="b">
        <v>0</v>
      </c>
    </row>
    <row r="59" spans="3:16" x14ac:dyDescent="0.25">
      <c r="C59" s="115" t="b">
        <v>0</v>
      </c>
    </row>
    <row r="60" spans="3:16" x14ac:dyDescent="0.25">
      <c r="C60" s="115" t="b">
        <v>0</v>
      </c>
    </row>
    <row r="61" spans="3:16" x14ac:dyDescent="0.25">
      <c r="C61" s="115" t="b">
        <v>1</v>
      </c>
    </row>
    <row r="62" spans="3:16" x14ac:dyDescent="0.25">
      <c r="C62" s="115" t="b">
        <v>0</v>
      </c>
    </row>
    <row r="63" spans="3:16" ht="15.75" thickBot="1" x14ac:dyDescent="0.3">
      <c r="C63" s="116" t="b">
        <v>0</v>
      </c>
    </row>
  </sheetData>
  <conditionalFormatting sqref="C18:H24 K18:P24 D30:H30 C31:H36">
    <cfRule type="cellIs" dxfId="6" priority="13" operator="equal">
      <formula>TRUE</formula>
    </cfRule>
  </conditionalFormatting>
  <conditionalFormatting sqref="C57:H62">
    <cfRule type="cellIs" dxfId="5" priority="2" operator="equal">
      <formula>TRUE</formula>
    </cfRule>
  </conditionalFormatting>
  <conditionalFormatting sqref="D43:H43 C44:H49">
    <cfRule type="cellIs" dxfId="4" priority="9" operator="equal">
      <formula>TRUE</formula>
    </cfRule>
  </conditionalFormatting>
  <conditionalFormatting sqref="J4:O10">
    <cfRule type="cellIs" dxfId="3" priority="3" operator="equal">
      <formula>TRUE</formula>
    </cfRule>
  </conditionalFormatting>
  <conditionalFormatting sqref="K31:P36">
    <cfRule type="cellIs" dxfId="2" priority="10" operator="equal">
      <formula>TRUE</formula>
    </cfRule>
  </conditionalFormatting>
  <conditionalFormatting sqref="K44:P49">
    <cfRule type="cellIs" dxfId="1" priority="8" operator="equal">
      <formula>TRUE</formula>
    </cfRule>
  </conditionalFormatting>
  <conditionalFormatting sqref="K57:P62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66-AD24-43E1-B382-E9390C4F49B0}">
  <sheetPr>
    <tabColor theme="8" tint="0.39997558519241921"/>
  </sheetPr>
  <dimension ref="C1:K22"/>
  <sheetViews>
    <sheetView zoomScale="130" zoomScaleNormal="130" workbookViewId="0"/>
  </sheetViews>
  <sheetFormatPr defaultRowHeight="15" x14ac:dyDescent="0.25"/>
  <cols>
    <col min="1" max="1" width="1.7109375" customWidth="1"/>
  </cols>
  <sheetData>
    <row r="1" spans="3:11" ht="7.5" customHeight="1" x14ac:dyDescent="0.25"/>
    <row r="2" spans="3:11" s="27" customFormat="1" x14ac:dyDescent="0.25">
      <c r="C2" s="28" t="s">
        <v>39</v>
      </c>
    </row>
    <row r="4" spans="3:11" x14ac:dyDescent="0.25">
      <c r="C4" s="29" t="s">
        <v>40</v>
      </c>
      <c r="D4" s="29" t="s">
        <v>41</v>
      </c>
      <c r="I4" s="1" t="s">
        <v>64</v>
      </c>
    </row>
    <row r="5" spans="3:11" ht="15.75" thickBot="1" x14ac:dyDescent="0.3">
      <c r="C5" s="50">
        <v>1</v>
      </c>
      <c r="D5" s="50">
        <v>3</v>
      </c>
      <c r="I5" s="51" t="str">
        <f ca="1">_xlfn.FORMULATEXT(I6)</f>
        <v>=feid.MAKE_SEQUENCE_FROM_VECTOR($C$5:$C$7,$D$5:$D$7,TRUE)</v>
      </c>
    </row>
    <row r="6" spans="3:11" x14ac:dyDescent="0.25">
      <c r="C6" s="50">
        <v>5</v>
      </c>
      <c r="D6" s="50">
        <v>7</v>
      </c>
      <c r="I6" s="5" cm="1">
        <f t="array" ref="I6:K11">feid.MAKE_SEQUENCE_FROM_VECTOR($C$5:$C$7,$D$5:$D$7,TRUE)</f>
        <v>1</v>
      </c>
      <c r="J6" s="6">
        <v>5</v>
      </c>
      <c r="K6" s="7">
        <v>-2</v>
      </c>
    </row>
    <row r="7" spans="3:11" x14ac:dyDescent="0.25">
      <c r="C7" s="50">
        <v>-2</v>
      </c>
      <c r="D7" s="50">
        <v>3</v>
      </c>
      <c r="I7" s="8">
        <v>2</v>
      </c>
      <c r="J7">
        <v>6</v>
      </c>
      <c r="K7" s="9">
        <v>-1</v>
      </c>
    </row>
    <row r="8" spans="3:11" x14ac:dyDescent="0.25">
      <c r="I8" s="8">
        <v>3</v>
      </c>
      <c r="J8">
        <v>7</v>
      </c>
      <c r="K8" s="9">
        <v>0</v>
      </c>
    </row>
    <row r="9" spans="3:11" x14ac:dyDescent="0.25">
      <c r="C9" s="1" t="s">
        <v>42</v>
      </c>
      <c r="I9" s="8" t="e">
        <v>#N/A</v>
      </c>
      <c r="J9" t="e">
        <v>#N/A</v>
      </c>
      <c r="K9" s="9">
        <v>1</v>
      </c>
    </row>
    <row r="10" spans="3:11" ht="15.75" thickBot="1" x14ac:dyDescent="0.3">
      <c r="C10" s="51" t="str">
        <f ca="1">_xlfn.FORMULATEXT(C11)</f>
        <v>=feid.MAKE_SEQUENCE_FROM_VECTOR($C$5:$C$7,$D$5:$D$7)</v>
      </c>
      <c r="I10" s="8" t="e">
        <v>#N/A</v>
      </c>
      <c r="J10" t="e">
        <v>#N/A</v>
      </c>
      <c r="K10" s="9">
        <v>2</v>
      </c>
    </row>
    <row r="11" spans="3:11" ht="15.75" thickBot="1" x14ac:dyDescent="0.3">
      <c r="C11" s="114" cm="1">
        <f t="array" ref="C11:C22">feid.MAKE_SEQUENCE_FROM_VECTOR($C$5:$C$7,$D$5:$D$7)</f>
        <v>1</v>
      </c>
      <c r="I11" s="10" t="e">
        <v>#N/A</v>
      </c>
      <c r="J11" s="11" t="e">
        <v>#N/A</v>
      </c>
      <c r="K11" s="12">
        <v>3</v>
      </c>
    </row>
    <row r="12" spans="3:11" x14ac:dyDescent="0.25">
      <c r="C12" s="115">
        <v>2</v>
      </c>
    </row>
    <row r="13" spans="3:11" x14ac:dyDescent="0.25">
      <c r="C13" s="115">
        <v>3</v>
      </c>
    </row>
    <row r="14" spans="3:11" x14ac:dyDescent="0.25">
      <c r="C14" s="115">
        <v>5</v>
      </c>
    </row>
    <row r="15" spans="3:11" x14ac:dyDescent="0.25">
      <c r="C15" s="115">
        <v>6</v>
      </c>
    </row>
    <row r="16" spans="3:11" x14ac:dyDescent="0.25">
      <c r="C16" s="115">
        <v>7</v>
      </c>
    </row>
    <row r="17" spans="3:3" x14ac:dyDescent="0.25">
      <c r="C17" s="115">
        <v>-2</v>
      </c>
    </row>
    <row r="18" spans="3:3" x14ac:dyDescent="0.25">
      <c r="C18" s="115">
        <v>-1</v>
      </c>
    </row>
    <row r="19" spans="3:3" x14ac:dyDescent="0.25">
      <c r="C19" s="115">
        <v>0</v>
      </c>
    </row>
    <row r="20" spans="3:3" x14ac:dyDescent="0.25">
      <c r="C20" s="115">
        <v>1</v>
      </c>
    </row>
    <row r="21" spans="3:3" x14ac:dyDescent="0.25">
      <c r="C21" s="115">
        <v>2</v>
      </c>
    </row>
    <row r="22" spans="3:3" ht="15.75" thickBot="1" x14ac:dyDescent="0.3">
      <c r="C22" s="11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46E-E307-43DF-AA05-64465AD4AE5C}">
  <sheetPr>
    <tabColor theme="8" tint="0.39997558519241921"/>
  </sheetPr>
  <dimension ref="C1:M44"/>
  <sheetViews>
    <sheetView zoomScale="130" zoomScaleNormal="130" workbookViewId="0">
      <pane ySplit="10" topLeftCell="A11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3:11" ht="7.5" customHeight="1" x14ac:dyDescent="0.25"/>
    <row r="3" spans="3:11" ht="30.75" thickBot="1" x14ac:dyDescent="0.3">
      <c r="C3" s="52" t="s">
        <v>43</v>
      </c>
      <c r="E3" s="4" t="s">
        <v>44</v>
      </c>
      <c r="F3" s="3"/>
      <c r="G3" s="3"/>
      <c r="I3" s="1" t="s">
        <v>45</v>
      </c>
    </row>
    <row r="4" spans="3:11" ht="15.75" thickBot="1" x14ac:dyDescent="0.3">
      <c r="C4" s="54">
        <v>1</v>
      </c>
      <c r="E4" s="57">
        <v>3</v>
      </c>
      <c r="F4" s="58">
        <v>2</v>
      </c>
      <c r="G4" s="59">
        <v>1</v>
      </c>
      <c r="I4" s="60">
        <v>3</v>
      </c>
      <c r="J4" s="61">
        <v>2</v>
      </c>
      <c r="K4" s="62">
        <v>1</v>
      </c>
    </row>
    <row r="5" spans="3:11" ht="15.75" thickBot="1" x14ac:dyDescent="0.3">
      <c r="C5" s="55">
        <v>3</v>
      </c>
      <c r="I5" s="63">
        <v>2</v>
      </c>
      <c r="J5" s="64">
        <v>3</v>
      </c>
      <c r="K5" s="65">
        <v>4</v>
      </c>
    </row>
    <row r="6" spans="3:11" x14ac:dyDescent="0.25">
      <c r="C6" s="55">
        <v>2</v>
      </c>
    </row>
    <row r="7" spans="3:11" x14ac:dyDescent="0.25">
      <c r="C7" s="55">
        <v>4</v>
      </c>
    </row>
    <row r="8" spans="3:11" x14ac:dyDescent="0.25">
      <c r="C8" s="55">
        <v>5</v>
      </c>
    </row>
    <row r="9" spans="3:11" ht="15.75" thickBot="1" x14ac:dyDescent="0.3">
      <c r="C9" s="56">
        <v>2</v>
      </c>
    </row>
    <row r="11" spans="3:11" s="25" customFormat="1" ht="6.75" customHeight="1" x14ac:dyDescent="0.25"/>
    <row r="13" spans="3:11" s="27" customFormat="1" x14ac:dyDescent="0.25">
      <c r="C13" s="28" t="s">
        <v>46</v>
      </c>
    </row>
    <row r="15" spans="3:11" x14ac:dyDescent="0.25">
      <c r="C15" s="1" t="s">
        <v>65</v>
      </c>
      <c r="H15" s="1" t="s">
        <v>66</v>
      </c>
    </row>
    <row r="16" spans="3:11" ht="15.75" thickBot="1" x14ac:dyDescent="0.3">
      <c r="C16" s="51" t="str">
        <f ca="1">_xlfn.FORMULATEXT(C17)</f>
        <v>=feid.REPEAT_ARRAY_BY_ROW($E$4:$G$4)</v>
      </c>
      <c r="H16" s="51" t="str">
        <f ca="1">_xlfn.FORMULATEXT(H17)</f>
        <v>=feid.REPEAT_ARRAY_BY_ROW($I$4:$K$5,3)</v>
      </c>
    </row>
    <row r="17" spans="3:13" x14ac:dyDescent="0.25">
      <c r="C17" s="5" cm="1">
        <f t="array" ref="C17:E18">feid.REPEAT_ARRAY_BY_ROW($E$4:$G$4)</f>
        <v>3</v>
      </c>
      <c r="D17" s="6">
        <v>2</v>
      </c>
      <c r="E17" s="7">
        <v>1</v>
      </c>
      <c r="H17" s="5" cm="1">
        <f t="array" ref="H17:J22">feid.REPEAT_ARRAY_BY_ROW($I$4:$K$5,3)</f>
        <v>3</v>
      </c>
      <c r="I17" s="6">
        <v>2</v>
      </c>
      <c r="J17" s="7">
        <v>1</v>
      </c>
    </row>
    <row r="18" spans="3:13" ht="15.75" thickBot="1" x14ac:dyDescent="0.3">
      <c r="C18" s="10">
        <v>3</v>
      </c>
      <c r="D18" s="11">
        <v>2</v>
      </c>
      <c r="E18" s="12">
        <v>1</v>
      </c>
      <c r="H18" s="8">
        <v>2</v>
      </c>
      <c r="I18">
        <v>3</v>
      </c>
      <c r="J18" s="9">
        <v>4</v>
      </c>
    </row>
    <row r="19" spans="3:13" x14ac:dyDescent="0.25">
      <c r="H19" s="8">
        <v>3</v>
      </c>
      <c r="I19">
        <v>2</v>
      </c>
      <c r="J19" s="9">
        <v>1</v>
      </c>
    </row>
    <row r="20" spans="3:13" x14ac:dyDescent="0.25">
      <c r="H20" s="8">
        <v>2</v>
      </c>
      <c r="I20">
        <v>3</v>
      </c>
      <c r="J20" s="9">
        <v>4</v>
      </c>
    </row>
    <row r="21" spans="3:13" x14ac:dyDescent="0.25">
      <c r="H21" s="8">
        <v>3</v>
      </c>
      <c r="I21">
        <v>2</v>
      </c>
      <c r="J21" s="9">
        <v>1</v>
      </c>
    </row>
    <row r="22" spans="3:13" ht="15.75" thickBot="1" x14ac:dyDescent="0.3">
      <c r="H22" s="10">
        <v>2</v>
      </c>
      <c r="I22" s="11">
        <v>3</v>
      </c>
      <c r="J22" s="12">
        <v>4</v>
      </c>
    </row>
    <row r="24" spans="3:13" s="27" customFormat="1" x14ac:dyDescent="0.25">
      <c r="C24" s="28" t="s">
        <v>47</v>
      </c>
    </row>
    <row r="26" spans="3:13" x14ac:dyDescent="0.25">
      <c r="C26" s="1" t="s">
        <v>67</v>
      </c>
      <c r="H26" s="1" t="s">
        <v>68</v>
      </c>
    </row>
    <row r="27" spans="3:13" ht="15.75" thickBot="1" x14ac:dyDescent="0.3">
      <c r="C27" s="51" t="str">
        <f ca="1">_xlfn.FORMULATEXT(C28)</f>
        <v>=feid.REPEAT_ARRAY_BY_COLUMN($C$4:$C$9,4)</v>
      </c>
      <c r="H27" s="51" t="str">
        <f ca="1">_xlfn.FORMULATEXT(H28)</f>
        <v>=feid.REPEAT_ARRAY_BY_COLUMN($I$4:$K$5)</v>
      </c>
    </row>
    <row r="28" spans="3:13" x14ac:dyDescent="0.25">
      <c r="C28" s="5" cm="1">
        <f t="array" ref="C28:F33">feid.REPEAT_ARRAY_BY_COLUMN($C$4:$C$9,4)</f>
        <v>1</v>
      </c>
      <c r="D28" s="6">
        <v>1</v>
      </c>
      <c r="E28" s="6">
        <v>1</v>
      </c>
      <c r="F28" s="7">
        <v>1</v>
      </c>
      <c r="H28" s="5" cm="1">
        <f t="array" ref="H28:M29">feid.REPEAT_ARRAY_BY_COLUMN($I$4:$K$5)</f>
        <v>3</v>
      </c>
      <c r="I28" s="6">
        <v>2</v>
      </c>
      <c r="J28" s="6">
        <v>1</v>
      </c>
      <c r="K28" s="6">
        <v>3</v>
      </c>
      <c r="L28" s="6">
        <v>2</v>
      </c>
      <c r="M28" s="7">
        <v>1</v>
      </c>
    </row>
    <row r="29" spans="3:13" ht="15.75" thickBot="1" x14ac:dyDescent="0.3">
      <c r="C29" s="8">
        <v>3</v>
      </c>
      <c r="D29">
        <v>3</v>
      </c>
      <c r="E29">
        <v>3</v>
      </c>
      <c r="F29" s="9">
        <v>3</v>
      </c>
      <c r="H29" s="10">
        <v>2</v>
      </c>
      <c r="I29" s="11">
        <v>3</v>
      </c>
      <c r="J29" s="11">
        <v>4</v>
      </c>
      <c r="K29" s="11">
        <v>2</v>
      </c>
      <c r="L29" s="11">
        <v>3</v>
      </c>
      <c r="M29" s="12">
        <v>4</v>
      </c>
    </row>
    <row r="30" spans="3:13" x14ac:dyDescent="0.25">
      <c r="C30" s="8">
        <v>2</v>
      </c>
      <c r="D30">
        <v>2</v>
      </c>
      <c r="E30">
        <v>2</v>
      </c>
      <c r="F30" s="9">
        <v>2</v>
      </c>
    </row>
    <row r="31" spans="3:13" x14ac:dyDescent="0.25">
      <c r="C31" s="8">
        <v>4</v>
      </c>
      <c r="D31">
        <v>4</v>
      </c>
      <c r="E31">
        <v>4</v>
      </c>
      <c r="F31" s="9">
        <v>4</v>
      </c>
    </row>
    <row r="32" spans="3:13" x14ac:dyDescent="0.25">
      <c r="C32" s="8">
        <v>5</v>
      </c>
      <c r="D32">
        <v>5</v>
      </c>
      <c r="E32">
        <v>5</v>
      </c>
      <c r="F32" s="9">
        <v>5</v>
      </c>
    </row>
    <row r="33" spans="3:10" ht="15.75" thickBot="1" x14ac:dyDescent="0.3">
      <c r="C33" s="10">
        <v>2</v>
      </c>
      <c r="D33" s="11">
        <v>2</v>
      </c>
      <c r="E33" s="11">
        <v>2</v>
      </c>
      <c r="F33" s="12">
        <v>2</v>
      </c>
    </row>
    <row r="35" spans="3:10" s="27" customFormat="1" x14ac:dyDescent="0.25">
      <c r="C35" s="28" t="s">
        <v>48</v>
      </c>
    </row>
    <row r="37" spans="3:10" x14ac:dyDescent="0.25">
      <c r="C37" s="1" t="s">
        <v>69</v>
      </c>
      <c r="H37" s="1" t="s">
        <v>68</v>
      </c>
    </row>
    <row r="38" spans="3:10" ht="15.75" thickBot="1" x14ac:dyDescent="0.3">
      <c r="C38" s="51" t="str">
        <f ca="1">_xlfn.FORMULATEXT(C39)</f>
        <v>=feid.REPEAT_ARRAY($C$4:$C$9,3,FALSE)</v>
      </c>
      <c r="H38" s="51" t="str">
        <f ca="1">_xlfn.FORMULATEXT(H39)</f>
        <v>=feid.REPEAT_ARRAY($I$4:$K$5)</v>
      </c>
    </row>
    <row r="39" spans="3:10" x14ac:dyDescent="0.25">
      <c r="C39" s="5" cm="1">
        <f t="array" ref="C39:E44">feid.REPEAT_ARRAY($C$4:$C$9,3,FALSE)</f>
        <v>1</v>
      </c>
      <c r="D39" s="6">
        <v>1</v>
      </c>
      <c r="E39" s="7">
        <v>1</v>
      </c>
      <c r="H39" s="5" cm="1">
        <f t="array" ref="H39:J42">feid.REPEAT_ARRAY($I$4:$K$5)</f>
        <v>3</v>
      </c>
      <c r="I39" s="6">
        <v>2</v>
      </c>
      <c r="J39" s="7">
        <v>1</v>
      </c>
    </row>
    <row r="40" spans="3:10" x14ac:dyDescent="0.25">
      <c r="C40" s="8">
        <v>3</v>
      </c>
      <c r="D40">
        <v>3</v>
      </c>
      <c r="E40" s="9">
        <v>3</v>
      </c>
      <c r="H40" s="8">
        <v>2</v>
      </c>
      <c r="I40">
        <v>3</v>
      </c>
      <c r="J40" s="9">
        <v>4</v>
      </c>
    </row>
    <row r="41" spans="3:10" x14ac:dyDescent="0.25">
      <c r="C41" s="8">
        <v>2</v>
      </c>
      <c r="D41">
        <v>2</v>
      </c>
      <c r="E41" s="9">
        <v>2</v>
      </c>
      <c r="H41" s="8">
        <v>3</v>
      </c>
      <c r="I41">
        <v>2</v>
      </c>
      <c r="J41" s="9">
        <v>1</v>
      </c>
    </row>
    <row r="42" spans="3:10" ht="15.75" thickBot="1" x14ac:dyDescent="0.3">
      <c r="C42" s="8">
        <v>4</v>
      </c>
      <c r="D42">
        <v>4</v>
      </c>
      <c r="E42" s="9">
        <v>4</v>
      </c>
      <c r="H42" s="10">
        <v>2</v>
      </c>
      <c r="I42" s="11">
        <v>3</v>
      </c>
      <c r="J42" s="12">
        <v>4</v>
      </c>
    </row>
    <row r="43" spans="3:10" x14ac:dyDescent="0.25">
      <c r="C43" s="8">
        <v>5</v>
      </c>
      <c r="D43">
        <v>5</v>
      </c>
      <c r="E43" s="9">
        <v>5</v>
      </c>
    </row>
    <row r="44" spans="3:10" ht="15.75" thickBot="1" x14ac:dyDescent="0.3">
      <c r="C44" s="10">
        <v>2</v>
      </c>
      <c r="D44" s="11">
        <v>2</v>
      </c>
      <c r="E44" s="12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BD4-9011-41C8-BE7A-2AB94786EB40}">
  <sheetPr>
    <tabColor theme="8" tint="0.39997558519241921"/>
  </sheetPr>
  <dimension ref="B1:Z29"/>
  <sheetViews>
    <sheetView zoomScale="115" zoomScaleNormal="115" workbookViewId="0">
      <pane xSplit="11" topLeftCell="L1" activePane="topRight" state="frozen"/>
      <selection activeCell="H76" sqref="H76"/>
      <selection pane="topRight" activeCell="L1" sqref="L1"/>
    </sheetView>
  </sheetViews>
  <sheetFormatPr defaultRowHeight="15" x14ac:dyDescent="0.25"/>
  <cols>
    <col min="1" max="1" width="1.7109375" customWidth="1"/>
    <col min="3" max="10" width="5.7109375" customWidth="1"/>
    <col min="12" max="12" width="1.42578125" style="25" customWidth="1"/>
  </cols>
  <sheetData>
    <row r="1" spans="2:26" ht="7.5" customHeight="1" x14ac:dyDescent="0.25"/>
    <row r="2" spans="2:26" x14ac:dyDescent="0.25">
      <c r="C2" s="4" t="s">
        <v>49</v>
      </c>
      <c r="D2" s="4"/>
      <c r="E2" s="4"/>
      <c r="F2" s="4"/>
      <c r="G2" s="4"/>
      <c r="H2" s="4"/>
      <c r="I2" s="4"/>
      <c r="J2" s="4"/>
      <c r="N2" s="68" t="s">
        <v>52</v>
      </c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2:26" ht="15.75" thickBot="1" x14ac:dyDescent="0.3">
      <c r="B3" s="23" t="s">
        <v>1</v>
      </c>
      <c r="C3" s="23" cm="1">
        <f t="array" ref="C3:J3">_xlfn.SEQUENCE(1,8)</f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  <c r="I3" s="23">
        <v>7</v>
      </c>
      <c r="J3" s="23">
        <v>8</v>
      </c>
    </row>
    <row r="4" spans="2:26" x14ac:dyDescent="0.25">
      <c r="B4" s="23" cm="1">
        <f t="array" ref="B4:B9">_xlfn.SEQUENCE(6)</f>
        <v>1</v>
      </c>
      <c r="C4" s="60">
        <v>24</v>
      </c>
      <c r="D4" s="61">
        <v>35</v>
      </c>
      <c r="E4" s="61">
        <v>3</v>
      </c>
      <c r="F4" s="61">
        <v>90</v>
      </c>
      <c r="G4" s="61">
        <v>44</v>
      </c>
      <c r="H4" s="61">
        <v>92</v>
      </c>
      <c r="I4" s="61">
        <v>17</v>
      </c>
      <c r="J4" s="62">
        <v>10</v>
      </c>
      <c r="N4" s="1" t="s">
        <v>42</v>
      </c>
      <c r="R4" s="1" t="s">
        <v>50</v>
      </c>
      <c r="W4" s="1" t="s">
        <v>51</v>
      </c>
    </row>
    <row r="5" spans="2:26" ht="15.75" thickBot="1" x14ac:dyDescent="0.3">
      <c r="B5" s="23">
        <v>2</v>
      </c>
      <c r="C5" s="66">
        <v>66</v>
      </c>
      <c r="D5" s="53">
        <v>6</v>
      </c>
      <c r="E5" s="53">
        <v>40</v>
      </c>
      <c r="F5" s="53">
        <v>6</v>
      </c>
      <c r="G5" s="53">
        <v>42</v>
      </c>
      <c r="H5" s="53">
        <v>74</v>
      </c>
      <c r="I5" s="53">
        <v>43</v>
      </c>
      <c r="J5" s="67">
        <v>34</v>
      </c>
      <c r="N5" s="51" t="str">
        <f ca="1">_xlfn.FORMULATEXT(N6)</f>
        <v>=feid.RESHAPE_BY_COLUMNS($C$4:$J$9)</v>
      </c>
      <c r="R5" s="51" t="str">
        <f ca="1">_xlfn.FORMULATEXT(R6)</f>
        <v>=feid.RESHAPE_BY_COLUMNS($C$4:$J$9,4)</v>
      </c>
      <c r="W5" s="51" t="str">
        <f ca="1">_xlfn.FORMULATEXT(W6)</f>
        <v>=feid.RESHAPE_BY_COLUMNS($C$4:$J$9,3)</v>
      </c>
    </row>
    <row r="6" spans="2:26" ht="15.75" thickBot="1" x14ac:dyDescent="0.3">
      <c r="B6" s="23">
        <v>3</v>
      </c>
      <c r="C6" s="66">
        <v>39</v>
      </c>
      <c r="D6" s="53">
        <v>1</v>
      </c>
      <c r="E6" s="53">
        <v>35</v>
      </c>
      <c r="F6" s="53">
        <v>5</v>
      </c>
      <c r="G6" s="53">
        <v>49</v>
      </c>
      <c r="H6" s="53">
        <v>31</v>
      </c>
      <c r="I6" s="53">
        <v>81</v>
      </c>
      <c r="J6" s="67">
        <v>23</v>
      </c>
      <c r="N6" s="5" cm="1">
        <f t="array" ref="N6:O29">feid.RESHAPE_BY_COLUMNS($C$4:$J$9)</f>
        <v>24</v>
      </c>
      <c r="O6" s="7">
        <v>35</v>
      </c>
      <c r="R6" s="5" cm="1">
        <f t="array" ref="R6:U17">feid.RESHAPE_BY_COLUMNS($C$4:$J$9,4)</f>
        <v>24</v>
      </c>
      <c r="S6" s="6">
        <v>35</v>
      </c>
      <c r="T6" s="6">
        <v>3</v>
      </c>
      <c r="U6" s="7">
        <v>90</v>
      </c>
      <c r="W6" s="112" t="e" cm="1">
        <f t="array" ref="W6">feid.RESHAPE_BY_COLUMNS($C$4:$J$9,3)</f>
        <v>#N/A</v>
      </c>
    </row>
    <row r="7" spans="2:26" x14ac:dyDescent="0.25">
      <c r="B7" s="23">
        <v>4</v>
      </c>
      <c r="C7" s="66">
        <v>52</v>
      </c>
      <c r="D7" s="53">
        <v>38</v>
      </c>
      <c r="E7" s="53">
        <v>32</v>
      </c>
      <c r="F7" s="53">
        <v>100</v>
      </c>
      <c r="G7" s="53">
        <v>45</v>
      </c>
      <c r="H7" s="53">
        <v>8</v>
      </c>
      <c r="I7" s="53">
        <v>9</v>
      </c>
      <c r="J7" s="67">
        <v>45</v>
      </c>
      <c r="N7" s="8">
        <v>66</v>
      </c>
      <c r="O7" s="9">
        <v>6</v>
      </c>
      <c r="R7" s="8">
        <v>66</v>
      </c>
      <c r="S7">
        <v>6</v>
      </c>
      <c r="T7">
        <v>40</v>
      </c>
      <c r="U7" s="9">
        <v>6</v>
      </c>
    </row>
    <row r="8" spans="2:26" x14ac:dyDescent="0.25">
      <c r="B8" s="23">
        <v>5</v>
      </c>
      <c r="C8" s="66">
        <v>88</v>
      </c>
      <c r="D8" s="53">
        <v>30</v>
      </c>
      <c r="E8" s="53">
        <v>25</v>
      </c>
      <c r="F8" s="53">
        <v>64</v>
      </c>
      <c r="G8" s="53">
        <v>26</v>
      </c>
      <c r="H8" s="53">
        <v>49</v>
      </c>
      <c r="I8" s="53">
        <v>83</v>
      </c>
      <c r="J8" s="67">
        <v>39</v>
      </c>
      <c r="N8" s="8">
        <v>39</v>
      </c>
      <c r="O8" s="9">
        <v>1</v>
      </c>
      <c r="R8" s="8">
        <v>39</v>
      </c>
      <c r="S8">
        <v>1</v>
      </c>
      <c r="T8">
        <v>35</v>
      </c>
      <c r="U8" s="9">
        <v>5</v>
      </c>
    </row>
    <row r="9" spans="2:26" ht="15.75" thickBot="1" x14ac:dyDescent="0.3">
      <c r="B9" s="23">
        <v>6</v>
      </c>
      <c r="C9" s="63">
        <v>52</v>
      </c>
      <c r="D9" s="64">
        <v>16</v>
      </c>
      <c r="E9" s="64">
        <v>87</v>
      </c>
      <c r="F9" s="64">
        <v>70</v>
      </c>
      <c r="G9" s="64">
        <v>90</v>
      </c>
      <c r="H9" s="64">
        <v>23</v>
      </c>
      <c r="I9" s="64">
        <v>81</v>
      </c>
      <c r="J9" s="65">
        <v>55</v>
      </c>
      <c r="N9" s="8">
        <v>52</v>
      </c>
      <c r="O9" s="9">
        <v>38</v>
      </c>
      <c r="R9" s="8">
        <v>52</v>
      </c>
      <c r="S9">
        <v>38</v>
      </c>
      <c r="T9">
        <v>32</v>
      </c>
      <c r="U9" s="9">
        <v>100</v>
      </c>
    </row>
    <row r="10" spans="2:26" ht="15.75" thickBot="1" x14ac:dyDescent="0.3">
      <c r="N10" s="8">
        <v>88</v>
      </c>
      <c r="O10" s="9">
        <v>30</v>
      </c>
      <c r="R10" s="8">
        <v>88</v>
      </c>
      <c r="S10">
        <v>30</v>
      </c>
      <c r="T10">
        <v>25</v>
      </c>
      <c r="U10" s="9">
        <v>64</v>
      </c>
    </row>
    <row r="11" spans="2:26" ht="15.75" thickBot="1" x14ac:dyDescent="0.3">
      <c r="B11">
        <v>2</v>
      </c>
      <c r="C11" s="69"/>
      <c r="D11" s="70"/>
      <c r="E11" s="69"/>
      <c r="F11" s="70"/>
      <c r="G11" s="69"/>
      <c r="H11" s="70"/>
      <c r="I11" s="69"/>
      <c r="J11" s="70"/>
      <c r="N11" s="8">
        <v>52</v>
      </c>
      <c r="O11" s="9">
        <v>16</v>
      </c>
      <c r="R11" s="8">
        <v>52</v>
      </c>
      <c r="S11">
        <v>16</v>
      </c>
      <c r="T11">
        <v>87</v>
      </c>
      <c r="U11" s="9">
        <v>70</v>
      </c>
    </row>
    <row r="12" spans="2:26" ht="15.75" thickBot="1" x14ac:dyDescent="0.3">
      <c r="N12" s="8">
        <v>3</v>
      </c>
      <c r="O12" s="9">
        <v>90</v>
      </c>
      <c r="R12" s="8">
        <v>44</v>
      </c>
      <c r="S12">
        <v>92</v>
      </c>
      <c r="T12">
        <v>17</v>
      </c>
      <c r="U12" s="9">
        <v>10</v>
      </c>
    </row>
    <row r="13" spans="2:26" ht="15.75" thickBot="1" x14ac:dyDescent="0.3">
      <c r="B13">
        <v>4</v>
      </c>
      <c r="C13" s="71"/>
      <c r="D13" s="72"/>
      <c r="E13" s="72"/>
      <c r="F13" s="73"/>
      <c r="G13" s="71"/>
      <c r="H13" s="72"/>
      <c r="I13" s="72"/>
      <c r="J13" s="73"/>
      <c r="N13" s="8">
        <v>40</v>
      </c>
      <c r="O13" s="9">
        <v>6</v>
      </c>
      <c r="R13" s="8">
        <v>42</v>
      </c>
      <c r="S13">
        <v>74</v>
      </c>
      <c r="T13">
        <v>43</v>
      </c>
      <c r="U13" s="9">
        <v>34</v>
      </c>
    </row>
    <row r="14" spans="2:26" x14ac:dyDescent="0.25">
      <c r="N14" s="8">
        <v>35</v>
      </c>
      <c r="O14" s="9">
        <v>5</v>
      </c>
      <c r="R14" s="8">
        <v>49</v>
      </c>
      <c r="S14">
        <v>31</v>
      </c>
      <c r="T14">
        <v>81</v>
      </c>
      <c r="U14" s="9">
        <v>23</v>
      </c>
    </row>
    <row r="15" spans="2:26" x14ac:dyDescent="0.25">
      <c r="N15" s="8">
        <v>32</v>
      </c>
      <c r="O15" s="9">
        <v>100</v>
      </c>
      <c r="R15" s="8">
        <v>45</v>
      </c>
      <c r="S15">
        <v>8</v>
      </c>
      <c r="T15">
        <v>9</v>
      </c>
      <c r="U15" s="9">
        <v>45</v>
      </c>
    </row>
    <row r="16" spans="2:26" x14ac:dyDescent="0.25">
      <c r="N16" s="8">
        <v>25</v>
      </c>
      <c r="O16" s="9">
        <v>64</v>
      </c>
      <c r="R16" s="8">
        <v>26</v>
      </c>
      <c r="S16">
        <v>49</v>
      </c>
      <c r="T16">
        <v>83</v>
      </c>
      <c r="U16" s="9">
        <v>39</v>
      </c>
    </row>
    <row r="17" spans="14:21" ht="15.75" thickBot="1" x14ac:dyDescent="0.3">
      <c r="N17" s="8">
        <v>87</v>
      </c>
      <c r="O17" s="9">
        <v>70</v>
      </c>
      <c r="R17" s="10">
        <v>90</v>
      </c>
      <c r="S17" s="11">
        <v>23</v>
      </c>
      <c r="T17" s="11">
        <v>81</v>
      </c>
      <c r="U17" s="12">
        <v>55</v>
      </c>
    </row>
    <row r="18" spans="14:21" x14ac:dyDescent="0.25">
      <c r="N18" s="8">
        <v>44</v>
      </c>
      <c r="O18" s="9">
        <v>92</v>
      </c>
    </row>
    <row r="19" spans="14:21" x14ac:dyDescent="0.25">
      <c r="N19" s="8">
        <v>42</v>
      </c>
      <c r="O19" s="9">
        <v>74</v>
      </c>
    </row>
    <row r="20" spans="14:21" x14ac:dyDescent="0.25">
      <c r="N20" s="8">
        <v>49</v>
      </c>
      <c r="O20" s="9">
        <v>31</v>
      </c>
    </row>
    <row r="21" spans="14:21" x14ac:dyDescent="0.25">
      <c r="N21" s="8">
        <v>45</v>
      </c>
      <c r="O21" s="9">
        <v>8</v>
      </c>
    </row>
    <row r="22" spans="14:21" x14ac:dyDescent="0.25">
      <c r="N22" s="8">
        <v>26</v>
      </c>
      <c r="O22" s="9">
        <v>49</v>
      </c>
    </row>
    <row r="23" spans="14:21" x14ac:dyDescent="0.25">
      <c r="N23" s="8">
        <v>90</v>
      </c>
      <c r="O23" s="9">
        <v>23</v>
      </c>
    </row>
    <row r="24" spans="14:21" x14ac:dyDescent="0.25">
      <c r="N24" s="8">
        <v>17</v>
      </c>
      <c r="O24" s="9">
        <v>10</v>
      </c>
    </row>
    <row r="25" spans="14:21" x14ac:dyDescent="0.25">
      <c r="N25" s="8">
        <v>43</v>
      </c>
      <c r="O25" s="9">
        <v>34</v>
      </c>
    </row>
    <row r="26" spans="14:21" x14ac:dyDescent="0.25">
      <c r="N26" s="8">
        <v>81</v>
      </c>
      <c r="O26" s="9">
        <v>23</v>
      </c>
    </row>
    <row r="27" spans="14:21" x14ac:dyDescent="0.25">
      <c r="N27" s="8">
        <v>9</v>
      </c>
      <c r="O27" s="9">
        <v>45</v>
      </c>
    </row>
    <row r="28" spans="14:21" x14ac:dyDescent="0.25">
      <c r="N28" s="8">
        <v>83</v>
      </c>
      <c r="O28" s="9">
        <v>39</v>
      </c>
    </row>
    <row r="29" spans="14:21" ht="15.75" thickBot="1" x14ac:dyDescent="0.3">
      <c r="N29" s="10">
        <v>81</v>
      </c>
      <c r="O29" s="12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0930-383F-4C7B-9B23-46468CDF585A}">
  <sheetPr>
    <tabColor theme="8" tint="0.39997558519241921"/>
  </sheetPr>
  <dimension ref="C1:P30"/>
  <sheetViews>
    <sheetView zoomScale="130" zoomScaleNormal="130" workbookViewId="0">
      <pane ySplit="10" topLeftCell="A11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2" t="s">
        <v>43</v>
      </c>
      <c r="E3" s="4" t="s">
        <v>44</v>
      </c>
      <c r="F3" s="3"/>
      <c r="G3" s="3"/>
      <c r="H3" s="3"/>
      <c r="I3" s="3"/>
      <c r="J3" s="3"/>
      <c r="L3" s="4" t="s">
        <v>45</v>
      </c>
      <c r="M3" s="3"/>
      <c r="N3" s="3"/>
      <c r="O3" s="3"/>
      <c r="P3" s="3"/>
    </row>
    <row r="4" spans="3:16" ht="15.75" thickBot="1" x14ac:dyDescent="0.3">
      <c r="C4" s="54">
        <v>1</v>
      </c>
      <c r="E4" s="57">
        <v>1</v>
      </c>
      <c r="F4" s="58">
        <v>2</v>
      </c>
      <c r="G4" s="58">
        <v>3</v>
      </c>
      <c r="H4" s="58">
        <v>4</v>
      </c>
      <c r="I4" s="58">
        <v>5</v>
      </c>
      <c r="J4" s="59">
        <v>6</v>
      </c>
      <c r="L4" s="60">
        <v>1</v>
      </c>
      <c r="M4" s="61">
        <v>2</v>
      </c>
      <c r="N4" s="61">
        <v>3</v>
      </c>
      <c r="O4" s="61">
        <v>4</v>
      </c>
      <c r="P4" s="62">
        <v>5</v>
      </c>
    </row>
    <row r="5" spans="3:16" x14ac:dyDescent="0.25">
      <c r="C5" s="55">
        <v>2</v>
      </c>
      <c r="L5" s="66">
        <v>2</v>
      </c>
      <c r="M5" s="53">
        <v>3</v>
      </c>
      <c r="N5" s="53">
        <v>4</v>
      </c>
      <c r="O5" s="53">
        <v>6</v>
      </c>
      <c r="P5" s="67">
        <v>5</v>
      </c>
    </row>
    <row r="6" spans="3:16" ht="15.75" thickBot="1" x14ac:dyDescent="0.3">
      <c r="C6" s="55">
        <v>3</v>
      </c>
      <c r="L6" s="63">
        <v>3</v>
      </c>
      <c r="M6" s="64">
        <v>1</v>
      </c>
      <c r="N6" s="64">
        <v>2</v>
      </c>
      <c r="O6" s="64">
        <v>3</v>
      </c>
      <c r="P6" s="65">
        <v>7</v>
      </c>
    </row>
    <row r="7" spans="3:16" x14ac:dyDescent="0.25">
      <c r="C7" s="55">
        <v>4</v>
      </c>
    </row>
    <row r="8" spans="3:16" x14ac:dyDescent="0.25">
      <c r="C8" s="55">
        <v>5</v>
      </c>
    </row>
    <row r="9" spans="3:16" ht="15.75" thickBot="1" x14ac:dyDescent="0.3">
      <c r="C9" s="56">
        <v>6</v>
      </c>
    </row>
    <row r="11" spans="3:16" s="25" customFormat="1" ht="6.75" customHeight="1" x14ac:dyDescent="0.25"/>
    <row r="13" spans="3:16" s="27" customFormat="1" x14ac:dyDescent="0.25">
      <c r="C13" s="28" t="s">
        <v>83</v>
      </c>
    </row>
    <row r="15" spans="3:16" x14ac:dyDescent="0.25">
      <c r="C15" s="1" t="s">
        <v>84</v>
      </c>
      <c r="H15" s="1" t="s">
        <v>85</v>
      </c>
    </row>
    <row r="16" spans="3:16" ht="15.75" thickBot="1" x14ac:dyDescent="0.3">
      <c r="C16" s="51" t="str">
        <f ca="1">_xlfn.FORMULATEXT(C17)</f>
        <v>=feid.ROTATE_VECTOR($C$4:$C$9,2)</v>
      </c>
      <c r="H16" s="51" t="str">
        <f ca="1">_xlfn.FORMULATEXT(H17)</f>
        <v>=feid.ROTATE_VECTOR($E$4:$J$4,-1,FALSE)</v>
      </c>
    </row>
    <row r="17" spans="3:13" ht="15.75" thickBot="1" x14ac:dyDescent="0.3">
      <c r="C17" s="114" cm="1">
        <f t="array" ref="C17:C22">feid.ROTATE_VECTOR($C$4:$C$9,2)</f>
        <v>3</v>
      </c>
      <c r="H17" s="109" cm="1">
        <f t="array" ref="H17:M17">feid.ROTATE_VECTOR($E$4:$J$4,-1,FALSE)</f>
        <v>6</v>
      </c>
      <c r="I17" s="110">
        <v>1</v>
      </c>
      <c r="J17" s="110">
        <v>2</v>
      </c>
      <c r="K17" s="110">
        <v>3</v>
      </c>
      <c r="L17" s="110">
        <v>4</v>
      </c>
      <c r="M17" s="111">
        <v>5</v>
      </c>
    </row>
    <row r="18" spans="3:13" x14ac:dyDescent="0.25">
      <c r="C18" s="115">
        <v>4</v>
      </c>
    </row>
    <row r="19" spans="3:13" x14ac:dyDescent="0.25">
      <c r="C19" s="115">
        <v>5</v>
      </c>
    </row>
    <row r="20" spans="3:13" x14ac:dyDescent="0.25">
      <c r="C20" s="115">
        <v>6</v>
      </c>
    </row>
    <row r="21" spans="3:13" x14ac:dyDescent="0.25">
      <c r="C21" s="115">
        <v>1</v>
      </c>
    </row>
    <row r="22" spans="3:13" ht="15.75" thickBot="1" x14ac:dyDescent="0.3">
      <c r="C22" s="116">
        <v>2</v>
      </c>
    </row>
    <row r="24" spans="3:13" s="27" customFormat="1" x14ac:dyDescent="0.25">
      <c r="C24" s="28" t="s">
        <v>86</v>
      </c>
    </row>
    <row r="26" spans="3:13" x14ac:dyDescent="0.25">
      <c r="C26" s="1" t="s">
        <v>87</v>
      </c>
      <c r="I26" s="1" t="s">
        <v>88</v>
      </c>
    </row>
    <row r="27" spans="3:13" ht="15.75" thickBot="1" x14ac:dyDescent="0.3">
      <c r="C27" s="51" t="str">
        <f ca="1">_xlfn.FORMULATEXT(C28)</f>
        <v>=feid.ROTATE_ARRAY($L$4:$P$6,2)</v>
      </c>
      <c r="I27" s="51" t="str">
        <f ca="1">_xlfn.FORMULATEXT(I28)</f>
        <v>=feid.ROTATE_ARRAY($L$4:$P$6,-1,FALSE)</v>
      </c>
    </row>
    <row r="28" spans="3:13" x14ac:dyDescent="0.25">
      <c r="C28" s="5" cm="1">
        <f t="array" ref="C28:G30">feid.ROTATE_ARRAY($L$4:$P$6,2)</f>
        <v>3</v>
      </c>
      <c r="D28" s="6">
        <v>4</v>
      </c>
      <c r="E28" s="6">
        <v>5</v>
      </c>
      <c r="F28" s="6">
        <v>1</v>
      </c>
      <c r="G28" s="7">
        <v>2</v>
      </c>
      <c r="I28" s="5" cm="1">
        <f t="array" ref="I28:M30">feid.ROTATE_ARRAY($L$4:$P$6,-1,FALSE)</f>
        <v>3</v>
      </c>
      <c r="J28" s="6">
        <v>1</v>
      </c>
      <c r="K28" s="6">
        <v>2</v>
      </c>
      <c r="L28" s="6">
        <v>3</v>
      </c>
      <c r="M28" s="7">
        <v>7</v>
      </c>
    </row>
    <row r="29" spans="3:13" x14ac:dyDescent="0.25">
      <c r="C29" s="8">
        <v>4</v>
      </c>
      <c r="D29">
        <v>6</v>
      </c>
      <c r="E29">
        <v>5</v>
      </c>
      <c r="F29">
        <v>2</v>
      </c>
      <c r="G29" s="9">
        <v>3</v>
      </c>
      <c r="I29" s="8">
        <v>1</v>
      </c>
      <c r="J29">
        <v>2</v>
      </c>
      <c r="K29">
        <v>3</v>
      </c>
      <c r="L29">
        <v>4</v>
      </c>
      <c r="M29" s="9">
        <v>5</v>
      </c>
    </row>
    <row r="30" spans="3:13" ht="15.75" thickBot="1" x14ac:dyDescent="0.3">
      <c r="C30" s="10">
        <v>2</v>
      </c>
      <c r="D30" s="11">
        <v>3</v>
      </c>
      <c r="E30" s="11">
        <v>7</v>
      </c>
      <c r="F30" s="11">
        <v>3</v>
      </c>
      <c r="G30" s="12">
        <v>1</v>
      </c>
      <c r="I30" s="10">
        <v>2</v>
      </c>
      <c r="J30" s="11">
        <v>3</v>
      </c>
      <c r="K30" s="11">
        <v>4</v>
      </c>
      <c r="L30" s="11">
        <v>6</v>
      </c>
      <c r="M30" s="12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7E4-F488-4B97-88D4-01D406D9D2DD}">
  <sheetPr>
    <tabColor theme="8" tint="0.39997558519241921"/>
  </sheetPr>
  <dimension ref="C1:P30"/>
  <sheetViews>
    <sheetView zoomScale="115" zoomScaleNormal="115" workbookViewId="0">
      <pane ySplit="10" topLeftCell="A11" activePane="bottomLeft" state="frozen"/>
      <selection activeCell="H76" sqref="H76"/>
      <selection pane="bottomLeft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2" t="s">
        <v>43</v>
      </c>
      <c r="E3" s="4" t="s">
        <v>44</v>
      </c>
      <c r="F3" s="3"/>
      <c r="G3" s="3"/>
      <c r="H3" s="3"/>
      <c r="I3" s="3"/>
      <c r="J3" s="3"/>
      <c r="L3" s="4" t="s">
        <v>45</v>
      </c>
      <c r="M3" s="3"/>
      <c r="N3" s="3"/>
      <c r="O3" s="3"/>
      <c r="P3" s="3"/>
    </row>
    <row r="4" spans="3:16" ht="15.75" thickBot="1" x14ac:dyDescent="0.3">
      <c r="C4" s="54">
        <v>1</v>
      </c>
      <c r="E4" s="57">
        <v>1</v>
      </c>
      <c r="F4" s="58">
        <v>2</v>
      </c>
      <c r="G4" s="58">
        <v>3</v>
      </c>
      <c r="H4" s="58">
        <v>4</v>
      </c>
      <c r="I4" s="58">
        <v>5</v>
      </c>
      <c r="J4" s="59">
        <v>6</v>
      </c>
      <c r="L4" s="60">
        <v>1</v>
      </c>
      <c r="M4" s="61">
        <v>2</v>
      </c>
      <c r="N4" s="61">
        <v>3</v>
      </c>
      <c r="O4" s="61">
        <v>4</v>
      </c>
      <c r="P4" s="62">
        <v>5</v>
      </c>
    </row>
    <row r="5" spans="3:16" x14ac:dyDescent="0.25">
      <c r="C5" s="55">
        <v>2</v>
      </c>
      <c r="L5" s="66">
        <v>2</v>
      </c>
      <c r="M5" s="53">
        <v>3</v>
      </c>
      <c r="N5" s="53">
        <v>4</v>
      </c>
      <c r="O5" s="53">
        <v>6</v>
      </c>
      <c r="P5" s="67">
        <v>5</v>
      </c>
    </row>
    <row r="6" spans="3:16" ht="15.75" thickBot="1" x14ac:dyDescent="0.3">
      <c r="C6" s="55">
        <v>3</v>
      </c>
      <c r="L6" s="63">
        <v>3</v>
      </c>
      <c r="M6" s="64">
        <v>1</v>
      </c>
      <c r="N6" s="64">
        <v>2</v>
      </c>
      <c r="O6" s="64">
        <v>3</v>
      </c>
      <c r="P6" s="65">
        <v>7</v>
      </c>
    </row>
    <row r="7" spans="3:16" x14ac:dyDescent="0.25">
      <c r="C7" s="55">
        <v>4</v>
      </c>
    </row>
    <row r="8" spans="3:16" x14ac:dyDescent="0.25">
      <c r="C8" s="55">
        <v>5</v>
      </c>
    </row>
    <row r="9" spans="3:16" ht="15.75" thickBot="1" x14ac:dyDescent="0.3">
      <c r="C9" s="56">
        <v>6</v>
      </c>
    </row>
    <row r="11" spans="3:16" s="25" customFormat="1" ht="6.75" customHeight="1" x14ac:dyDescent="0.25"/>
    <row r="13" spans="3:16" s="27" customFormat="1" x14ac:dyDescent="0.25">
      <c r="C13" s="28" t="s">
        <v>53</v>
      </c>
    </row>
    <row r="15" spans="3:16" x14ac:dyDescent="0.25">
      <c r="C15" s="1" t="s">
        <v>73</v>
      </c>
      <c r="K15" s="1" t="s">
        <v>72</v>
      </c>
    </row>
    <row r="16" spans="3:16" ht="15.75" thickBot="1" x14ac:dyDescent="0.3">
      <c r="C16" s="51" t="str">
        <f ca="1">_xlfn.FORMULATEXT(C17)</f>
        <v>=feid.SWAP_COLUMNS($E$4:$J$4)</v>
      </c>
      <c r="K16" s="51" t="str">
        <f ca="1">_xlfn.FORMULATEXT(K17)</f>
        <v>=feid.SWAP_COLUMNS($L$4:$P$6,2,3)</v>
      </c>
    </row>
    <row r="17" spans="3:15" ht="15.75" thickBot="1" x14ac:dyDescent="0.3">
      <c r="C17" s="109" cm="1">
        <f t="array" ref="C17:H17">feid.SWAP_COLUMNS($E$4:$J$4)</f>
        <v>6</v>
      </c>
      <c r="D17" s="110">
        <v>2</v>
      </c>
      <c r="E17" s="110">
        <v>3</v>
      </c>
      <c r="F17" s="110">
        <v>4</v>
      </c>
      <c r="G17" s="110">
        <v>5</v>
      </c>
      <c r="H17" s="111">
        <v>1</v>
      </c>
      <c r="K17" s="5" cm="1">
        <f t="array" ref="K17:O19">feid.SWAP_COLUMNS($L$4:$P$6,2,3)</f>
        <v>1</v>
      </c>
      <c r="L17" s="6">
        <v>3</v>
      </c>
      <c r="M17" s="6">
        <v>2</v>
      </c>
      <c r="N17" s="6">
        <v>4</v>
      </c>
      <c r="O17" s="7">
        <v>5</v>
      </c>
    </row>
    <row r="18" spans="3:15" x14ac:dyDescent="0.25">
      <c r="K18" s="8">
        <v>2</v>
      </c>
      <c r="L18">
        <v>4</v>
      </c>
      <c r="M18">
        <v>3</v>
      </c>
      <c r="N18">
        <v>6</v>
      </c>
      <c r="O18" s="9">
        <v>5</v>
      </c>
    </row>
    <row r="19" spans="3:15" ht="15.75" thickBot="1" x14ac:dyDescent="0.3">
      <c r="K19" s="10">
        <v>3</v>
      </c>
      <c r="L19" s="11">
        <v>2</v>
      </c>
      <c r="M19" s="11">
        <v>1</v>
      </c>
      <c r="N19" s="11">
        <v>3</v>
      </c>
      <c r="O19" s="12">
        <v>7</v>
      </c>
    </row>
    <row r="21" spans="3:15" s="27" customFormat="1" x14ac:dyDescent="0.25">
      <c r="C21" s="28" t="s">
        <v>54</v>
      </c>
    </row>
    <row r="23" spans="3:15" x14ac:dyDescent="0.25">
      <c r="C23" s="1" t="s">
        <v>74</v>
      </c>
      <c r="K23" s="1" t="s">
        <v>72</v>
      </c>
    </row>
    <row r="24" spans="3:15" ht="15.75" thickBot="1" x14ac:dyDescent="0.3">
      <c r="C24" s="51" t="str">
        <f ca="1">_xlfn.FORMULATEXT(C25)</f>
        <v>=feid.SWAP_ROWS($C$4:$C$9)</v>
      </c>
      <c r="K24" s="51" t="str">
        <f ca="1">_xlfn.FORMULATEXT(K25)</f>
        <v>=feid.SWAP_ROWS($L$4:$P$6,2,3)</v>
      </c>
    </row>
    <row r="25" spans="3:15" x14ac:dyDescent="0.25">
      <c r="C25" s="114" cm="1">
        <f t="array" ref="C25:C30">feid.SWAP_ROWS($C$4:$C$9)</f>
        <v>6</v>
      </c>
      <c r="K25" s="5" cm="1">
        <f t="array" ref="K25:O27">feid.SWAP_ROWS($L$4:$P$6,2,3)</f>
        <v>1</v>
      </c>
      <c r="L25" s="6">
        <v>2</v>
      </c>
      <c r="M25" s="6">
        <v>3</v>
      </c>
      <c r="N25" s="6">
        <v>4</v>
      </c>
      <c r="O25" s="7">
        <v>5</v>
      </c>
    </row>
    <row r="26" spans="3:15" x14ac:dyDescent="0.25">
      <c r="C26" s="115">
        <v>2</v>
      </c>
      <c r="K26" s="8">
        <v>3</v>
      </c>
      <c r="L26">
        <v>1</v>
      </c>
      <c r="M26">
        <v>2</v>
      </c>
      <c r="N26">
        <v>3</v>
      </c>
      <c r="O26" s="9">
        <v>7</v>
      </c>
    </row>
    <row r="27" spans="3:15" ht="15.75" thickBot="1" x14ac:dyDescent="0.3">
      <c r="C27" s="115">
        <v>3</v>
      </c>
      <c r="K27" s="10">
        <v>2</v>
      </c>
      <c r="L27" s="11">
        <v>3</v>
      </c>
      <c r="M27" s="11">
        <v>4</v>
      </c>
      <c r="N27" s="11">
        <v>6</v>
      </c>
      <c r="O27" s="12">
        <v>5</v>
      </c>
    </row>
    <row r="28" spans="3:15" x14ac:dyDescent="0.25">
      <c r="C28" s="115">
        <v>4</v>
      </c>
    </row>
    <row r="29" spans="3:15" x14ac:dyDescent="0.25">
      <c r="C29" s="115">
        <v>5</v>
      </c>
    </row>
    <row r="30" spans="3:15" ht="15.75" thickBot="1" x14ac:dyDescent="0.3">
      <c r="C30" s="11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966-4B4F-4F7A-8837-3665724D6A73}">
  <sheetPr>
    <tabColor theme="8" tint="0.39997558519241921"/>
  </sheetPr>
  <dimension ref="C1:S64"/>
  <sheetViews>
    <sheetView zoomScaleNormal="100" workbookViewId="0"/>
  </sheetViews>
  <sheetFormatPr defaultRowHeight="15" x14ac:dyDescent="0.25"/>
  <cols>
    <col min="1" max="1" width="1.7109375" customWidth="1"/>
    <col min="3" max="3" width="31.28515625" bestFit="1" customWidth="1"/>
    <col min="5" max="5" width="2.42578125" style="25" customWidth="1"/>
    <col min="17" max="17" width="9.140625" customWidth="1"/>
  </cols>
  <sheetData>
    <row r="1" spans="3:19" ht="7.5" customHeight="1" x14ac:dyDescent="0.25"/>
    <row r="3" spans="3:19" x14ac:dyDescent="0.25">
      <c r="C3" s="1" t="s">
        <v>55</v>
      </c>
      <c r="G3" s="82" t="s">
        <v>81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3:19" ht="15.75" thickBot="1" x14ac:dyDescent="0.3"/>
    <row r="5" spans="3:19" ht="18.75" x14ac:dyDescent="0.3">
      <c r="C5" s="77" t="s">
        <v>57</v>
      </c>
      <c r="F5" s="83"/>
      <c r="G5" s="82" t="s">
        <v>42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3:19" ht="19.5" thickBot="1" x14ac:dyDescent="0.35">
      <c r="C6" s="78" t="s">
        <v>77</v>
      </c>
      <c r="G6" s="51" t="str">
        <f ca="1">_xlfn.FORMULATEXT(G7)</f>
        <v>=feid.TEXT_SPLIT_VECTOR($C$5:$C$7)</v>
      </c>
    </row>
    <row r="7" spans="3:19" ht="19.5" thickBot="1" x14ac:dyDescent="0.35">
      <c r="C7" s="79" t="s">
        <v>58</v>
      </c>
      <c r="G7" s="5" t="str" cm="1">
        <f t="array" ref="G7:Q9">feid.TEXT_SPLIT_VECTOR($C$5:$C$7)</f>
        <v>ha</v>
      </c>
      <c r="H7" s="6" t="str">
        <v>lo</v>
      </c>
      <c r="I7" s="6" t="str">
        <v>#kawan</v>
      </c>
      <c r="J7" s="6" t="str">
        <v/>
      </c>
      <c r="K7" s="6" t="str">
        <v/>
      </c>
      <c r="L7" s="6" t="str">
        <v>#asda</v>
      </c>
      <c r="M7" s="6" t="str">
        <v/>
      </c>
      <c r="N7" s="6" t="str">
        <v/>
      </c>
      <c r="O7" s="6" t="str">
        <v>asd</v>
      </c>
      <c r="P7" s="6" t="str">
        <v/>
      </c>
      <c r="Q7" s="7" t="str">
        <v/>
      </c>
    </row>
    <row r="8" spans="3:19" x14ac:dyDescent="0.25">
      <c r="G8" s="8" t="str">
        <v>I</v>
      </c>
      <c r="H8" t="str">
        <v>ni,</v>
      </c>
      <c r="I8" t="str">
        <v>#buk#as#</v>
      </c>
      <c r="J8" t="str">
        <v>a#asd</v>
      </c>
      <c r="K8" t="str">
        <v>#</v>
      </c>
      <c r="L8" t="str">
        <v>an</v>
      </c>
      <c r="M8" t="str">
        <v>#se</v>
      </c>
      <c r="N8" t="str">
        <v>dang</v>
      </c>
      <c r="O8" t="e">
        <v>#N/A</v>
      </c>
      <c r="P8" t="e">
        <v>#N/A</v>
      </c>
      <c r="Q8" s="9" t="e">
        <v>#N/A</v>
      </c>
    </row>
    <row r="9" spans="3:19" ht="15.75" thickBot="1" x14ac:dyDescent="0.3">
      <c r="G9" s="10" t="str">
        <v>per</v>
      </c>
      <c r="H9" s="11" t="str">
        <v>co</v>
      </c>
      <c r="I9" s="11" t="str">
        <v>#ba</v>
      </c>
      <c r="J9" s="11" t="str">
        <v>an</v>
      </c>
      <c r="K9" s="11" t="str">
        <v>#kedu</v>
      </c>
      <c r="L9" s="11" t="str">
        <v>a</v>
      </c>
      <c r="M9" s="11" t="e">
        <v>#N/A</v>
      </c>
      <c r="N9" s="11" t="e">
        <v>#N/A</v>
      </c>
      <c r="O9" s="11" t="e">
        <v>#N/A</v>
      </c>
      <c r="P9" s="11" t="e">
        <v>#N/A</v>
      </c>
      <c r="Q9" s="12" t="e">
        <v>#N/A</v>
      </c>
    </row>
    <row r="11" spans="3:19" x14ac:dyDescent="0.25">
      <c r="F11" s="83"/>
      <c r="G11" s="82" t="s">
        <v>56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</row>
    <row r="12" spans="3:19" ht="15.75" thickBot="1" x14ac:dyDescent="0.3">
      <c r="G12" s="51" t="str">
        <f ca="1">_xlfn.FORMULATEXT(G13)</f>
        <v>=feid.TEXT_SPLIT_VECTOR($C$5:$C$7,"#",,,,"")</v>
      </c>
    </row>
    <row r="13" spans="3:19" x14ac:dyDescent="0.25">
      <c r="G13" s="5" t="str" cm="1">
        <f t="array" ref="G13:M15">feid.TEXT_SPLIT_VECTOR($C$5:$C$7,"#",,,,"")</f>
        <v xml:space="preserve">ha lo </v>
      </c>
      <c r="H13" s="6" t="str">
        <v xml:space="preserve">kawan   </v>
      </c>
      <c r="I13" s="6" t="str">
        <v xml:space="preserve">asda   asd  </v>
      </c>
      <c r="J13" s="6" t="e">
        <v>#N/A</v>
      </c>
      <c r="K13" s="6" t="e">
        <v>#N/A</v>
      </c>
      <c r="L13" s="6" t="e">
        <v>#N/A</v>
      </c>
      <c r="M13" s="7" t="e">
        <v>#N/A</v>
      </c>
    </row>
    <row r="14" spans="3:19" x14ac:dyDescent="0.25">
      <c r="G14" s="8" t="str">
        <v xml:space="preserve">I ni, </v>
      </c>
      <c r="H14" t="str">
        <v>buk</v>
      </c>
      <c r="I14" t="str">
        <v>as</v>
      </c>
      <c r="J14" t="str">
        <v xml:space="preserve"> a</v>
      </c>
      <c r="K14" t="str">
        <v xml:space="preserve">asd </v>
      </c>
      <c r="L14" t="str">
        <v xml:space="preserve"> an </v>
      </c>
      <c r="M14" s="9" t="str">
        <v>se dang</v>
      </c>
    </row>
    <row r="15" spans="3:19" ht="15.75" thickBot="1" x14ac:dyDescent="0.3">
      <c r="G15" s="10" t="str">
        <v xml:space="preserve">per co </v>
      </c>
      <c r="H15" s="11" t="str">
        <v xml:space="preserve">ba an </v>
      </c>
      <c r="I15" s="11" t="str">
        <v>kedu a</v>
      </c>
      <c r="J15" s="11" t="e">
        <v>#N/A</v>
      </c>
      <c r="K15" s="11" t="e">
        <v>#N/A</v>
      </c>
      <c r="L15" s="11" t="e">
        <v>#N/A</v>
      </c>
      <c r="M15" s="12" t="e">
        <v>#N/A</v>
      </c>
    </row>
    <row r="17" spans="6:19" x14ac:dyDescent="0.25">
      <c r="F17" s="83"/>
      <c r="G17" s="82" t="s">
        <v>59</v>
      </c>
      <c r="H17" s="83"/>
      <c r="I17" s="83"/>
      <c r="J17" s="83"/>
      <c r="K17" s="83"/>
      <c r="L17" s="82"/>
      <c r="M17" s="83"/>
      <c r="N17" s="83"/>
      <c r="O17" s="83"/>
      <c r="P17" s="83"/>
      <c r="Q17" s="83"/>
      <c r="R17" s="83"/>
      <c r="S17" s="83"/>
    </row>
    <row r="18" spans="6:19" ht="15.75" thickBot="1" x14ac:dyDescent="0.3">
      <c r="G18" s="51" t="str">
        <f ca="1">_xlfn.FORMULATEXT(G19)</f>
        <v>=feid.TEXT_SPLIT_VECTOR($C$5:$C$7,,"#",TRUE)</v>
      </c>
      <c r="L18" s="51"/>
    </row>
    <row r="19" spans="6:19" x14ac:dyDescent="0.25">
      <c r="G19" s="5" t="str" cm="1">
        <f t="array" ref="G19:H31">feid.TEXT_SPLIT_VECTOR($C$5:$C$7,,"#",TRUE)</f>
        <v>ha</v>
      </c>
      <c r="H19" s="7" t="str">
        <v>lo</v>
      </c>
    </row>
    <row r="20" spans="6:19" x14ac:dyDescent="0.25">
      <c r="G20" s="8" t="str">
        <v>kawan</v>
      </c>
      <c r="H20" s="9" t="str">
        <v/>
      </c>
    </row>
    <row r="21" spans="6:19" x14ac:dyDescent="0.25">
      <c r="G21" s="8" t="str">
        <v>asda</v>
      </c>
      <c r="H21" s="9" t="str">
        <v>asd</v>
      </c>
    </row>
    <row r="22" spans="6:19" x14ac:dyDescent="0.25">
      <c r="G22" s="8" t="str">
        <v>I</v>
      </c>
      <c r="H22" s="9" t="str">
        <v>ni,</v>
      </c>
    </row>
    <row r="23" spans="6:19" x14ac:dyDescent="0.25">
      <c r="G23" s="8" t="str">
        <v>buk</v>
      </c>
      <c r="H23" s="9" t="str">
        <v/>
      </c>
    </row>
    <row r="24" spans="6:19" x14ac:dyDescent="0.25">
      <c r="G24" s="8" t="str">
        <v>as</v>
      </c>
      <c r="H24" s="9" t="str">
        <v/>
      </c>
    </row>
    <row r="25" spans="6:19" x14ac:dyDescent="0.25">
      <c r="G25" s="8" t="str">
        <v>a</v>
      </c>
      <c r="H25" s="9" t="str">
        <v/>
      </c>
    </row>
    <row r="26" spans="6:19" x14ac:dyDescent="0.25">
      <c r="G26" s="8" t="str">
        <v>asd</v>
      </c>
      <c r="H26" s="9" t="str">
        <v/>
      </c>
    </row>
    <row r="27" spans="6:19" x14ac:dyDescent="0.25">
      <c r="G27" s="8" t="str">
        <v>an</v>
      </c>
      <c r="H27" s="9" t="str">
        <v/>
      </c>
    </row>
    <row r="28" spans="6:19" x14ac:dyDescent="0.25">
      <c r="G28" s="8" t="str">
        <v>se</v>
      </c>
      <c r="H28" s="9" t="str">
        <v>dang</v>
      </c>
    </row>
    <row r="29" spans="6:19" x14ac:dyDescent="0.25">
      <c r="G29" s="8" t="str">
        <v>per</v>
      </c>
      <c r="H29" s="9" t="str">
        <v>co</v>
      </c>
    </row>
    <row r="30" spans="6:19" x14ac:dyDescent="0.25">
      <c r="G30" s="8" t="str">
        <v>ba</v>
      </c>
      <c r="H30" s="9" t="str">
        <v>an</v>
      </c>
    </row>
    <row r="31" spans="6:19" ht="15.75" thickBot="1" x14ac:dyDescent="0.3">
      <c r="G31" s="10" t="str">
        <v>kedu</v>
      </c>
      <c r="H31" s="12" t="str">
        <v>a</v>
      </c>
    </row>
    <row r="33" spans="6:19" x14ac:dyDescent="0.25">
      <c r="F33" s="83"/>
      <c r="G33" s="82" t="s">
        <v>78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</row>
    <row r="34" spans="6:19" ht="15.75" thickBot="1" x14ac:dyDescent="0.3">
      <c r="G34" s="51" t="str">
        <f ca="1">_xlfn.FORMULATEXT(G35)</f>
        <v>=feid.TEXT_SPLIT_VECTOR($C$5:$C$7,,"#",TRUE,,123456)</v>
      </c>
    </row>
    <row r="35" spans="6:19" x14ac:dyDescent="0.25">
      <c r="G35" s="5" t="str" cm="1">
        <f t="array" ref="G35:H47">feid.TEXT_SPLIT_VECTOR($C$5:$C$7,,"#",TRUE,,123456)</f>
        <v>ha</v>
      </c>
      <c r="H35" s="7" t="str">
        <v>lo</v>
      </c>
    </row>
    <row r="36" spans="6:19" x14ac:dyDescent="0.25">
      <c r="G36" s="8" t="str">
        <v>kawan</v>
      </c>
      <c r="H36" s="9">
        <v>123456</v>
      </c>
    </row>
    <row r="37" spans="6:19" x14ac:dyDescent="0.25">
      <c r="G37" s="8" t="str">
        <v>asda</v>
      </c>
      <c r="H37" s="9" t="str">
        <v>asd</v>
      </c>
    </row>
    <row r="38" spans="6:19" x14ac:dyDescent="0.25">
      <c r="G38" s="8" t="str">
        <v>I</v>
      </c>
      <c r="H38" s="9" t="str">
        <v>ni,</v>
      </c>
    </row>
    <row r="39" spans="6:19" x14ac:dyDescent="0.25">
      <c r="G39" s="8" t="str">
        <v>buk</v>
      </c>
      <c r="H39" s="9">
        <v>123456</v>
      </c>
    </row>
    <row r="40" spans="6:19" x14ac:dyDescent="0.25">
      <c r="G40" s="8" t="str">
        <v>as</v>
      </c>
      <c r="H40" s="9">
        <v>123456</v>
      </c>
    </row>
    <row r="41" spans="6:19" x14ac:dyDescent="0.25">
      <c r="G41" s="8" t="str">
        <v>a</v>
      </c>
      <c r="H41" s="9">
        <v>123456</v>
      </c>
    </row>
    <row r="42" spans="6:19" x14ac:dyDescent="0.25">
      <c r="G42" s="8" t="str">
        <v>asd</v>
      </c>
      <c r="H42" s="9">
        <v>123456</v>
      </c>
    </row>
    <row r="43" spans="6:19" x14ac:dyDescent="0.25">
      <c r="G43" s="8" t="str">
        <v>an</v>
      </c>
      <c r="H43" s="9">
        <v>123456</v>
      </c>
    </row>
    <row r="44" spans="6:19" x14ac:dyDescent="0.25">
      <c r="G44" s="8" t="str">
        <v>se</v>
      </c>
      <c r="H44" s="9" t="str">
        <v>dang</v>
      </c>
    </row>
    <row r="45" spans="6:19" x14ac:dyDescent="0.25">
      <c r="G45" s="8" t="str">
        <v>per</v>
      </c>
      <c r="H45" s="9" t="str">
        <v>co</v>
      </c>
    </row>
    <row r="46" spans="6:19" x14ac:dyDescent="0.25">
      <c r="G46" s="8" t="str">
        <v>ba</v>
      </c>
      <c r="H46" s="9" t="str">
        <v>an</v>
      </c>
    </row>
    <row r="47" spans="6:19" ht="15.75" thickBot="1" x14ac:dyDescent="0.3">
      <c r="G47" s="10" t="str">
        <v>kedu</v>
      </c>
      <c r="H47" s="12" t="str">
        <v>a</v>
      </c>
    </row>
    <row r="49" spans="6:19" x14ac:dyDescent="0.25">
      <c r="F49" s="83"/>
      <c r="G49" s="82" t="s">
        <v>80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</row>
    <row r="50" spans="6:19" x14ac:dyDescent="0.25">
      <c r="F50" s="83"/>
      <c r="G50" s="82" t="s">
        <v>79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</row>
    <row r="51" spans="6:19" ht="15.75" thickBot="1" x14ac:dyDescent="0.3">
      <c r="G51" s="51" t="str">
        <f ca="1">_xlfn.FORMULATEXT(G52)</f>
        <v>=feid.TEXT_SPLIT_VECTOR($C$5:$C$7,,"#",,,123456,"replaced")</v>
      </c>
    </row>
    <row r="52" spans="6:19" x14ac:dyDescent="0.25">
      <c r="G52" s="5" t="str" cm="1">
        <f t="array" ref="G52:L64">feid.TEXT_SPLIT_VECTOR($C$5:$C$7,,"#",,,123456,"replaced")</f>
        <v>ha</v>
      </c>
      <c r="H52" s="6" t="str">
        <v>lo</v>
      </c>
      <c r="I52" s="6" t="str">
        <v/>
      </c>
      <c r="J52" s="6">
        <v>123456</v>
      </c>
      <c r="K52" s="6">
        <v>123456</v>
      </c>
      <c r="L52" s="7">
        <v>123456</v>
      </c>
    </row>
    <row r="53" spans="6:19" x14ac:dyDescent="0.25">
      <c r="G53" s="8" t="str">
        <v>kawan</v>
      </c>
      <c r="H53" t="str">
        <v/>
      </c>
      <c r="I53" t="str">
        <v/>
      </c>
      <c r="J53" t="str">
        <v/>
      </c>
      <c r="K53">
        <v>123456</v>
      </c>
      <c r="L53" s="9">
        <v>123456</v>
      </c>
    </row>
    <row r="54" spans="6:19" x14ac:dyDescent="0.25">
      <c r="G54" s="8" t="str">
        <v>asda</v>
      </c>
      <c r="H54" t="str">
        <v/>
      </c>
      <c r="I54" t="str">
        <v/>
      </c>
      <c r="J54" t="str">
        <v>asd</v>
      </c>
      <c r="K54" t="str">
        <v/>
      </c>
      <c r="L54" s="9" t="str">
        <v/>
      </c>
    </row>
    <row r="55" spans="6:19" x14ac:dyDescent="0.25">
      <c r="G55" s="8" t="str">
        <v>I</v>
      </c>
      <c r="H55" t="str">
        <v>ni,</v>
      </c>
      <c r="I55" t="str">
        <v/>
      </c>
      <c r="J55" t="str">
        <v>replaced</v>
      </c>
      <c r="K55" t="str">
        <v>replaced</v>
      </c>
      <c r="L55" s="9" t="str">
        <v>replaced</v>
      </c>
    </row>
    <row r="56" spans="6:19" x14ac:dyDescent="0.25">
      <c r="G56" s="8" t="str">
        <v>buk</v>
      </c>
      <c r="H56">
        <v>123456</v>
      </c>
      <c r="I56">
        <v>123456</v>
      </c>
      <c r="J56" t="str">
        <v>replaced</v>
      </c>
      <c r="K56" t="str">
        <v>replaced</v>
      </c>
      <c r="L56" s="9" t="str">
        <v>replaced</v>
      </c>
    </row>
    <row r="57" spans="6:19" x14ac:dyDescent="0.25">
      <c r="G57" s="8" t="str">
        <v>as</v>
      </c>
      <c r="H57">
        <v>123456</v>
      </c>
      <c r="I57">
        <v>123456</v>
      </c>
      <c r="J57" t="str">
        <v>replaced</v>
      </c>
      <c r="K57" t="str">
        <v>replaced</v>
      </c>
      <c r="L57" s="9" t="str">
        <v>replaced</v>
      </c>
    </row>
    <row r="58" spans="6:19" x14ac:dyDescent="0.25">
      <c r="G58" s="8" t="str">
        <v/>
      </c>
      <c r="H58" t="str">
        <v>a</v>
      </c>
      <c r="I58">
        <v>123456</v>
      </c>
      <c r="J58" t="str">
        <v>replaced</v>
      </c>
      <c r="K58" t="str">
        <v>replaced</v>
      </c>
      <c r="L58" s="9" t="str">
        <v>replaced</v>
      </c>
    </row>
    <row r="59" spans="6:19" x14ac:dyDescent="0.25">
      <c r="G59" s="8" t="str">
        <v>asd</v>
      </c>
      <c r="H59" t="str">
        <v/>
      </c>
      <c r="I59">
        <v>123456</v>
      </c>
      <c r="J59" t="str">
        <v>replaced</v>
      </c>
      <c r="K59" t="str">
        <v>replaced</v>
      </c>
      <c r="L59" s="9" t="str">
        <v>replaced</v>
      </c>
    </row>
    <row r="60" spans="6:19" x14ac:dyDescent="0.25">
      <c r="G60" s="8" t="str">
        <v/>
      </c>
      <c r="H60" t="str">
        <v>an</v>
      </c>
      <c r="I60" t="str">
        <v/>
      </c>
      <c r="J60" t="str">
        <v>replaced</v>
      </c>
      <c r="K60" t="str">
        <v>replaced</v>
      </c>
      <c r="L60" s="9" t="str">
        <v>replaced</v>
      </c>
    </row>
    <row r="61" spans="6:19" x14ac:dyDescent="0.25">
      <c r="G61" s="8" t="str">
        <v>se</v>
      </c>
      <c r="H61" t="str">
        <v>dang</v>
      </c>
      <c r="I61">
        <v>123456</v>
      </c>
      <c r="J61" t="str">
        <v>replaced</v>
      </c>
      <c r="K61" t="str">
        <v>replaced</v>
      </c>
      <c r="L61" s="9" t="str">
        <v>replaced</v>
      </c>
    </row>
    <row r="62" spans="6:19" x14ac:dyDescent="0.25">
      <c r="G62" s="8" t="str">
        <v>per</v>
      </c>
      <c r="H62" t="str">
        <v>co</v>
      </c>
      <c r="I62" t="str">
        <v/>
      </c>
      <c r="J62" t="str">
        <v>replaced</v>
      </c>
      <c r="K62" t="str">
        <v>replaced</v>
      </c>
      <c r="L62" s="9" t="str">
        <v>replaced</v>
      </c>
    </row>
    <row r="63" spans="6:19" x14ac:dyDescent="0.25">
      <c r="G63" s="8" t="str">
        <v>ba</v>
      </c>
      <c r="H63" t="str">
        <v>an</v>
      </c>
      <c r="I63" t="str">
        <v/>
      </c>
      <c r="J63" t="str">
        <v>replaced</v>
      </c>
      <c r="K63" t="str">
        <v>replaced</v>
      </c>
      <c r="L63" s="9" t="str">
        <v>replaced</v>
      </c>
    </row>
    <row r="64" spans="6:19" ht="15.75" thickBot="1" x14ac:dyDescent="0.3">
      <c r="G64" s="10" t="str">
        <v>kedu</v>
      </c>
      <c r="H64" s="11" t="str">
        <v>a</v>
      </c>
      <c r="I64" s="11">
        <v>123456</v>
      </c>
      <c r="J64" s="11" t="str">
        <v>replaced</v>
      </c>
      <c r="K64" s="11" t="str">
        <v>replaced</v>
      </c>
      <c r="L64" s="12" t="str">
        <v>replaced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E0ASQBOAEwAQQBNAEIARABBACAAPQAgAEwAQQBNAEIARABBACgAeAAsACAALQB4ACkAOwAiAH0ALAB7ACIAcABhAHQAaAAiADoAIgAvAHAAcgBvAGoAZQBjAHQAcwAvAGYAZQBpAGQAIgAsACIAdABlAHgAdAAiADoAIgAvACoAXABuAGYAZQBpAGQAbABhAG0AYgBkAGEAIAB2ADAALgA0AC4AMAAgAC0AIABMAE8ARwBJAEMAIAAvACAAVQBUAEkATABJAFQASQBFAFMAIABGAFUATgBDAFQASQBPAE4AUwAgAEIAWQAgAEYASQBBAEsATwAgAEUATgBHAEkATgBFAEUAUgBJAE4ARwBcAG4ATwBGAEYASQBDAEkAQQBMACAARwBJAFMAVAAgACgAZgBlAGkAZABsAGEAbQBiAGQAYQAgAHYAMAAuADQALgB4ACkAOgAgAFwAbgAgACAAIAAgAGgAdAB0AHAAcwA6AC8ALwBnAGkAcwB0AC4AZwBpAHQAaAB1AGIALgBjAG8AbQAvAHQAYQByAHUAbQBhAC8AYgA0AGQAZgA2ADMAOABlAGMAYgA3AGEAZgA0ADgAYQBiADYAMwA2ADkAMQA5ADUAMQA0ADgAMQBkADYAYgAyAFwAbgBSAEUAUABPAFMASQBUAE8AUgBZADoAIABcAG4AIAAgACAAIABoAHQAdABwAHMAOgAvAC8AZwBpAHQAaAB1AGIALgBjAG8AbQAvAGYAaQBhAGsAbwBlAG4AagBpAG4AaQByAGkAbgBnAC8AZgBlAGkAZABsAGEAbQBiAGQAYQBcAG4AQwBPAE4AVABSAEkAQgBVAFQATwBSADoAIABAAHQAYQByAHUAbQBhACwAIABAAGkAaQBuAGcATABLAFwAbgBUAEUAUwBUAEUARAA6ACAATQBpAGMAcgBvAHMAbwBmAHQAIABFAHgAYwBlAGwAIAAzADYANQAgAHYAMgAzADAANABcAG4AKgAvAFwAbgBcAG4ALwAvACAAQgBBAFQAQQBTACAATQBBAEsAUwBNAEkATQBVAE0AIABMAEEAWQBBAFIAIABFAEQASQBUAE8AUgAgAC0ALQAtAC0ALQAtAC0ALQAtAC0ALQAtAC0ALQAtAC0ALQAtAC0ALQAtAC0ALQAtAC0ALQAtAC0ALQAtAC0ALQAtAC0ALQAtAC0ALQAtAC0ALQAtAC0AIwBcAG4AXABuAC8AKgAgAFwAbgAtAC0ALQAtACAAQQBQAFAATABZACAALQAtAC0ALQBcAG4AKgAvAFwAbgBcAG4ALwAvACAATgBPAE4ARQAgAC0ALQA+ACAAQQBQAFAATABZAF8AQwBPAEwAVQBNAE4AXABuAEEAUABQAEwAWQBfAEMATwBMAFUATQBOACAAPQAgAEwAQQBNAEIARABBACgAYQByAHIAYQB5ACwAIABpAG4AZABlAHgAXwB2AGUAYwB0AG8AcgAsACAATABBAE0AQgBEAEEAXwBGAFUATgBDAFQASQBPAE4ALABcAG4AIAAgACAAIABMAEUAVAAoAFwAbgAgACAAIAAgACAAIAAgACAAaQBuAGQAZQB4AF8AdgBlAGMAdABvAHIALAAgAFMATwBSAFQAKABpAG4AZABlAHgAXwB2AGUAYwB0AG8AcgApACwAXABuACAAIAAgACAAIAAgACAAIABzAGUAbABlAGMAdABlAGQAXwBhAHIAcgBhAHkALAAgAEMASABPAE8AUwBFAEMATwBMAFMAKABhAHIAcgBhAHkALAAgAGkAbgBkAGUAeABfAHYAZQBjAHQAbwByACkALABcAG4AIAAgACAAIAAgACAAIAAgAGEAcABwAGwAaQBlAGQAXwBhAHIAcgBhAHkALAAgAEwAQQBNAEIARABBAF8ARgBVAE4AQwBUAEkATwBOACgAcwBlAGwAZQBjAHQAZQBkAF8AYQByAHIAYQB5ACkALABcAG4AIAAgACAAIAAgACAAIAAgAHMAZQBxAHUAZQBuAGMAZQBfAHYAZQBjAHQAbwByACwAIABTAEUAUQBVAEUATgBDAEUAKABDAE8ATABVAE0ATgBTACgAYQByAHIAYQB5ACkAKQAsAFwAbgAgACAAIAAgACAAIAAgACAAbABvAGcAaQBjAGEAbABfAHYAZQBjAHQAbwByACwAIABCAFkAUgBPAFcAKABcAG4AIAAgACAAIAAgACAAIAAgACAAIAAgACAAcwBlAHEAdQBlAG4AYwBlAF8AdgBlAGMAdABvAHIALABcAG4AIAAgACAAIAAgACAAIAAgACAAIAAgACAATABBAE0AQgBEAEEAKAByAG8AdwAsACAATwBSACgAcgBvAHcAIAA9ACAAaQBuAGQAZQB4AF8AdgBlAGMAdABvAHIAKQApAFwAbgAgACAAIAAgACAAIAAgACAAKQAsAFwAbgAgACAAIAAgACAAIAAgACAAcwBjAGEAbgBfAHYAZQBjAHQAbwByACwAIABTAEMAQQBOACgAXABuACAAIAAgACAAIAAgACAAIAAgACAAIAAgADAALABcAG4AIAAgACAAIAAgACAAIAAgACAAIAAgACAAbABvAGcAaQBjAGEAbABfAHYAZQBjAHQAbwByACwAXABuACAAIAAgACAAIAAgACAAIAAgACAAIAAgAEwAQQBNAEIARABBACgAYQBjAGMALAAgAGMAdQByAHIALAAgAEkARgAoAGMAdQByAHIALAAgAGEAYwBjACAAKwAgADEALAAgAGEAYwBjACkAKQBcAG4AIAAgACAAIAAgACAAIAAgACkALABcAG4AIAAgACAAIAAgACAAIAAgAHAAbwBzAGkAdABpAG8AbgBfAHYAZQBjAHQAbwByACwAIABzAGMAYQBuAF8AdgBlAGMAdABvAHIAIAArACAAQwBPAEwAVQBNAE4AUwAoAGEAcgByAGEAeQApACwAXABuACAAIAAgACAAIAAgACAAIABhAGwAbABfAGEAcgByAGEAeQAsACAASABTAFQAQQBDAEsAKABhAHIAcgBhAHkALAAgAGEAcABwAGwAaQBlAGQAXwBhAHIAcgBhAHkAKQAsAFwAbgAgACAAIAAgACAAIAAgACAAcwBlAGwAZQBjAHQAZQBkAF8AdgBlAGMAdABvAHIALAAgAE0AQQBQACgAXABuACAAIAAgACAAIAAgACAAIAAgACAAIAAgAGwAbwBnAGkAYwBhAGwAXwB2AGUAYwB0AG8AcgAsAFwAbgAgACAAIAAgACAAIAAgACAAIAAgACAAIABzAGUAcQB1AGUAbgBjAGUAXwB2AGUAYwB0AG8AcgAsAFwAbgAgACAAIAAgACAAIAAgACAAIAAgACAAIABwAG8AcwBpAHQAaQBvAG4AXwB2AGUAYwB0AG8AcgAsAFwAbgAgACAAIAAgACAAIAAgACAAIAAgACAAIABMAEEATQBCAEQAQQAoAGwAbwBnAGkAYwBhAGwAXwBlAGwALAAgAHMAZQBxAF8AZQBsACwAIABwAG8AcwBfAGUAbAAsAFwAbgAgACAAIAAgACAAIAAgACAAIAAgACAAIAAgACAAIAAgAEkARgAoAGwAbwBnAGkAYwBhAGwAXwBlAGwALAAgAHAAbwBzAF8AZQBsACwAIABzAGUAcQBfAGUAbAApAFwAbgAgACAAIAAgACAAIAAgACAAIAAgACAAIAApAFwAbgAgACAAIAAgACAAIAAgACAAKQAsAFwAbgAgACAAIAAgACAAIAAgACAAQwBIAE8ATwBTAEUAQwBPAEwAUwAoAGEAbABsAF8AYQByAHIAYQB5ACwAIABzAGUAbABlAGMAdABlAGQAXwB2AGUAYwB0AG8AcgApAFwAbgAgACAAIAAgACkAXABuACkAOwBcAG4AXABuAC8AKgBcAG4ALQAtAC0ALQAgAEYASQBMAFQARQBSACAALQAtAC0ALQBcAG4AKgAvAFwAbgBcAG4ALwAvACAATgBPAE4ARQAgAC0ALQA+ACAARgBJAEwAVABFAFIAXwBEAFIATwBQAF8AUgBPAFcAUwBcAG4ARgBJAEwAVABFAFIAXwBEAFIATwBQAF8AUgBPAFcAUwAgAD0AIABMAEEATQBCAEQAQQAoAGEAcgByAGEAeQAsACAAcgBvAHcAXwBpAG4AZABlAHgALABcAG4AIAAgACAAIABMAEUAVAAoAFwAbgAgACAAIAAgACAAIAAgACAAcgBvAHcAXwBpAG4AZABlAHgALAAgAFQATwBDAE8ATAAoAHIAbwB3AF8AaQBuAGQAZQB4ACkALABcAG4AIAAgACAAIAAgACAAIAAgAHIAbwB3AF8AaQBuAGQAZQB4AF8AYwBsAGUAYQBuACwAIABGAEkATABUAEUAUgAoAHIAbwB3AF8AaQBuAGQAZQB4ACwAIABOAE8AVAAoAEkAUwBCAEwAQQBOAEsAKAByAG8AdwBfAGkAbgBkAGUAeAApACkAKQAsAFwAbgAgACAAIAAgACAAIAAgACAAbgByAG8AdwBzACwAIABSAE8AVwBTACgAYQByAHIAYQB5ACkALABcAG4AIAAgACAAIAAgACAAIAAgAHIAbwB3AF8AcwBlAHEAdQBlAG4AYwBlACwAIABTAEUAUQBVAEUATgBDAEUAKABuAHIAbwB3AHMAKQAsAFwAbgAgACAAIAAgACAAIAAgACAAcwBlAGwAZQBjAHQAZQBkAF8AcgBvAHcALAAgAEIAWQBSAE8AVwAoAFwAbgAgACAAIAAgACAAIAAgACAAIAAgACAAIAByAG8AdwBfAHMAZQBxAHUAZQBuAGMAZQAsAFwAbgAgACAAIAAgACAAIAAgACAAIAAgACAAIABMAEEATQBCAEQAQQAoAGUAYQBjAGgAXwByAG8AdwAsACAATwBSACgAZQBhAGMAaABfAHIAbwB3ACAAPQAgAHIAbwB3AF8AaQBuAGQAZQB4AF8AYwBsAGUAYQBuACkAKQBcAG4AIAAgACAAIAAgACAAIAAgACkALABcAG4AIAAgACAAIAAgACAAIAAgAEYASQBMAFQARQBSACgAYQByAHIAYQB5ACwAIABOAE8AVAAoAHMAZQBsAGUAYwB0AGUAZABfAHIAbwB3ACkAKQBcAG4AIAAgACAAIAApAFwAbgApADsAXABuAFwAbgAvAC8AIABOAE8ATgBFACAALQAtAD4AIABGAEkATABUAEUAUgBfAEQAUgBPAFAAXwBDAE8ATABVAE0ATgBTAFwAbgBGAEkATABUAEUAUgBfAEQAUgBPAFAAXwBDAE8ATABVAE0ATgBTACAAPQAgAEwAQQBNAEIARABBACgAYQByAHIAYQB5ACwAIABjAG8AbAB1AG0AbgBfAGkAbgBkAGUAeAAsAFwAbgAgACAAIAAgAEwARQBUACgAXABuACAAIAAgACAAIAAgACAAIABjAG8AbAB1AG0AbgBfAGkAbgBkAGUAeAAsACAAVABPAFIATwBXACgAYwBvAGwAdQBtAG4AXwBpAG4AZABlAHgAKQAsAFwAbgAgACAAIAAgACAAIAAgACAAYwBvAGwAdQBtAG4AXwBpAG4AZABlAHgAXwBjAGwAZQBhAG4ALAAgAEYASQBMAFQARQBSACgAXABuACAAIAAgACAAIAAgACAAIAAgACAAIAAgAGMAbwBsAHUAbQBuAF8AaQBuAGQAZQB4ACwAXABuACAAIAAgACAAIAAgACAAIAAgACAAIAAgAE4ATwBUACgASQBTAEIATABBAE4ASwAoAGMAbwBsAHUAbQBuAF8AaQBuAGQAZQB4ACkAKQBcAG4AIAAgACAAIAAgACAAIAAgACkALABcAG4AIAAgACAAIAAgACAAIAAgAG4AYwBvAGwAcwAsACAAQwBPAEwAVQBNAE4AUwAoAGEAcgByAGEAeQApACwAXABuACAAIAAgACAAIAAgACAAIABjAG8AbABfAHMAZQBxAHUAZQBuAGMAZQAsACAAUwBFAFEAVQBFAE4AQwBFACgAMQAsACAAbgBjAG8AbABzACkALABcAG4AIAAgACAAIAAgACAAIAAgAHMAZQBsAGUAYwB0AGUAZABfAGMAbwBsACwAIABCAFkAQwBPAEwAKABcAG4AIAAgACAAIAAgACAAIAAgACAAIAAgACAAYwBvAGwAXwBzAGUAcQB1AGUAbgBjAGUALABcAG4AIAAgACAAIAAgACAAIAAgACAAIAAgACAATABBAE0AQgBEAEEAKABlAGEAYwBoAF8AYwBvAGwALAAgAE8AUgAoAGUAYQBjAGgAXwBjAG8AbAAgAD0AIABjAG8AbAB1AG0AbgBfAGkAbgBkAGUAeABfAGMAbABlAGEAbgApACkAXABuACAAIAAgACAAIAAgACAAIAApACwAXABuACAAIAAgACAAIAAgACAAIABGAEkATABUAEUAUgAoAGEAcgByAGEAeQAsACAATgBPAFQAKABzAGUAbABlAGMAdABlAGQAXwBjAG8AbAApACkAXABuACAAIAAgACAAKQBcAG4AKQA7AFwAbgBcAG4ALwAvACAATgBPAE4ARQAgAC0ALQA+ACAARgBJAEwAVABFAFIAXwBGAFUATgBDAF8AQwBPAEwAVQBNAE4AXABuAEYASQBMAFQARQBSAF8ARgBVAE4AQwBfAEMATwBMAFUATQBOACAAPQAgAEwAQQBNAEIARABBACgAXABuACAAIAAgACAAYQByAHIAYQB5ACwAXABuACAAIAAgACAAWwBjAG8AbAB1AG0AbgBfAGkAbgBkAGUAeABdACwAXABuACAAIAAgACAAWwB3AGkAdABoAF8AbABhAGIAZQBsAF0ALABcAG4AIAAgACAAIABbAGwAYQBiAGUAbABfAGMAbwBsAF0ALABcAG4AIAAgACAAIABbAGYAdQBuAGMAdABpAG8AbgBdACwAXABuACAAIAAgACAAWwBsAGEAYgBlAGwAXwBmAHUAbgBjAHQAaQBvAG4AXQAsAFwAbgAgACAAIAAgAFsAdABhAGsAZQBfAGYAaQByAHMAdABfAG8AbgBsAHkAXQAsAFwAbgAgACAAIAAgAEwARQBUACgAXABuACAAIAAgACAAIAAgACAAIAB0AGEAawBlAF8AZgBpAHIAcwB0AF8AbwBuAGwAeQAsACAASQBGACgAXABuACAAIAAgACAAIAAgACAAIAAgACAAIAAgAEkAUwBPAE0ASQBUAFQARQBEACgAdABhAGsAZQBfAGYAaQByAHMAdABfAG8AbgBsAHkAKQAsAFwAbgAgACAAIAAgACAAIAAgACAAIAAgACAAIABGAEEATABTAEUALABcAG4AIAAgACAAIAAgACAAIAAgACAAIAAgACAAdABhAGsAZQBfAGYAaQByAHMAdABfAG8AbgBsAHkAXABuACAAIAAgACAAIAAgACAAIAApACwAXABuACAAIAAgACAAIAAgACAAIABjAG8AbAB1AG0AbgBfAGkAbgBkAGUAeAAsACAASQBGACgASQBTAE8ATQBJAFQAVABFAEQAKABjAG8AbAB1AG0AbgBfAGkAbgBkAGUAeAApACwAIAAxACwAIABjAG8AbAB1AG0AbgBfAGkAbgBkAGUAeAApACwAXABuACAAIAAgACAAIAAgACAAIABsAGEAYgBlAGwAXwBjAG8AbAAsACAASQBGACgASQBTAE8ATQBJAFQAVABFAEQAKABsAGEAYgBlAGwAXwBjAG8AbAApACwAIABjAG8AbAB1AG0AbgBfAGkAbgBkAGUAeAAsACAAbABhAGIAZQBsAF8AYwBvAGwAKQAsAFwAbgAgACAAIAAgACAAIAAgACAAdwBpAHQAaABfAGwAYQBiAGUAbAAsACAASQBGACgASQBTAE8ATQBJAFQAVABFAEQAKAB3AGkAdABoAF8AbABhAGIAZQBsACkALAAgAEYAQQBMAFMARQAsACAAdwBpAHQAaABfAGwAYQBiAGUAbAApACwAXABuACAAIAAgACAAIAAgACAAIABmAHUAbgBjAHQAaQBvAG4ALAAgAEkARgAoAEkAUwBPAE0ASQBUAFQARQBEACgAZgB1AG4AYwB0AGkAbwBuACkALAAgAEwAQQBNAEIARABBACgAeAAsACAATQBBAFgAKAB4ACkAKQAsACAAZgB1AG4AYwB0AGkAbwBuACkALABcAG4AIAAgACAAIAAgACAAIAAgAGwAYQBiAGUAbABfAGYAdQBuAGMAdABpAG8AbgAsACAASQBGACgAXABuACAAIAAgACAAIAAgACAAIAAgACAAIAAgAEkAUwBPAE0ASQBUAFQARQBEACgAbABhAGIAZQBsAF8AZgB1AG4AYwB0AGkAbwBuACkALABcAG4AIAAgACAAIAAgACAAIAAgACAAIAAgACAAXAAiAGYAdQBuAGMAXAAiACwAXABuACAAIAAgACAAIAAgACAAIAAgACAAIAAgAGwAYQBiAGUAbABfAGYAdQBuAGMAdABpAG8AbgBcAG4AIAAgACAAIAAgACAAIAAgACkALABcAG4AIAAgACAAIAAgACAAIAAgAHMAZQBsAGUAYwB0AGUAZABfAHYAZQBjAHQAbwByACwAIABDAEgATwBPAFMARQBDAE8ATABTACgAYQByAHIAYQB5ACwAIABjAG8AbAB1AG0AbgBfAGkAbgBkAGUAeAApACwAXABuACAAIAAgACAAIAAgACAAIABmAHUAbgBjAF8AdgBhAGwAdQBlACwAIABmAHUAbgBjAHQAaQBvAG4AKABzAGUAbABlAGMAdABlAGQAXwB2AGUAYwB0AG8AcgApACwAXABuACAAIAAgACAAIAAgACAAIABzAGUAbABlAGMAdABlAGQAXwBsAG8AZwBpAGMAYQBsACwAIABzAGUAbABlAGMAdABlAGQAXwB2AGUAYwB0AG8AcgAgAD0AIABmAHUAbgBjAF8AdgBhAGwAdQBlACwAXABuACAAIAAgACAAIAAgACAAIABhAHIAcgBhAHkAXwBmAGkAbAB0AGUAcgAsACAARgBJAEwAVABFAFIAKABhAHIAcgBhAHkALAAgAHMAZQBsAGUAYwB0AGUAZABfAGwAbwBnAGkAYwBhAGwAKQAsAFwAbgAgACAAIAAgACAAIAAgACAAYQByAHIAYQB5AF8AZgB1AG4AYwAsACAASQBGACgAXABuACAAIAAgACAAIAAgACAAIAAgACAAIAAgAHQAYQBrAGUAXwBmAGkAcgBzAHQAXwBvAG4AbAB5ACwAXABuACAAIAAgACAAIAAgACAAIAAgACAAIAAgAFQAQQBLAEUAKABhAHIAcgBhAHkAXwBmAGkAbAB0AGUAcgAsACAAMQApACwAXABuACAAIAAgACAAIAAgACAAIAAgACAAIAAgAGEAcgByAGEAeQBfAGYAaQBsAHQAZQByAFwAbgAgACAAIAAgACAAIAAgACAAKQAsAFwAbgAgACAAIAAgACAAIAAgACAAbABhAGIAZQBsACwAIABNAEEASwBFAEEAUgBSAEEAWQAoAFwAbgAgACAAIAAgACAAIAAgACAAIAAgACAAIABSAE8AVwBTACgAYQByAHIAYQB5AF8AZgB1AG4AYwApACwAXABuACAAIAAgACAAIAAgACAAIAAgACAAIAAgADEALABcAG4AIAAgACAAIAAgACAAIAAgACAAIAAgACAATABBAE0AQgBEAEEAKAB4ACwAIAB5ACwAIABDAE8ATgBDAEEAVAAoAGwAYQBiAGUAbABfAGMAbwBsACwAIABcACIAXwBcACIALAAgAGwAYQBiAGUAbABfAGYAdQBuAGMAdABpAG8AbgApACkAXABuACAAIAAgACAAIAAgACAAIAApACwAXABuACAAIAAgACAAIAAgACAAIABJAEYAKAB3AGkAdABoAF8AbABhAGIAZQBsACwAIABIAFMAVABBAEMASwAoAGwAYQBiAGUAbAAsACAAYQByAHIAYQB5AF8AZgB1AG4AYwApACwAIABhAHIAcgBhAHkAXwBmAHUAbgBjACkAXABuACAAIAAgACAAKQBcAG4AKQA7AFwAbgBcAG4ALwAvACAARgBJAEwAVABFAFIAXwBGAFUATgBDAF8AQwBPAEwAVQBNAE4AIAAtAC0APgAgAEYASQBMAFQARQBSAF8ATQBJAE4ATQBBAFgAXwBDAE8ATABVAE0ATgBcAG4ARgBJAEwAVABFAFIAXwBNAEkATgBNAEEAWABfAEMATwBMAFUATQBOACAAPQAgAEwAQQBNAEIARABBACgAXABuACAAIAAgACAAYQByAHIAYQB5ACwAXABuACAAIAAgACAAWwBjAG8AbAB1AG0AbgBfAGkAbgBkAGUAeABdACwAXABuACAAIAAgACAAWwB3AGkAdABoAF8AbABhAGIAZQBsAF0ALABcAG4AIAAgACAAIABbAGwAYQBiAGUAbABfAGMAbwBsAF0ALABcAG4AIAAgACAAIABbAHQAYQBrAGUAXwBmAGkAcgBzAHQAXwBvAG4AbAB5AF0ALABcAG4AIAAgACAAIABMAEUAVAAoAFwAbgAgACAAIAAgACAAIAAgACAAZgB1AG4AYwBfADEALAAgAEwAQQBNAEIARABBACgAeAAsACAATQBJAE4AKAB4ACkAKQAsAFwAbgAgACAAIAAgACAAIAAgACAAbABhAGIAZQBsAF8AZgB1AG4AYwBfADEALAAgAFwAIgBtAGkAbgBcACIALABcAG4AIAAgACAAIAAgACAAIAAgAGYAdQBuAGMAXwAyACwAIABMAEEATQBCAEQAQQAoAHgALAAgAE0AQQBYACgAeAApACkALABcAG4AIAAgACAAIAAgACAAIAAgAGwAYQBiAGUAbABfAGYAdQBuAGMAXwAyACwAIABcACIAbQBhAHgAXAAiACwAXABuACAAIAAgACAAIAAgACAAIABmAHUAbgBjADEAXwByAGUAcwB1AGwAdAAsACAARgBJAEwAVABFAFIAXwBGAFUATgBDAF8AQwBPAEwAVQBNAE4AKABcAG4AIAAgACAAIAAgACAAIAAgACAAIAAgACAAYQByAHIAYQB5ACwAXABuACAAIAAgACAAIAAgACAAIAAgACAAIAAgAGMAbwBsAHUAbQBuAF8AaQBuAGQAZQB4ACwAXABuACAAIAAgACAAIAAgACAAIAAgACAAIAAgAHcAaQB0AGgAXwBsAGEAYgBlAGwALABcAG4AIAAgACAAIAAgACAAIAAgACAAIAAgACAAbABhAGIAZQBsAF8AYwBvAGwALABcAG4AIAAgACAAIAAgACAAIAAgACAAIAAgACAAZgB1AG4AYwBfADEALABcAG4AIAAgACAAIAAgACAAIAAgACAAIAAgACAAbABhAGIAZQBsAF8AZgB1AG4AYwBfADEALABcAG4AIAAgACAAIAAgACAAIAAgACAAIAAgACAAdABhAGsAZQBfAGYAaQByAHMAdABfAG8AbgBsAHkAXABuACAAIAAgACAAIAAgACAAIAApACwAXABuACAAIAAgACAAIAAgACAAIABmAHUAbgBjADIAXwByAGUAcwB1AGwAdAAsACAARgBJAEwAVABFAFIAXwBGAFUATgBDAF8AQwBPAEwAVQBNAE4AKABcAG4AIAAgACAAIAAgACAAIAAgACAAIAAgACAAYQByAHIAYQB5ACwAXABuACAAIAAgACAAIAAgACAAIAAgACAAIAAgAGMAbwBsAHUAbQBuAF8AaQBuAGQAZQB4ACwAXABuACAAIAAgACAAIAAgACAAIAAgACAAIAAgAHcAaQB0AGgAXwBsAGEAYgBlAGwALABcAG4AIAAgACAAIAAgACAAIAAgACAAIAAgACAAbABhAGIAZQBsAF8AYwBvAGwALABcAG4AIAAgACAAIAAgACAAIAAgACAAIAAgACAAZgB1AG4AYwBfADIALABcAG4AIAAgACAAIAAgACAAIAAgACAAIAAgACAAbABhAGIAZQBsAF8AZgB1AG4AYwBfADIALABcAG4AIAAgACAAIAAgACAAIAAgACAAIAAgACAAdABhAGsAZQBfAGYAaQByAHMAdABfAG8AbgBsAHkAXABuACAAIAAgACAAIAAgACAAIAApACwAXABuACAAIAAgACAAIAAgACAAIABWAFMAVABBAEMASwAoAGYAdQBuAGMAMQBfAHIAZQBzAHUAbAB0ACwAIABmAHUAbgBjADIAXwByAGUAcwB1AGwAdAApAFwAbgAgACAAIAAgACkAXABuACkAOwBcAG4AXABuAC8ALwAgAEYASQBMAFQARQBSAF8ATQBJAE4ATQBBAFgAXwBDAE8ATABVAE0ATgAgAC0ALQA+ACAAXwBSAEUAQwBVAFIAUwBJAFYARQBfAEYASQBMAFQARQBSAF8ATQBJAE4ATQBBAFgAXABuAC8ALwAgAF8AUgBFAEMAVQBSAFMASQBWAEUAXwBGAEkATABUAEUAUgBfAE0ASQBOAE0AQQBYACAALQAtAD4AIABfAFIARQBDAFUAUgBTAEkAVgBFAF8ARgBJAEwAVABFAFIAXwBNAEkATgBNAEEAWABcAG4AXwBSAEUAQwBVAFIAUwBJAFYARQBfAEYASQBMAFQARQBSAF8ATQBJAE4ATQBBAFgAIAA9ACAATABBAE0AQgBEAEEAKABcAG4AIAAgACAAIABhAHIAcgBhAHkALABcAG4AIAAgACAAIABuAHQAcgB5ACwAXABuACAAIAAgACAAWwBpAGcAbgBvAHIAZQBfAGYAaQByAHMAdABfAGMAbwBsAHUAbQBuAF0ALABcAG4AIAAgACAAIABbAHcAaQB0AGgAXwBsAGEAYgBlAGwAXQAsAFwAbgAgACAAIAAgAFsAbABhAGIAZQBsAF8AdgBlAGMAdABvAHIAXQAsAFwAbgAgACAAIAAgAFsAdABhAGsAZQBfAGYAaQByAHMAdABfAG8AbgBsAHkAXQAsAFwAbgAgACAAIAAgAEwARQBUACgAXABuACAAIAAgACAAIAAgACAAIABpAGcAbgBvAHIAZQBfAGYAaQByAHMAdABfAGMAbwBsAHUAbQBuACwAIABJAEYAKABcAG4AIAAgACAAIAAgACAAIAAgACAAIAAgACAASQBTAE8ATQBJAFQAVABFAEQAKABpAGcAbgBvAHIAZQBfAGYAaQByAHMAdABfAGMAbwBsAHUAbQBuACkALABcAG4AIAAgACAAIAAgACAAIAAgACAAIAAgACAARgBBAEwAUwBFACwAXABuACAAIAAgACAAIAAgACAAIAAgACAAIAAgAGkAZwBuAG8AcgBlAF8AZgBpAHIAcwB0AF8AYwBvAGwAdQBtAG4AXABuACAAIAAgACAAIAAgACAAIAApACwAXABuACAAIAAgACAAIAAgACAAIABzAHQAbwBwAF8AYwBvAGwALAAgAEkARgAoAGkAZwBuAG8AcgBlAF8AZgBpAHIAcwB0AF8AYwBvAGwAdQBtAG4ALAAgADIALAAgADEAKQAsAFwAbgAgACAAIAAgACAAIAAgACAAbABhAGIAZQBsAF8AdgBlAGMAdABvAHIALAAgAEkARgAoAFwAbgAgACAAIAAgACAAIAAgACAAIAAgACAAIABJAFMATwBNAEkAVABUAEUARAAoAGwAYQBiAGUAbABfAHYAZQBjAHQAbwByACkALABcAG4AIAAgACAAIAAgACAAIAAgACAAIAAgACAAUwBFAFEAVQBFAE4AQwBFACgAMQAsACAAQwBPAEwAVQBNAE4AUwAoAGEAcgByAGEAeQApACkALABcAG4AIAAgACAAIAAgACAAIAAgACAAIAAgACAAbABhAGIAZQBsAF8AdgBlAGMAdABvAHIAXABuACAAIAAgACAAIAAgACAAIAApACwAXABuACAAIAAgACAAIAAgACAAIABuAGUAdwBfAGwAYQBiAGUAbAAsACAASQBGACgAXABuACAAIAAgACAAIAAgACAAIAAgACAAIAAgAHMAdABvAHAAXwBjAG8AbAAgAD0AIAAyACwAXABuACAAIAAgACAAIAAgACAAIAAgACAAIAAgAEgAUwBUAEEAQwBLACgAewBcACIAIABcACIAfQAsACAAbABhAGIAZQBsAF8AdgBlAGMAdABvAHIAKQAsAFwAbgAgACAAIAAgACAAIAAgACAAIAAgACAAIABsAGEAYgBlAGwAXwB2AGUAYwB0AG8AcgBcAG4AIAAgACAAIAAgACAAIAAgACkALABcAG4AIAAgACAAIAAgACAAIAAgAGwAYQBiAGUAbABfAGMAbwBsACwAIABDAEgATwBPAFMARQBDAE8ATABTACgAbgBlAHcAXwBsAGEAYgBlAGwALAAgAG4AdAByAHkAKQAsAFwAbgAgACAAIAAgACAAIAAgACAASQBGACgAXABuACAAIAAgACAAIAAgACAAIAAgACAAIAAgAG4AdAByAHkAIAA9ACAAcwB0AG8AcABfAGMAbwBsACwAXABuACAAIAAgACAAIAAgACAAIAAgACAAIAAgAEYASQBMAFQARQBSAF8ATQBJAE4ATQBBAFgAXwBDAE8ATABVAE0ATgAoAFwAbgAgACAAIAAgACAAIAAgACAAIAAgACAAIAAgACAAIAAgAGEAcgByAGEAeQAsAFwAbgAgACAAIAAgACAAIAAgACAAIAAgACAAIAAgACAAIAAgAG4AdAByAHkALABcAG4AIAAgACAAIAAgACAAIAAgACAAIAAgACAAIAAgACAAIAB3AGkAdABoAF8AbABhAGIAZQBsACwAXABuACAAIAAgACAAIAAgACAAIAAgACAAIAAgACAAIAAgACAAbABhAGIAZQBsAF8AYwBvAGwALABcAG4AIAAgACAAIAAgACAAIAAgACAAIAAgACAAIAAgACAAIAB0AGEAawBlAF8AZgBpAHIAcwB0AF8AbwBuAGwAeQBcAG4AIAAgACAAIAAgACAAIAAgACAAIAAgACAAKQAsAFwAbgAgACAAIAAgACAAIAAgACAAIAAgACAAIABMAEUAVAAoAFwAbgAgACAAIAAgACAAIAAgACAAIAAgACAAIAAgACAAIAAgAHIAZQBzAHUAbAB0AHMALAAgAEYASQBMAFQARQBSAF8ATQBJAE4ATQBBAFgAXwBDAE8ATABVAE0ATgAoAFwAbgAgACAAIAAgACAAIAAgACAAIAAgACAAIAAgACAAIAAgACAAIAAgACAAYQByAHIAYQB5ACwAXABuACAAIAAgACAAIAAgACAAIAAgACAAIAAgACAAIAAgACAAIAAgACAAIABuAHQAcgB5ACwAXABuACAAIAAgACAAIAAgACAAIAAgACAAIAAgACAAIAAgACAAIAAgACAAIAB3AGkAdABoAF8AbABhAGIAZQBsACwAXABuACAAIAAgACAAIAAgACAAIAAgACAAIAAgACAAIAAgACAAIAAgACAAIABsAGEAYgBlAGwAXwBjAG8AbAAsAFwAbgAgACAAIAAgACAAIAAgACAAIAAgACAAIAAgACAAIAAgACAAIAAgACAAdABhAGsAZQBfAGYAaQByAHMAdABfAG8AbgBsAHkAXABuACAAIAAgACAAIAAgACAAIAAgACAAIAAgACAAIAAgACAAKQAsAFwAbgAgACAAIAAgACAAIAAgACAAIAAgACAAIAAgACAAIAAgAG4AZQB4AHQAXwB0AHIAeQAsACAAbgB0AHIAeQAgAC0AIAAxACwAXABuACAAIAAgACAAIAAgACAAIAAgACAAIAAgACAAIAAgACAAVgBTAFQAQQBDAEsAKABcAG4AIAAgACAAIAAgACAAIAAgACAAIAAgACAAIAAgACAAIAAgACAAIAAgAF8AUgBFAEMAVQBSAFMASQBWAEUAXwBGAEkATABUAEUAUgBfAE0ASQBOAE0AQQBYACgAXABuACAAIAAgACAAIAAgACAAIAAgACAAIAAgACAAIAAgACAAIAAgACAAIAAgACAAIAAgAGEAcgByAGEAeQAsAFwAbgAgACAAIAAgACAAIAAgACAAIAAgACAAIAAgACAAIAAgACAAIAAgACAAIAAgACAAIABuAGUAeAB0AF8AdAByAHkALABcAG4AIAAgACAAIAAgACAAIAAgACAAIAAgACAAIAAgACAAIAAgACAAIAAgACAAIAAgACAAaQBnAG4AbwByAGUAXwBmAGkAcgBzAHQAXwBjAG8AbAB1AG0AbgAsAFwAbgAgACAAIAAgACAAIAAgACAAIAAgACAAIAAgACAAIAAgACAAIAAgACAAIAAgACAAIAB3AGkAdABoAF8AbABhAGIAZQBsACwAXABuACAAIAAgACAAIAAgACAAIAAgACAAIAAgACAAIAAgACAAIAAgACAAIAAgACAAIAAgAGwAYQBiAGUAbABfAHYAZQBjAHQAbwByACwAXABuACAAIAAgACAAIAAgACAAIAAgACAAIAAgACAAIAAgACAAIAAgACAAIAAgACAAIAAgAHQAYQBrAGUAXwBmAGkAcgBzAHQAXwBvAG4AbAB5AFwAbgAgACAAIAAgACAAIAAgACAAIAAgACAAIAAgACAAIAAgACAAIAAgACAAKQAsAFwAbgAgACAAIAAgACAAIAAgACAAIAAgACAAIAAgACAAIAAgACAAIAAgACAAcgBlAHMAdQBsAHQAcwBcAG4AIAAgACAAIAAgACAAIAAgACAAIAAgACAAIAAgACAAIAApAFwAbgAgACAAIAAgACAAIAAgACAAIAAgACAAIAApAFwAbgAgACAAIAAgACAAIAAgACAAKQBcAG4AIAAgACAAIAApAFwAbgApADsAXABuAFwAbgAvAC8AIABfAFIARQBDAFUAUgBTAEkAVgBFAF8ARgBJAEwAVABFAFIAXwBNAEkATgBNAEEAWAAgAC0ALQA+ACAARgBJAEwAVABFAFIAXwBNAEkATgBNAEEAWABfAEEAUgBSAEEAWQBcAG4ARgBJAEwAVABFAFIAXwBNAEkATgBNAEEAWABfAEEAUgBSAEEAWQAgAD0AIABMAEEATQBCAEQAQQAoAFwAbgAgACAAIAAgAGEAcgByAGEAeQAsAFwAbgAgACAAIAAgAFsAaQBnAG4AbwByAGUAXwBmAGkAcgBzAHQAXwBjAG8AbAB1AG0AbgBdACwAXABuACAAIAAgACAAWwB3AGkAdABoAF8AbABhAGIAZQBsAF0ALABcAG4AIAAgACAAIABbAGwAYQBiAGUAbABfAHYAZQBjAHQAbwByAF0ALABcAG4AIAAgACAAIABbAHQAYQBrAGUAXwBmAGkAcgBzAHQAXwBvAG4AbAB5AF0ALABcAG4AIAAgACAAIABfAFIARQBDAFUAUgBTAEkAVgBFAF8ARgBJAEwAVABFAFIAXwBNAEkATgBNAEEAWAAoAFwAbgAgACAAIAAgACAAIAAgACAAYQByAHIAYQB5ACwAXABuACAAIAAgACAAIAAgACAAIABDAE8ATABVAE0ATgBTACgAYQByAHIAYQB5ACkALABcAG4AIAAgACAAIAAgACAAIAAgAGkAZwBuAG8AcgBlAF8AZgBpAHIAcwB0AF8AYwBvAGwAdQBtAG4ALABcAG4AIAAgACAAIAAgACAAIAAgAHcAaQB0AGgAXwBsAGEAYgBlAGwALABcAG4AIAAgACAAIAAgACAAIAAgAGwAYQBiAGUAbABfAHYAZQBjAHQAbwByACwAXABuACAAIAAgACAAIAAgACAAIAB0AGEAawBlAF8AZgBpAHIAcwB0AF8AbwBuAGwAeQBcAG4AIAAgACAAIAApAFwAbgApADsAXABuAFwAbgAvACoAXABuAC0ALQAtAC0AIABHAEUAVAAgAC0ALQAtAC0AXABuACoALwBcAG4AXABuAC8ALwAgAE4ATwBOAEUAIAAtAC0APgAgAEcARQBUAF8ASQBOAEQARQBYAF8AMgBEAFwAbgBHAEUAVABfAEkATgBEAEUAWABfADIARAAgAD0AIABMAEEATQBCAEQAQQAoAGwAbwBvAGsAdQBwAF8AdgBhAGwAdQBlACwAIABhAHIAcgBhAHkALAAgAFsAcgBlAHQAdQByAG4AXwBhAHMAXwBvAHIAZABlAHIAXQAsAFwAbgAgACAAIAAgAEwARQBUACgAXABuACAAIAAgACAAIAAgACAAIAByAGUAdAB1AHIAbgBfAGEAcwBfAG8AcgBkAGUAcgAsACAASQBGACgAXABuACAAIAAgACAAIAAgACAAIAAgACAAIAAgAEkAUwBPAE0ASQBUAFQARQBEACgAcgBlAHQAdQByAG4AXwBhAHMAXwBvAHIAZABlAHIAKQAsAFwAbgAgACAAIAAgACAAIAAgACAAIAAgACAAIABGAEEATABTAEUALABcAG4AIAAgACAAIAAgACAAIAAgACAAIAAgACAAcgBlAHQAdQByAG4AXwBhAHMAXwBvAHIAZABlAHIAXABuACAAIAAgACAAIAAgACAAIAApACwAXABuACAAIAAgACAAIAAgACAAIABuAHIAbwB3AHMALAAgAFIATwBXAFMAKABhAHIAcgBhAHkAKQAsAFwAbgAgACAAIAAgACAAIAAgACAAbgBjAG8AbABzACwAIABDAE8ATABVAE0ATgBTACgAYQByAHIAYQB5ACkALABcAG4AIAAgACAAIAAgACAAIAAgAHMAaQB6AGUALAAgAG4AcgBvAHcAcwAgACoAIABuAGMAbwBsAHMALABcAG4AIAAgACAAIAAgACAAIAAgAGEAcgByAGEAeQBfAGYAbABhAHQAdABlAG4ALAAgAFQATwBDAE8ATAAoAGEAcgByAGEAeQAsACAALAAgAFQAUgBVAEUAKQAsAFwAbgAgACAAIAAgACAAIAAgACAAaQBuAGQAZQB4AF8AcwBlAHEAdQBlAG4AYwBlACwAIABTAEUAUQBVAEUATgBDAEUAKABuAHIAbwB3AHMALAAgAG4AYwBvAGwAcwAsACAAMQAsACAAMQApACwAXABuACAAIAAgACAAIAAgACAAIAByAG8AdwBzAF8AcwBlAHEAdQBlAG4AYwBlACwAIABNAEEASwBFAEEAUgBSAEEAWQAoAG4AcgBvAHcAcwAsACAAbgBjAG8AbABzACwAIABMAEEATQBCAEQAQQAoAHgALAAgAHkALAAgAHgAKQApACwAXABuACAAIAAgACAAIAAgACAAIABjAG8AbAB1AG0AbgBzAF8AcwBlAHEAdQBlAG4AYwBlACwAIABNAEEASwBFAEEAUgBSAEEAWQAoAG4AcgBvAHcAcwAsACAAbgBjAG8AbABzACwAIABMAEEATQBCAEQAQQAoAHgALAAgAHkALAAgAHkAKQApACwAXABuACAAIAAgACAAIAAgACAAIAByAG8AdwBzAF8AZgBsAGEAdAB0AGUAbgAsACAAVABPAEMATwBMACgAcgBvAHcAcwBfAHMAZQBxAHUAZQBuAGMAZQAsACAALAAgAFQAUgBVAEUAKQAsAFwAbgAgACAAIAAgACAAIAAgACAAYwBvAGwAdQBtAG4AcwBfAGYAbABhAHQAdABlAG4ALAAgAFQATwBDAE8ATAAoAGMAbwBsAHUAbQBuAHMAXwBzAGUAcQB1AGUAbgBjAGUALAAgACwAIABUAFIAVQBFACkALABcAG4AIAAgACAAIAAgACAAIAAgAGkAbgBkAGUAeABfAGYAbABhAHQAdABlAG4ALAAgAFQATwBDAE8ATAAoAGkAbgBkAGUAeABfAHMAZQBxAHUAZQBuAGMAZQAsACAALAAgAFQAUgBVAEUAKQAsAFwAbgAgACAAIAAgACAAIAAgACAAbABvAG8AawB1AHAAXwB0AGEAYgBsAGUALAAgAEgAUwBUAEEAQwBLACgAaQBuAGQAZQB4AF8AZgBsAGEAdAB0AGUAbgAsACAAcgBvAHcAcwBfAGYAbABhAHQAdABlAG4ALAAgAGMAbwBsAHUAbQBuAHMAXwBmAGwAYQB0AHQAZQBuACkALABcAG4AIAAgACAAIAAgACAAIAAgAGwAbwBvAGsAdQBwAF8AcgBlAHMAdQBsAHQALAAgAEYASQBMAFQARQBSACgAbABvAG8AawB1AHAAXwB0AGEAYgBsAGUALAAgAGEAcgByAGEAeQBfAGYAbABhAHQAdABlAG4AIAA9ACAAbABvAG8AawB1AHAAXwB2AGEAbAB1AGUAKQAsAFwAbgAgACAAIAAgACAAIAAgACAASQBGACgAcgBlAHQAdQByAG4AXwBhAHMAXwBvAHIAZABlAHIALAAgAEMASABPAE8AUwBFAEMATwBMAFMAKABsAG8AbwBrAHUAcABfAHIAZQBzAHUAbAB0ACwAIAAxACkALAAgAGwAbwBvAGsAdQBwAF8AcgBlAHMAdQBsAHQAKQBcAG4AIAAgACAAIAApAFwAbgApADsAXABuAFwAbgAvAC8AIABfAFIARQBDAFUAUgBTAEkAVgBFAF8ATABPAE8ASwBVAFAAIAAtAC0APgAgAF8AUgBFAEMAVQBSAFMASQBWAEUAXwBMAE8ATwBLAFUAUABcAG4AXwBSAEUAQwBVAFIAUwBJAFYARQBfAEwATwBPAEsAVQBQACAAPQAgAEwAQQBNAEIARABBACgAXABuACAAIAAgACAAbgB0AHIAeQAsAFwAbgAgACAAIAAgAGwAbwBvAGsAdQBwAF8AdgBhAGwAdQBlACwAXABuACAAIAAgACAAbABvAG8AawB1AHAAXwB2AGUAYwB0AG8AcgAsAFwAbgAgACAAIAAgAHIAZQB0AHUAcgBuAF8AYQByAHIAYQB5ACwAXABuACAAIAAgACAAWwBpAGYAXwBuAG8AdABfAGYAbwB1AG4AZABdACwAXABuACAAIAAgACAAWwBtAGEAdABjAGgAXwBtAG8AZABlAF0ALABcAG4AIAAgACAAIABbAHMAZQBhAHIAYwBoAF8AbQBvAGQAZQBdACwAXABuACAAIAAgACAATABFAFQAKABcAG4AIAAgACAAIAAgACAAIAAgAGwAbwBvAGsAdQBwAF8AdgBhAGwAdQBlACwAIABUAE8AQwBPAEwAKABsAG8AbwBrAHUAcABfAHYAYQBsAHUAZQApACwAXABuACAAIAAgACAAIAAgACAAIABMAEUAVAAoAFwAbgAgACAAIAAgACAAIAAgACAAIAAgACAAIABzAGUAbABlAGMAdABlAGQAXwB2AGEAbAB1AGUALAAgAFYAQQBMAFUARQAoAFwAbgAgACAAIAAgACAAIAAgACAAIAAgACAAIAAgACAAIAAgAEEAUgBSAEEAWQBUAE8AVABFAFgAVAAoAEMASABPAE8AUwBFAFIATwBXAFMAKABsAG8AbwBrAHUAcABfAHYAYQBsAHUAZQAsACAAbgB0AHIAeQApACkAXABuACAAIAAgACAAIAAgACAAIAAgACAAIAAgACkALABcAG4AIAAgACAAIAAgACAAIAAgACAAIAAgACAAcgBlAHMAdQBsAHQALAAgAFgATABPAE8ASwBVAFAAKABcAG4AIAAgACAAIAAgACAAIAAgACAAIAAgACAAIAAgACAAIABzAGUAbABlAGMAdABlAGQAXwB2AGEAbAB1AGUALABcAG4AIAAgACAAIAAgACAAIAAgACAAIAAgACAAIAAgACAAIABsAG8AbwBrAHUAcABfAHYAZQBjAHQAbwByACwAXABuACAAIAAgACAAIAAgACAAIAAgACAAIAAgACAAIAAgACAAcgBlAHQAdQByAG4AXwBhAHIAcgBhAHkALABcAG4AIAAgACAAIAAgACAAIAAgACAAIAAgACAAIAAgACAAIABpAGYAXwBuAG8AdABfAGYAbwB1AG4AZAAsAFwAbgAgACAAIAAgACAAIAAgACAAIAAgACAAIAAgACAAIAAgAG0AYQB0AGMAaABfAG0AbwBkAGUALABcAG4AIAAgACAAIAAgACAAIAAgACAAIAAgACAAIAAgACAAIABzAGUAYQByAGMAaABfAG0AbwBkAGUAXABuACAAIAAgACAAIAAgACAAIAAgACAAIAAgACkALABcAG4AIAAgACAAIAAgACAAIAAgACAAIAAgACAASQBGACgAXABuACAAIAAgACAAIAAgACAAIAAgACAAIAAgACAAIAAgACAAbgB0AHIAeQAgAD0AIAAxACwAXABuACAAIAAgACAAIAAgACAAIAAgACAAIAAgACAAIAAgACAAcgBlAHMAdQBsAHQALABcAG4AIAAgACAAIAAgACAAIAAgACAAIAAgACAAIAAgACAAIABWAFMAVABBAEMASwAoAFwAbgAgACAAIAAgACAAIAAgACAAIAAgACAAIAAgACAAIAAgACAAIAAgACAAXwBSAEUAQwBVAFIAUwBJAFYARQBfAEwATwBPAEsAVQBQACgAXABuACAAIAAgACAAIAAgACAAIAAgACAAIAAgACAAIAAgACAAIAAgACAAIAAgACAAIAAgAG4AdAByAHkAIAAtACAAMQAsAFwAbgAgACAAIAAgACAAIAAgACAAIAAgACAAIAAgACAAIAAgACAAIAAgACAAIAAgACAAIABsAG8AbwBrAHUAcABfAHYAYQBsAHUAZQAsAFwAbgAgACAAIAAgACAAIAAgACAAIAAgACAAIAAgACAAIAAgACAAIAAgACAAIAAgACAAIABsAG8AbwBrAHUAcABfAHYAZQBjAHQAbwByACwAXABuACAAIAAgACAAIAAgACAAIAAgACAAIAAgACAAIAAgACAAIAAgACAAIAAgACAAIAAgAHIAZQB0AHUAcgBuAF8AYQByAHIAYQB5ACwAXABuACAAIAAgACAAIAAgACAAIAAgACAAIAAgACAAIAAgACAAIAAgACAAIAAgACAAIAAgAGkAZgBfAG4AbwB0AF8AZgBvAHUAbgBkACwAXABuACAAIAAgACAAIAAgACAAIAAgACAAIAAgACAAIAAgACAAIAAgACAAIAAgACAAIAAgAG0AYQB0AGMAaABfAG0AbwBkAGUALABcAG4AIAAgACAAIAAgACAAIAAgACAAIAAgACAAIAAgACAAIAAgACAAIAAgACAAIAAgACAAcwBlAGEAcgBjAGgAXwBtAG8AZABlAFwAbgAgACAAIAAgACAAIAAgACAAIAAgACAAIAAgACAAIAAgACAAIAAgACAAKQAsAFwAbgAgACAAIAAgACAAIAAgACAAIAAgACAAIAAgACAAIAAgACAAIAAgACAAcgBlAHMAdQBsAHQAXABuACAAIAAgACAAIAAgACAAIAAgACAAIAAgACAAIAAgACAAKQBcAG4AIAAgACAAIAAgACAAIAAgACAAIAAgACAAKQBcAG4AIAAgACAAIAAgACAAIAAgACkAXABuACAAIAAgACAAKQBcAG4AKQA7AFwAbgBcAG4ALwAvACAARwBFAFQAXwBSAEUAQwBVAFIAUwBJAFYARQBfAEwATwBPAEsAVQBQACAALQAtAD4AIABHAEUAVABfAFgATABPAE8ASwBVAFAAXABuAEcARQBUAF8AWABMAE8ATwBLAFUAUAAgAD0AIABMAEEATQBCAEQAQQAoAFwAbgAgACAAIAAgAGwAbwBvAGsAdQBwAF8AdgBhAGwAdQBlACwAXABuACAAIAAgACAAbABvAG8AawB1AHAAXwB2AGUAYwB0AG8AcgAsAFwAbgAgACAAIAAgAHIAZQB0AHUAcgBuAF8AYQByAHIAYQB5ACwAXABuACAAIAAgACAAWwBpAGYAXwBuAG8AdABfAGYAbwB1AG4AZABdACwAXABuACAAIAAgACAAWwBtAGEAdABjAGgAXwBtAG8AZABlAF0ALABcAG4AIAAgACAAIABbAHMAZQBhAHIAYwBoAF8AbQBvAGQAZQBdACwAXABuACAAIAAgACAATABFAFQAKABcAG4AIAAgACAAIAAgACAAIAAgAGwAbwBvAGsAdQBwAF8AdgBhAGwAdQBlACwAIABUAE8AQwBPAEwAKABsAG8AbwBrAHUAcABfAHYAYQBsAHUAZQApACwAXABuACAAIAAgACAAIAAgACAAIABuAHQAcgB5ACwAIABSAE8AVwBTACgAbABvAG8AawB1AHAAXwB2AGEAbAB1AGUAKQAsAFwAbgAgACAAIAAgACAAIAAgACAAXwBSAEUAQwBVAFIAUwBJAFYARQBfAEwATwBPAEsAVQBQACgAXABuACAAIAAgACAAIAAgACAAIAAgACAAIAAgAG4AdAByAHkALABcAG4AIAAgACAAIAAgACAAIAAgACAAIAAgACAAbABvAG8AawB1AHAAXwB2AGEAbAB1AGUALABcAG4AIAAgACAAIAAgACAAIAAgACAAIAAgACAAbABvAG8AawB1AHAAXwB2AGUAYwB0AG8AcgAsAFwAbgAgACAAIAAgACAAIAAgACAAIAAgACAAIAByAGUAdAB1AHIAbgBfAGEAcgByAGEAeQAsAFwAbgAgACAAIAAgACAAIAAgACAAIAAgACAAIABpAGYAXwBuAG8AdABfAGYAbwB1AG4AZAAsAFwAbgAgACAAIAAgACAAIAAgACAAIAAgACAAIABtAGEAdABjAGgAXwBtAG8AZABlACwAXABuACAAIAAgACAAIAAgACAAIAAgACAAIAAgAHMAZQBhAHIAYwBoAF8AbQBvAGQAZQBcAG4AIAAgACAAIAAgACAAIAAgACkAXABuACAAIAAgACAAKQBcAG4AKQA7AFwAbgBcAG4ALwAqAFwAbgAtAC0ALQAtACAASQBTACAALQAtAC0ALQBcAG4AKgAvAFwAbgBcAG4ALwAvACAATgBPAE4ARQAgAC0ALQA+ACAASQBTAF8AQQBMAEwAXwBJAE4AXwBMAE8ATwBLAFUAUABfAFYARQBDAFQATwBSAFwAbgBJAFMAXwBBAEwATABfAEkATgBfAFYARQBDAFQATwBSACAAPQAgAEwAQQBNAEIARABBACgAbABvAG8AawB1AHAAXwB2AGUAYwB0AG8AcgAsACAAYQByAHIAYQB5ACwAXABuACAAIAAgACAATABFAFQAKABcAG4AIAAgACAAIAAgACAAIAAgAGwAbwBvAGsAdQBwAF8AdgBlAGMAdABvAHIALAAgAFQATwBDAE8ATAAoAGwAbwBvAGsAdQBwAF8AdgBlAGMAdABvAHIAKQAsAFwAbgAgACAAIAAgACAAIAAgACAATQBBAFAAKABcAG4AIAAgACAAIAAgACAAIAAgACAAIAAgACAAYQByAHIAYQB5ACwAXABuACAAIAAgACAAIAAgACAAIAAgACAAIAAgAEwAQQBNAEIARABBACgAZQBsAGUAbQBlAG4AdAAsAFwAbgAgACAAIAAgACAAIAAgACAAIAAgACAAIAAgACAAIAAgAE8AUgAoAEIAWQBSAE8AVwAoAGwAbwBvAGsAdQBwAF8AdgBlAGMAdABvAHIALAAgAEwAQQBNAEIARABBACgAbABvAG8AawB1AHAALAAgAGUAbABlAG0AZQBuAHQAIAA9ACAAbABvAG8AawB1AHAAKQApACkAXABuACAAIAAgACAAIAAgACAAIAAgACAAIAAgACkAXABuACAAIAAgACAAIAAgACAAIAApAFwAbgAgACAAIAAgACkAXABuACkAOwBcAG4AXABuAC8ALwAgAE4ATwBOAEUAIAAtAC0APgAgAEkAUwBfAEMATwBMAFMAXwBFAFEAVQBBAEwAXwBMAE8ATwBLAFUAUABfAFYARQBDAFQATwBSAFwAbgBJAFMAXwBDAE8ATABTAF8ARQBRAFUAQQBMAF8AVgBFAEMAVABPAFIAIAA9ACAATABBAE0AQgBEAEEAKABsAG8AbwBrAHUAcABfAHYAZQBjAHQAbwByACwAIABhAHIAcgBhAHkALABcAG4AIAAgACAAIABMAEUAVAAoAFwAbgAgACAAIAAgACAAIAAgACAAbABvAG8AawB1AHAAXwB2AGUAYwB0AG8AcgAsACAAVABPAFIATwBXACgAbABvAG8AawB1AHAAXwB2AGUAYwB0AG8AcgApACwAXABuACAAIAAgACAAIAAgACAAIABuAGMAbwBsAHMAXwB2AGUAYwB0AG8AcgAsACAAQwBPAEwAVQBNAE4AUwAoAGwAbwBvAGsAdQBwAF8AdgBlAGMAdABvAHIAKQAsAFwAbgAgACAAIAAgACAAIAAgACAAbgBjAG8AbABzAF8AYQByAHIAYQB5ACwAIABDAE8ATABVAE0ATgBTACgAYQByAHIAYQB5ACkALABcAG4AIAAgACAAIAAgACAAIAAgAG4AcgBvAHcAcwBfAGEAcgByAGEAeQAsACAAUgBPAFcAUwAoAGEAcgByAGEAeQApACwAXABuACAAIAAgACAAIAAgACAAIABJAEYAKABcAG4AIAAgACAAIAAgACAAIAAgACAAIAAgACAAbgBjAG8AbABzAF8AYQByAHIAYQB5ACAAPQAgAG4AYwBvAGwAcwBfAHYAZQBjAHQAbwByACwAXABuACAAIAAgACAAIAAgACAAIAAgACAAIAAgAEwARQBUACgAXABuACAAIAAgACAAIAAgACAAIAAgACAAIAAgACAAIAAgACAAcgBlAHAAZQBhAHQAXwBhAHIAcgBhAHkALAAgAEMASABPAE8AUwBFAFIATwBXAFMAKABcAG4AIAAgACAAIAAgACAAIAAgACAAIAAgACAAIAAgACAAIAAgACAAIAAgAGwAbwBvAGsAdQBwAF8AdgBlAGMAdABvAHIALABcAG4AIAAgACAAIAAgACAAIAAgACAAIAAgACAAIAAgACAAIAAgACAAIAAgAFMARQBRAFUARQBOAEMARQAoAG4AcgBvAHcAcwBfAGEAcgByAGEAeQAsACAALAAgADEALAAgADAAKQBcAG4AIAAgACAAIAAgACAAIAAgACAAIAAgACAAIAAgACAAIAApACwAXABuACAAIAAgACAAIAAgACAAIAAgACAAIAAgACAAIAAgACAATQBBAFAAKABhAHIAcgBhAHkALAAgAHIAZQBwAGUAYQB0AF8AYQByAHIAYQB5ACwAIABMAEEATQBCAEQAQQAoAHgALAAgAHkALAAgAHgAIAA9ACAAeQApACkAXABuACAAIAAgACAAIAAgACAAIAAgACAAIAAgACkALABcAG4AIAAgACAAIAAgACAAIAAgACAAIAAgACAAXAAiAE4ALwBBAFwAIgBcAG4AIAAgACAAIAAgACAAIAAgACkAXABuACAAIAAgACAAKQBcAG4AKQA7AFwAbgBcAG4ALwAvACAASQBTAF8AQwBPAEwAUwBfAEUAUQBVAEEATABfAEwATwBPAEsAVQBQAF8AVgBFAEMAVABPAFIAIAAtAC0APgAgAEkAUwBfAEEATABMAF8AQwBPAEwAUwBfAEUAUQBVAEEATABfAEwATwBPAEsAVQBQAF8AVgBFAEMAVABPAFIAXABuAEkAUwBfAEEATABMAF8AQwBPAEwAUwBfAEUAUQBVAEEATABfAFYARQBDAFQATwBSACAAPQAgAEwAQQBNAEIARABBACgAbABvAG8AawB1AHAAXwB2AGUAYwB0AG8AcgAsACAAYQByAHIAYQB5ACwAIABbAGwAbwBnAGkAYwBhAGwAXwBmAHUAbgBjAHQAaQBvAG4AXQAsAFwAbgAgACAAIAAgAEwARQBUACgAXABuACAAIAAgACAAIAAgACAAIABsAG8AZwBpAGMAYQBsAF8AZgB1AG4AYwB0AGkAbwBuACwAIABJAEYAKABcAG4AIAAgACAAIAAgACAAIAAgACAAIAAgACAASQBTAE8ATQBJAFQAVABFAEQAKABsAG8AZwBpAGMAYQBsAF8AZgB1AG4AYwB0AGkAbwBuACkALABcAG4AIAAgACAAIAAgACAAIAAgACAAIAAgACAATABBAE0AQgBEAEEAKAB4ACwAIABPAFIAKAB4ACkAKQAsAFwAbgAgACAAIAAgACAAIAAgACAAIAAgACAAIABsAG8AZwBpAGMAYQBsAF8AZgB1AG4AYwB0AGkAbwBuAFwAbgAgACAAIAAgACAAIAAgACAAKQAsAFwAbgAgACAAIAAgACAAIAAgACAAYQByAHIAYQB5AF8AYgBvAG8AbABlAGEAbgAsACAASQBTAF8AQwBPAEwAUwBfAEUAUQBVAEEATABfAFYARQBDAFQATwBSACgAbABvAG8AawB1AHAAXwB2AGUAYwB0AG8AcgAsACAAYQByAHIAYQB5ACkALABcAG4AIAAgACAAIAAgACAAIAAgAEIAWQBSAE8AVwAoAGEAcgByAGEAeQBfAGIAbwBvAGwAZQBhAG4ALAAgAEwAQQBNAEIARABBACgAZQBhAGMAaABfAHIAbwB3ACwAIABsAG8AZwBpAGMAYQBsAF8AZgB1AG4AYwB0AGkAbwBuACgAZQBhAGMAaABfAHIAbwB3ACkAKQApAFwAbgAgACAAIAAgACkAXABuACkAOwBcAG4AXABuAC8ALwAgAE4ATwBOAEUAIAAtAC0APgAgAEkAUwBfAFIATwBXAFMAXwBMAE8ARwBJAEMAQQBMAFwAbgBJAFMAXwBSAE8AVwBTAF8ATABPAEcASQBDAEEATAAgAD0AIABMAEEATQBCAEQAQQAoAGwAbwBnAGkAYwBhAGwAXwBhAHIAcgBhAHkALAAgAFsAbABvAGcAaQBjAGEAbABfAGYAdQBuAGMAdABpAG8AbgBdACwAXABuACAAIAAgACAATABFAFQAKABcAG4AIAAgACAAIAAgACAAIAAgAGwAbwBnAGkAYwBhAGwAXwBmAHUAbgBjAHQAaQBvAG4ALAAgAEkARgAoAFwAbgAgACAAIAAgACAAIAAgACAAIAAgACAAIABJAFMATwBNAEkAVABUAEUARAAoAGwAbwBnAGkAYwBhAGwAXwBmAHUAbgBjAHQAaQBvAG4AKQAsAFwAbgAgACAAIAAgACAAIAAgACAAIAAgACAAIABMAEEATQBCAEQAQQAoAHgALAAgAE8AUgAoAHgAKQApACwAXABuACAAIAAgACAAIAAgACAAIAAgACAAIAAgAGwAbwBnAGkAYwBhAGwAXwBmAHUAbgBjAHQAaQBvAG4AXABuACAAIAAgACAAIAAgACAAIAApACwAXABuACAAIAAgACAAIAAgACAAIABCAFkAUgBPAFcAKABsAG8AZwBpAGMAYQBsAF8AYQByAHIAYQB5ACwAIABMAEEATQBCAEQAQQAoAGUAYQBjAGgAXwByAG8AdwAsACAAbABvAGcAaQBjAGEAbABfAGYAdQBuAGMAdABpAG8AbgAoAGUAYQBjAGgAXwByAG8AdwApACkAKQBcAG4AIAAgACAAIAApAFwAbgApADsAXABuAFwAbgAvAC8AIABOAE8ATgBFACAALQAtAD4AIABJAFMAXwBDAE8ATABVAE0ATgBTAF8ATABPAEcASQBDAEEATABcAG4ASQBTAF8AQwBPAEwAVQBNAE4AUwBfAEwATwBHAEkAQwBBAEwAIAA9ACAATABBAE0AQgBEAEEAKABsAG8AZwBpAGMAYQBsAF8AYQByAHIAYQB5ACwAIABbAGwAbwBnAGkAYwBhAGwAXwBmAHUAbgBjAHQAaQBvAG4AXQAsAFwAbgAgACAAIAAgAEwARQBUACgAXABuACAAIAAgACAAIAAgACAAIABsAG8AZwBpAGMAYQBsAF8AZgB1AG4AYwB0AGkAbwBuACwAIABJAEYAKABcAG4AIAAgACAAIAAgACAAIAAgACAAIAAgACAASQBTAE8ATQBJAFQAVABFAEQAKABsAG8AZwBpAGMAYQBsAF8AZgB1AG4AYwB0AGkAbwBuACkALABcAG4AIAAgACAAIAAgACAAIAAgACAAIAAgACAATABBAE0AQgBEAEEAKAB4ACwAIABPAFIAKAB4ACkAKQAsAFwAbgAgACAAIAAgACAAIAAgACAAIAAgACAAIABsAG8AZwBpAGMAYQBsAF8AZgB1AG4AYwB0AGkAbwBuAFwAbgAgACAAIAAgACAAIAAgACAAKQAsAFwAbgAgACAAIAAgACAAIAAgACAAQgBZAEMATwBMACgAbABvAGcAaQBjAGEAbABfAGEAcgByAGEAeQAsACAATABBAE0AQgBEAEEAKABlAGEAYwBoAF8AYwBvAGwALAAgAGwAbwBnAGkAYwBhAGwAXwBmAHUAbgBjAHQAaQBvAG4AKABlAGEAYwBoAF8AYwBvAGwAKQApACkAXABuACAAIAAgACAAKQBcAG4AKQA7AFwAbgBcAG4ALwAqAFwAbgAtAC0ALQAtACAATQBBAEsARQAgAC0ALQAtAC0AXABuACoALwBcAG4AXABuAC8ALwAgAF8AUgBFAEMAVQBSAFMASQBWAEUAXwBNAEEASwBFAF8AUwBFAFEAVQBFAE4AQwBFACAALQAtAD4AIABfAFIARQBDAFUAUgBTAEkAVgBFAF8ATQBBAEsARQBfAFMARQBRAFUARQBOAEMARQBcAG4AXwBSAEUAQwBVAFIAUwBJAFYARQBfAE0AQQBLAEUAXwBTAEUAUQBVAEUATgBDAEUAIAA9ACAATABBAE0AQgBEAEEAKABcAG4AIAAgACAAIABzAHQAYQByAHQAXwB2AGUAYwB0AG8AcgAsAFwAbgAgACAAIAAgAGUAbgBkAF8AdgBlAGMAdABvAHIALABcAG4AIAAgACAAIABuAHQAcgB5ACwAXABuACAAIAAgACAAWwBzAHQAYQBjAGsAXwBoAG8AcgBpAHoAbwBuAHQAYQBsAGwAeQBdACwAXABuACAAIAAgACAATABFAFQAKABcAG4AIAAgACAAIAAgACAAIAAgAHMAZQBxAF8AcwB0AGEAcgB0ACwAIABJAE4ARABFAFgAKABzAHQAYQByAHQAXwB2AGUAYwB0AG8AcgAsACAAbgB0AHIAeQApACwAXABuACAAIAAgACAAIAAgACAAIABzAGUAcQBfAGUAbgBkACwAIABJAE4ARABFAFgAKABlAG4AZABfAHYAZQBjAHQAbwByACwAIABuAHQAcgB5ACkALABcAG4AIAAgACAAIAAgACAAIAAgAHMAdABhAGMAawBfAGgAbwByAGkAegBvAG4AdABhAGwAbAB5ACwAIABJAEYAKABcAG4AIAAgACAAIAAgACAAIAAgACAAIAAgACAASQBTAE8ATQBJAFQAVABFAEQAKABzAHQAYQBjAGsAXwBoAG8AcgBpAHoAbwBuAHQAYQBsAGwAeQApACwAXABuACAAIAAgACAAIAAgACAAIAAgACAAIAAgAEYAQQBMAFMARQAsAFwAbgAgACAAIAAgACAAIAAgACAAIAAgACAAIABzAHQAYQBjAGsAXwBoAG8AcgBpAHoAbwBuAHQAYQBsAGwAeQBcAG4AIAAgACAAIAAgACAAIAAgACkALABcAG4AIAAgACAAIAAgACAAIAAgAEkARgAoAFwAbgAgACAAIAAgACAAIAAgACAAIAAgACAAIABuAHQAcgB5ACAAPQAgADEALABcAG4AIAAgACAAIAAgACAAIAAgACAAIAAgACAAUwBFAFEAVQBFAE4AQwBFACgAcwBlAHEAXwBlAG4AZAAgAC0AIABzAGUAcQBfAHMAdABhAHIAdAAgACsAIAAxACwAIAAsACAAcwBlAHEAXwBzAHQAYQByAHQAKQAsAFwAbgAgACAAIAAgACAAIAAgACAAIAAgACAAIABMAEUAVAAoAFwAbgAgACAAIAAgACAAIAAgACAAIAAgACAAIAAgACAAIAAgAG4AZQB4AHQAXwB0AHIAeQAsACAAbgB0AHIAeQAgAC0AIAAxACwAXABuACAAIAAgACAAIAAgACAAIAAgACAAIAAgACAAIAAgACAAcgBlAHMAdQBsAHQAcwAsACAAUwBFAFEAVQBFAE4AQwBFACgAcwBlAHEAXwBlAG4AZAAgAC0AIABzAGUAcQBfAHMAdABhAHIAdAAgACsAIAAxACwAIAAsACAAcwBlAHEAXwBzAHQAYQByAHQAKQAsAFwAbgAgACAAIAAgACAAIAAgACAAIAAgACAAIAAgACAAIAAgAEkARgAoAFwAbgAgACAAIAAgACAAIAAgACAAIAAgACAAIAAgACAAIAAgACAAIAAgACAAcwB0AGEAYwBrAF8AaABvAHIAaQB6AG8AbgB0AGEAbABsAHkALABcAG4AIAAgACAAIAAgACAAIAAgACAAIAAgACAAIAAgACAAIAAgACAAIAAgAEgAUwBUAEEAQwBLACgAXABuACAAIAAgACAAIAAgACAAIAAgACAAIAAgACAAIAAgACAAIAAgACAAIAAgACAAIAAgAF8AUgBFAEMAVQBSAFMASQBWAEUAXwBNAEEASwBFAF8AUwBFAFEAVQBFAE4AQwBFACgAXABuACAAIAAgACAAIAAgACAAIAAgACAAIAAgACAAIAAgACAAIAAgACAAIAAgACAAIAAgACAAIAAgACAAcwB0AGEAcgB0AF8AdgBlAGMAdABvAHIALABcAG4AIAAgACAAIAAgACAAIAAgACAAIAAgACAAIAAgACAAIAAgACAAIAAgACAAIAAgACAAIAAgACAAIABlAG4AZABfAHYAZQBjAHQAbwByACwAXABuACAAIAAgACAAIAAgACAAIAAgACAAIAAgACAAIAAgACAAIAAgACAAIAAgACAAIAAgACAAIAAgACAAbgBlAHgAdABfAHQAcgB5ACwAXABuACAAIAAgACAAIAAgACAAIAAgACAAIAAgACAAIAAgACAAIAAgACAAIAAgACAAIAAgACAAIAAgACAAcwB0AGEAYwBrAF8AaABvAHIAaQB6AG8AbgB0AGEAbABsAHkAXABuACAAIAAgACAAIAAgACAAIAAgACAAIAAgACAAIAAgACAAIAAgACAAIAAgACAAIAAgACkALABcAG4AIAAgACAAIAAgACAAIAAgACAAIAAgACAAIAAgACAAIAAgACAAIAAgACAAIAAgACAAcgBlAHMAdQBsAHQAcwBcAG4AIAAgACAAIAAgACAAIAAgACAAIAAgACAAIAAgACAAIAAgACAAIAAgACkALABcAG4AIAAgACAAIAAgACAAIAAgACAAIAAgACAAIAAgACAAIAAgACAAIAAgAFYAUwBUAEEAQwBLACgAXABuACAAIAAgACAAIAAgACAAIAAgACAAIAAgACAAIAAgACAAIAAgACAAIAAgACAAIAAgAF8AUgBFAEMAVQBSAFMASQBWAEUAXwBNAEEASwBFAF8AUwBFAFEAVQBFAE4AQwBFACgAXABuACAAIAAgACAAIAAgACAAIAAgACAAIAAgACAAIAAgACAAIAAgACAAIAAgACAAIAAgACAAIAAgACAAcwB0AGEAcgB0AF8AdgBlAGMAdABvAHIALABcAG4AIAAgACAAIAAgACAAIAAgACAAIAAgACAAIAAgACAAIAAgACAAIAAgACAAIAAgACAAIAAgACAAIABlAG4AZABfAHYAZQBjAHQAbwByACwAXABuACAAIAAgACAAIAAgACAAIAAgACAAIAAgACAAIAAgACAAIAAgACAAIAAgACAAIAAgACAAIAAgACAAbgBlAHgAdABfAHQAcgB5ACwAXABuACAAIAAgACAAIAAgACAAIAAgACAAIAAgACAAIAAgACAAIAAgACAAIAAgACAAIAAgACAAIAAgACAAcwB0AGEAYwBrAF8AaABvAHIAaQB6AG8AbgB0AGEAbABsAHkAXABuACAAIAAgACAAIAAgACAAIAAgACAAIAAgACAAIAAgACAAIAAgACAAIAAgACAAIAAgACkALABcAG4AIAAgACAAIAAgACAAIAAgACAAIAAgACAAIAAgACAAIAAgACAAIAAgACAAIAAgACAAcgBlAHMAdQBsAHQAcwBcAG4AIAAgACAAIAAgACAAIAAgACAAIAAgACAAIAAgACAAIAAgACAAIAAgACkAXABuACAAIAAgACAAIAAgACAAIAAgACAAIAAgACAAIAAgACAAKQBcAG4AIAAgACAAIAAgACAAIAAgACAAIAAgACAAKQBcAG4AIAAgACAAIAAgACAAIAAgACkAXABuACAAIAAgACAAKQBcAG4AKQA7AFwAbgBcAG4ALwAvACAAXwBSAEUAQwBVAFIAUwBJAFYARQBfAE0AQQBLAEUAXwBTAEUAUQBVAEUATgBDAEUAIAAtAC0APgAgAE0AQQBLAEUAXwBTAEUAUQBVAEUATgBDAEUAXwBGAFIATwBNAF8AVgBFAEMAVABPAFIAXABuAE0AQQBLAEUAXwBTAEUAUQBVAEUATgBDAEUAXwBGAFIATwBNAF8AVgBFAEMAVABPAFIAIAA9ACAATABBAE0AQgBEAEEAKABcAG4AIAAgACAAIABzAHQAYQByAHQAXwB2AGUAYwB0AG8AcgAsAFwAbgAgACAAIAAgAGUAbgBkAF8AdgBlAGMAdABvAHIALABcAG4AIAAgACAAIABbAHMAdABhAGMAawBfAGgAbwByAGkAegBvAG4AdABhAGwAbAB5AF0ALABcAG4AIAAgACAAIABfAFIARQBDAFUAUgBTAEkAVgBFAF8ATQBBAEsARQBfAFMARQBRAFUARQBOAEMARQAoAFwAbgAgACAAIAAgACAAIAAgACAAcwB0AGEAcgB0AF8AdgBlAGMAdABvAHIALABcAG4AIAAgACAAIAAgACAAIAAgAGUAbgBkAF8AdgBlAGMAdABvAHIALABcAG4AIAAgACAAIAAgACAAIAAgAFIATwBXAFMAKABzAHQAYQByAHQAXwB2AGUAYwB0AG8AcgApACwAXABuACAAIAAgACAAIAAgACAAIABzAHQAYQBjAGsAXwBoAG8AcgBpAHoAbwBuAHQAYQBsAGwAeQBcAG4AIAAgACAAIAApAFwAbgApADsAXABuAFwAbgAvACoAXABuAC0ALQAtAC0AIABSAEUAUABFAEEAVAAgAC0ALQAtAC0AXABuACoALwBcAG4AXABuAC8ALwAgAFIARQBQAEUAQQBUAF8AQQBSAFIAQQBZAF8AQgBZAF8AUgBPAFcAIAAmACAAUgBFAFAARQBBAFQAXwBBAFIAUgBBAFkAXwBCAFkAXwBDAE8ATABVAE0ATgAgAC0ALQA+ACAAUgBFAFAARQBBAFQAXwBBAFIAUgBBAFkAXABuAFIARQBQAEUAQQBUAF8AQQBSAFIAQQBZACAAPQAgAEwAQQBNAEIARABBACgAYQByAHIAYQB5ACwAIABbAG4AdQBtAF8AcgBlAHAAZQBhAHQAXQAsACAAWwBiAHkAXwByAG8AdwBdACwAXABuACAAIAAgACAATABFAFQAKABcAG4AIAAgACAAIAAgACAAIAAgAGIAeQBfAHIAbwB3ACwAIABJAEYAKABJAFMATwBNAEkAVABUAEUARAAoAGIAeQBfAHIAbwB3ACkALAAgAFQAUgBVAEUALAAgAGIAeQBfAHIAbwB3ACkALABcAG4AIAAgACAAIAAgACAAIAAgAG4AdQBtAF8AcgBlAHAAZQBhAHQALAAgAEkARgAoAEkAUwBPAE0ASQBUAFQARQBEACgAbgB1AG0AXwByAGUAcABlAGEAdAApACwAIAAyACwAIABuAHUAbQBfAHIAZQBwAGUAYQB0ACkALABcAG4AIAAgACAAIAAgACAAIAAgAEkARgAoAFwAbgAgACAAIAAgACAAIAAgACAAIAAgACAAIABiAHkAXwByAG8AdwAsAFwAbgAgACAAIAAgACAAIAAgACAAIAAgACAAIABSAEUAUABFAEEAVABfAEEAUgBSAEEAWQBfAEIAWQBfAFIATwBXACgAYQByAHIAYQB5ACwAIABuAHUAbQBfAHIAZQBwAGUAYQB0ACkALABcAG4AIAAgACAAIAAgACAAIAAgACAAIAAgACAAUgBFAFAARQBBAFQAXwBBAFIAUgBBAFkAXwBCAFkAXwBDAE8ATABVAE0ATgAoAGEAcgByAGEAeQAsACAAbgB1AG0AXwByAGUAcABlAGEAdAApAFwAbgAgACAAIAAgACAAIAAgACAAKQBcAG4AIAAgACAAIAApAFwAbgApADsAXABuAFwAbgAvAC8AIABSAEUAUABFAEEAVABfAEEAUgBSAEEAWQBfAEIAWQBfAFIATwBXACAALQAtAD4AIABSAEUAUABFAEEAVABfAEEAUgBSAEEAWQBfAEIAWQBfAFIATwBXAFwAbgBSAEUAUABFAEEAVABfAEEAUgBSAEEAWQBfAEIAWQBfAFIATwBXACAAPQAgAEwAQQBNAEIARABBACgAYQByAHIAYQB5ACwAIABbAG4AdQBtAF8AcgBlAHAAZQBhAHQAXQAsAFwAbgAgACAAIAAgAEwARQBUACgAXABuACAAIAAgACAAIAAgACAAIABuAHUAbQBfAHIAZQBwAGUAYQB0ACwAIABJAEYAKABJAFMATwBNAEkAVABUAEUARAAoAG4AdQBtAF8AcgBlAHAAZQBhAHQAKQAsACAAMgAsACAAbgB1AG0AXwByAGUAcABlAGEAdAApACwAXABuACAAIAAgACAAIAAgACAAIABJAEYAKABcAG4AIAAgACAAIAAgACAAIAAgACAAIAAgACAAbgB1AG0AXwByAGUAcABlAGEAdAAgAD0AIAAxACwAXABuACAAIAAgACAAIAAgACAAIAAgACAAIAAgAGEAcgByAGEAeQAsAFwAbgAgACAAIAAgACAAIAAgACAAIAAgACAAIABMAEUAVAAoAFwAbgAgACAAIAAgACAAIAAgACAAIAAgACAAIAAgACAAIAAgAG4AZQB4AHQAXwByAGUAcABlAGEAdAAsACAAbgB1AG0AXwByAGUAcABlAGEAdAAgAC0AIAAxACwAXABuACAAIAAgACAAIAAgACAAIAAgACAAIAAgACAAIAAgACAAVgBTAFQAQQBDAEsAKABSAEUAUABFAEEAVABfAEEAUgBSAEEAWQBfAEIAWQBfAFIATwBXACgAYQByAHIAYQB5ACwAIABuAGUAeAB0AF8AcgBlAHAAZQBhAHQAKQAsACAAYQByAHIAYQB5ACkAXABuACAAIAAgACAAIAAgACAAIAAgACAAIAAgACkAXABuACAAIAAgACAAIAAgACAAIAApAFwAbgAgACAAIAAgACkAXABuACkAOwBcAG4AXABuAC8ALwAgAFIARQBQAEUAQQBUAF8AQQBSAFIAQQBZAF8AQgBZAF8AQwBPAEwAVQBNAE4AIAAtAC0APgAgAFIARQBQAEUAQQBUAF8AQQBSAFIAQQBZAF8AQgBZAF8AQwBPAEwAVQBNAE4AXABuAFIARQBQAEUAQQBUAF8AQQBSAFIAQQBZAF8AQgBZAF8AQwBPAEwAVQBNAE4AIAA9ACAATABBAE0AQgBEAEEAKABhAHIAcgBhAHkALAAgAFsAbgB1AG0AXwByAGUAcABlAGEAdABdACwAXABuACAAIAAgACAATABFAFQAKABcAG4AIAAgACAAIAAgACAAIAAgAG4AdQBtAF8AcgBlAHAAZQBhAHQALAAgAEkARgAoAEkAUwBPAE0ASQBUAFQARQBEACgAbgB1AG0AXwByAGUAcABlAGEAdAApACwAIAAyACwAIABuAHUAbQBfAHIAZQBwAGUAYQB0ACkALABcAG4AIAAgACAAIAAgACAAIAAgAEkARgAoAFwAbgAgACAAIAAgACAAIAAgACAAIAAgACAAIABuAHUAbQBfAHIAZQBwAGUAYQB0ACAAPQAgADEALABcAG4AIAAgACAAIAAgACAAIAAgACAAIAAgACAAYQByAHIAYQB5ACwAXABuACAAIAAgACAAIAAgACAAIAAgACAAIAAgAEwARQBUACgAXABuACAAIAAgACAAIAAgACAAIAAgACAAIAAgACAAIAAgACAAbgBlAHgAdABfAHIAZQBwAGUAYQB0ACwAIABuAHUAbQBfAHIAZQBwAGUAYQB0ACAALQAgADEALABcAG4AIAAgACAAIAAgACAAIAAgACAAIAAgACAAIAAgACAAIABIAFMAVABBAEMASwAoAFIARQBQAEUAQQBUAF8AQQBSAFIAQQBZAF8AQgBZAF8AQwBPAEwAVQBNAE4AKABhAHIAcgBhAHkALAAgAG4AZQB4AHQAXwByAGUAcABlAGEAdAApACwAIABhAHIAcgBhAHkAKQBcAG4AIAAgACAAIAAgACAAIAAgACAAIAAgACAAKQBcAG4AIAAgACAAIAAgACAAIAAgACkAXABuACAAIAAgACAAKQBcAG4AKQA7AFwAbgBcAG4ALwAqAFwAbgAtAC0ALQAtACAAUgBFAFMASABBAFAARQAgAC0ALQAtAC0AXABuACoALwBcAG4AXABuAC8ALwAgAE4ATwBOAEUAIAAtAC0APgAgAFIARQBTAEgAQQBQAEUAXwBCAFkAXwBDAE8ATABVAE0ATgBTAFwAbgBSAEUAUwBIAEEAUABFAF8AQgBZAF8AQwBPAEwAVQBNAE4AUwAgAD0AIABMAEEATQBCAEQAQQAoAGEAcgByAGEAeQAsACAAWwBuAHUAbQBfAHMAcABsAGkAdABdACwAXABuACAAIAAgACAATABFAFQAKABcAG4AIAAgACAAIAAgACAAIAAgAG4AdQBtAF8AcwBwAGwAaQB0ACwAIABJAEYAKABJAFMATwBNAEkAVABUAEUARAAoAG4AdQBtAF8AcwBwAGwAaQB0ACkALAAgADIALAAgAG4AdQBtAF8AcwBwAGwAaQB0ACkALABcAG4AIAAgACAAIAAgACAAIAAgAG4AYwBvAGwAcwAsACAAQwBPAEwAVQBNAE4AUwAoAGEAcgByAGEAeQApACwAXABuACAAIAAgACAAIAAgACAAIABuAHIAbwB3AHMALAAgAFIATwBXAFMAKABhAHIAcgBhAHkAKQAsAFwAbgAgACAAIAAgACAAIAAgACAASQBGACgAXABuACAAIAAgACAAIAAgACAAIAAgACAAIAAgAE0ATwBEACgAbgBjAG8AbABzACwAIABuAHUAbQBfAHMAcABsAGkAdAApACAAPQAgADAALABcAG4AIAAgACAAIAAgACAAIAAgACAAIAAgACAATABFAFQAKABcAG4AIAAgACAAIAAgACAAIAAgACAAIAAgACAAIAAgACAAIABkAGkAdgBpAGQAZQByACwAIABuAGMAbwBsAHMAIAAvACAAbgB1AG0AXwBzAHAAbABpAHQALABcAG4AIAAgACAAIAAgACAAIAAgACAAIAAgACAAIAAgACAAIABkAGkAdgBpAGQAZQByAF8AcwBlAHEAdQBlAG4AYwBlACwAIABDAEgATwBPAFMARQBSAE8AVwBTACgAXABuACAAIAAgACAAIAAgACAAIAAgACAAIAAgACAAIAAgACAAIAAgACAAIABTAEUAUQBVAEUATgBDAEUAKAAxACwAIABkAGkAdgBpAGQAZQByACkALABcAG4AIAAgACAAIAAgACAAIAAgACAAIAAgACAAIAAgACAAIAAgACAAIAAgAFMARQBRAFUARQBOAEMARQAoAG4AdQBtAF8AcwBwAGwAaQB0ACwAIAAsACAAMQAsACAAMAApAFwAbgAgACAAIAAgACAAIAAgACAAIAAgACAAIAAgACAAIAAgACkALABcAG4AIAAgACAAIAAgACAAIAAgACAAIAAgACAAIAAgACAAIABkAGkAdgBpAGQAZQByAF8AZgBsAGEAdAB0AGUAbgAsACAAVABPAEMATwBMACgAZABpAHYAaQBkAGUAcgBfAHMAZQBxAHUAZQBuAGMAZQAsACAALAAgAFQAUgBVAEUAKQAsAFwAbgAgACAAIAAgACAAIAAgACAAIAAgACAAIAAgACAAIAAgAGQAaQB2AGkAZABlAHIAXwByAGUAcABlAGEAdAAsACAAQwBIAE8ATwBTAEUAUgBPAFcAUwAoAFwAbgAgACAAIAAgACAAIAAgACAAIAAgACAAIAAgACAAIAAgACAAIAAgACAAVABPAFIATwBXACgAZABpAHYAaQBkAGUAcgBfAGYAbABhAHQAdABlAG4AKQAsAFwAbgAgACAAIAAgACAAIAAgACAAIAAgACAAIAAgACAAIAAgACAAIAAgACAAUwBFAFEAVQBFAE4AQwBFACgAbgByAG8AdwBzACwAIAAsACAAMQAsACAAMAApAFwAbgAgACAAIAAgACAAIAAgACAAIAAgACAAIAAgACAAIAAgACkALABcAG4AIAAgACAAIAAgACAAIAAgACAAIAAgACAAIAAgACAAIABkAGkAdgBpAGQAZQByAF8AcgBlAHAAZQBhAHQAXwBjAG8AbAAsACAAVABPAEMATwBMACgAZABpAHYAaQBkAGUAcgBfAHIAZQBwAGUAYQB0ACkALABcAG4AIAAgACAAIAAgACAAIAAgACAAIAAgACAAIAAgACAAIABhAHIAcgBhAHkAXwBmAGwAYQB0AHQAZQBuACwAIABUAE8AQwBPAEwAKABhAHIAcgBhAHkAKQAsAFwAbgAgACAAIAAgACAAIAAgACAAIAAgACAAIAAgACAAIAAgAGEAcgByAGEAeQBfAHMAbwByAHQAZQBkACwAIABTAE8AUgBUAEIAWQAoAGEAcgByAGEAeQBfAGYAbABhAHQAdABlAG4ALAAgAGQAaQB2AGkAZABlAHIAXwByAGUAcABlAGEAdABfAGMAbwBsACkALABcAG4AIAAgACAAIAAgACAAIAAgACAAIAAgACAAIAAgACAAIABXAFIAQQBQAFIATwBXAFMAKABhAHIAcgBhAHkAXwBzAG8AcgB0AGUAZAAsACAAbgB1AG0AXwBzAHAAbABpAHQAKQBcAG4AIAAgACAAIAAgACAAIAAgACAAIAAgACAAKQAsAFwAbgAgACAAIAAgACAAIAAgACAAIAAgACAAIABOAEEAKAApAFwAbgAgACAAIAAgACAAIAAgACAAKQBcAG4AIAAgACAAIAApAFwAbgApADsAXABuAFwAbgAvACoAXABuAC0ALQAtAC0AIABSAE8AVABBAFQARQAgAC0ALQAtAC0AXABuACoALwBcAG4AXABuAC8ALwAgAE4ATwBOAEUAIAAtAC0APgAgAFIATwBUAEEAVABFAF8AVgBFAEMAVABPAFIAXABuAFIATwBUAEEAVABFAF8AVgBFAEMAVABPAFIAIAA9ACAATABBAE0AQgBEAEEAKAB2AGUAYwB0AG8AcgAsACAAbgB1AG0AXwByAG8AdABhAHQAaQBvAG4ALAAgAFsAYQBzAF8AYwBvAGwAdQBtAG4AXwB2AGUAYwB0AG8AcgBdACwAXABuACAAIAAgACAATABFAFQAKABcAG4AIAAgACAAIAAgACAAIAAgAHYAZQBjAHQAbwByACwAIABUAE8AQwBPAEwAKAB2AGUAYwB0AG8AcgApACwAXABuACAAIAAgACAAIAAgACAAIAByAG8AdABhAHQAZQBkAF8AYQByAHIAYQB5ACwAIABJAEYAUwAoAFwAbgAgACAAIAAgACAAIAAgACAAIAAgACAAIABPAFIAKABcAG4AIAAgACAAIAAgACAAIAAgACAAIAAgACAAIAAgACAAIABuAHUAbQBfAHIAbwB0AGEAdABpAG8AbgAgAD0AIAAwACwAXABuACAAIAAgACAAIAAgACAAIAAgACAAIAAgACAAIAAgACAAbgB1AG0AXwByAG8AdABhAHQAaQBvAG4AIAA+AD0AIABSAE8AVwBTACgAdgBlAGMAdABvAHIAKQAsAFwAbgAgACAAIAAgACAAIAAgACAAIAAgACAAIAAgACAAIAAgAG4AdQBtAF8AcgBvAHQAYQB0AGkAbwBuACAAPAA9ACAALQBSAE8AVwBTACgAdgBlAGMAdABvAHIAKQBcAG4AIAAgACAAIAAgACAAIAAgACAAIAAgACAAKQAsAFwAbgAgACAAIAAgACAAIAAgACAAIAAgACAAIAB2AGUAYwB0AG8AcgAsAFwAbgAgACAAIAAgACAAIAAgACAAIAAgACAAIABuAHUAbQBfAHIAbwB0AGEAdABpAG8AbgAgAD4AIAAwACwAXABuACAAIAAgACAAIAAgACAAIAAgACAAIAAgAFYAUwBUAEEAQwBLACgARABSAE8AUAAoAHYAZQBjAHQAbwByACwAIABuAHUAbQBfAHIAbwB0AGEAdABpAG8AbgApACwAIABUAEEASwBFACgAdgBlAGMAdABvAHIALAAgAG4AdQBtAF8AcgBvAHQAYQB0AGkAbwBuACkAKQAsAFwAbgAgACAAIAAgACAAIAAgACAAIAAgACAAIABuAHUAbQBfAHIAbwB0AGEAdABpAG8AbgAgADwAIAAwACwAXABuACAAIAAgACAAIAAgACAAIAAgACAAIAAgAFYAUwBUAEEAQwBLACgAVABBAEsARQAoAHYAZQBjAHQAbwByACwAIABuAHUAbQBfAHIAbwB0AGEAdABpAG8AbgApACwAIABEAFIATwBQACgAdgBlAGMAdABvAHIALAAgAG4AdQBtAF8AcgBvAHQAYQB0AGkAbwBuACkAKQBcAG4AIAAgACAAIAAgACAAIAAgACkALABcAG4AIAAgACAAIAAgACAAIAAgAGEAcwBfAGMAbwBsAHUAbQBuAF8AdgBlAGMAdABvAHIALAAgAEkARgAoAEkAUwBPAE0ASQBUAFQARQBEACgAYQBzAF8AYwBvAGwAdQBtAG4AXwB2AGUAYwB0AG8AcgApACwAIABGAEEATABTAEUALAAgAFQAUgBVAEUAKQAsAFwAbgAgACAAIAAgACAAIAAgACAASQBGACgAYQBzAF8AYwBvAGwAdQBtAG4AXwB2AGUAYwB0AG8AcgAsACAAVABPAFIATwBXACgAcgBvAHQAYQB0AGUAZABfAGEAcgByAGEAeQApACwAIABUAE8AQwBPAEwAKAByAG8AdABhAHQAZQBkAF8AYQByAHIAYQB5ACkAKQBcAG4AIAAgACAAIAApAFwAbgApADsAXABuAFwAbgAvAC8AIABSAE8AVABBAFQARQBfAFYARQBDAFQATwBSACAALQAtAD4AIABSAE8AVABBAFQARQBfAEEAUgBSAEEAWQBcAG4AUgBPAFQAQQBUAEUAXwBBAFIAUgBBAFkAIAA9ACAATABBAE0AQgBEAEEAKABhAHIAcgBhAHkALAAgAG4AdQBtAF8AcgBvAHQAYQB0AGkAbwBuACwAIABbAHIAbwB0AGEAdABlAF8AYwBvAGwAdQBtAG4AcwBdACwAXABuACAAIAAgACAATABFAFQAKABcAG4AIAAgACAAIAAgACAAIAAgAHIAbwB0AGEAdABlAF8AYwBvAGwAdQBtAG4AcwAsACAASQBGACgASQBTAE8ATQBJAFQAVABFAEQAKAByAG8AdABhAHQAZQBfAGMAbwBsAHUAbQBuAHMAKQAsACAAVABSAFUARQAsACAARgBBAEwAUwBFACkALABcAG4AIAAgACAAIAAgACAAIAAgAG4AcgBvAHcAcwAsACAAUgBPAFcAUwAoAGEAcgByAGEAeQApACwAXABuACAAIAAgACAAIAAgACAAIABuAGMAbwBsAHMALAAgAEMATwBMAFUATQBOAFMAKABhAHIAcgBhAHkAKQAsAFwAbgAgACAAIAAgACAAIAAgACAAcwBlAHEAcgBvAHcAcwAsACAAUwBFAFEAVQBFAE4AQwBFACgAbgByAG8AdwBzACkALABcAG4AIAAgACAAIAAgACAAIAAgAHMAZQBxAGMAbwBsAHMALAAgAFMARQBRAFUARQBOAEMARQAoADEALAAgAG4AYwBvAGwAcwApACwAXABuACAAIAAgACAAIAAgACAAIAByAGUAcwB1AGwAdABzACwAIABJAEYAKABcAG4AIAAgACAAIAAgACAAIAAgACAAIAAgACAAcgBvAHQAYQB0AGUAXwBjAG8AbAB1AG0AbgBzACwAXABuACAAIAAgACAAIAAgACAAIAAgACAAIAAgAEMASABPAE8AUwBFAEMATwBMAFMAKABhAHIAcgBhAHkALAAgAFIATwBUAEEAVABFAF8AVgBFAEMAVABPAFIAKABzAGUAcQBjAG8AbABzACwAIABuAHUAbQBfAHIAbwB0AGEAdABpAG8AbgAsACAAVABSAFUARQApACkALABcAG4AIAAgACAAIAAgACAAIAAgACAAIAAgACAAQwBIAE8ATwBTAEUAUgBPAFcAUwAoAGEAcgByAGEAeQAsACAAUgBPAFQAQQBUAEUAXwBWAEUAQwBUAE8AUgAoAHMAZQBxAHIAbwB3AHMALAAgAG4AdQBtAF8AcgBvAHQAYQB0AGkAbwBuACwAIABGAEEATABTAEUAKQApAFwAbgAgACAAIAAgACAAIAAgACAAKQAsAFwAbgAgACAAIAAgACAAIAAgACAAcgBlAHMAdQBsAHQAcwBcAG4AIAAgACAAIAApAFwAbgApADsAXABuAFwAbgAvACoAXABuAC0ALQAtAC0AIABTAFcAQQBQACAALQAtAC0ALQBcAG4AKgAvAFwAbgBcAG4ALwAvACAATgBPAE4ARQAgAC0ALQA+ACAAUwBXAEEAUABfAEMATwBMAFUATQBOAFMAXABuAFMAVwBBAFAAXwBDAE8ATABVAE0ATgBTACAAPQAgAEwAQQBNAEIARABBACgAYQByAHIAYQB5ACwAIABbAGYAcgBvAG0AXwBpAG4AZABlAHgAXQAsACAAWwB0AG8AXwBpAG4AZABlAHgAXQAsAFwAbgAgACAAIAAgAEwARQBUACgAXABuACAAIAAgACAAIAAgACAAIABuAGMAbwBsAHMALAAgAEMATwBMAFUATQBOAFMAKABhAHIAcgBhAHkAKQAsAFwAbgAgACAAIAAgACAAIAAgACAAZgByAG8AbQBfAGkAbgBkAGUAeAAsACAASQBGACgASQBTAE8ATQBJAFQAVABFAEQAKABmAHIAbwBtAF8AaQBuAGQAZQB4ACkALAAgADEALAAgAGYAcgBvAG0AXwBpAG4AZABlAHgAKQAsAFwAbgAgACAAIAAgACAAIAAgACAAdABvAF8AaQBuAGQAZQB4ACwAIABJAEYAKABJAFMATwBNAEkAVABUAEUARAAoAHQAbwBfAGkAbgBkAGUAeAApACwAIAAtADEALAAgAHQAbwBfAGkAbgBkAGUAeAApACwAXABuACAAIAAgACAAIAAgACAAIABmAHIAbwBtAF8AdgBhAGwAdQBlACwAIABJAEYAKABmAHIAbwBtAF8AaQBuAGQAZQB4ACAAPAAgADAALAAgAGYAcgBvAG0AXwBpAG4AZABlAHgAIAArACAAbgBjAG8AbABzACAAKwAgADEALAAgAGYAcgBvAG0AXwBpAG4AZABlAHgAKQAsAFwAbgAgACAAIAAgACAAIAAgACAAdABvAF8AdgBhAGwAdQBlACwAIABJAEYAKAB0AG8AXwBpAG4AZABlAHgAIAA8ACAAMAAsACAAdABvAF8AaQBuAGQAZQB4ACAAKwAgAG4AYwBvAGwAcwAgACsAIAAxACwAIAB0AG8AXwBpAG4AZABlAHgAKQAsAFwAbgAgACAAIAAgACAAIAAgACAAYwBvAGwAdQBtAG4AXwBzAGUAcQB1AGUAbgBjAGUALAAgAFMARQBRAFUARQBOAEMARQAoADEALAAgAEMATwBMAFUATQBOAFMAKABhAHIAcgBhAHkAKQApACwAXABuACAAIAAgACAAIAAgACAAIABmAHIAbwBtAF8AbABvAGcAaQBjAGEAbAAsACAAYwBvAGwAdQBtAG4AXwBzAGUAcQB1AGUAbgBjAGUAIAA9ACAAZgByAG8AbQBfAHYAYQBsAHUAZQAsAFwAbgAgACAAIAAgACAAIAAgACAAdABvAF8AbABvAGcAaQBjAGEAbAAsACAAYwBvAGwAdQBtAG4AXwBzAGUAcQB1AGUAbgBjAGUAIAA9ACAAdABvAF8AdgBhAGwAdQBlACwAXABuACAAIAAgACAAIAAgACAAIAByAGUAcABsAGEAYwBlAF8AZgByAG8AbQAsACAASQBGACgAZgByAG8AbQBfAGwAbwBnAGkAYwBhAGwALAAgAHQAbwBfAHYAYQBsAHUAZQAsACAAYwBvAGwAdQBtAG4AXwBzAGUAcQB1AGUAbgBjAGUAKQAsAFwAbgAgACAAIAAgACAAIAAgACAAcgBlAHAAbABhAGMAZQBfAHQAbwAsACAASQBGACgAdABvAF8AbABvAGcAaQBjAGEAbAAsACAAZgByAG8AbQBfAHYAYQBsAHUAZQAsACAAcgBlAHAAbABhAGMAZQBfAGYAcgBvAG0AKQAsAFwAbgAgACAAIAAgACAAIAAgACAAQwBIAE8ATwBTAEUAQwBPAEwAUwAoAGEAcgByAGEAeQAsACAAcgBlAHAAbABhAGMAZQBfAHQAbwApAFwAbgAgACAAIAAgACkAXABuACkAOwBcAG4AXABuAC8ALwAgAE4ATwBOAEUAIAAtAC0APgAgAFMAVwBBAFAAXwBSAE8AVwBTAFwAbgBTAFcAQQBQAF8AUgBPAFcAUwAgAD0AIABMAEEATQBCAEQAQQAoAGEAcgByAGEAeQAsACAAWwBmAHIAbwBtAF8AaQBuAGQAZQB4AF0ALAAgAFsAdABvAF8AaQBuAGQAZQB4AF0ALABcAG4AIAAgACAAIABMAEUAVAAoAFwAbgAgACAAIAAgACAAIAAgACAAbgByAG8AdwBzACwAIABSAE8AVwBTACgAYQByAHIAYQB5ACkALABcAG4AIAAgACAAIAAgACAAIAAgAGYAcgBvAG0AXwBpAG4AZABlAHgALAAgAEkARgAoAEkAUwBPAE0ASQBUAFQARQBEACgAZgByAG8AbQBfAGkAbgBkAGUAeAApACwAIAAxACwAIABmAHIAbwBtAF8AaQBuAGQAZQB4ACkALABcAG4AIAAgACAAIAAgACAAIAAgAHQAbwBfAGkAbgBkAGUAeAAsACAASQBGACgASQBTAE8ATQBJAFQAVABFAEQAKAB0AG8AXwBpAG4AZABlAHgAKQAsACAALQAxACwAIAB0AG8AXwBpAG4AZABlAHgAKQAsAFwAbgAgACAAIAAgACAAIAAgACAAZgByAG8AbQBfAHYAYQBsAHUAZQAsACAASQBGACgAZgByAG8AbQBfAGkAbgBkAGUAeAAgADwAIAAwACwAIABmAHIAbwBtAF8AaQBuAGQAZQB4ACAAKwAgAG4AcgBvAHcAcwAgACsAIAAxACwAIABmAHIAbwBtAF8AaQBuAGQAZQB4ACkALABcAG4AIAAgACAAIAAgACAAIAAgAHQAbwBfAHYAYQBsAHUAZQAsACAASQBGACgAdABvAF8AaQBuAGQAZQB4ACAAPAAgADAALAAgAHQAbwBfAGkAbgBkAGUAeAAgACsAIABuAHIAbwB3AHMAIAArACAAMQAsACAAdABvAF8AaQBuAGQAZQB4ACkALABcAG4AIAAgACAAIAAgACAAIAAgAHIAbwB3AF8AcwBlAHEAdQBlAG4AYwBlACwAIABTAEUAUQBVAEUATgBDAEUAKABSAE8AVwBTACgAYQByAHIAYQB5ACkAKQAsAFwAbgAgACAAIAAgACAAIAAgACAAZgByAG8AbQBfAGwAbwBnAGkAYwBhAGwALAAgAHIAbwB3AF8AcwBlAHEAdQBlAG4AYwBlACAAPQAgAGYAcgBvAG0AXwB2AGEAbAB1AGUALABcAG4AIAAgACAAIAAgACAAIAAgAHQAbwBfAGwAbwBnAGkAYwBhAGwALAAgAHIAbwB3AF8AcwBlAHEAdQBlAG4AYwBlACAAPQAgAHQAbwBfAHYAYQBsAHUAZQAsAFwAbgAgACAAIAAgACAAIAAgACAAcgBlAHAAbABhAGMAZQBfAGYAcgBvAG0ALAAgAEkARgAoAGYAcgBvAG0AXwBsAG8AZwBpAGMAYQBsACwAIAB0AG8AXwB2AGEAbAB1AGUALAAgAHIAbwB3AF8AcwBlAHEAdQBlAG4AYwBlACkALABcAG4AIAAgACAAIAAgACAAIAAgAHIAZQBwAGwAYQBjAGUAXwB0AG8ALAAgAEkARgAoAHQAbwBfAGwAbwBnAGkAYwBhAGwALAAgAGYAcgBvAG0AXwB2AGEAbAB1AGUALAAgAHIAZQBwAGwAYQBjAGUAXwBmAHIAbwBtACkALABcAG4AIAAgACAAIAAgACAAIAAgAEMASABPAE8AUwBFAFIATwBXAFMAKABhAHIAcgBhAHkALAAgAHIAZQBwAGwAYQBjAGUAXwB0AG8AKQBcAG4AIAAgACAAIAApAFwAbgApADsAXABuAFwAbgAvACoAXABuAC0ALQAtAC0AIABUAEUAWABUACAALQAtAC0ALQBcAG4AKgAvAFwAbgBcAG4ALwAvACAAXwBSAEUAQwBVAFIAUwBJAFYARQBfAFQARQBYAFQAXwBTAFAATABJAFQAIAAtAC0APgAgAF8AUgBFAEMAVQBSAFMASQBWAEUAXwBUAEUAWABUAF8AUwBQAEwASQBUAFwAbgBfAFIARQBDAFUAUgBTAEkAVgBFAF8AVABFAFgAVABfAFMAUABMAEkAVAAgAD0AIABMAEEATQBCAEQAQQAoAFwAbgAgACAAIAAgAHQAZQB4AHQAXwB2AGUAYwB0AG8AcgAsAFwAbgAgACAAIAAgAG4AdAByAHkALABcAG4AIAAgACAAIABjAG8AbABfAGQAZQBsAGkAbQBpAHQAZQByACwAXABuACAAIAAgACAAWwByAG8AdwBfAGQAZQBsAGkAbQBpAHQAZQByAF0ALABcAG4AIAAgACAAIABbAGkAZwBuAG8AcgBlAF8AZQBtAHAAdAB5AF0ALABcAG4AIAAgACAAIABbAG0AYQB0AGMAaABfAG0AbwBkAGUAXQAsAFwAbgAgACAAIAAgAFsAcABhAGQAXwB3AGkAdABoAF0ALABcAG4AIAAgACAAIABMAEUAVAAoAFwAbgAgACAAIAAgACAAIAAgACAAdABlAHgAdABfAHYAZQBjAHQAbwByACwAIABUAE8AQwBPAEwAKAB0AGUAeAB0AF8AdgBlAGMAdABvAHIAKQAsAFwAbgAgACAAIAAgACAAIAAgACAAcwBlAGwAZQBjAHQAZQBkAF8AcgBvAHcALAAgAEEAUgBSAEEAWQBUAE8AVABFAFgAVAAoAEkATgBEAEUAWAAoAHQAZQB4AHQAXwB2AGUAYwB0AG8AcgAsACAAbgB0AHIAeQApACkALABcAG4AIAAgACAAIAAgACAAIAAgAEkARgAoAFwAbgAgACAAIAAgACAAIAAgACAAIAAgACAAIABuAHQAcgB5ACAAPQAgADEALABcAG4AIAAgACAAIAAgACAAIAAgACAAIAAgACAAVABFAFgAVABTAFAATABJAFQAKABcAG4AIAAgACAAIAAgACAAIAAgACAAIAAgACAAIAAgACAAIABzAGUAbABlAGMAdABlAGQAXwByAG8AdwAsAFwAbgAgACAAIAAgACAAIAAgACAAIAAgACAAIAAgACAAIAAgAGMAbwBsAF8AZABlAGwAaQBtAGkAdABlAHIALABcAG4AIAAgACAAIAAgACAAIAAgACAAIAAgACAAIAAgACAAIAByAG8AdwBfAGQAZQBsAGkAbQBpAHQAZQByACwAXABuACAAIAAgACAAIAAgACAAIAAgACAAIAAgACAAIAAgACAAaQBnAG4AbwByAGUAXwBlAG0AcAB0AHkALABcAG4AIAAgACAAIAAgACAAIAAgACAAIAAgACAAIAAgACAAIABtAGEAdABjAGgAXwBtAG8AZABlACwAXABuACAAIAAgACAAIAAgACAAIAAgACAAIAAgACAAIAAgACAAcABhAGQAXwB3AGkAdABoAFwAbgAgACAAIAAgACAAIAAgACAAIAAgACAAIAApACwAXABuACAAIAAgACAAIAAgACAAIAAgACAAIAAgAEwARQBUACgAXABuACAAIAAgACAAIAAgACAAIAAgACAAIAAgACAAIAAgACAAbgBlAHgAdABfAHQAcgB5ACwAIABuAHQAcgB5ACAALQAgADEALABcAG4AIAAgACAAIAAgACAAIAAgACAAIAAgACAAIAAgACAAIAByAGUAcwB1AGwAdABzACwAIABUAEUAWABUAFMAUABMAEkAVAAoAFwAbgAgACAAIAAgACAAIAAgACAAIAAgACAAIAAgACAAIAAgACAAIAAgACAAcwBlAGwAZQBjAHQAZQBkAF8AcgBvAHcALABcAG4AIAAgACAAIAAgACAAIAAgACAAIAAgACAAIAAgACAAIAAgACAAIAAgAGMAbwBsAF8AZABlAGwAaQBtAGkAdABlAHIALABcAG4AIAAgACAAIAAgACAAIAAgACAAIAAgACAAIAAgACAAIAAgACAAIAAgAHIAbwB3AF8AZABlAGwAaQBtAGkAdABlAHIALABcAG4AIAAgACAAIAAgACAAIAAgACAAIAAgACAAIAAgACAAIAAgACAAIAAgAGkAZwBuAG8AcgBlAF8AZQBtAHAAdAB5ACwAXABuACAAIAAgACAAIAAgACAAIAAgACAAIAAgACAAIAAgACAAIAAgACAAIABtAGEAdABjAGgAXwBtAG8AZABlACwAXABuACAAIAAgACAAIAAgACAAIAAgACAAIAAgACAAIAAgACAAIAAgACAAIABwAGEAZABfAHcAaQB0AGgAXABuACAAIAAgACAAIAAgACAAIAAgACAAIAAgACAAIAAgACAAKQAsAFwAbgAgACAAIAAgACAAIAAgACAAIAAgACAAIAAgACAAIAAgAFYAUwBUAEEAQwBLACgAXABuACAAIAAgACAAIAAgACAAIAAgACAAIAAgACAAIAAgACAAIAAgACAAIABfAFIARQBDAFUAUgBTAEkAVgBFAF8AVABFAFgAVABfAFMAUABMAEkAVAAoAFwAbgAgACAAIAAgACAAIAAgACAAIAAgACAAIAAgACAAIAAgACAAIAAgACAAIAAgACAAIAB0AGUAeAB0AF8AdgBlAGMAdABvAHIALABcAG4AIAAgACAAIAAgACAAIAAgACAAIAAgACAAIAAgACAAIAAgACAAIAAgACAAIAAgACAAbgBlAHgAdABfAHQAcgB5ACwAXABuACAAIAAgACAAIAAgACAAIAAgACAAIAAgACAAIAAgACAAIAAgACAAIAAgACAAIAAgAGMAbwBsAF8AZABlAGwAaQBtAGkAdABlAHIALABcAG4AIAAgACAAIAAgACAAIAAgACAAIAAgACAAIAAgACAAIAAgACAAIAAgACAAIAAgACAAcgBvAHcAXwBkAGUAbABpAG0AaQB0AGUAcgAsAFwAbgAgACAAIAAgACAAIAAgACAAIAAgACAAIAAgACAAIAAgACAAIAAgACAAIAAgACAAIABpAGcAbgBvAHIAZQBfAGUAbQBwAHQAeQAsAFwAbgAgACAAIAAgACAAIAAgACAAIAAgACAAIAAgACAAIAAgACAAIAAgACAAIAAgACAAIABtAGEAdABjAGgAXwBtAG8AZABlACwAXABuACAAIAAgACAAIAAgACAAIAAgACAAIAAgACAAIAAgACAAIAAgACAAIAAgACAAIAAgAHAAYQBkAF8AdwBpAHQAaABcAG4AIAAgACAAIAAgACAAIAAgACAAIAAgACAAIAAgACAAIAAgACAAIAAgACkALABcAG4AIAAgACAAIAAgACAAIAAgACAAIAAgACAAIAAgACAAIAAgACAAIAAgAHIAZQBzAHUAbAB0AHMAXABuACAAIAAgACAAIAAgACAAIAAgACAAIAAgACAAIAAgACAAKQBcAG4AIAAgACAAIAAgACAAIAAgACAAIAAgACAAKQBcAG4AIAAgACAAIAAgACAAIAAgACkAXABuACAAIAAgACAAKQBcAG4AKQA7AFwAbgBcAG4ALwAvACAAXwBSAEUAQwBVAFIAUwBJAFYARQBfAFQARQBYAFQAXwBTAFAATABJAFQAIAAtAC0APgAgAFQARQBYAFQAXwBTAFAATABJAFQAXwBWAEUAQwBUAE8AUgBcAG4AVABFAFgAVABfAFMAUABMAEkAVABfAFYARQBDAFQATwBSACAAPQAgAEwAQQBNAEIARABBACgAXABuACAAIAAgACAAdABlAHgAdABfAHYAZQBjAHQAbwByACwAXABuACAAIAAgACAAWwBjAG8AbABfAGQAZQBsAGkAbQBpAHQAZQByAF0ALABcAG4AIAAgACAAIABbAHIAbwB3AF8AZABlAGwAaQBtAGkAdABlAHIAXQAsAFwAbgAgACAAIAAgAFsAaQBnAG4AbwByAGUAXwBlAG0AcAB0AHkAXQAsAFwAbgAgACAAIAAgAFsAbQBhAHQAYwBoAF8AbQBvAGQAZQBdACwAXABuACAAIAAgACAAWwBwAGEAZABfAHcAaQB0AGgAXQAsAFwAbgAgACAAIAAgAFsAcgBlAHAAbABhAGMAZQBfAG4AYQBdACwAXABuACAAIAAgACAATABFAFQAKABcAG4AIAAgACAAIAAgACAAIAAgAG4AcgBvAHcAcwAsACAAUgBPAFcAUwAoAHQAZQB4AHQAXwB2AGUAYwB0AG8AcgApACwAXABuACAAIAAgACAAIAAgACAAIABjAG8AbABfAGQAZQBsAGkAbQBpAHQAZQByACwAIABJAEYAKABJAFMATwBNAEkAVABUAEUARAAoAGMAbwBsAF8AZABlAGwAaQBtAGkAdABlAHIAKQAsACAAXAAiACAAXAAiACwAIABjAG8AbABfAGQAZQBsAGkAbQBpAHQAZQByACkALABcAG4AIAAgACAAIAAgACAAIAAgAHIAZQBwAGwAYQBjAGUAXwBuAGEALAAgAEkARgAoAEkAUwBPAE0ASQBUAFQARQBEACgAcgBlAHAAbABhAGMAZQBfAG4AYQApACwAIABOAEEAKAApACwAIAByAGUAcABsAGEAYwBlAF8AbgBhACkALABcAG4AIAAgACAAIAAgACAAIAAgAHAAYQBkAF8AdwBpAHQAaAAsACAASQBGACgASQBTAE8ATQBJAFQAVABFAEQAKABwAGEAZABfAHcAaQB0AGgAKQAsACAAXAAiAFwAIgAsACAAcABhAGQAXwB3AGkAdABoACkALABcAG4AIAAgACAAIAAgACAAIAAgAHIAZQBzAHUAbAB0ACwAIABfAFIARQBDAFUAUgBTAEkAVgBFAF8AVABFAFgAVABfAFMAUABMAEkAVAAoAFwAbgAgACAAIAAgACAAIAAgACAAIAAgACAAIAB0AGUAeAB0AF8AdgBlAGMAdABvAHIALABcAG4AIAAgACAAIAAgACAAIAAgACAAIAAgACAAbgByAG8AdwBzACwAXABuACAAIAAgACAAIAAgACAAIAAgACAAIAAgAGMAbwBsAF8AZABlAGwAaQBtAGkAdABlAHIALABcAG4AIAAgACAAIAAgACAAIAAgACAAIAAgACAAcgBvAHcAXwBkAGUAbABpAG0AaQB0AGUAcgAsAFwAbgAgACAAIAAgACAAIAAgACAAIAAgACAAIABpAGcAbgBvAHIAZQBfAGUAbQBwAHQAeQAsAFwAbgAgACAAIAAgACAAIAAgACAAIAAgACAAIABtAGEAdABjAGgAXwBtAG8AZABlACwAXABuACAAIAAgACAAIAAgACAAIAAgACAAIAAgAHAAYQBkAF8AdwBpAHQAaABcAG4AIAAgACAAIAAgACAAIAAgACkALABcAG4AIAAgACAAIAAgACAAIAAgAEkARgBFAFIAUgBPAFIAKAByAGUAcwB1AGwAdAAsACAAcgBlAHAAbABhAGMAZQBfAG4AYQApAFwAbgAgACAAIAAgACkAXABuACkAOwBcAG4AXABuAC8AKgBcAG4ATQBJAFQAIABMAGkAYwBlAG4AcwBlAFwAbgBcAG4AQwBvAHAAeQByAGkAZwBoAHQAIAAoAGMAKQAgADIAMAAyADIALQAyADAAMgAzACAAUABUAC4AIABGAEkAQQBLAE8AIABFAE4ASgBJAE4ASQBSAEkATgBHACAASQBOAEQATwBOAEUAUwBJAEEAXABuAFwAbgBQAGUAcgBtAGkAcwBzAGkAbwBuACAAaQBzACAAaABlAHIAZQBiAHkAIABnAHIAYQBuAHQAZQBkACwAIABmAHIAZQBlACAAbwBmACAAYwBoAGEAcgBnAGUALAAgAHQAbwAgAGEAbgB5ACAAcABlAHIAcwBvAG4AIABvAGIAdABhAGkAbgBpAG4AZwAgAGEAIABjAG8AcAB5AFwAbgBvAGYAIAB0AGgAaQBzACAAcwBvAGYAdAB3AGEAcgBlACAAYQBuAGQAIABhAHMAcwBvAGMAaQBhAHQAZQBkACAAZABvAGMAdQBtAGUAbgB0AGEAdABpAG8AbgAgAGYAaQBsAGUAcwAgACgAdABoAGUAIABcACIAUwBvAGYAdAB3AGEAcgBlAFwAIgApACwAIAB0AG8AIABkAGUAYQBsAFwAbgBpAG4AIAB0AGgAZQAgAFMAbwBmAHQAdwBhAHIAZQAgAHcAaQB0AGgAbwB1AHQAIAByAGUAcwB0AHIAaQBjAHQAaQBvAG4ALAAgAGkAbgBjAGwAdQBkAGkAbgBnACAAdwBpAHQAaABvAHUAdAAgAGwAaQBtAGkAdABhAHQAaQBvAG4AIAB0AGgAZQAgAHIAaQBnAGgAdABzAFwAbgB0AG8AIAB1AHMAZQAsACAAYwBvAHAAeQAsACAAbQBvAGQAaQBmAHkALAAgAG0AZQByAGcAZQAsACAAcAB1AGIAbABpAHMAaAAsACAAZABpAHMAdAByAGkAYgB1AHQAZQAsACAAcwB1AGIAbABpAGMAZQBuAHMAZQAsACAAYQBuAGQALwBvAHIAIABzAGUAbABsAFwAbgBjAG8AcABpAGUAcwAgAG8AZgAgAHQAaABlACAAUwBvAGYAdAB3AGEAcgBlACwAIABhAG4AZAAgAHQAbwAgAHAAZQByAG0AaQB0ACAAcABlAHIAcwBvAG4AcwAgAHQAbwAgAHcAaABvAG0AIAB0AGgAZQAgAFMAbwBmAHQAdwBhAHIAZQAgAGkAcwBcAG4AZgB1AHIAbgBpAHMAaABlAGQAIAB0AG8AIABkAG8AIABzAG8ALAAgAHMAdQBiAGoAZQBjAHQAIAB0AG8AIAB0AGgAZQAgAGYAbwBsAGwAbwB3AGkAbgBnACAAYwBvAG4AZABpAHQAaQBvAG4AcwA6AFwAbgBcAG4AVABoAGUAIABhAGIAbwB2AGUAIABjAG8AcAB5AHIAaQBnAGgAdAAgAG4AbwB0AGkAYwBlACAAYQBuAGQAIAB0AGgAaQBzACAAcABlAHIAbQBpAHMAcwBpAG8AbgAgAG4AbwB0AGkAYwBlACAAcwBoAGEAbABsACAAYgBlACAAaQBuAGMAbAB1AGQAZQBkACAAaQBuACAAYQBsAGwAXABuAGMAbwBwAGkAZQBzACAAbwByACAAcwB1AGIAcwB0AGEAbgB0AGkAYQBsACAAcABvAHIAdABpAG8AbgBzACAAbwBmACAAdABoAGUAIABTAG8AZgB0AHcAYQByAGUALgBcAG4AXABuAFQASABFACAAUwBPAEYAVABXAEEAUgBFACAASQBTACAAUABSAE8AVgBJAEQARQBEACAAXAAiAEEAUwAgAEkAUwBcACIALAAgAFcASQBUAEgATwBVAFQAIABXAEEAUgBSAEEATgBUAFkAIABPAEYAIABBAE4AWQAgAEsASQBOAEQALAAgAEUAWABQAFIARQBTAFMAIABPAFIAXABuAEkATQBQAEwASQBFAEQALAAgAEkATgBDAEwAVQBEAEkATgBHACAAQgBVAFQAIABOAE8AVAAgAEwASQBNAEkAVABFAEQAIABUAE8AIABUAEgARQAgAFcAQQBSAFIAQQBOAFQASQBFAFMAIABPAEYAIABNAEUAUgBDAEgAQQBOAFQAQQBCAEkATABJAFQAWQAsAFwAbgBGAEkAVABOAEUAUwBTACAARgBPAFIAIABBACAAUABBAFIAVABJAEMAVQBMAEEAUgAgAFAAVQBSAFAATwBTAEUAIABBAE4ARAAgAE4ATwBOAEkATgBGAFIASQBOAEcARQBNAEUATgBUAC4AIABJAE4AIABOAE8AIABFAFYARQBOAFQAIABTAEgAQQBMAEwAIABUAEgARQBcAG4AQQBVAFQASABPAFIAUwAgAE8AUgAgAEMATwBQAFkAUgBJAEcASABUACAASABPAEwARABFAFIAUwAgAEIARQAgAEwASQBBAEIATABFACAARgBPAFIAIABBAE4AWQAgAEMATABBAEkATQAsACAARABBAE0AQQBHAEUAUwAgAE8AUgAgAE8AVABIAEUAUgBcAG4ATABJAEEAQgBJAEwASQBUAFkALAAgAFcASABFAFQASABFAFIAIABJAE4AIABBAE4AIABBAEMAVABJAE8ATgAgAE8ARgAgAEMATwBOAFQAUgBBAEMAVAAsACAAVABPAFIAVAAgAE8AUgAgAE8AVABIAEUAUgBXAEkAUwBFACwAIABBAFIASQBTAEkATgBHACAARgBSAE8ATQAsAFwAbgBPAFUAVAAgAE8ARgAgAE8AUgAgAEkATgAgAEMATwBOAE4ARQBDAFQASQBPAE4AIABXAEkAVABIACAAVABIAEUAIABTAE8ARgBUAFcAQQBSAEUAIABPAFIAIABUAEgARQAgAFUAUwBFACAATwBSACAATwBUAEgARQBSACAARABFAEEATABJAE4ARwBTACAASQBOACAAVABIAEUAXABuAFMATwBGAFQAVwBBAFIARQAuAFwAbgAqAC8AIgB9AF0ALAAiAHAAcgBvAGoAZQBjAHQATgBhAG0AZQBzACIAOgBbACIATQBJAE4ATABBAE0AQgBEAEEAIgAsACIAZgBlAGkAZAAuAEEAUABQAEwAWQBfAEMATwBMAFUATQBOACIALAAiAGYAZQBpAGQALgBGAEkATABUAEUAUgBfAEQAUgBPAFAAXwBSAE8AVwBTACIALAAiAGYAZQBpAGQALgBGAEkATABUAEUAUgBfAEQAUgBPAFAAXwBDAE8ATABVAE0ATgBTACIALAAiAGYAZQBpAGQALgBGAEkATABUAEUAUgBfAEYAVQBOAEMAXwBDAE8ATABVAE0ATgAiACwAIgBmAGUAaQBkAC4ARgBJAEwAVABFAFIAXwBNAEkATgBNAEEAWABfAEMATwBMAFUATQBOACIALAAiAGYAZQBpAGQALgBfAFIARQBDAFUAUgBTAEkAVgBFAF8ARgBJAEwAVABFAFIAXwBNAEkATgBNAEEAWAAiACwAIgBmAGUAaQBkAC4ARgBJAEwAVABFAFIAXwBNAEkATgBNAEEAWABfAEEAUgBSAEEAWQAiACwAIgBmAGUAaQBkAC4ARwBFAFQAXwBJAE4ARABFAFgAXwAyAEQAIgAsACIAZgBlAGkAZAAuAF8AUgBFAEMAVQBSAFMASQBWAEUAXwBMAE8ATwBLAFUAUAAiACwAIgBmAGUAaQBkAC4ARwBFAFQAXwBYAEwATwBPAEsAVQBQACIALAAiAGYAZQBpAGQALgBJAFMAXwBBAEwATABfAEkATgBfAFYARQBDAFQATwBSACIALAAiAGYAZQBpAGQALgBJAFMAXwBDAE8ATABTAF8ARQBRAFUAQQBMAF8AVgBFAEMAVABPAFIAIgAsACIAZgBlAGkAZAAuAEkAUwBfAEEATABMAF8AQwBPAEwAUwBfAEUAUQBVAEEATABfAFYARQBDAFQATwBSACIALAAiAGYAZQBpAGQALgBJAFMAXwBSAE8AVwBTAF8ATABPAEcASQBDAEEATAAiACwAIgBmAGUAaQBkAC4ASQBTAF8AQwBPAEwAVQBNAE4AUwBfAEwATwBHAEkAQwBBAEwAIgAsACIAZgBlAGkAZAAuAF8AUgBFAEMAVQBSAFMASQBWAEUAXwBNAEEASwBFAF8AUwBFAFEAVQBFAE4AQwBFACIALAAiAGYAZQBpAGQALgBNAEEASwBFAF8AUwBFAFEAVQBFAE4AQwBFAF8ARgBSAE8ATQBfAFYARQBDAFQATwBSACIALAAiAGYAZQBpAGQALgBSAEUAUABFAEEAVABfAEEAUgBSAEEAWQAiACwAIgBmAGUAaQBkAC4AUgBFAFAARQBBAFQAXwBBAFIAUgBBAFkAXwBCAFkAXwBSAE8AVwAiACwAIgBmAGUAaQBkAC4AUgBFAFAARQBBAFQAXwBBAFIAUgBBAFkAXwBCAFkAXwBDAE8ATABVAE0ATgAiACwAIgBmAGUAaQBkAC4AUgBFAFMASABBAFAARQBfAEIAWQBfAEMATwBMAFUATQBOAFMAIgAsACIAZgBlAGkAZAAuAFIATwBUAEEAVABFAF8AVgBFAEMAVABPAFIAIgAsACIAZgBlAGkAZAAuAFIATwBUAEEAVABFAF8AQQBSAFIAQQBZACIALAAiAGYAZQBpAGQALgBTAFcAQQBQAF8AQwBPAEwAVQBNAE4AUwAiACwAIgBmAGUAaQBkAC4AUwBXAEEAUABfAFIATwBXAFMAIgAsACIAZgBlAGkAZAAuAF8AUgBFAEMAVQBSAFMASQBWAEUAXwBUAEUAWABUAF8AUwBQAEwASQBUACIALAAiAGYAZQBpAGQALgBUAEUAWABUAF8AUwBQAEwASQBUAF8AVgBFAEMAVABP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115826EE-180C-4826-A130-5225CB694C7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_INTRO</vt:lpstr>
      <vt:lpstr>APPLY</vt:lpstr>
      <vt:lpstr>FILTER_1</vt:lpstr>
      <vt:lpstr>FILTER_2</vt:lpstr>
      <vt:lpstr>GET_1</vt:lpstr>
      <vt:lpstr>GET_2</vt:lpstr>
      <vt:lpstr>IS</vt:lpstr>
      <vt:lpstr>MAKE</vt:lpstr>
      <vt:lpstr>REPEAT</vt:lpstr>
      <vt:lpstr>RESHAPE</vt:lpstr>
      <vt:lpstr>ROTATE</vt:lpstr>
      <vt:lpstr>SWAP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2023-01-05T01:41:58Z</dcterms:created>
  <dcterms:modified xsi:type="dcterms:W3CDTF">2023-05-26T09:11:55Z</dcterms:modified>
</cp:coreProperties>
</file>